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9320" windowHeight="9270" activeTab="2"/>
  </bookViews>
  <sheets>
    <sheet name="Регистрация" sheetId="7" r:id="rId1"/>
    <sheet name="Схема и ЛК" sheetId="9" r:id="rId2"/>
    <sheet name="Гонка" sheetId="8" r:id="rId3"/>
  </sheets>
  <calcPr calcId="125725"/>
</workbook>
</file>

<file path=xl/calcChain.xml><?xml version="1.0" encoding="utf-8"?>
<calcChain xmlns="http://schemas.openxmlformats.org/spreadsheetml/2006/main">
  <c r="O19" i="8"/>
  <c r="O30"/>
  <c r="O16"/>
  <c r="O3"/>
  <c r="O24"/>
  <c r="N11"/>
  <c r="N4"/>
  <c r="O23"/>
  <c r="O15"/>
  <c r="N17"/>
  <c r="N25"/>
  <c r="N7"/>
  <c r="O34"/>
  <c r="O5"/>
  <c r="N37"/>
  <c r="N33"/>
  <c r="M35"/>
  <c r="M10"/>
  <c r="Y32" i="9"/>
  <c r="X32"/>
  <c r="N3" i="8"/>
  <c r="N19"/>
  <c r="N18"/>
  <c r="M21"/>
  <c r="N27"/>
  <c r="M20"/>
  <c r="K30"/>
  <c r="M29"/>
  <c r="M34"/>
  <c r="M19"/>
  <c r="M3"/>
  <c r="Y21" i="9"/>
  <c r="Y22"/>
  <c r="Y23"/>
  <c r="Y24"/>
  <c r="Y25"/>
  <c r="Y26"/>
  <c r="Y27"/>
  <c r="Y28"/>
  <c r="Y29"/>
  <c r="Y30"/>
  <c r="Y31"/>
  <c r="Y20"/>
  <c r="L17" i="8"/>
  <c r="X21" i="9"/>
  <c r="X22"/>
  <c r="X23"/>
  <c r="X24"/>
  <c r="X25"/>
  <c r="X26"/>
  <c r="X27"/>
  <c r="X28"/>
  <c r="X29"/>
  <c r="X30"/>
  <c r="X31"/>
  <c r="X20"/>
  <c r="K4" i="8"/>
  <c r="N13"/>
  <c r="L19"/>
  <c r="K15"/>
  <c r="J6"/>
  <c r="Q34"/>
  <c r="Q9"/>
  <c r="Q17"/>
  <c r="Q10"/>
  <c r="Q28"/>
  <c r="Q13"/>
  <c r="Q19"/>
  <c r="Q14"/>
  <c r="Q6"/>
  <c r="Q4"/>
  <c r="Q30"/>
  <c r="Q7"/>
  <c r="Q32"/>
  <c r="Q37"/>
  <c r="Q38"/>
  <c r="Q33"/>
  <c r="Q35"/>
  <c r="Q39"/>
  <c r="Q12"/>
  <c r="Q18"/>
  <c r="Q26"/>
  <c r="Q31"/>
  <c r="K33"/>
  <c r="J15"/>
  <c r="Q15" s="1"/>
  <c r="L16"/>
  <c r="Q16" s="1"/>
  <c r="L5"/>
  <c r="K27"/>
  <c r="Q27" s="1"/>
  <c r="K21"/>
  <c r="K22"/>
  <c r="Q22" s="1"/>
  <c r="K5"/>
  <c r="J36"/>
  <c r="Q36" s="1"/>
  <c r="K23"/>
  <c r="P23" s="1"/>
  <c r="J3"/>
  <c r="Q3" s="1"/>
  <c r="J11"/>
  <c r="Q11" s="1"/>
  <c r="J25"/>
  <c r="Q25" s="1"/>
  <c r="J21"/>
  <c r="P21" s="1"/>
  <c r="J29"/>
  <c r="Q29" s="1"/>
  <c r="K8"/>
  <c r="Q8" s="1"/>
  <c r="K24"/>
  <c r="Q24" s="1"/>
  <c r="J40"/>
  <c r="Q40" s="1"/>
  <c r="J39"/>
  <c r="J20"/>
  <c r="Q20" s="1"/>
  <c r="J5"/>
  <c r="Q5" s="1"/>
  <c r="P6"/>
  <c r="P14"/>
  <c r="P19"/>
  <c r="P13"/>
  <c r="P28"/>
  <c r="P22"/>
  <c r="P10"/>
  <c r="P17"/>
  <c r="P3"/>
  <c r="P9"/>
  <c r="P34"/>
  <c r="F16" i="9"/>
  <c r="F14"/>
  <c r="F10"/>
  <c r="F8"/>
  <c r="F6"/>
  <c r="E16"/>
  <c r="E14"/>
  <c r="E12"/>
  <c r="E10"/>
  <c r="E8"/>
  <c r="E6"/>
  <c r="D16"/>
  <c r="D14"/>
  <c r="D12"/>
  <c r="D10"/>
  <c r="D8"/>
  <c r="D6"/>
  <c r="C16"/>
  <c r="X15" s="1"/>
  <c r="C14"/>
  <c r="C12"/>
  <c r="X11" s="1"/>
  <c r="C10"/>
  <c r="C8"/>
  <c r="X7" s="1"/>
  <c r="C6"/>
  <c r="E28" i="7"/>
  <c r="E7"/>
  <c r="X5" i="9"/>
  <c r="X9"/>
  <c r="X13"/>
  <c r="E16" i="7"/>
  <c r="E13"/>
  <c r="E26"/>
  <c r="E37"/>
  <c r="E3"/>
  <c r="E14"/>
  <c r="P4" i="8"/>
  <c r="P29"/>
  <c r="P36"/>
  <c r="P30"/>
  <c r="P7"/>
  <c r="P32"/>
  <c r="P20"/>
  <c r="P11"/>
  <c r="P16"/>
  <c r="P37"/>
  <c r="P40"/>
  <c r="P27"/>
  <c r="P33"/>
  <c r="P38"/>
  <c r="P25"/>
  <c r="P39"/>
  <c r="P5"/>
  <c r="P18"/>
  <c r="P12"/>
  <c r="P26"/>
  <c r="P24"/>
  <c r="P35"/>
  <c r="P8"/>
  <c r="P31"/>
  <c r="P15"/>
  <c r="E17" i="7"/>
  <c r="E5"/>
  <c r="E12"/>
  <c r="E9"/>
  <c r="E4"/>
  <c r="E18"/>
  <c r="E29"/>
  <c r="E22"/>
  <c r="E19"/>
  <c r="E21"/>
  <c r="E33"/>
  <c r="E6"/>
  <c r="E23"/>
  <c r="E40"/>
  <c r="E30"/>
  <c r="E35"/>
  <c r="E8"/>
  <c r="E39"/>
  <c r="E25"/>
  <c r="E38"/>
  <c r="Q21" i="8" l="1"/>
  <c r="Q23"/>
</calcChain>
</file>

<file path=xl/sharedStrings.xml><?xml version="1.0" encoding="utf-8"?>
<sst xmlns="http://schemas.openxmlformats.org/spreadsheetml/2006/main" count="175" uniqueCount="64">
  <si>
    <t>№</t>
  </si>
  <si>
    <t>Фамилия и Имя</t>
  </si>
  <si>
    <t>Вес</t>
  </si>
  <si>
    <t>Довес</t>
  </si>
  <si>
    <t>Город</t>
  </si>
  <si>
    <t>Чернигов</t>
  </si>
  <si>
    <t>Боев Роман</t>
  </si>
  <si>
    <t>Костюк Максим</t>
  </si>
  <si>
    <t>Киев</t>
  </si>
  <si>
    <t>Железовский Андрей</t>
  </si>
  <si>
    <t>Харьков</t>
  </si>
  <si>
    <t>Галуза Андрей</t>
  </si>
  <si>
    <t>Шевелев Валера</t>
  </si>
  <si>
    <t>Котляр Алексей</t>
  </si>
  <si>
    <t>Хавило Дима</t>
  </si>
  <si>
    <t>Гайдамака Любомир</t>
  </si>
  <si>
    <t>Одесса</t>
  </si>
  <si>
    <t>Наум</t>
  </si>
  <si>
    <t>Манило Денис</t>
  </si>
  <si>
    <t>Волков Андрей</t>
  </si>
  <si>
    <t>№ заезда</t>
  </si>
  <si>
    <t>позиция</t>
  </si>
  <si>
    <t>Очки</t>
  </si>
  <si>
    <t>Всего</t>
  </si>
  <si>
    <t>ПФ</t>
  </si>
  <si>
    <t>Ф</t>
  </si>
  <si>
    <t>Место итог</t>
  </si>
  <si>
    <t>Томкеев Саша</t>
  </si>
  <si>
    <t>Томкеев Леша</t>
  </si>
  <si>
    <t>Блюммер Василий</t>
  </si>
  <si>
    <t>Херсон</t>
  </si>
  <si>
    <t>Шерстюк Антон</t>
  </si>
  <si>
    <t>Паненко Женя</t>
  </si>
  <si>
    <t>Ситников Володя</t>
  </si>
  <si>
    <t>Полупан Володя</t>
  </si>
  <si>
    <t>Карлов Владимир</t>
  </si>
  <si>
    <t>Шумаков Женя</t>
  </si>
  <si>
    <t>Андреас</t>
  </si>
  <si>
    <t>Звягин Григорий</t>
  </si>
  <si>
    <t>Житник Сергей</t>
  </si>
  <si>
    <t>Таволжан Виталий</t>
  </si>
  <si>
    <t>Резанко Оля</t>
  </si>
  <si>
    <t>Морозов Юра</t>
  </si>
  <si>
    <t>Швец Денис</t>
  </si>
  <si>
    <t>Петренко Александр</t>
  </si>
  <si>
    <t>Петрик Михаил</t>
  </si>
  <si>
    <t>Панова Юля</t>
  </si>
  <si>
    <t>Бахмацкий Олег</t>
  </si>
  <si>
    <t>Липницкий Костя</t>
  </si>
  <si>
    <t>Стецык Сергей</t>
  </si>
  <si>
    <t>Шостка</t>
  </si>
  <si>
    <t>Лобода Сергей</t>
  </si>
  <si>
    <t>Сова Иван</t>
  </si>
  <si>
    <t>36 человек, 12 картов, по 6 заездов у каждого пилота</t>
  </si>
  <si>
    <t>Троицкий Саша</t>
  </si>
  <si>
    <t>Дио</t>
  </si>
  <si>
    <t>Карт №</t>
  </si>
  <si>
    <t>Старт</t>
  </si>
  <si>
    <t>Мазуренко Даниил</t>
  </si>
  <si>
    <t>Лучшие времена на картах в отборочных заездах</t>
  </si>
  <si>
    <t>Сред.</t>
  </si>
  <si>
    <t>ЛК</t>
  </si>
  <si>
    <t>Не считая запасной 4-ки, разброс времен между самым быстрым и самым медленным не превышал 0,35 сек!</t>
  </si>
  <si>
    <t>Карт</t>
  </si>
</sst>
</file>

<file path=xl/styles.xml><?xml version="1.0" encoding="utf-8"?>
<styleSheet xmlns="http://schemas.openxmlformats.org/spreadsheetml/2006/main">
  <fonts count="6"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sz val="8"/>
      <name val="Arial"/>
      <family val="2"/>
      <charset val="204"/>
    </font>
    <font>
      <sz val="9"/>
      <name val="Arial"/>
      <family val="2"/>
      <charset val="204"/>
    </font>
    <font>
      <u/>
      <sz val="1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/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0" fillId="0" borderId="14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2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7" xfId="0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0" fillId="0" borderId="16" xfId="0" applyFill="1" applyBorder="1"/>
    <xf numFmtId="0" fontId="0" fillId="0" borderId="7" xfId="0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0" fillId="0" borderId="27" xfId="0" applyFill="1" applyBorder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2" borderId="29" xfId="0" applyFill="1" applyBorder="1"/>
    <xf numFmtId="0" fontId="0" fillId="2" borderId="30" xfId="0" applyFill="1" applyBorder="1"/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20" xfId="0" applyBorder="1"/>
    <xf numFmtId="0" fontId="0" fillId="0" borderId="8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5" xfId="0" applyFill="1" applyBorder="1"/>
    <xf numFmtId="0" fontId="0" fillId="0" borderId="37" xfId="0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7" xfId="0" applyBorder="1"/>
    <xf numFmtId="0" fontId="0" fillId="0" borderId="37" xfId="0" applyFill="1" applyBorder="1"/>
    <xf numFmtId="0" fontId="0" fillId="0" borderId="39" xfId="0" applyBorder="1"/>
    <xf numFmtId="0" fontId="0" fillId="0" borderId="2" xfId="0" applyFill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2" fontId="3" fillId="0" borderId="0" xfId="0" applyNumberFormat="1" applyFont="1"/>
    <xf numFmtId="2" fontId="3" fillId="0" borderId="40" xfId="0" applyNumberFormat="1" applyFont="1" applyBorder="1"/>
    <xf numFmtId="0" fontId="0" fillId="0" borderId="36" xfId="0" applyFill="1" applyBorder="1"/>
    <xf numFmtId="0" fontId="0" fillId="0" borderId="27" xfId="0" applyFill="1" applyBorder="1"/>
    <xf numFmtId="0" fontId="0" fillId="0" borderId="3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35" xfId="0" applyFill="1" applyBorder="1"/>
    <xf numFmtId="0" fontId="0" fillId="3" borderId="16" xfId="0" applyFill="1" applyBorder="1"/>
    <xf numFmtId="0" fontId="0" fillId="3" borderId="6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37" xfId="0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0" fillId="3" borderId="37" xfId="0" applyFill="1" applyBorder="1"/>
    <xf numFmtId="0" fontId="0" fillId="3" borderId="16" xfId="0" applyFill="1" applyBorder="1" applyAlignment="1">
      <alignment horizontal="center"/>
    </xf>
    <xf numFmtId="0" fontId="0" fillId="4" borderId="34" xfId="0" applyFill="1" applyBorder="1"/>
    <xf numFmtId="0" fontId="0" fillId="4" borderId="17" xfId="0" applyFill="1" applyBorder="1"/>
    <xf numFmtId="0" fontId="0" fillId="4" borderId="2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4" borderId="2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38" xfId="0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0" fillId="4" borderId="38" xfId="0" applyFill="1" applyBorder="1"/>
    <xf numFmtId="0" fontId="0" fillId="4" borderId="17" xfId="0" applyFill="1" applyBorder="1" applyAlignment="1">
      <alignment horizontal="center"/>
    </xf>
    <xf numFmtId="0" fontId="0" fillId="4" borderId="35" xfId="0" applyFill="1" applyBorder="1"/>
    <xf numFmtId="0" fontId="0" fillId="4" borderId="16" xfId="0" applyFill="1" applyBorder="1"/>
    <xf numFmtId="0" fontId="0" fillId="4" borderId="6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0" fillId="4" borderId="37" xfId="0" applyFill="1" applyBorder="1" applyAlignment="1">
      <alignment horizontal="center"/>
    </xf>
    <xf numFmtId="0" fontId="2" fillId="4" borderId="16" xfId="0" applyFont="1" applyFill="1" applyBorder="1" applyAlignment="1">
      <alignment horizontal="center"/>
    </xf>
    <xf numFmtId="0" fontId="0" fillId="4" borderId="37" xfId="0" applyFill="1" applyBorder="1"/>
    <xf numFmtId="0" fontId="0" fillId="4" borderId="16" xfId="0" applyFill="1" applyBorder="1" applyAlignment="1">
      <alignment horizontal="center"/>
    </xf>
    <xf numFmtId="0" fontId="0" fillId="5" borderId="35" xfId="0" applyFill="1" applyBorder="1"/>
    <xf numFmtId="0" fontId="0" fillId="5" borderId="16" xfId="0" applyFill="1" applyBorder="1"/>
    <xf numFmtId="0" fontId="0" fillId="5" borderId="6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37" xfId="0" applyFill="1" applyBorder="1" applyAlignment="1">
      <alignment horizontal="center"/>
    </xf>
    <xf numFmtId="0" fontId="2" fillId="5" borderId="16" xfId="0" applyFont="1" applyFill="1" applyBorder="1" applyAlignment="1">
      <alignment horizontal="center"/>
    </xf>
    <xf numFmtId="0" fontId="0" fillId="5" borderId="37" xfId="0" applyFill="1" applyBorder="1"/>
    <xf numFmtId="0" fontId="0" fillId="5" borderId="16" xfId="0" applyFill="1" applyBorder="1" applyAlignment="1">
      <alignment horizontal="center"/>
    </xf>
    <xf numFmtId="1" fontId="0" fillId="5" borderId="37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2" fontId="3" fillId="0" borderId="0" xfId="0" applyNumberFormat="1" applyFont="1" applyBorder="1"/>
    <xf numFmtId="2" fontId="4" fillId="0" borderId="0" xfId="0" applyNumberFormat="1" applyFont="1" applyAlignment="1">
      <alignment horizontal="center"/>
    </xf>
    <xf numFmtId="2" fontId="3" fillId="0" borderId="15" xfId="0" applyNumberFormat="1" applyFont="1" applyBorder="1"/>
    <xf numFmtId="0" fontId="5" fillId="0" borderId="0" xfId="0" applyFont="1" applyAlignment="1"/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42"/>
  <sheetViews>
    <sheetView workbookViewId="0">
      <selection activeCell="I6" sqref="I6"/>
    </sheetView>
  </sheetViews>
  <sheetFormatPr defaultRowHeight="12.75"/>
  <cols>
    <col min="1" max="1" width="3" bestFit="1" customWidth="1"/>
    <col min="2" max="2" width="19.7109375" customWidth="1"/>
    <col min="3" max="3" width="9.5703125" customWidth="1"/>
  </cols>
  <sheetData>
    <row r="2" spans="1:5">
      <c r="A2" s="119" t="s">
        <v>0</v>
      </c>
      <c r="B2" s="119" t="s">
        <v>1</v>
      </c>
      <c r="C2" s="119" t="s">
        <v>4</v>
      </c>
      <c r="D2" s="119" t="s">
        <v>2</v>
      </c>
      <c r="E2" s="119" t="s">
        <v>3</v>
      </c>
    </row>
    <row r="3" spans="1:5">
      <c r="A3" s="17">
        <v>1</v>
      </c>
      <c r="B3" s="17" t="s">
        <v>46</v>
      </c>
      <c r="C3" s="17" t="s">
        <v>10</v>
      </c>
      <c r="D3" s="4">
        <v>80</v>
      </c>
      <c r="E3" s="4">
        <f t="shared" ref="E3:E9" si="0">80-D3</f>
        <v>0</v>
      </c>
    </row>
    <row r="4" spans="1:5">
      <c r="A4" s="17">
        <v>2</v>
      </c>
      <c r="B4" s="17" t="s">
        <v>43</v>
      </c>
      <c r="C4" s="17" t="s">
        <v>5</v>
      </c>
      <c r="D4" s="4">
        <v>75</v>
      </c>
      <c r="E4" s="4">
        <f t="shared" si="0"/>
        <v>5</v>
      </c>
    </row>
    <row r="5" spans="1:5">
      <c r="A5" s="17">
        <v>3</v>
      </c>
      <c r="B5" s="17" t="s">
        <v>38</v>
      </c>
      <c r="C5" s="17" t="s">
        <v>10</v>
      </c>
      <c r="D5" s="4">
        <v>61</v>
      </c>
      <c r="E5" s="4">
        <f t="shared" si="0"/>
        <v>19</v>
      </c>
    </row>
    <row r="6" spans="1:5">
      <c r="A6" s="17">
        <v>4</v>
      </c>
      <c r="B6" s="17" t="s">
        <v>31</v>
      </c>
      <c r="C6" s="17" t="s">
        <v>50</v>
      </c>
      <c r="D6" s="4">
        <v>80</v>
      </c>
      <c r="E6" s="4">
        <f t="shared" si="0"/>
        <v>0</v>
      </c>
    </row>
    <row r="7" spans="1:5">
      <c r="A7" s="17">
        <v>5</v>
      </c>
      <c r="B7" s="17" t="s">
        <v>55</v>
      </c>
      <c r="C7" s="17" t="s">
        <v>8</v>
      </c>
      <c r="D7" s="4">
        <v>77</v>
      </c>
      <c r="E7" s="4">
        <f t="shared" si="0"/>
        <v>3</v>
      </c>
    </row>
    <row r="8" spans="1:5">
      <c r="A8" s="17">
        <v>6</v>
      </c>
      <c r="B8" s="17" t="s">
        <v>11</v>
      </c>
      <c r="C8" s="17" t="s">
        <v>8</v>
      </c>
      <c r="D8" s="4">
        <v>75</v>
      </c>
      <c r="E8" s="4">
        <f t="shared" si="0"/>
        <v>5</v>
      </c>
    </row>
    <row r="9" spans="1:5">
      <c r="A9" s="17">
        <v>7</v>
      </c>
      <c r="B9" s="17" t="s">
        <v>6</v>
      </c>
      <c r="C9" s="17" t="s">
        <v>5</v>
      </c>
      <c r="D9" s="4">
        <v>72</v>
      </c>
      <c r="E9" s="4">
        <f t="shared" si="0"/>
        <v>8</v>
      </c>
    </row>
    <row r="10" spans="1:5">
      <c r="A10" s="17">
        <v>8</v>
      </c>
      <c r="B10" s="17" t="s">
        <v>7</v>
      </c>
      <c r="C10" s="17" t="s">
        <v>8</v>
      </c>
      <c r="D10" s="4">
        <v>83</v>
      </c>
      <c r="E10" s="4">
        <v>0</v>
      </c>
    </row>
    <row r="11" spans="1:5">
      <c r="A11" s="17">
        <v>9</v>
      </c>
      <c r="B11" s="17" t="s">
        <v>28</v>
      </c>
      <c r="C11" s="17" t="s">
        <v>16</v>
      </c>
      <c r="D11" s="4">
        <v>85</v>
      </c>
      <c r="E11" s="4">
        <v>0</v>
      </c>
    </row>
    <row r="12" spans="1:5">
      <c r="A12" s="17">
        <v>10</v>
      </c>
      <c r="B12" s="17" t="s">
        <v>41</v>
      </c>
      <c r="C12" s="17" t="s">
        <v>8</v>
      </c>
      <c r="D12" s="4">
        <v>80</v>
      </c>
      <c r="E12" s="4">
        <f>80-D12</f>
        <v>0</v>
      </c>
    </row>
    <row r="13" spans="1:5">
      <c r="A13" s="17">
        <v>11</v>
      </c>
      <c r="B13" s="27" t="s">
        <v>49</v>
      </c>
      <c r="C13" s="27" t="s">
        <v>8</v>
      </c>
      <c r="D13" s="4">
        <v>69</v>
      </c>
      <c r="E13" s="4">
        <f>80-D13</f>
        <v>11</v>
      </c>
    </row>
    <row r="14" spans="1:5">
      <c r="A14" s="17">
        <v>12</v>
      </c>
      <c r="B14" s="17" t="s">
        <v>47</v>
      </c>
      <c r="C14" s="17" t="s">
        <v>8</v>
      </c>
      <c r="D14" s="4">
        <v>80</v>
      </c>
      <c r="E14" s="4">
        <f>80-D14</f>
        <v>0</v>
      </c>
    </row>
    <row r="15" spans="1:5">
      <c r="A15" s="17">
        <v>13</v>
      </c>
      <c r="B15" s="17" t="s">
        <v>39</v>
      </c>
      <c r="C15" s="17" t="s">
        <v>10</v>
      </c>
      <c r="D15" s="4">
        <v>83</v>
      </c>
      <c r="E15" s="4">
        <v>0</v>
      </c>
    </row>
    <row r="16" spans="1:5">
      <c r="A16" s="17">
        <v>14</v>
      </c>
      <c r="B16" s="17" t="s">
        <v>17</v>
      </c>
      <c r="C16" s="17" t="s">
        <v>8</v>
      </c>
      <c r="D16" s="4">
        <v>76</v>
      </c>
      <c r="E16" s="4">
        <f>80-D16</f>
        <v>4</v>
      </c>
    </row>
    <row r="17" spans="1:5">
      <c r="A17" s="17">
        <v>15</v>
      </c>
      <c r="B17" s="17" t="s">
        <v>27</v>
      </c>
      <c r="C17" s="17" t="s">
        <v>16</v>
      </c>
      <c r="D17" s="4">
        <v>78</v>
      </c>
      <c r="E17" s="4">
        <f>80-D17</f>
        <v>2</v>
      </c>
    </row>
    <row r="18" spans="1:5">
      <c r="A18" s="17">
        <v>16</v>
      </c>
      <c r="B18" s="17" t="s">
        <v>14</v>
      </c>
      <c r="C18" s="17" t="s">
        <v>8</v>
      </c>
      <c r="D18" s="4">
        <v>65</v>
      </c>
      <c r="E18" s="4">
        <f>80-D18</f>
        <v>15</v>
      </c>
    </row>
    <row r="19" spans="1:5">
      <c r="A19" s="17">
        <v>17</v>
      </c>
      <c r="B19" s="17" t="s">
        <v>37</v>
      </c>
      <c r="C19" s="17" t="s">
        <v>16</v>
      </c>
      <c r="D19" s="4">
        <v>71</v>
      </c>
      <c r="E19" s="4">
        <f>80-D19</f>
        <v>9</v>
      </c>
    </row>
    <row r="20" spans="1:5">
      <c r="A20" s="17">
        <v>18</v>
      </c>
      <c r="B20" s="17" t="s">
        <v>13</v>
      </c>
      <c r="C20" s="17" t="s">
        <v>10</v>
      </c>
      <c r="D20" s="4">
        <v>83</v>
      </c>
      <c r="E20" s="4">
        <v>0</v>
      </c>
    </row>
    <row r="21" spans="1:5">
      <c r="A21" s="17">
        <v>19</v>
      </c>
      <c r="B21" s="17" t="s">
        <v>42</v>
      </c>
      <c r="C21" s="17" t="s">
        <v>5</v>
      </c>
      <c r="D21" s="4">
        <v>74</v>
      </c>
      <c r="E21" s="4">
        <f>80-D21</f>
        <v>6</v>
      </c>
    </row>
    <row r="22" spans="1:5">
      <c r="A22" s="17">
        <v>20</v>
      </c>
      <c r="B22" s="17" t="s">
        <v>44</v>
      </c>
      <c r="C22" s="17" t="s">
        <v>5</v>
      </c>
      <c r="D22" s="4">
        <v>77</v>
      </c>
      <c r="E22" s="4">
        <f>80-D22</f>
        <v>3</v>
      </c>
    </row>
    <row r="23" spans="1:5">
      <c r="A23" s="17">
        <v>21</v>
      </c>
      <c r="B23" s="17" t="s">
        <v>12</v>
      </c>
      <c r="C23" s="17" t="s">
        <v>8</v>
      </c>
      <c r="D23" s="4">
        <v>80</v>
      </c>
      <c r="E23" s="4">
        <f>80-D23</f>
        <v>0</v>
      </c>
    </row>
    <row r="24" spans="1:5">
      <c r="A24" s="17">
        <v>22</v>
      </c>
      <c r="B24" s="17" t="s">
        <v>18</v>
      </c>
      <c r="C24" s="17" t="s">
        <v>8</v>
      </c>
      <c r="D24" s="4">
        <v>81</v>
      </c>
      <c r="E24" s="4">
        <v>0</v>
      </c>
    </row>
    <row r="25" spans="1:5">
      <c r="A25" s="17">
        <v>23</v>
      </c>
      <c r="B25" s="17" t="s">
        <v>40</v>
      </c>
      <c r="C25" s="17" t="s">
        <v>8</v>
      </c>
      <c r="D25" s="4">
        <v>74</v>
      </c>
      <c r="E25" s="4">
        <f>80-D25</f>
        <v>6</v>
      </c>
    </row>
    <row r="26" spans="1:5">
      <c r="A26" s="17">
        <v>24</v>
      </c>
      <c r="B26" s="27" t="s">
        <v>19</v>
      </c>
      <c r="C26" s="27" t="s">
        <v>8</v>
      </c>
      <c r="D26" s="28">
        <v>74</v>
      </c>
      <c r="E26" s="4">
        <f>80-D26</f>
        <v>6</v>
      </c>
    </row>
    <row r="27" spans="1:5">
      <c r="A27" s="17">
        <v>25</v>
      </c>
      <c r="B27" s="27" t="s">
        <v>48</v>
      </c>
      <c r="C27" s="27" t="s">
        <v>30</v>
      </c>
      <c r="D27" s="28">
        <v>92</v>
      </c>
      <c r="E27" s="4">
        <v>0</v>
      </c>
    </row>
    <row r="28" spans="1:5">
      <c r="A28" s="17">
        <v>26</v>
      </c>
      <c r="B28" s="17" t="s">
        <v>54</v>
      </c>
      <c r="C28" s="17" t="s">
        <v>8</v>
      </c>
      <c r="D28" s="4">
        <v>60</v>
      </c>
      <c r="E28" s="4">
        <f>80-D28</f>
        <v>20</v>
      </c>
    </row>
    <row r="29" spans="1:5">
      <c r="A29" s="17">
        <v>27</v>
      </c>
      <c r="B29" s="17" t="s">
        <v>36</v>
      </c>
      <c r="C29" s="17" t="s">
        <v>30</v>
      </c>
      <c r="D29" s="4">
        <v>66</v>
      </c>
      <c r="E29" s="4">
        <f>80-D29</f>
        <v>14</v>
      </c>
    </row>
    <row r="30" spans="1:5">
      <c r="A30" s="17">
        <v>28</v>
      </c>
      <c r="B30" s="17" t="s">
        <v>15</v>
      </c>
      <c r="C30" s="17" t="s">
        <v>8</v>
      </c>
      <c r="D30" s="4">
        <v>80</v>
      </c>
      <c r="E30" s="4">
        <f>80-D30</f>
        <v>0</v>
      </c>
    </row>
    <row r="31" spans="1:5">
      <c r="A31" s="17">
        <v>29</v>
      </c>
      <c r="B31" s="17" t="s">
        <v>52</v>
      </c>
      <c r="C31" s="17" t="s">
        <v>8</v>
      </c>
      <c r="D31" s="4">
        <v>88</v>
      </c>
      <c r="E31" s="4">
        <v>0</v>
      </c>
    </row>
    <row r="32" spans="1:5">
      <c r="A32" s="17">
        <v>30</v>
      </c>
      <c r="B32" s="17" t="s">
        <v>32</v>
      </c>
      <c r="C32" s="17" t="s">
        <v>16</v>
      </c>
      <c r="D32" s="4">
        <v>82</v>
      </c>
      <c r="E32" s="4">
        <v>0</v>
      </c>
    </row>
    <row r="33" spans="1:5">
      <c r="A33" s="17">
        <v>31</v>
      </c>
      <c r="B33" s="17" t="s">
        <v>34</v>
      </c>
      <c r="C33" s="17" t="s">
        <v>8</v>
      </c>
      <c r="D33" s="4">
        <v>74</v>
      </c>
      <c r="E33" s="4">
        <f>80-D33</f>
        <v>6</v>
      </c>
    </row>
    <row r="34" spans="1:5">
      <c r="A34" s="17">
        <v>32</v>
      </c>
      <c r="B34" s="17" t="s">
        <v>29</v>
      </c>
      <c r="C34" s="17" t="s">
        <v>30</v>
      </c>
      <c r="D34" s="4">
        <v>84</v>
      </c>
      <c r="E34" s="4">
        <v>0</v>
      </c>
    </row>
    <row r="35" spans="1:5">
      <c r="A35" s="17">
        <v>33</v>
      </c>
      <c r="B35" s="17" t="s">
        <v>58</v>
      </c>
      <c r="C35" s="17" t="s">
        <v>10</v>
      </c>
      <c r="D35" s="4">
        <v>56</v>
      </c>
      <c r="E35" s="4">
        <f>80-D35</f>
        <v>24</v>
      </c>
    </row>
    <row r="36" spans="1:5">
      <c r="A36" s="17">
        <v>34</v>
      </c>
      <c r="B36" s="27" t="s">
        <v>51</v>
      </c>
      <c r="C36" s="27" t="s">
        <v>16</v>
      </c>
      <c r="D36" s="28">
        <v>92</v>
      </c>
      <c r="E36" s="28">
        <v>0</v>
      </c>
    </row>
    <row r="37" spans="1:5">
      <c r="A37" s="17">
        <v>35</v>
      </c>
      <c r="B37" s="17" t="s">
        <v>9</v>
      </c>
      <c r="C37" s="17" t="s">
        <v>10</v>
      </c>
      <c r="D37" s="4">
        <v>80</v>
      </c>
      <c r="E37" s="4">
        <f>80-D37</f>
        <v>0</v>
      </c>
    </row>
    <row r="38" spans="1:5">
      <c r="A38" s="17">
        <v>36</v>
      </c>
      <c r="B38" s="17" t="s">
        <v>45</v>
      </c>
      <c r="C38" s="17" t="s">
        <v>5</v>
      </c>
      <c r="D38" s="4">
        <v>65</v>
      </c>
      <c r="E38" s="4">
        <f>80-D38</f>
        <v>15</v>
      </c>
    </row>
    <row r="39" spans="1:5">
      <c r="A39" s="17">
        <v>37</v>
      </c>
      <c r="B39" s="17" t="s">
        <v>33</v>
      </c>
      <c r="C39" s="17" t="s">
        <v>16</v>
      </c>
      <c r="D39" s="4">
        <v>50</v>
      </c>
      <c r="E39" s="4">
        <f>80-D39</f>
        <v>30</v>
      </c>
    </row>
    <row r="40" spans="1:5">
      <c r="A40" s="17">
        <v>38</v>
      </c>
      <c r="B40" s="17" t="s">
        <v>35</v>
      </c>
      <c r="C40" s="17" t="s">
        <v>30</v>
      </c>
      <c r="D40" s="4">
        <v>77</v>
      </c>
      <c r="E40" s="4">
        <f>80-D40</f>
        <v>3</v>
      </c>
    </row>
    <row r="41" spans="1:5" hidden="1">
      <c r="A41" s="17">
        <v>39</v>
      </c>
      <c r="B41" s="17"/>
      <c r="C41" s="17"/>
      <c r="D41" s="4"/>
      <c r="E41" s="4"/>
    </row>
    <row r="42" spans="1:5" hidden="1">
      <c r="A42" s="17">
        <v>40</v>
      </c>
      <c r="B42" s="17"/>
      <c r="C42" s="17"/>
      <c r="D42" s="17"/>
      <c r="E42" s="17"/>
    </row>
  </sheetData>
  <phoneticPr fontId="3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4"/>
  <sheetViews>
    <sheetView topLeftCell="A3" workbookViewId="0">
      <selection activeCell="C28" sqref="C28"/>
    </sheetView>
  </sheetViews>
  <sheetFormatPr defaultRowHeight="12.75"/>
  <cols>
    <col min="1" max="1" width="7" style="2" customWidth="1"/>
    <col min="2" max="2" width="5.5703125" style="2" customWidth="1"/>
    <col min="3" max="21" width="4.7109375" customWidth="1"/>
    <col min="22" max="23" width="4.7109375" hidden="1" customWidth="1"/>
    <col min="24" max="24" width="6.7109375" style="2" customWidth="1"/>
    <col min="25" max="25" width="9.140625" style="2"/>
  </cols>
  <sheetData>
    <row r="1" spans="1:24">
      <c r="A1" s="1" t="s">
        <v>53</v>
      </c>
    </row>
    <row r="2" spans="1:24" ht="13.5" thickBot="1">
      <c r="A2" s="1"/>
    </row>
    <row r="3" spans="1:24" ht="13.5" thickBot="1">
      <c r="C3" s="69" t="s">
        <v>20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1"/>
    </row>
    <row r="4" spans="1:24" ht="13.5" thickBot="1">
      <c r="A4" s="22" t="s">
        <v>56</v>
      </c>
      <c r="B4" s="33" t="s">
        <v>57</v>
      </c>
      <c r="C4" s="18">
        <v>1</v>
      </c>
      <c r="D4" s="18">
        <v>2</v>
      </c>
      <c r="E4" s="18">
        <v>3</v>
      </c>
      <c r="F4" s="18">
        <v>4</v>
      </c>
      <c r="G4" s="18">
        <v>5</v>
      </c>
      <c r="H4" s="18">
        <v>6</v>
      </c>
      <c r="I4" s="18">
        <v>7</v>
      </c>
      <c r="J4" s="18">
        <v>8</v>
      </c>
      <c r="K4" s="18">
        <v>9</v>
      </c>
      <c r="L4" s="18">
        <v>10</v>
      </c>
      <c r="M4" s="18">
        <v>11</v>
      </c>
      <c r="N4" s="18">
        <v>12</v>
      </c>
      <c r="O4" s="18">
        <v>13</v>
      </c>
      <c r="P4" s="18">
        <v>14</v>
      </c>
      <c r="Q4" s="18">
        <v>15</v>
      </c>
      <c r="R4" s="18">
        <v>16</v>
      </c>
      <c r="S4" s="18">
        <v>17</v>
      </c>
      <c r="T4" s="18">
        <v>18</v>
      </c>
      <c r="U4" s="19">
        <v>19</v>
      </c>
      <c r="V4" s="3">
        <v>14</v>
      </c>
      <c r="W4" s="3">
        <v>15</v>
      </c>
    </row>
    <row r="5" spans="1:24">
      <c r="A5" s="35">
        <v>88</v>
      </c>
      <c r="B5" s="23">
        <v>1</v>
      </c>
      <c r="C5" s="31">
        <v>13</v>
      </c>
      <c r="D5" s="6">
        <v>11</v>
      </c>
      <c r="E5" s="6">
        <v>6</v>
      </c>
      <c r="F5" s="6">
        <v>18</v>
      </c>
      <c r="G5" s="6">
        <v>7</v>
      </c>
      <c r="H5" s="6">
        <v>5</v>
      </c>
      <c r="I5" s="6">
        <v>3</v>
      </c>
      <c r="J5" s="6">
        <v>19</v>
      </c>
      <c r="K5" s="6">
        <v>15</v>
      </c>
      <c r="L5" s="6">
        <v>17</v>
      </c>
      <c r="M5" s="6">
        <v>10</v>
      </c>
      <c r="N5" s="6">
        <v>16</v>
      </c>
      <c r="O5" s="6">
        <v>12</v>
      </c>
      <c r="P5" s="6">
        <v>2</v>
      </c>
      <c r="Q5" s="6">
        <v>14</v>
      </c>
      <c r="R5" s="6">
        <v>8</v>
      </c>
      <c r="S5" s="6">
        <v>9</v>
      </c>
      <c r="T5" s="29">
        <v>4</v>
      </c>
      <c r="U5" s="7">
        <v>1</v>
      </c>
      <c r="V5" s="8"/>
      <c r="W5" s="4"/>
      <c r="X5" s="68">
        <f>SUM(C5:W6)</f>
        <v>741</v>
      </c>
    </row>
    <row r="6" spans="1:24">
      <c r="A6" s="35">
        <v>13</v>
      </c>
      <c r="B6" s="23">
        <v>2</v>
      </c>
      <c r="C6" s="12">
        <f>8+19</f>
        <v>27</v>
      </c>
      <c r="D6" s="4">
        <f>19+19</f>
        <v>38</v>
      </c>
      <c r="E6" s="4">
        <f>19+7</f>
        <v>26</v>
      </c>
      <c r="F6" s="9">
        <f>19+17</f>
        <v>36</v>
      </c>
      <c r="G6" s="9">
        <v>28</v>
      </c>
      <c r="H6" s="4">
        <v>37</v>
      </c>
      <c r="I6" s="4">
        <v>29</v>
      </c>
      <c r="J6" s="4">
        <v>35</v>
      </c>
      <c r="K6" s="4">
        <v>24</v>
      </c>
      <c r="L6" s="4">
        <v>23</v>
      </c>
      <c r="M6" s="4">
        <v>20</v>
      </c>
      <c r="N6" s="4">
        <v>25</v>
      </c>
      <c r="O6" s="4">
        <v>30</v>
      </c>
      <c r="P6" s="4">
        <v>32</v>
      </c>
      <c r="Q6" s="4">
        <v>22</v>
      </c>
      <c r="R6" s="4">
        <v>33</v>
      </c>
      <c r="S6" s="4">
        <v>31</v>
      </c>
      <c r="T6" s="5">
        <v>34</v>
      </c>
      <c r="U6" s="11">
        <v>21</v>
      </c>
      <c r="V6" s="8"/>
      <c r="W6" s="4"/>
      <c r="X6" s="68"/>
    </row>
    <row r="7" spans="1:24">
      <c r="A7" s="35">
        <v>6</v>
      </c>
      <c r="B7" s="23">
        <v>3</v>
      </c>
      <c r="C7" s="8">
        <v>19</v>
      </c>
      <c r="D7" s="4">
        <v>6</v>
      </c>
      <c r="E7" s="4">
        <v>12</v>
      </c>
      <c r="F7" s="4">
        <v>9</v>
      </c>
      <c r="G7" s="4">
        <v>5</v>
      </c>
      <c r="H7" s="4">
        <v>11</v>
      </c>
      <c r="I7" s="4">
        <v>14</v>
      </c>
      <c r="J7" s="4">
        <v>4</v>
      </c>
      <c r="K7" s="9">
        <v>16</v>
      </c>
      <c r="L7" s="9">
        <v>10</v>
      </c>
      <c r="M7" s="9">
        <v>18</v>
      </c>
      <c r="N7" s="9">
        <v>8</v>
      </c>
      <c r="O7" s="9">
        <v>7</v>
      </c>
      <c r="P7" s="4">
        <v>13</v>
      </c>
      <c r="Q7" s="9">
        <v>15</v>
      </c>
      <c r="R7" s="9">
        <v>17</v>
      </c>
      <c r="S7" s="4">
        <v>2</v>
      </c>
      <c r="T7" s="5">
        <v>1</v>
      </c>
      <c r="U7" s="11">
        <v>3</v>
      </c>
      <c r="V7" s="8"/>
      <c r="W7" s="4"/>
      <c r="X7" s="68">
        <f>SUM(C7:W8)</f>
        <v>741</v>
      </c>
    </row>
    <row r="8" spans="1:24">
      <c r="A8" s="35">
        <v>2</v>
      </c>
      <c r="B8" s="23">
        <v>4</v>
      </c>
      <c r="C8" s="8">
        <f>16+19</f>
        <v>35</v>
      </c>
      <c r="D8" s="4">
        <f>19+9</f>
        <v>28</v>
      </c>
      <c r="E8" s="4">
        <f>19+17</f>
        <v>36</v>
      </c>
      <c r="F8" s="9">
        <f>2+19</f>
        <v>21</v>
      </c>
      <c r="G8" s="4">
        <v>24</v>
      </c>
      <c r="H8" s="4">
        <v>33</v>
      </c>
      <c r="I8" s="4">
        <v>22</v>
      </c>
      <c r="J8" s="4">
        <v>26</v>
      </c>
      <c r="K8" s="4">
        <v>23</v>
      </c>
      <c r="L8" s="4">
        <v>34</v>
      </c>
      <c r="M8" s="4">
        <v>27</v>
      </c>
      <c r="N8" s="4">
        <v>20</v>
      </c>
      <c r="O8" s="4">
        <v>29</v>
      </c>
      <c r="P8" s="4">
        <v>31</v>
      </c>
      <c r="Q8" s="9">
        <v>25</v>
      </c>
      <c r="R8" s="9">
        <v>32</v>
      </c>
      <c r="S8" s="4">
        <v>38</v>
      </c>
      <c r="T8" s="5">
        <v>37</v>
      </c>
      <c r="U8" s="11">
        <v>30</v>
      </c>
      <c r="V8" s="8"/>
      <c r="W8" s="9"/>
      <c r="X8" s="68"/>
    </row>
    <row r="9" spans="1:24">
      <c r="A9" s="35">
        <v>10</v>
      </c>
      <c r="B9" s="23">
        <v>5</v>
      </c>
      <c r="C9" s="8">
        <v>12</v>
      </c>
      <c r="D9" s="4">
        <v>2</v>
      </c>
      <c r="E9" s="4">
        <v>8</v>
      </c>
      <c r="F9" s="4">
        <v>7</v>
      </c>
      <c r="G9" s="4">
        <v>9</v>
      </c>
      <c r="H9" s="4">
        <v>6</v>
      </c>
      <c r="I9" s="4">
        <v>19</v>
      </c>
      <c r="J9" s="9">
        <v>17</v>
      </c>
      <c r="K9" s="4">
        <v>10</v>
      </c>
      <c r="L9" s="4">
        <v>5</v>
      </c>
      <c r="M9" s="4">
        <v>1</v>
      </c>
      <c r="N9" s="4">
        <v>18</v>
      </c>
      <c r="O9" s="4">
        <v>4</v>
      </c>
      <c r="P9" s="4">
        <v>3</v>
      </c>
      <c r="Q9" s="9">
        <v>11</v>
      </c>
      <c r="R9" s="9">
        <v>15</v>
      </c>
      <c r="S9" s="4">
        <v>16</v>
      </c>
      <c r="T9" s="5">
        <v>13</v>
      </c>
      <c r="U9" s="11">
        <v>14</v>
      </c>
      <c r="V9" s="8"/>
      <c r="W9" s="4"/>
      <c r="X9" s="68">
        <f>SUM(C9:W10)</f>
        <v>741</v>
      </c>
    </row>
    <row r="10" spans="1:24">
      <c r="A10" s="35">
        <v>14</v>
      </c>
      <c r="B10" s="23">
        <v>6</v>
      </c>
      <c r="C10" s="8">
        <f>6+19</f>
        <v>25</v>
      </c>
      <c r="D10" s="4">
        <f>19+14</f>
        <v>33</v>
      </c>
      <c r="E10" s="4">
        <f>4+19</f>
        <v>23</v>
      </c>
      <c r="F10" s="4">
        <f>19+5</f>
        <v>24</v>
      </c>
      <c r="G10" s="4">
        <v>26</v>
      </c>
      <c r="H10" s="4">
        <v>32</v>
      </c>
      <c r="I10" s="9">
        <v>38</v>
      </c>
      <c r="J10" s="4">
        <v>29</v>
      </c>
      <c r="K10" s="9">
        <v>30</v>
      </c>
      <c r="L10" s="9">
        <v>36</v>
      </c>
      <c r="M10" s="9">
        <v>21</v>
      </c>
      <c r="N10" s="9">
        <v>34</v>
      </c>
      <c r="O10" s="9">
        <v>27</v>
      </c>
      <c r="P10" s="4">
        <v>20</v>
      </c>
      <c r="Q10" s="4">
        <v>35</v>
      </c>
      <c r="R10" s="4">
        <v>28</v>
      </c>
      <c r="S10" s="4">
        <v>37</v>
      </c>
      <c r="T10" s="5">
        <v>31</v>
      </c>
      <c r="U10" s="11">
        <v>22</v>
      </c>
      <c r="V10" s="8"/>
      <c r="W10" s="4"/>
      <c r="X10" s="68"/>
    </row>
    <row r="11" spans="1:24">
      <c r="A11" s="35">
        <v>1</v>
      </c>
      <c r="B11" s="23">
        <v>7</v>
      </c>
      <c r="C11" s="8">
        <v>14</v>
      </c>
      <c r="D11" s="4">
        <v>15</v>
      </c>
      <c r="E11" s="4">
        <v>11</v>
      </c>
      <c r="F11" s="4">
        <v>4</v>
      </c>
      <c r="G11" s="4">
        <v>6</v>
      </c>
      <c r="H11" s="4">
        <v>19</v>
      </c>
      <c r="I11" s="4">
        <v>17</v>
      </c>
      <c r="J11" s="4">
        <v>3</v>
      </c>
      <c r="K11" s="4">
        <v>2</v>
      </c>
      <c r="L11" s="4">
        <v>18</v>
      </c>
      <c r="M11" s="4">
        <v>12</v>
      </c>
      <c r="N11" s="4">
        <v>13</v>
      </c>
      <c r="O11" s="4">
        <v>8</v>
      </c>
      <c r="P11" s="4">
        <v>9</v>
      </c>
      <c r="Q11" s="4">
        <v>5</v>
      </c>
      <c r="R11" s="4">
        <v>1</v>
      </c>
      <c r="S11" s="4">
        <v>10</v>
      </c>
      <c r="T11" s="5">
        <v>7</v>
      </c>
      <c r="U11" s="11">
        <v>16</v>
      </c>
      <c r="V11" s="8"/>
      <c r="W11" s="4"/>
      <c r="X11" s="68">
        <f>SUM(C11:W12)</f>
        <v>741</v>
      </c>
    </row>
    <row r="12" spans="1:24">
      <c r="A12" s="35">
        <v>11</v>
      </c>
      <c r="B12" s="23">
        <v>8</v>
      </c>
      <c r="C12" s="12">
        <f>19+4</f>
        <v>23</v>
      </c>
      <c r="D12" s="4">
        <f>19+17</f>
        <v>36</v>
      </c>
      <c r="E12" s="4">
        <f>16+19</f>
        <v>35</v>
      </c>
      <c r="F12" s="9">
        <v>34</v>
      </c>
      <c r="G12" s="9">
        <v>27</v>
      </c>
      <c r="H12" s="4">
        <v>29</v>
      </c>
      <c r="I12" s="4">
        <v>32</v>
      </c>
      <c r="J12" s="4">
        <v>21</v>
      </c>
      <c r="K12" s="4">
        <v>31</v>
      </c>
      <c r="L12" s="4">
        <v>22</v>
      </c>
      <c r="M12" s="4">
        <v>37</v>
      </c>
      <c r="N12" s="4">
        <v>26</v>
      </c>
      <c r="O12" s="4">
        <v>25</v>
      </c>
      <c r="P12" s="4">
        <v>33</v>
      </c>
      <c r="Q12" s="4">
        <v>38</v>
      </c>
      <c r="R12" s="4">
        <v>30</v>
      </c>
      <c r="S12" s="4">
        <v>24</v>
      </c>
      <c r="T12" s="5">
        <v>28</v>
      </c>
      <c r="U12" s="11">
        <v>20</v>
      </c>
      <c r="V12" s="8"/>
      <c r="W12" s="4"/>
      <c r="X12" s="68"/>
    </row>
    <row r="13" spans="1:24">
      <c r="A13" s="35">
        <v>21</v>
      </c>
      <c r="B13" s="23">
        <v>9</v>
      </c>
      <c r="C13" s="8">
        <v>5</v>
      </c>
      <c r="D13" s="4">
        <v>12</v>
      </c>
      <c r="E13" s="4">
        <v>18</v>
      </c>
      <c r="F13" s="4">
        <v>2</v>
      </c>
      <c r="G13" s="4">
        <v>16</v>
      </c>
      <c r="H13" s="4">
        <v>4</v>
      </c>
      <c r="I13" s="4">
        <v>11</v>
      </c>
      <c r="J13" s="4">
        <v>1</v>
      </c>
      <c r="K13" s="9">
        <v>7</v>
      </c>
      <c r="L13" s="9">
        <v>15</v>
      </c>
      <c r="M13" s="9">
        <v>19</v>
      </c>
      <c r="N13" s="9">
        <v>6</v>
      </c>
      <c r="O13" s="9">
        <v>3</v>
      </c>
      <c r="P13" s="4">
        <v>8</v>
      </c>
      <c r="Q13" s="9">
        <v>13</v>
      </c>
      <c r="R13" s="9">
        <v>14</v>
      </c>
      <c r="S13" s="4">
        <v>17</v>
      </c>
      <c r="T13" s="5">
        <v>9</v>
      </c>
      <c r="U13" s="11">
        <v>10</v>
      </c>
      <c r="V13" s="8"/>
      <c r="W13" s="4"/>
      <c r="X13" s="68">
        <f>SUM(C13:W14)</f>
        <v>741</v>
      </c>
    </row>
    <row r="14" spans="1:24">
      <c r="A14" s="35">
        <v>3</v>
      </c>
      <c r="B14" s="23">
        <v>10</v>
      </c>
      <c r="C14" s="8">
        <f>3+19</f>
        <v>22</v>
      </c>
      <c r="D14" s="4">
        <f>19+13</f>
        <v>32</v>
      </c>
      <c r="E14" s="4">
        <f>19+11</f>
        <v>30</v>
      </c>
      <c r="F14" s="9">
        <f>19+9</f>
        <v>28</v>
      </c>
      <c r="G14" s="4">
        <v>35</v>
      </c>
      <c r="H14" s="4">
        <v>34</v>
      </c>
      <c r="I14" s="4">
        <v>33</v>
      </c>
      <c r="J14" s="4">
        <v>37</v>
      </c>
      <c r="K14" s="4">
        <v>25</v>
      </c>
      <c r="L14" s="4">
        <v>20</v>
      </c>
      <c r="M14" s="4">
        <v>29</v>
      </c>
      <c r="N14" s="4">
        <v>24</v>
      </c>
      <c r="O14" s="4">
        <v>21</v>
      </c>
      <c r="P14" s="4">
        <v>36</v>
      </c>
      <c r="Q14" s="9">
        <v>27</v>
      </c>
      <c r="R14" s="9">
        <v>26</v>
      </c>
      <c r="S14" s="4">
        <v>23</v>
      </c>
      <c r="T14" s="5">
        <v>38</v>
      </c>
      <c r="U14" s="11">
        <v>31</v>
      </c>
      <c r="V14" s="8"/>
      <c r="W14" s="9"/>
      <c r="X14" s="68"/>
    </row>
    <row r="15" spans="1:24">
      <c r="A15" s="35">
        <v>12</v>
      </c>
      <c r="B15" s="23">
        <v>11</v>
      </c>
      <c r="C15" s="8">
        <v>18</v>
      </c>
      <c r="D15" s="4">
        <v>3</v>
      </c>
      <c r="E15" s="4">
        <v>4</v>
      </c>
      <c r="F15" s="4">
        <v>1</v>
      </c>
      <c r="G15" s="4">
        <v>2</v>
      </c>
      <c r="H15" s="4">
        <v>13</v>
      </c>
      <c r="I15" s="4">
        <v>5</v>
      </c>
      <c r="J15" s="9">
        <v>10</v>
      </c>
      <c r="K15" s="4">
        <v>11</v>
      </c>
      <c r="L15" s="4">
        <v>16</v>
      </c>
      <c r="M15" s="4">
        <v>17</v>
      </c>
      <c r="N15" s="4">
        <v>19</v>
      </c>
      <c r="O15" s="4">
        <v>14</v>
      </c>
      <c r="P15" s="4">
        <v>15</v>
      </c>
      <c r="Q15" s="9">
        <v>7</v>
      </c>
      <c r="R15" s="9">
        <v>9</v>
      </c>
      <c r="S15" s="4">
        <v>12</v>
      </c>
      <c r="T15" s="5">
        <v>6</v>
      </c>
      <c r="U15" s="11">
        <v>8</v>
      </c>
      <c r="V15" s="8"/>
      <c r="W15" s="4"/>
      <c r="X15" s="68">
        <f>SUM(C15:W16)</f>
        <v>741</v>
      </c>
    </row>
    <row r="16" spans="1:24" ht="13.5" thickBot="1">
      <c r="A16" s="36">
        <v>15</v>
      </c>
      <c r="B16" s="34">
        <v>12</v>
      </c>
      <c r="C16" s="32">
        <f>9+19</f>
        <v>28</v>
      </c>
      <c r="D16" s="15">
        <f>19+8</f>
        <v>27</v>
      </c>
      <c r="E16" s="15">
        <f>19+13</f>
        <v>32</v>
      </c>
      <c r="F16" s="15">
        <f>19+1</f>
        <v>20</v>
      </c>
      <c r="G16" s="15">
        <v>34</v>
      </c>
      <c r="H16" s="15">
        <v>22</v>
      </c>
      <c r="I16" s="14">
        <v>21</v>
      </c>
      <c r="J16" s="15">
        <v>31</v>
      </c>
      <c r="K16" s="14">
        <v>33</v>
      </c>
      <c r="L16" s="14">
        <v>35</v>
      </c>
      <c r="M16" s="14">
        <v>24</v>
      </c>
      <c r="N16" s="14">
        <v>38</v>
      </c>
      <c r="O16" s="14">
        <v>23</v>
      </c>
      <c r="P16" s="15">
        <v>37</v>
      </c>
      <c r="Q16" s="15">
        <v>36</v>
      </c>
      <c r="R16" s="15">
        <v>25</v>
      </c>
      <c r="S16" s="15">
        <v>26</v>
      </c>
      <c r="T16" s="30">
        <v>30</v>
      </c>
      <c r="U16" s="16">
        <v>29</v>
      </c>
      <c r="V16" s="8"/>
      <c r="W16" s="4"/>
      <c r="X16" s="68"/>
    </row>
    <row r="17" spans="1:25">
      <c r="A17" s="120"/>
      <c r="B17" s="67"/>
      <c r="C17" s="67"/>
      <c r="D17" s="67"/>
      <c r="E17" s="67"/>
      <c r="F17" s="67"/>
      <c r="G17" s="67"/>
      <c r="H17" s="67"/>
      <c r="I17" s="121"/>
      <c r="J17" s="67"/>
      <c r="K17" s="121"/>
      <c r="L17" s="121"/>
      <c r="M17" s="121"/>
      <c r="N17" s="121"/>
      <c r="O17" s="121"/>
      <c r="P17" s="67"/>
      <c r="Q17" s="67"/>
      <c r="R17" s="67"/>
      <c r="S17" s="67"/>
      <c r="T17" s="67"/>
      <c r="U17" s="67"/>
      <c r="V17" s="67"/>
      <c r="W17" s="67"/>
      <c r="X17" s="122"/>
    </row>
    <row r="18" spans="1:25">
      <c r="A18" s="120"/>
      <c r="B18" s="123" t="s">
        <v>59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</row>
    <row r="19" spans="1:25">
      <c r="B19" s="3" t="s">
        <v>63</v>
      </c>
      <c r="C19" s="4">
        <v>1</v>
      </c>
      <c r="D19" s="4">
        <v>2</v>
      </c>
      <c r="E19" s="4">
        <v>3</v>
      </c>
      <c r="F19" s="4">
        <v>4</v>
      </c>
      <c r="G19" s="4">
        <v>5</v>
      </c>
      <c r="H19" s="4">
        <v>6</v>
      </c>
      <c r="I19" s="4">
        <v>7</v>
      </c>
      <c r="J19" s="4">
        <v>8</v>
      </c>
      <c r="K19" s="4">
        <v>9</v>
      </c>
      <c r="L19" s="4">
        <v>10</v>
      </c>
      <c r="M19" s="4">
        <v>11</v>
      </c>
      <c r="N19" s="4">
        <v>12</v>
      </c>
      <c r="O19" s="4">
        <v>13</v>
      </c>
      <c r="P19" s="4">
        <v>14</v>
      </c>
      <c r="Q19" s="4">
        <v>15</v>
      </c>
      <c r="R19" s="4">
        <v>16</v>
      </c>
      <c r="S19" s="4">
        <v>17</v>
      </c>
      <c r="T19" s="4">
        <v>18</v>
      </c>
      <c r="U19" s="4">
        <v>19</v>
      </c>
      <c r="V19" s="17"/>
      <c r="W19" s="17"/>
      <c r="X19" s="128" t="s">
        <v>60</v>
      </c>
      <c r="Y19" s="128" t="s">
        <v>61</v>
      </c>
    </row>
    <row r="20" spans="1:25" ht="13.5" thickBot="1">
      <c r="B20" s="35">
        <v>88</v>
      </c>
      <c r="C20" s="62">
        <v>44.79</v>
      </c>
      <c r="D20" s="62">
        <v>42.67</v>
      </c>
      <c r="E20" s="62">
        <v>42.57</v>
      </c>
      <c r="F20" s="62">
        <v>43.02</v>
      </c>
      <c r="G20" s="62">
        <v>42.93</v>
      </c>
      <c r="H20" s="126">
        <v>41.84</v>
      </c>
      <c r="I20" s="62">
        <v>43</v>
      </c>
      <c r="J20" s="62">
        <v>42.39</v>
      </c>
      <c r="K20" s="62">
        <v>42.36</v>
      </c>
      <c r="L20" s="62">
        <v>42.21</v>
      </c>
      <c r="M20" s="62">
        <v>42.28</v>
      </c>
      <c r="N20" s="62">
        <v>42.37</v>
      </c>
      <c r="O20" s="62">
        <v>42.22</v>
      </c>
      <c r="P20" s="62">
        <v>42.72</v>
      </c>
      <c r="Q20" s="124">
        <v>41.99</v>
      </c>
      <c r="R20" s="62">
        <v>43.02</v>
      </c>
      <c r="S20" s="62">
        <v>42.97</v>
      </c>
      <c r="T20" s="62">
        <v>42.08</v>
      </c>
      <c r="U20" s="62"/>
      <c r="X20" s="125">
        <f>AVERAGE(C20:U20)</f>
        <v>42.635000000000012</v>
      </c>
      <c r="Y20" s="125">
        <f>MIN(C20:U20)</f>
        <v>41.84</v>
      </c>
    </row>
    <row r="21" spans="1:25" ht="13.5" thickBot="1">
      <c r="B21" s="35">
        <v>13</v>
      </c>
      <c r="C21" s="62">
        <v>43.44</v>
      </c>
      <c r="D21" s="62">
        <v>44.02</v>
      </c>
      <c r="E21" s="62">
        <v>42.11</v>
      </c>
      <c r="F21" s="62">
        <v>42.91</v>
      </c>
      <c r="G21" s="62">
        <v>42.84</v>
      </c>
      <c r="H21" s="62">
        <v>42.21</v>
      </c>
      <c r="I21" s="62">
        <v>42.21</v>
      </c>
      <c r="J21" s="62">
        <v>42.96</v>
      </c>
      <c r="K21" s="62">
        <v>42.47</v>
      </c>
      <c r="L21" s="62">
        <v>42.67</v>
      </c>
      <c r="M21" s="62">
        <v>42.89</v>
      </c>
      <c r="N21" s="62"/>
      <c r="O21" s="62">
        <v>42.52</v>
      </c>
      <c r="P21" s="62">
        <v>42.97</v>
      </c>
      <c r="Q21" s="62">
        <v>41.94</v>
      </c>
      <c r="R21" s="62"/>
      <c r="S21" s="124">
        <v>41.72</v>
      </c>
      <c r="T21" s="62">
        <v>42.56</v>
      </c>
      <c r="U21" s="63">
        <v>41.24</v>
      </c>
      <c r="X21" s="125">
        <f t="shared" ref="X21:X32" si="0">AVERAGE(C21:U21)</f>
        <v>42.569411764705883</v>
      </c>
      <c r="Y21" s="125">
        <f t="shared" ref="Y21:Y32" si="1">MIN(C21:U21)</f>
        <v>41.24</v>
      </c>
    </row>
    <row r="22" spans="1:25" ht="13.5" thickBot="1">
      <c r="B22" s="35">
        <v>6</v>
      </c>
      <c r="C22" s="62">
        <v>43.4</v>
      </c>
      <c r="D22" s="62">
        <v>42.57</v>
      </c>
      <c r="E22" s="62">
        <v>42.36</v>
      </c>
      <c r="F22" s="62">
        <v>43.3</v>
      </c>
      <c r="G22" s="124">
        <v>42.01</v>
      </c>
      <c r="H22" s="62">
        <v>42.15</v>
      </c>
      <c r="I22" s="62">
        <v>42.34</v>
      </c>
      <c r="J22" s="62">
        <v>42.31</v>
      </c>
      <c r="K22" s="62">
        <v>42.35</v>
      </c>
      <c r="L22" s="62">
        <v>42.37</v>
      </c>
      <c r="M22" s="62">
        <v>42.7</v>
      </c>
      <c r="N22" s="62">
        <v>42.8</v>
      </c>
      <c r="O22" s="62">
        <v>42.35</v>
      </c>
      <c r="P22" s="62">
        <v>43.26</v>
      </c>
      <c r="Q22" s="63">
        <v>41.99</v>
      </c>
      <c r="R22" s="62">
        <v>42.65</v>
      </c>
      <c r="S22" s="62">
        <v>42.81</v>
      </c>
      <c r="T22" s="62">
        <v>44.03</v>
      </c>
      <c r="U22" s="124">
        <v>42.75</v>
      </c>
      <c r="X22" s="125">
        <f t="shared" si="0"/>
        <v>42.657894736842103</v>
      </c>
      <c r="Y22" s="125">
        <f t="shared" si="1"/>
        <v>41.99</v>
      </c>
    </row>
    <row r="23" spans="1:25" ht="13.5" thickBot="1">
      <c r="B23" s="35">
        <v>2</v>
      </c>
      <c r="C23" s="62">
        <v>42.94</v>
      </c>
      <c r="D23" s="62">
        <v>42.76</v>
      </c>
      <c r="E23" s="62">
        <v>42.88</v>
      </c>
      <c r="F23" s="62">
        <v>42.33</v>
      </c>
      <c r="G23" s="62">
        <v>42.37</v>
      </c>
      <c r="H23" s="62">
        <v>42.07</v>
      </c>
      <c r="I23" s="62">
        <v>41.78</v>
      </c>
      <c r="J23" s="62">
        <v>42.37</v>
      </c>
      <c r="K23" s="62">
        <v>42.74</v>
      </c>
      <c r="L23" s="62">
        <v>42.65</v>
      </c>
      <c r="M23" s="62">
        <v>42.61</v>
      </c>
      <c r="N23" s="62">
        <v>42.92</v>
      </c>
      <c r="O23" s="124">
        <v>41.71</v>
      </c>
      <c r="P23" s="62">
        <v>42.02</v>
      </c>
      <c r="Q23" s="62"/>
      <c r="R23" s="62">
        <v>43.62</v>
      </c>
      <c r="S23" s="62">
        <v>43.01</v>
      </c>
      <c r="T23" s="62">
        <v>41.83</v>
      </c>
      <c r="U23" s="63">
        <v>41.64</v>
      </c>
      <c r="X23" s="125">
        <f t="shared" si="0"/>
        <v>42.458333333333336</v>
      </c>
      <c r="Y23" s="125">
        <f t="shared" si="1"/>
        <v>41.64</v>
      </c>
    </row>
    <row r="24" spans="1:25" ht="13.5" thickBot="1">
      <c r="B24" s="35">
        <v>10</v>
      </c>
      <c r="C24" s="62">
        <v>42.41</v>
      </c>
      <c r="D24" s="62">
        <v>42.94</v>
      </c>
      <c r="E24" s="62">
        <v>42.82</v>
      </c>
      <c r="F24" s="62">
        <v>42.7</v>
      </c>
      <c r="G24" s="62">
        <v>42.43</v>
      </c>
      <c r="H24" s="62">
        <v>42.52</v>
      </c>
      <c r="I24" s="62">
        <v>42.83</v>
      </c>
      <c r="J24" s="62">
        <v>42.61</v>
      </c>
      <c r="K24" s="62">
        <v>42.26</v>
      </c>
      <c r="L24" s="62">
        <v>42.36</v>
      </c>
      <c r="M24" s="62">
        <v>43.59</v>
      </c>
      <c r="N24" s="62">
        <v>42.46</v>
      </c>
      <c r="O24" s="63">
        <v>41.73</v>
      </c>
      <c r="P24" s="62">
        <v>43.03</v>
      </c>
      <c r="Q24" s="62">
        <v>42.09</v>
      </c>
      <c r="R24" s="62">
        <v>43.04</v>
      </c>
      <c r="S24" s="62"/>
      <c r="T24" s="62">
        <v>43.66</v>
      </c>
      <c r="U24" s="124">
        <v>41.8</v>
      </c>
      <c r="X24" s="125">
        <f t="shared" si="0"/>
        <v>42.626666666666658</v>
      </c>
      <c r="Y24" s="125">
        <f t="shared" si="1"/>
        <v>41.73</v>
      </c>
    </row>
    <row r="25" spans="1:25" ht="13.5" thickBot="1">
      <c r="B25" s="35">
        <v>14</v>
      </c>
      <c r="C25" s="62"/>
      <c r="D25" s="62">
        <v>43.67</v>
      </c>
      <c r="E25" s="62">
        <v>43.02</v>
      </c>
      <c r="F25" s="62">
        <v>42.46</v>
      </c>
      <c r="G25" s="62">
        <v>42.5</v>
      </c>
      <c r="H25" s="62">
        <v>43.38</v>
      </c>
      <c r="I25" s="62">
        <v>43.27</v>
      </c>
      <c r="J25" s="62">
        <v>42.26</v>
      </c>
      <c r="K25" s="62">
        <v>42.27</v>
      </c>
      <c r="L25" s="62">
        <v>42.69</v>
      </c>
      <c r="M25" s="124">
        <v>41.79</v>
      </c>
      <c r="N25" s="62">
        <v>43.06</v>
      </c>
      <c r="O25" s="62">
        <v>43.25</v>
      </c>
      <c r="P25" s="62">
        <v>42.6</v>
      </c>
      <c r="Q25" s="62">
        <v>42.57</v>
      </c>
      <c r="R25" s="62">
        <v>43.03</v>
      </c>
      <c r="S25" s="62">
        <v>42.61</v>
      </c>
      <c r="T25" s="124">
        <v>41.73</v>
      </c>
      <c r="U25" s="63">
        <v>41.56</v>
      </c>
      <c r="X25" s="125">
        <f t="shared" si="0"/>
        <v>42.651111111111113</v>
      </c>
      <c r="Y25" s="125">
        <f t="shared" si="1"/>
        <v>41.56</v>
      </c>
    </row>
    <row r="26" spans="1:25" ht="13.5" thickBot="1">
      <c r="B26" s="35">
        <v>1</v>
      </c>
      <c r="C26" s="62">
        <v>42.69</v>
      </c>
      <c r="D26" s="62">
        <v>42.75</v>
      </c>
      <c r="E26" s="62">
        <v>42.28</v>
      </c>
      <c r="F26" s="62">
        <v>42.61</v>
      </c>
      <c r="G26" s="62">
        <v>42.44</v>
      </c>
      <c r="H26" s="62">
        <v>42.74</v>
      </c>
      <c r="I26" s="62">
        <v>43.15</v>
      </c>
      <c r="J26" s="62">
        <v>43.52</v>
      </c>
      <c r="K26" s="62">
        <v>42.64</v>
      </c>
      <c r="L26" s="62">
        <v>42.85</v>
      </c>
      <c r="M26" s="62">
        <v>42.18</v>
      </c>
      <c r="N26" s="62">
        <v>42.95</v>
      </c>
      <c r="O26" s="62">
        <v>42.65</v>
      </c>
      <c r="P26" s="62">
        <v>42.66</v>
      </c>
      <c r="Q26" s="63">
        <v>41.63</v>
      </c>
      <c r="R26" s="62">
        <v>43.73</v>
      </c>
      <c r="S26" s="62">
        <v>42.38</v>
      </c>
      <c r="T26" s="62">
        <v>42.52</v>
      </c>
      <c r="U26" s="124">
        <v>42.11</v>
      </c>
      <c r="X26" s="125">
        <f t="shared" si="0"/>
        <v>42.656842105263152</v>
      </c>
      <c r="Y26" s="125">
        <f t="shared" si="1"/>
        <v>41.63</v>
      </c>
    </row>
    <row r="27" spans="1:25" ht="13.5" thickBot="1">
      <c r="B27" s="35">
        <v>11</v>
      </c>
      <c r="C27" s="62">
        <v>42.99</v>
      </c>
      <c r="D27" s="62">
        <v>43.88</v>
      </c>
      <c r="E27" s="62">
        <v>43.22</v>
      </c>
      <c r="F27" s="62">
        <v>43.56</v>
      </c>
      <c r="G27" s="62">
        <v>42.66</v>
      </c>
      <c r="H27" s="62">
        <v>42.1</v>
      </c>
      <c r="I27" s="62">
        <v>42.9</v>
      </c>
      <c r="J27" s="63">
        <v>41.83</v>
      </c>
      <c r="K27" s="62"/>
      <c r="L27" s="62">
        <v>42.05</v>
      </c>
      <c r="M27" s="62">
        <v>43.54</v>
      </c>
      <c r="N27" s="62">
        <v>42.39</v>
      </c>
      <c r="O27" s="62"/>
      <c r="P27" s="62"/>
      <c r="Q27" s="62"/>
      <c r="R27" s="62">
        <v>42.43</v>
      </c>
      <c r="S27" s="62">
        <v>42.28</v>
      </c>
      <c r="T27" s="62">
        <v>42.29</v>
      </c>
      <c r="U27" s="124">
        <v>41.94</v>
      </c>
      <c r="X27" s="125">
        <f t="shared" si="0"/>
        <v>42.670666666666662</v>
      </c>
      <c r="Y27" s="125">
        <f t="shared" si="1"/>
        <v>41.83</v>
      </c>
    </row>
    <row r="28" spans="1:25" ht="13.5" thickBot="1">
      <c r="B28" s="35">
        <v>21</v>
      </c>
      <c r="C28" s="62">
        <v>42.31</v>
      </c>
      <c r="D28" s="62">
        <v>42.19</v>
      </c>
      <c r="E28" s="62">
        <v>42.54</v>
      </c>
      <c r="F28" s="62">
        <v>42.81</v>
      </c>
      <c r="G28" s="62">
        <v>42.25</v>
      </c>
      <c r="H28" s="62">
        <v>42.21</v>
      </c>
      <c r="I28" s="62">
        <v>42.47</v>
      </c>
      <c r="J28" s="62">
        <v>43.71</v>
      </c>
      <c r="K28" s="62">
        <v>42.37</v>
      </c>
      <c r="L28" s="62">
        <v>42.16</v>
      </c>
      <c r="M28" s="62">
        <v>42.41</v>
      </c>
      <c r="N28" s="62">
        <v>42.42</v>
      </c>
      <c r="O28" s="62">
        <v>42.85</v>
      </c>
      <c r="P28" s="62">
        <v>42.25</v>
      </c>
      <c r="Q28" s="62">
        <v>43.09</v>
      </c>
      <c r="R28" s="124">
        <v>41.91</v>
      </c>
      <c r="S28" s="62">
        <v>42.05</v>
      </c>
      <c r="T28" s="62">
        <v>42.49</v>
      </c>
      <c r="U28" s="63">
        <v>41.82</v>
      </c>
      <c r="X28" s="125">
        <f t="shared" si="0"/>
        <v>42.437368421052632</v>
      </c>
      <c r="Y28" s="125">
        <f t="shared" si="1"/>
        <v>41.82</v>
      </c>
    </row>
    <row r="29" spans="1:25" ht="13.5" thickBot="1">
      <c r="B29" s="35">
        <v>3</v>
      </c>
      <c r="C29" s="62">
        <v>42.96</v>
      </c>
      <c r="D29" s="62">
        <v>44.18</v>
      </c>
      <c r="E29" s="62">
        <v>43.04</v>
      </c>
      <c r="F29" s="62">
        <v>42.77</v>
      </c>
      <c r="G29" s="62">
        <v>42.74</v>
      </c>
      <c r="H29" s="62">
        <v>43.34</v>
      </c>
      <c r="I29" s="62">
        <v>42.67</v>
      </c>
      <c r="J29" s="62">
        <v>42.11</v>
      </c>
      <c r="K29" s="62"/>
      <c r="L29" s="62">
        <v>42.8</v>
      </c>
      <c r="M29" s="62">
        <v>41.91</v>
      </c>
      <c r="N29" s="62">
        <v>42.15</v>
      </c>
      <c r="O29" s="63">
        <v>41.78</v>
      </c>
      <c r="P29" s="62">
        <v>42.66</v>
      </c>
      <c r="Q29" s="62">
        <v>43.12</v>
      </c>
      <c r="R29" s="62">
        <v>42.14</v>
      </c>
      <c r="S29" s="62">
        <v>42.62</v>
      </c>
      <c r="T29" s="62">
        <v>43.22</v>
      </c>
      <c r="U29" s="124">
        <v>41.56</v>
      </c>
      <c r="X29" s="125">
        <f t="shared" si="0"/>
        <v>42.653888888888886</v>
      </c>
      <c r="Y29" s="125">
        <f t="shared" si="1"/>
        <v>41.56</v>
      </c>
    </row>
    <row r="30" spans="1:25" ht="13.5" thickBot="1">
      <c r="B30" s="35">
        <v>12</v>
      </c>
      <c r="C30" s="62">
        <v>42.87</v>
      </c>
      <c r="D30" s="62">
        <v>42.89</v>
      </c>
      <c r="E30" s="62">
        <v>42.27</v>
      </c>
      <c r="F30" s="62">
        <v>44.01</v>
      </c>
      <c r="G30" s="62">
        <v>42.24</v>
      </c>
      <c r="H30" s="62">
        <v>43.31</v>
      </c>
      <c r="I30" s="62">
        <v>41.98</v>
      </c>
      <c r="J30" s="63">
        <v>41.67</v>
      </c>
      <c r="K30" s="62">
        <v>42.12</v>
      </c>
      <c r="L30" s="62">
        <v>41.95</v>
      </c>
      <c r="M30" s="62">
        <v>42.77</v>
      </c>
      <c r="N30" s="62">
        <v>42.72</v>
      </c>
      <c r="O30" s="62">
        <v>42.28</v>
      </c>
      <c r="P30" s="62">
        <v>42.01</v>
      </c>
      <c r="Q30" s="62">
        <v>43.18</v>
      </c>
      <c r="R30" s="62">
        <v>42.16</v>
      </c>
      <c r="S30" s="124">
        <v>41.72</v>
      </c>
      <c r="T30" s="62">
        <v>42.08</v>
      </c>
      <c r="U30" s="124">
        <v>42.06</v>
      </c>
      <c r="X30" s="125">
        <f t="shared" si="0"/>
        <v>42.436315789473682</v>
      </c>
      <c r="Y30" s="125">
        <f t="shared" si="1"/>
        <v>41.67</v>
      </c>
    </row>
    <row r="31" spans="1:25" ht="13.5" thickBot="1">
      <c r="B31" s="36">
        <v>15</v>
      </c>
      <c r="C31" s="62">
        <v>43.2</v>
      </c>
      <c r="D31" s="62">
        <v>43.77</v>
      </c>
      <c r="E31" s="62">
        <v>43.41</v>
      </c>
      <c r="F31" s="62">
        <v>44.06</v>
      </c>
      <c r="G31" s="62">
        <v>43.34</v>
      </c>
      <c r="H31" s="63">
        <v>41.98</v>
      </c>
      <c r="I31" s="62">
        <v>42.78</v>
      </c>
      <c r="J31" s="62">
        <v>42.17</v>
      </c>
      <c r="K31" s="62">
        <v>42.33</v>
      </c>
      <c r="L31" s="62">
        <v>43.43</v>
      </c>
      <c r="M31" s="62">
        <v>42.39</v>
      </c>
      <c r="N31" s="62">
        <v>43.17</v>
      </c>
      <c r="O31" s="62">
        <v>42.45</v>
      </c>
      <c r="P31" s="62">
        <v>42.16</v>
      </c>
      <c r="Q31" s="62">
        <v>42.96</v>
      </c>
      <c r="R31" s="62"/>
      <c r="S31" s="62">
        <v>42.54</v>
      </c>
      <c r="T31" s="62">
        <v>42.1</v>
      </c>
      <c r="U31" s="124">
        <v>42.06</v>
      </c>
      <c r="X31" s="125">
        <f t="shared" si="0"/>
        <v>42.794444444444444</v>
      </c>
      <c r="Y31" s="125">
        <f t="shared" si="1"/>
        <v>41.98</v>
      </c>
    </row>
    <row r="32" spans="1:25" ht="13.5" thickBot="1">
      <c r="B32" s="2">
        <v>4</v>
      </c>
      <c r="K32" s="62">
        <v>41.58</v>
      </c>
      <c r="L32" s="62"/>
      <c r="M32" s="62"/>
      <c r="N32" s="62"/>
      <c r="O32" s="62"/>
      <c r="P32" s="62">
        <v>42.14</v>
      </c>
      <c r="Q32" s="62">
        <v>42.73</v>
      </c>
      <c r="R32" s="62"/>
      <c r="S32" s="63">
        <v>41.56</v>
      </c>
      <c r="T32" s="62"/>
      <c r="X32" s="125">
        <f t="shared" si="0"/>
        <v>42.002499999999998</v>
      </c>
      <c r="Y32" s="125">
        <f t="shared" si="1"/>
        <v>41.56</v>
      </c>
    </row>
    <row r="34" spans="2:2">
      <c r="B34" s="127" t="s">
        <v>62</v>
      </c>
    </row>
  </sheetData>
  <mergeCells count="8">
    <mergeCell ref="B18:Y18"/>
    <mergeCell ref="C3:U3"/>
    <mergeCell ref="X15:X16"/>
    <mergeCell ref="X5:X6"/>
    <mergeCell ref="X7:X8"/>
    <mergeCell ref="X9:X10"/>
    <mergeCell ref="X11:X12"/>
    <mergeCell ref="X13:X14"/>
  </mergeCells>
  <phoneticPr fontId="3" type="noConversion"/>
  <pageMargins left="0.7" right="0.7" top="0.75" bottom="0.75" header="0.3" footer="0.3"/>
  <pageSetup paperSize="9" scale="125" orientation="landscape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T40"/>
  <sheetViews>
    <sheetView tabSelected="1" workbookViewId="0">
      <selection activeCell="O5" sqref="O5"/>
    </sheetView>
  </sheetViews>
  <sheetFormatPr defaultRowHeight="12.75"/>
  <cols>
    <col min="1" max="1" width="3" bestFit="1" customWidth="1"/>
    <col min="2" max="2" width="19.7109375" customWidth="1"/>
    <col min="3" max="3" width="9.5703125" customWidth="1"/>
    <col min="4" max="9" width="4.42578125" customWidth="1"/>
    <col min="10" max="15" width="6" customWidth="1"/>
    <col min="16" max="16" width="5.5703125" customWidth="1"/>
    <col min="17" max="17" width="9.140625" style="3" customWidth="1"/>
    <col min="18" max="18" width="5.5703125" customWidth="1"/>
    <col min="19" max="19" width="5.28515625" customWidth="1"/>
    <col min="20" max="20" width="10.140625" hidden="1" customWidth="1"/>
  </cols>
  <sheetData>
    <row r="1" spans="1:20" ht="13.5" thickBot="1">
      <c r="D1" s="72" t="s">
        <v>21</v>
      </c>
      <c r="E1" s="72"/>
      <c r="F1" s="72"/>
      <c r="G1" s="72"/>
      <c r="H1" s="72"/>
      <c r="I1" s="72"/>
      <c r="J1" s="72" t="s">
        <v>22</v>
      </c>
      <c r="K1" s="72"/>
      <c r="L1" s="72"/>
      <c r="M1" s="72"/>
      <c r="N1" s="72"/>
      <c r="O1" s="72"/>
    </row>
    <row r="2" spans="1:20" ht="13.5" thickBot="1">
      <c r="A2" s="25" t="s">
        <v>0</v>
      </c>
      <c r="B2" s="33" t="s">
        <v>1</v>
      </c>
      <c r="C2" s="26" t="s">
        <v>4</v>
      </c>
      <c r="D2" s="45">
        <v>1</v>
      </c>
      <c r="E2" s="46">
        <v>2</v>
      </c>
      <c r="F2" s="46">
        <v>3</v>
      </c>
      <c r="G2" s="46">
        <v>4</v>
      </c>
      <c r="H2" s="46">
        <v>5</v>
      </c>
      <c r="I2" s="47">
        <v>6</v>
      </c>
      <c r="J2" s="45">
        <v>1</v>
      </c>
      <c r="K2" s="46">
        <v>2</v>
      </c>
      <c r="L2" s="46">
        <v>3</v>
      </c>
      <c r="M2" s="46">
        <v>4</v>
      </c>
      <c r="N2" s="46">
        <v>5</v>
      </c>
      <c r="O2" s="47">
        <v>6</v>
      </c>
      <c r="P2" s="48" t="s">
        <v>23</v>
      </c>
      <c r="Q2" s="60"/>
      <c r="R2" s="48" t="s">
        <v>24</v>
      </c>
      <c r="S2" s="20" t="s">
        <v>25</v>
      </c>
      <c r="T2" s="24" t="s">
        <v>26</v>
      </c>
    </row>
    <row r="3" spans="1:20">
      <c r="A3" s="84">
        <v>1</v>
      </c>
      <c r="B3" s="84" t="s">
        <v>12</v>
      </c>
      <c r="C3" s="85" t="s">
        <v>8</v>
      </c>
      <c r="D3" s="86">
        <v>1</v>
      </c>
      <c r="E3" s="87">
        <v>9</v>
      </c>
      <c r="F3" s="87">
        <v>3</v>
      </c>
      <c r="G3" s="87">
        <v>2</v>
      </c>
      <c r="H3" s="87">
        <v>7</v>
      </c>
      <c r="I3" s="88">
        <v>1</v>
      </c>
      <c r="J3" s="89">
        <f>12+1</f>
        <v>13</v>
      </c>
      <c r="K3" s="87">
        <v>4</v>
      </c>
      <c r="L3" s="87">
        <v>10</v>
      </c>
      <c r="M3" s="87">
        <f>11+1</f>
        <v>12</v>
      </c>
      <c r="N3" s="87">
        <f>6-2</f>
        <v>4</v>
      </c>
      <c r="O3" s="90">
        <f>12+1</f>
        <v>13</v>
      </c>
      <c r="P3" s="91">
        <f t="shared" ref="P3:P40" si="0">SUM(J3:O3)</f>
        <v>56</v>
      </c>
      <c r="Q3" s="92">
        <f t="shared" ref="Q3:Q40" si="1">SUM(J3:O3)-MIN(J3:O3)</f>
        <v>52</v>
      </c>
      <c r="R3" s="93"/>
      <c r="S3" s="94">
        <v>1</v>
      </c>
      <c r="T3" s="41"/>
    </row>
    <row r="4" spans="1:20">
      <c r="A4" s="95">
        <v>2</v>
      </c>
      <c r="B4" s="95" t="s">
        <v>34</v>
      </c>
      <c r="C4" s="96" t="s">
        <v>8</v>
      </c>
      <c r="D4" s="97">
        <v>6</v>
      </c>
      <c r="E4" s="98">
        <v>8</v>
      </c>
      <c r="F4" s="98">
        <v>1</v>
      </c>
      <c r="G4" s="98">
        <v>1</v>
      </c>
      <c r="H4" s="98">
        <v>3</v>
      </c>
      <c r="I4" s="99">
        <v>4</v>
      </c>
      <c r="J4" s="100">
        <v>7</v>
      </c>
      <c r="K4" s="98">
        <f>5+1</f>
        <v>6</v>
      </c>
      <c r="L4" s="98">
        <v>12</v>
      </c>
      <c r="M4" s="98">
        <v>12</v>
      </c>
      <c r="N4" s="98">
        <f>10+1</f>
        <v>11</v>
      </c>
      <c r="O4" s="101">
        <v>9</v>
      </c>
      <c r="P4" s="102">
        <f t="shared" si="0"/>
        <v>57</v>
      </c>
      <c r="Q4" s="103">
        <f t="shared" si="1"/>
        <v>51</v>
      </c>
      <c r="R4" s="104"/>
      <c r="S4" s="105">
        <v>2</v>
      </c>
      <c r="T4" s="42"/>
    </row>
    <row r="5" spans="1:20">
      <c r="A5" s="95">
        <v>3</v>
      </c>
      <c r="B5" s="95" t="s">
        <v>55</v>
      </c>
      <c r="C5" s="96" t="s">
        <v>8</v>
      </c>
      <c r="D5" s="97">
        <v>4</v>
      </c>
      <c r="E5" s="98">
        <v>1</v>
      </c>
      <c r="F5" s="98">
        <v>1</v>
      </c>
      <c r="G5" s="98">
        <v>5</v>
      </c>
      <c r="H5" s="98">
        <v>4</v>
      </c>
      <c r="I5" s="99">
        <v>4</v>
      </c>
      <c r="J5" s="100">
        <f>9+1</f>
        <v>10</v>
      </c>
      <c r="K5" s="98">
        <f>12+1</f>
        <v>13</v>
      </c>
      <c r="L5" s="98">
        <f>12+1</f>
        <v>13</v>
      </c>
      <c r="M5" s="98">
        <v>8</v>
      </c>
      <c r="N5" s="98">
        <v>9</v>
      </c>
      <c r="O5" s="101">
        <f>9+1</f>
        <v>10</v>
      </c>
      <c r="P5" s="102">
        <f t="shared" si="0"/>
        <v>63</v>
      </c>
      <c r="Q5" s="103">
        <f t="shared" si="1"/>
        <v>55</v>
      </c>
      <c r="R5" s="104"/>
      <c r="S5" s="105">
        <v>3</v>
      </c>
      <c r="T5" s="42"/>
    </row>
    <row r="6" spans="1:20">
      <c r="A6" s="106">
        <v>4</v>
      </c>
      <c r="B6" s="106" t="s">
        <v>41</v>
      </c>
      <c r="C6" s="107" t="s">
        <v>8</v>
      </c>
      <c r="D6" s="108">
        <v>4</v>
      </c>
      <c r="E6" s="109">
        <v>4</v>
      </c>
      <c r="F6" s="109">
        <v>3</v>
      </c>
      <c r="G6" s="109">
        <v>1</v>
      </c>
      <c r="H6" s="109">
        <v>7</v>
      </c>
      <c r="I6" s="110">
        <v>8</v>
      </c>
      <c r="J6" s="111">
        <f>9+1-2</f>
        <v>8</v>
      </c>
      <c r="K6" s="109">
        <v>9</v>
      </c>
      <c r="L6" s="109">
        <v>10</v>
      </c>
      <c r="M6" s="109">
        <v>12</v>
      </c>
      <c r="N6" s="109">
        <v>6</v>
      </c>
      <c r="O6" s="112">
        <v>5</v>
      </c>
      <c r="P6" s="113">
        <f t="shared" si="0"/>
        <v>50</v>
      </c>
      <c r="Q6" s="114">
        <f t="shared" si="1"/>
        <v>45</v>
      </c>
      <c r="R6" s="115">
        <v>2</v>
      </c>
      <c r="S6" s="116">
        <v>4</v>
      </c>
      <c r="T6" s="42"/>
    </row>
    <row r="7" spans="1:20">
      <c r="A7" s="106">
        <v>5</v>
      </c>
      <c r="B7" s="106" t="s">
        <v>17</v>
      </c>
      <c r="C7" s="107" t="s">
        <v>8</v>
      </c>
      <c r="D7" s="108">
        <v>3</v>
      </c>
      <c r="E7" s="109">
        <v>3</v>
      </c>
      <c r="F7" s="109">
        <v>8</v>
      </c>
      <c r="G7" s="109">
        <v>2</v>
      </c>
      <c r="H7" s="109">
        <v>2</v>
      </c>
      <c r="I7" s="110">
        <v>10</v>
      </c>
      <c r="J7" s="111">
        <v>10</v>
      </c>
      <c r="K7" s="109">
        <v>10</v>
      </c>
      <c r="L7" s="109">
        <v>5</v>
      </c>
      <c r="M7" s="109">
        <v>11</v>
      </c>
      <c r="N7" s="109">
        <f>11+1</f>
        <v>12</v>
      </c>
      <c r="O7" s="112">
        <v>3</v>
      </c>
      <c r="P7" s="113">
        <f t="shared" si="0"/>
        <v>51</v>
      </c>
      <c r="Q7" s="114">
        <f t="shared" si="1"/>
        <v>48</v>
      </c>
      <c r="R7" s="115">
        <v>1</v>
      </c>
      <c r="S7" s="116">
        <v>5</v>
      </c>
      <c r="T7" s="42"/>
    </row>
    <row r="8" spans="1:20">
      <c r="A8" s="106">
        <v>6</v>
      </c>
      <c r="B8" s="106" t="s">
        <v>47</v>
      </c>
      <c r="C8" s="107" t="s">
        <v>8</v>
      </c>
      <c r="D8" s="108">
        <v>1</v>
      </c>
      <c r="E8" s="109">
        <v>5</v>
      </c>
      <c r="F8" s="109">
        <v>2</v>
      </c>
      <c r="G8" s="109">
        <v>7</v>
      </c>
      <c r="H8" s="109">
        <v>1</v>
      </c>
      <c r="I8" s="110">
        <v>6</v>
      </c>
      <c r="J8" s="111">
        <v>12</v>
      </c>
      <c r="K8" s="109">
        <f>8+1-2</f>
        <v>7</v>
      </c>
      <c r="L8" s="109">
        <v>11</v>
      </c>
      <c r="M8" s="109">
        <v>6</v>
      </c>
      <c r="N8" s="109">
        <v>12</v>
      </c>
      <c r="O8" s="112">
        <v>7</v>
      </c>
      <c r="P8" s="113">
        <f t="shared" si="0"/>
        <v>55</v>
      </c>
      <c r="Q8" s="114">
        <f t="shared" si="1"/>
        <v>49</v>
      </c>
      <c r="R8" s="115"/>
      <c r="S8" s="116">
        <v>6</v>
      </c>
      <c r="T8" s="42"/>
    </row>
    <row r="9" spans="1:20">
      <c r="A9" s="106">
        <v>7</v>
      </c>
      <c r="B9" s="106" t="s">
        <v>31</v>
      </c>
      <c r="C9" s="107" t="s">
        <v>50</v>
      </c>
      <c r="D9" s="108">
        <v>11</v>
      </c>
      <c r="E9" s="109">
        <v>6</v>
      </c>
      <c r="F9" s="109">
        <v>6</v>
      </c>
      <c r="G9" s="109">
        <v>1</v>
      </c>
      <c r="H9" s="109">
        <v>2</v>
      </c>
      <c r="I9" s="110">
        <v>1</v>
      </c>
      <c r="J9" s="111">
        <v>2</v>
      </c>
      <c r="K9" s="109">
        <v>7</v>
      </c>
      <c r="L9" s="109">
        <v>7</v>
      </c>
      <c r="M9" s="109">
        <v>12</v>
      </c>
      <c r="N9" s="109">
        <v>11</v>
      </c>
      <c r="O9" s="112">
        <v>12</v>
      </c>
      <c r="P9" s="113">
        <f t="shared" si="0"/>
        <v>51</v>
      </c>
      <c r="Q9" s="114">
        <f t="shared" si="1"/>
        <v>49</v>
      </c>
      <c r="R9" s="115"/>
      <c r="S9" s="116">
        <v>7</v>
      </c>
      <c r="T9" s="42"/>
    </row>
    <row r="10" spans="1:20">
      <c r="A10" s="106">
        <v>8</v>
      </c>
      <c r="B10" s="106" t="s">
        <v>27</v>
      </c>
      <c r="C10" s="107" t="s">
        <v>16</v>
      </c>
      <c r="D10" s="108">
        <v>4</v>
      </c>
      <c r="E10" s="109">
        <v>1</v>
      </c>
      <c r="F10" s="109">
        <v>5</v>
      </c>
      <c r="G10" s="109">
        <v>5</v>
      </c>
      <c r="H10" s="109">
        <v>3</v>
      </c>
      <c r="I10" s="110">
        <v>3</v>
      </c>
      <c r="J10" s="111">
        <v>9</v>
      </c>
      <c r="K10" s="109">
        <v>12</v>
      </c>
      <c r="L10" s="109">
        <v>8</v>
      </c>
      <c r="M10" s="109">
        <f>8+1-2</f>
        <v>7</v>
      </c>
      <c r="N10" s="109">
        <v>10</v>
      </c>
      <c r="O10" s="112">
        <v>10</v>
      </c>
      <c r="P10" s="113">
        <f t="shared" si="0"/>
        <v>56</v>
      </c>
      <c r="Q10" s="114">
        <f t="shared" si="1"/>
        <v>49</v>
      </c>
      <c r="R10" s="115">
        <v>3</v>
      </c>
      <c r="S10" s="116">
        <v>8</v>
      </c>
      <c r="T10" s="42"/>
    </row>
    <row r="11" spans="1:20">
      <c r="A11" s="106">
        <v>9</v>
      </c>
      <c r="B11" s="106" t="s">
        <v>32</v>
      </c>
      <c r="C11" s="107" t="s">
        <v>16</v>
      </c>
      <c r="D11" s="108">
        <v>7</v>
      </c>
      <c r="E11" s="109">
        <v>3</v>
      </c>
      <c r="F11" s="109">
        <v>3</v>
      </c>
      <c r="G11" s="109">
        <v>1</v>
      </c>
      <c r="H11" s="109">
        <v>5</v>
      </c>
      <c r="I11" s="110">
        <v>2</v>
      </c>
      <c r="J11" s="111">
        <f>6-2</f>
        <v>4</v>
      </c>
      <c r="K11" s="109">
        <v>10</v>
      </c>
      <c r="L11" s="109">
        <v>10</v>
      </c>
      <c r="M11" s="109">
        <v>12</v>
      </c>
      <c r="N11" s="109">
        <f>8-3</f>
        <v>5</v>
      </c>
      <c r="O11" s="112">
        <v>11</v>
      </c>
      <c r="P11" s="113">
        <f t="shared" si="0"/>
        <v>52</v>
      </c>
      <c r="Q11" s="114">
        <f t="shared" si="1"/>
        <v>48</v>
      </c>
      <c r="R11" s="115">
        <v>4</v>
      </c>
      <c r="S11" s="116">
        <v>9</v>
      </c>
      <c r="T11" s="42"/>
    </row>
    <row r="12" spans="1:20">
      <c r="A12" s="106">
        <v>10</v>
      </c>
      <c r="B12" s="106" t="s">
        <v>11</v>
      </c>
      <c r="C12" s="107" t="s">
        <v>8</v>
      </c>
      <c r="D12" s="108">
        <v>1</v>
      </c>
      <c r="E12" s="109">
        <v>3</v>
      </c>
      <c r="F12" s="109">
        <v>7</v>
      </c>
      <c r="G12" s="109">
        <v>12</v>
      </c>
      <c r="H12" s="109">
        <v>6</v>
      </c>
      <c r="I12" s="110">
        <v>6</v>
      </c>
      <c r="J12" s="111">
        <v>12</v>
      </c>
      <c r="K12" s="109">
        <v>10</v>
      </c>
      <c r="L12" s="109">
        <v>6</v>
      </c>
      <c r="M12" s="118">
        <v>4.5</v>
      </c>
      <c r="N12" s="109">
        <v>7</v>
      </c>
      <c r="O12" s="112">
        <v>7</v>
      </c>
      <c r="P12" s="117">
        <f t="shared" si="0"/>
        <v>46.5</v>
      </c>
      <c r="Q12" s="114">
        <f t="shared" si="1"/>
        <v>42</v>
      </c>
      <c r="R12" s="115">
        <v>5</v>
      </c>
      <c r="S12" s="116">
        <v>10</v>
      </c>
      <c r="T12" s="42"/>
    </row>
    <row r="13" spans="1:20">
      <c r="A13" s="73">
        <v>11</v>
      </c>
      <c r="B13" s="73" t="s">
        <v>49</v>
      </c>
      <c r="C13" s="74" t="s">
        <v>8</v>
      </c>
      <c r="D13" s="75">
        <v>3</v>
      </c>
      <c r="E13" s="76">
        <v>4</v>
      </c>
      <c r="F13" s="76">
        <v>3</v>
      </c>
      <c r="G13" s="76">
        <v>8</v>
      </c>
      <c r="H13" s="76">
        <v>5</v>
      </c>
      <c r="I13" s="77">
        <v>5</v>
      </c>
      <c r="J13" s="78">
        <v>10</v>
      </c>
      <c r="K13" s="76">
        <v>9</v>
      </c>
      <c r="L13" s="76">
        <v>10</v>
      </c>
      <c r="M13" s="76">
        <v>5</v>
      </c>
      <c r="N13" s="76">
        <f>8-2</f>
        <v>6</v>
      </c>
      <c r="O13" s="79">
        <v>8</v>
      </c>
      <c r="P13" s="80">
        <f t="shared" si="0"/>
        <v>48</v>
      </c>
      <c r="Q13" s="81">
        <f t="shared" si="1"/>
        <v>43</v>
      </c>
      <c r="R13" s="82">
        <v>6</v>
      </c>
      <c r="S13" s="83">
        <v>11</v>
      </c>
      <c r="T13" s="42"/>
    </row>
    <row r="14" spans="1:20">
      <c r="A14" s="73">
        <v>12</v>
      </c>
      <c r="B14" s="73" t="s">
        <v>33</v>
      </c>
      <c r="C14" s="74" t="s">
        <v>16</v>
      </c>
      <c r="D14" s="75">
        <v>2</v>
      </c>
      <c r="E14" s="76">
        <v>5</v>
      </c>
      <c r="F14" s="76">
        <v>10</v>
      </c>
      <c r="G14" s="76">
        <v>4</v>
      </c>
      <c r="H14" s="76">
        <v>5</v>
      </c>
      <c r="I14" s="77">
        <v>2</v>
      </c>
      <c r="J14" s="78">
        <v>11</v>
      </c>
      <c r="K14" s="76">
        <v>8</v>
      </c>
      <c r="L14" s="76">
        <v>3</v>
      </c>
      <c r="M14" s="76">
        <v>9</v>
      </c>
      <c r="N14" s="76">
        <v>8</v>
      </c>
      <c r="O14" s="79">
        <v>11</v>
      </c>
      <c r="P14" s="80">
        <f t="shared" si="0"/>
        <v>50</v>
      </c>
      <c r="Q14" s="81">
        <f t="shared" si="1"/>
        <v>47</v>
      </c>
      <c r="R14" s="82">
        <v>7</v>
      </c>
      <c r="S14" s="83">
        <v>12</v>
      </c>
      <c r="T14" s="42"/>
    </row>
    <row r="15" spans="1:20">
      <c r="A15" s="73">
        <v>13</v>
      </c>
      <c r="B15" s="73" t="s">
        <v>37</v>
      </c>
      <c r="C15" s="74" t="s">
        <v>16</v>
      </c>
      <c r="D15" s="75">
        <v>6</v>
      </c>
      <c r="E15" s="76">
        <v>11</v>
      </c>
      <c r="F15" s="76">
        <v>1</v>
      </c>
      <c r="G15" s="76">
        <v>8</v>
      </c>
      <c r="H15" s="76">
        <v>4</v>
      </c>
      <c r="I15" s="77">
        <v>3</v>
      </c>
      <c r="J15" s="78">
        <f>7-2</f>
        <v>5</v>
      </c>
      <c r="K15" s="76">
        <f>2-2</f>
        <v>0</v>
      </c>
      <c r="L15" s="76">
        <v>12</v>
      </c>
      <c r="M15" s="76">
        <v>5</v>
      </c>
      <c r="N15" s="76">
        <v>9</v>
      </c>
      <c r="O15" s="79">
        <f>10-3</f>
        <v>7</v>
      </c>
      <c r="P15" s="80">
        <f t="shared" si="0"/>
        <v>38</v>
      </c>
      <c r="Q15" s="81">
        <f t="shared" si="1"/>
        <v>38</v>
      </c>
      <c r="R15" s="82">
        <v>8</v>
      </c>
      <c r="S15" s="83">
        <v>13</v>
      </c>
      <c r="T15" s="42"/>
    </row>
    <row r="16" spans="1:20">
      <c r="A16" s="73">
        <v>14</v>
      </c>
      <c r="B16" s="73" t="s">
        <v>18</v>
      </c>
      <c r="C16" s="74" t="s">
        <v>8</v>
      </c>
      <c r="D16" s="75">
        <v>6</v>
      </c>
      <c r="E16" s="76">
        <v>11</v>
      </c>
      <c r="F16" s="76">
        <v>2</v>
      </c>
      <c r="G16" s="76">
        <v>2</v>
      </c>
      <c r="H16" s="76">
        <v>1</v>
      </c>
      <c r="I16" s="77">
        <v>3</v>
      </c>
      <c r="J16" s="78">
        <v>7</v>
      </c>
      <c r="K16" s="76">
        <v>2</v>
      </c>
      <c r="L16" s="76">
        <f>11+1</f>
        <v>12</v>
      </c>
      <c r="M16" s="76">
        <v>11</v>
      </c>
      <c r="N16" s="76">
        <v>12</v>
      </c>
      <c r="O16" s="79">
        <f>10-3</f>
        <v>7</v>
      </c>
      <c r="P16" s="80">
        <f t="shared" si="0"/>
        <v>51</v>
      </c>
      <c r="Q16" s="81">
        <f t="shared" si="1"/>
        <v>49</v>
      </c>
      <c r="R16" s="82">
        <v>9</v>
      </c>
      <c r="S16" s="83">
        <v>14</v>
      </c>
      <c r="T16" s="42"/>
    </row>
    <row r="17" spans="1:20">
      <c r="A17" s="73">
        <v>15</v>
      </c>
      <c r="B17" s="73" t="s">
        <v>14</v>
      </c>
      <c r="C17" s="74" t="s">
        <v>8</v>
      </c>
      <c r="D17" s="75">
        <v>8</v>
      </c>
      <c r="E17" s="76">
        <v>6</v>
      </c>
      <c r="F17" s="76">
        <v>10</v>
      </c>
      <c r="G17" s="76">
        <v>1</v>
      </c>
      <c r="H17" s="76">
        <v>2</v>
      </c>
      <c r="I17" s="77">
        <v>7</v>
      </c>
      <c r="J17" s="78">
        <v>5</v>
      </c>
      <c r="K17" s="76">
        <v>7</v>
      </c>
      <c r="L17" s="76">
        <f>3+1</f>
        <v>4</v>
      </c>
      <c r="M17" s="76">
        <v>12</v>
      </c>
      <c r="N17" s="76">
        <f>11+1-3</f>
        <v>9</v>
      </c>
      <c r="O17" s="79">
        <v>6</v>
      </c>
      <c r="P17" s="80">
        <f t="shared" si="0"/>
        <v>43</v>
      </c>
      <c r="Q17" s="81">
        <f t="shared" si="1"/>
        <v>39</v>
      </c>
      <c r="R17" s="82">
        <v>10</v>
      </c>
      <c r="S17" s="83">
        <v>15</v>
      </c>
      <c r="T17" s="42"/>
    </row>
    <row r="18" spans="1:20">
      <c r="A18" s="73">
        <v>16</v>
      </c>
      <c r="B18" s="73" t="s">
        <v>19</v>
      </c>
      <c r="C18" s="74" t="s">
        <v>8</v>
      </c>
      <c r="D18" s="75">
        <v>7</v>
      </c>
      <c r="E18" s="76">
        <v>2</v>
      </c>
      <c r="F18" s="76">
        <v>2</v>
      </c>
      <c r="G18" s="76">
        <v>12</v>
      </c>
      <c r="H18" s="76">
        <v>7</v>
      </c>
      <c r="I18" s="77">
        <v>11</v>
      </c>
      <c r="J18" s="78">
        <v>6</v>
      </c>
      <c r="K18" s="76">
        <v>11</v>
      </c>
      <c r="L18" s="76">
        <v>11</v>
      </c>
      <c r="M18" s="76">
        <v>1</v>
      </c>
      <c r="N18" s="76">
        <f>6+1</f>
        <v>7</v>
      </c>
      <c r="O18" s="79">
        <v>2</v>
      </c>
      <c r="P18" s="80">
        <f t="shared" si="0"/>
        <v>38</v>
      </c>
      <c r="Q18" s="81">
        <f t="shared" si="1"/>
        <v>37</v>
      </c>
      <c r="R18" s="82">
        <v>11</v>
      </c>
      <c r="S18" s="83">
        <v>16</v>
      </c>
      <c r="T18" s="42"/>
    </row>
    <row r="19" spans="1:20">
      <c r="A19" s="73">
        <v>17</v>
      </c>
      <c r="B19" s="73" t="s">
        <v>52</v>
      </c>
      <c r="C19" s="74" t="s">
        <v>8</v>
      </c>
      <c r="D19" s="75">
        <v>4</v>
      </c>
      <c r="E19" s="76">
        <v>1</v>
      </c>
      <c r="F19" s="76">
        <v>12</v>
      </c>
      <c r="G19" s="76">
        <v>4</v>
      </c>
      <c r="H19" s="76">
        <v>4</v>
      </c>
      <c r="I19" s="77">
        <v>6</v>
      </c>
      <c r="J19" s="78">
        <v>9</v>
      </c>
      <c r="K19" s="76">
        <v>12</v>
      </c>
      <c r="L19" s="76">
        <f>1-2</f>
        <v>-1</v>
      </c>
      <c r="M19" s="76">
        <f>9-2</f>
        <v>7</v>
      </c>
      <c r="N19" s="76">
        <f>9+1</f>
        <v>10</v>
      </c>
      <c r="O19" s="79">
        <f>7-3</f>
        <v>4</v>
      </c>
      <c r="P19" s="80">
        <f t="shared" si="0"/>
        <v>41</v>
      </c>
      <c r="Q19" s="81">
        <f t="shared" si="1"/>
        <v>42</v>
      </c>
      <c r="R19" s="82">
        <v>12</v>
      </c>
      <c r="S19" s="83">
        <v>17</v>
      </c>
      <c r="T19" s="42"/>
    </row>
    <row r="20" spans="1:20">
      <c r="A20" s="51">
        <v>18</v>
      </c>
      <c r="B20" s="51" t="s">
        <v>13</v>
      </c>
      <c r="C20" s="21" t="s">
        <v>10</v>
      </c>
      <c r="D20" s="8">
        <v>5</v>
      </c>
      <c r="E20" s="4">
        <v>9</v>
      </c>
      <c r="F20" s="4">
        <v>2</v>
      </c>
      <c r="G20" s="4">
        <v>11</v>
      </c>
      <c r="H20" s="4">
        <v>5</v>
      </c>
      <c r="I20" s="5">
        <v>5</v>
      </c>
      <c r="J20" s="10">
        <f>8-2</f>
        <v>6</v>
      </c>
      <c r="K20" s="4">
        <v>4</v>
      </c>
      <c r="L20" s="4">
        <v>11</v>
      </c>
      <c r="M20" s="4">
        <f>2-2</f>
        <v>0</v>
      </c>
      <c r="N20" s="4">
        <v>8</v>
      </c>
      <c r="O20" s="11">
        <v>8</v>
      </c>
      <c r="P20" s="54">
        <f t="shared" si="0"/>
        <v>37</v>
      </c>
      <c r="Q20" s="35">
        <f t="shared" si="1"/>
        <v>37</v>
      </c>
      <c r="R20" s="57"/>
      <c r="S20" s="39">
        <v>18</v>
      </c>
      <c r="T20" s="43"/>
    </row>
    <row r="21" spans="1:20">
      <c r="A21" s="51">
        <v>19</v>
      </c>
      <c r="B21" s="51" t="s">
        <v>54</v>
      </c>
      <c r="C21" s="21" t="s">
        <v>8</v>
      </c>
      <c r="D21" s="8">
        <v>1</v>
      </c>
      <c r="E21" s="4">
        <v>6</v>
      </c>
      <c r="F21" s="4">
        <v>8</v>
      </c>
      <c r="G21" s="4">
        <v>2</v>
      </c>
      <c r="H21" s="4">
        <v>9</v>
      </c>
      <c r="I21" s="5">
        <v>10</v>
      </c>
      <c r="J21" s="10">
        <f>12+1</f>
        <v>13</v>
      </c>
      <c r="K21" s="4">
        <f>7-2</f>
        <v>5</v>
      </c>
      <c r="L21" s="4">
        <v>5</v>
      </c>
      <c r="M21" s="4">
        <f>11-2</f>
        <v>9</v>
      </c>
      <c r="N21" s="4">
        <v>4</v>
      </c>
      <c r="O21" s="11">
        <v>3</v>
      </c>
      <c r="P21" s="55">
        <f t="shared" si="0"/>
        <v>39</v>
      </c>
      <c r="Q21" s="61">
        <f t="shared" si="1"/>
        <v>36</v>
      </c>
      <c r="R21" s="57"/>
      <c r="S21" s="39">
        <v>19</v>
      </c>
      <c r="T21" s="43"/>
    </row>
    <row r="22" spans="1:20">
      <c r="A22" s="51">
        <v>20</v>
      </c>
      <c r="B22" s="51" t="s">
        <v>28</v>
      </c>
      <c r="C22" s="21" t="s">
        <v>16</v>
      </c>
      <c r="D22" s="8">
        <v>4</v>
      </c>
      <c r="E22" s="4">
        <v>3</v>
      </c>
      <c r="F22" s="4">
        <v>7</v>
      </c>
      <c r="G22" s="4">
        <v>7</v>
      </c>
      <c r="H22" s="4">
        <v>9</v>
      </c>
      <c r="I22" s="5">
        <v>7</v>
      </c>
      <c r="J22" s="10">
        <v>9</v>
      </c>
      <c r="K22" s="4">
        <f>10-2</f>
        <v>8</v>
      </c>
      <c r="L22" s="4">
        <v>6</v>
      </c>
      <c r="M22" s="4">
        <v>6</v>
      </c>
      <c r="N22" s="4">
        <v>4</v>
      </c>
      <c r="O22" s="11">
        <v>6</v>
      </c>
      <c r="P22" s="55">
        <f t="shared" si="0"/>
        <v>39</v>
      </c>
      <c r="Q22" s="61">
        <f t="shared" si="1"/>
        <v>35</v>
      </c>
      <c r="R22" s="57"/>
      <c r="S22" s="39">
        <v>20</v>
      </c>
      <c r="T22" s="43"/>
    </row>
    <row r="23" spans="1:20">
      <c r="A23" s="51">
        <v>21</v>
      </c>
      <c r="B23" s="51" t="s">
        <v>43</v>
      </c>
      <c r="C23" s="21" t="s">
        <v>5</v>
      </c>
      <c r="D23" s="8">
        <v>6</v>
      </c>
      <c r="E23" s="4">
        <v>5</v>
      </c>
      <c r="F23" s="4">
        <v>10</v>
      </c>
      <c r="G23" s="4">
        <v>9</v>
      </c>
      <c r="H23" s="4">
        <v>2</v>
      </c>
      <c r="I23" s="5">
        <v>4</v>
      </c>
      <c r="J23" s="10">
        <v>7</v>
      </c>
      <c r="K23" s="4">
        <f>8-2</f>
        <v>6</v>
      </c>
      <c r="L23" s="4">
        <v>3</v>
      </c>
      <c r="M23" s="4">
        <v>4</v>
      </c>
      <c r="N23" s="4">
        <v>11</v>
      </c>
      <c r="O23" s="11">
        <f>9-3</f>
        <v>6</v>
      </c>
      <c r="P23" s="55">
        <f t="shared" si="0"/>
        <v>37</v>
      </c>
      <c r="Q23" s="61">
        <f t="shared" si="1"/>
        <v>34</v>
      </c>
      <c r="R23" s="57"/>
      <c r="S23" s="39">
        <v>21</v>
      </c>
      <c r="T23" s="43"/>
    </row>
    <row r="24" spans="1:20">
      <c r="A24" s="51">
        <v>22</v>
      </c>
      <c r="B24" s="51" t="s">
        <v>15</v>
      </c>
      <c r="C24" s="21" t="s">
        <v>8</v>
      </c>
      <c r="D24" s="8">
        <v>9</v>
      </c>
      <c r="E24" s="4">
        <v>2</v>
      </c>
      <c r="F24" s="4">
        <v>12</v>
      </c>
      <c r="G24" s="4">
        <v>4</v>
      </c>
      <c r="H24" s="4">
        <v>5</v>
      </c>
      <c r="I24" s="5">
        <v>8</v>
      </c>
      <c r="J24" s="10">
        <v>4</v>
      </c>
      <c r="K24" s="4">
        <f>11-2</f>
        <v>9</v>
      </c>
      <c r="L24" s="4">
        <v>1</v>
      </c>
      <c r="M24" s="4">
        <v>9</v>
      </c>
      <c r="N24" s="4">
        <v>8</v>
      </c>
      <c r="O24" s="11">
        <f>5-3</f>
        <v>2</v>
      </c>
      <c r="P24" s="54">
        <f t="shared" si="0"/>
        <v>33</v>
      </c>
      <c r="Q24" s="35">
        <f t="shared" si="1"/>
        <v>32</v>
      </c>
      <c r="R24" s="57"/>
      <c r="S24" s="39">
        <v>22</v>
      </c>
      <c r="T24" s="43"/>
    </row>
    <row r="25" spans="1:20">
      <c r="A25" s="51">
        <v>23</v>
      </c>
      <c r="B25" s="51" t="s">
        <v>7</v>
      </c>
      <c r="C25" s="21" t="s">
        <v>8</v>
      </c>
      <c r="D25" s="8">
        <v>5</v>
      </c>
      <c r="E25" s="4">
        <v>3</v>
      </c>
      <c r="F25" s="4">
        <v>6</v>
      </c>
      <c r="G25" s="4">
        <v>8</v>
      </c>
      <c r="H25" s="4">
        <v>6</v>
      </c>
      <c r="I25" s="5">
        <v>9</v>
      </c>
      <c r="J25" s="10">
        <f>8-2</f>
        <v>6</v>
      </c>
      <c r="K25" s="4">
        <v>10</v>
      </c>
      <c r="L25" s="4">
        <v>7</v>
      </c>
      <c r="M25" s="4">
        <v>5</v>
      </c>
      <c r="N25" s="4">
        <f>7-4</f>
        <v>3</v>
      </c>
      <c r="O25" s="11">
        <v>4</v>
      </c>
      <c r="P25" s="54">
        <f t="shared" si="0"/>
        <v>35</v>
      </c>
      <c r="Q25" s="35">
        <f t="shared" si="1"/>
        <v>32</v>
      </c>
      <c r="R25" s="57"/>
      <c r="S25" s="39">
        <v>23</v>
      </c>
      <c r="T25" s="43"/>
    </row>
    <row r="26" spans="1:20">
      <c r="A26" s="51">
        <v>24</v>
      </c>
      <c r="B26" s="51" t="s">
        <v>6</v>
      </c>
      <c r="C26" s="21" t="s">
        <v>5</v>
      </c>
      <c r="D26" s="8">
        <v>8</v>
      </c>
      <c r="E26" s="4">
        <v>5</v>
      </c>
      <c r="F26" s="4">
        <v>7</v>
      </c>
      <c r="G26" s="4">
        <v>5</v>
      </c>
      <c r="H26" s="4">
        <v>10</v>
      </c>
      <c r="I26" s="5">
        <v>11</v>
      </c>
      <c r="J26" s="10">
        <v>5</v>
      </c>
      <c r="K26" s="4">
        <v>8</v>
      </c>
      <c r="L26" s="4">
        <v>6</v>
      </c>
      <c r="M26" s="4">
        <v>8</v>
      </c>
      <c r="N26" s="4">
        <v>3</v>
      </c>
      <c r="O26" s="11">
        <v>2</v>
      </c>
      <c r="P26" s="54">
        <f t="shared" si="0"/>
        <v>32</v>
      </c>
      <c r="Q26" s="35">
        <f t="shared" si="1"/>
        <v>30</v>
      </c>
      <c r="R26" s="57"/>
      <c r="S26" s="39">
        <v>24</v>
      </c>
      <c r="T26" s="43"/>
    </row>
    <row r="27" spans="1:20" ht="13.5" thickBot="1">
      <c r="A27" s="51">
        <v>25</v>
      </c>
      <c r="B27" s="53" t="s">
        <v>51</v>
      </c>
      <c r="C27" s="37" t="s">
        <v>16</v>
      </c>
      <c r="D27" s="8">
        <v>9</v>
      </c>
      <c r="E27" s="4">
        <v>11</v>
      </c>
      <c r="F27" s="4">
        <v>8</v>
      </c>
      <c r="G27" s="4">
        <v>8</v>
      </c>
      <c r="H27" s="4">
        <v>4</v>
      </c>
      <c r="I27" s="5">
        <v>4</v>
      </c>
      <c r="J27" s="10">
        <v>4</v>
      </c>
      <c r="K27" s="4">
        <f>2-2</f>
        <v>0</v>
      </c>
      <c r="L27" s="4">
        <v>5</v>
      </c>
      <c r="M27" s="4">
        <v>5</v>
      </c>
      <c r="N27" s="4">
        <f>9-2</f>
        <v>7</v>
      </c>
      <c r="O27" s="11">
        <v>9</v>
      </c>
      <c r="P27" s="54">
        <f t="shared" si="0"/>
        <v>30</v>
      </c>
      <c r="Q27" s="35">
        <f t="shared" si="1"/>
        <v>30</v>
      </c>
      <c r="R27" s="57"/>
      <c r="S27" s="39">
        <v>25</v>
      </c>
      <c r="T27" s="44"/>
    </row>
    <row r="28" spans="1:20">
      <c r="A28" s="51">
        <v>26</v>
      </c>
      <c r="B28" s="51" t="s">
        <v>40</v>
      </c>
      <c r="C28" s="21" t="s">
        <v>8</v>
      </c>
      <c r="D28" s="8">
        <v>7</v>
      </c>
      <c r="E28" s="4">
        <v>6</v>
      </c>
      <c r="F28" s="4">
        <v>10</v>
      </c>
      <c r="G28" s="4">
        <v>6</v>
      </c>
      <c r="H28" s="4">
        <v>9</v>
      </c>
      <c r="I28" s="5">
        <v>8</v>
      </c>
      <c r="J28" s="10">
        <v>6</v>
      </c>
      <c r="K28" s="4">
        <v>7</v>
      </c>
      <c r="L28" s="4">
        <v>3</v>
      </c>
      <c r="M28" s="4">
        <v>7</v>
      </c>
      <c r="N28" s="4">
        <v>4</v>
      </c>
      <c r="O28" s="11">
        <v>5</v>
      </c>
      <c r="P28" s="55">
        <f t="shared" si="0"/>
        <v>32</v>
      </c>
      <c r="Q28" s="61">
        <f t="shared" si="1"/>
        <v>29</v>
      </c>
      <c r="R28" s="56"/>
      <c r="S28" s="23">
        <v>26</v>
      </c>
    </row>
    <row r="29" spans="1:20">
      <c r="A29" s="51">
        <v>27</v>
      </c>
      <c r="B29" s="51" t="s">
        <v>45</v>
      </c>
      <c r="C29" s="21" t="s">
        <v>5</v>
      </c>
      <c r="D29" s="50">
        <v>8</v>
      </c>
      <c r="E29" s="4">
        <v>8</v>
      </c>
      <c r="F29" s="28">
        <v>3</v>
      </c>
      <c r="G29" s="28">
        <v>7</v>
      </c>
      <c r="H29" s="28">
        <v>12</v>
      </c>
      <c r="I29" s="59">
        <v>8</v>
      </c>
      <c r="J29" s="38">
        <f>5-2</f>
        <v>3</v>
      </c>
      <c r="K29" s="28">
        <v>5</v>
      </c>
      <c r="L29" s="28">
        <v>10</v>
      </c>
      <c r="M29" s="28">
        <f>6-2</f>
        <v>4</v>
      </c>
      <c r="N29" s="28">
        <v>1</v>
      </c>
      <c r="O29" s="49">
        <v>5</v>
      </c>
      <c r="P29" s="55">
        <f t="shared" si="0"/>
        <v>28</v>
      </c>
      <c r="Q29" s="61">
        <f t="shared" si="1"/>
        <v>27</v>
      </c>
      <c r="R29" s="56"/>
      <c r="S29" s="23">
        <v>27</v>
      </c>
    </row>
    <row r="30" spans="1:20">
      <c r="A30" s="51">
        <v>28</v>
      </c>
      <c r="B30" s="51" t="s">
        <v>44</v>
      </c>
      <c r="C30" s="21" t="s">
        <v>5</v>
      </c>
      <c r="D30" s="8">
        <v>11</v>
      </c>
      <c r="E30" s="4">
        <v>9</v>
      </c>
      <c r="F30" s="28">
        <v>3</v>
      </c>
      <c r="G30" s="28">
        <v>8</v>
      </c>
      <c r="H30" s="28">
        <v>9</v>
      </c>
      <c r="I30" s="59">
        <v>5</v>
      </c>
      <c r="J30" s="38">
        <v>2</v>
      </c>
      <c r="K30" s="28">
        <f>4-3</f>
        <v>1</v>
      </c>
      <c r="L30" s="28">
        <v>10</v>
      </c>
      <c r="M30" s="28">
        <v>5</v>
      </c>
      <c r="N30" s="28">
        <v>4</v>
      </c>
      <c r="O30" s="49">
        <f>8-3</f>
        <v>5</v>
      </c>
      <c r="P30" s="55">
        <f t="shared" si="0"/>
        <v>27</v>
      </c>
      <c r="Q30" s="61">
        <f t="shared" si="1"/>
        <v>26</v>
      </c>
      <c r="R30" s="56"/>
      <c r="S30" s="39">
        <v>28</v>
      </c>
    </row>
    <row r="31" spans="1:20">
      <c r="A31" s="51">
        <v>29</v>
      </c>
      <c r="B31" s="51" t="s">
        <v>29</v>
      </c>
      <c r="C31" s="21" t="s">
        <v>30</v>
      </c>
      <c r="D31" s="8">
        <v>10</v>
      </c>
      <c r="E31" s="4">
        <v>10</v>
      </c>
      <c r="F31" s="4">
        <v>10</v>
      </c>
      <c r="G31" s="4">
        <v>7</v>
      </c>
      <c r="H31" s="4">
        <v>3</v>
      </c>
      <c r="I31" s="5">
        <v>10</v>
      </c>
      <c r="J31" s="10">
        <v>3</v>
      </c>
      <c r="K31" s="4">
        <v>3</v>
      </c>
      <c r="L31" s="4">
        <v>3</v>
      </c>
      <c r="M31" s="4">
        <v>6</v>
      </c>
      <c r="N31" s="4">
        <v>10</v>
      </c>
      <c r="O31" s="11">
        <v>3</v>
      </c>
      <c r="P31" s="54">
        <f t="shared" si="0"/>
        <v>28</v>
      </c>
      <c r="Q31" s="35">
        <f t="shared" si="1"/>
        <v>25</v>
      </c>
      <c r="R31" s="56"/>
      <c r="S31" s="39">
        <v>29</v>
      </c>
    </row>
    <row r="32" spans="1:20">
      <c r="A32" s="51">
        <v>30</v>
      </c>
      <c r="B32" s="51" t="s">
        <v>42</v>
      </c>
      <c r="C32" s="21" t="s">
        <v>5</v>
      </c>
      <c r="D32" s="8">
        <v>11</v>
      </c>
      <c r="E32" s="4">
        <v>7</v>
      </c>
      <c r="F32" s="28">
        <v>12</v>
      </c>
      <c r="G32" s="28">
        <v>2</v>
      </c>
      <c r="H32" s="28">
        <v>11</v>
      </c>
      <c r="I32" s="59">
        <v>9</v>
      </c>
      <c r="J32" s="38">
        <v>2</v>
      </c>
      <c r="K32" s="28">
        <v>6</v>
      </c>
      <c r="L32" s="28">
        <v>1</v>
      </c>
      <c r="M32" s="28">
        <v>11</v>
      </c>
      <c r="N32" s="28">
        <v>2</v>
      </c>
      <c r="O32" s="49">
        <v>4</v>
      </c>
      <c r="P32" s="55">
        <f t="shared" si="0"/>
        <v>26</v>
      </c>
      <c r="Q32" s="61">
        <f t="shared" si="1"/>
        <v>25</v>
      </c>
      <c r="R32" s="56"/>
      <c r="S32" s="39">
        <v>30</v>
      </c>
    </row>
    <row r="33" spans="1:19">
      <c r="A33" s="51">
        <v>31</v>
      </c>
      <c r="B33" s="51" t="s">
        <v>38</v>
      </c>
      <c r="C33" s="21" t="s">
        <v>10</v>
      </c>
      <c r="D33" s="8">
        <v>7</v>
      </c>
      <c r="E33" s="4">
        <v>4</v>
      </c>
      <c r="F33" s="4">
        <v>7</v>
      </c>
      <c r="G33" s="4">
        <v>11</v>
      </c>
      <c r="H33" s="4">
        <v>10</v>
      </c>
      <c r="I33" s="5">
        <v>11</v>
      </c>
      <c r="J33" s="10">
        <v>6</v>
      </c>
      <c r="K33" s="4">
        <f>9-2</f>
        <v>7</v>
      </c>
      <c r="L33" s="4">
        <v>6</v>
      </c>
      <c r="M33" s="4">
        <v>2</v>
      </c>
      <c r="N33" s="4">
        <f>3-2</f>
        <v>1</v>
      </c>
      <c r="O33" s="11">
        <v>2</v>
      </c>
      <c r="P33" s="54">
        <f t="shared" si="0"/>
        <v>24</v>
      </c>
      <c r="Q33" s="35">
        <f t="shared" si="1"/>
        <v>23</v>
      </c>
      <c r="R33" s="56"/>
      <c r="S33" s="39">
        <v>31</v>
      </c>
    </row>
    <row r="34" spans="1:19">
      <c r="A34" s="51">
        <v>32</v>
      </c>
      <c r="B34" s="51" t="s">
        <v>36</v>
      </c>
      <c r="C34" s="21" t="s">
        <v>30</v>
      </c>
      <c r="D34" s="8">
        <v>2</v>
      </c>
      <c r="E34" s="4">
        <v>11</v>
      </c>
      <c r="F34" s="4">
        <v>9</v>
      </c>
      <c r="G34" s="4">
        <v>9</v>
      </c>
      <c r="H34" s="4">
        <v>10</v>
      </c>
      <c r="I34" s="5">
        <v>9</v>
      </c>
      <c r="J34" s="10">
        <v>11</v>
      </c>
      <c r="K34" s="4">
        <v>2</v>
      </c>
      <c r="L34" s="4">
        <v>4</v>
      </c>
      <c r="M34" s="4">
        <f>4-2</f>
        <v>2</v>
      </c>
      <c r="N34" s="4">
        <v>3</v>
      </c>
      <c r="O34" s="11">
        <f>4-3</f>
        <v>1</v>
      </c>
      <c r="P34" s="55">
        <f t="shared" si="0"/>
        <v>23</v>
      </c>
      <c r="Q34" s="61">
        <f t="shared" si="1"/>
        <v>22</v>
      </c>
      <c r="R34" s="56"/>
      <c r="S34" s="39">
        <v>32</v>
      </c>
    </row>
    <row r="35" spans="1:19">
      <c r="A35" s="51">
        <v>33</v>
      </c>
      <c r="B35" s="51" t="s">
        <v>39</v>
      </c>
      <c r="C35" s="21" t="s">
        <v>10</v>
      </c>
      <c r="D35" s="8">
        <v>10</v>
      </c>
      <c r="E35" s="4">
        <v>9</v>
      </c>
      <c r="F35" s="4">
        <v>11</v>
      </c>
      <c r="G35" s="4">
        <v>6</v>
      </c>
      <c r="H35" s="4">
        <v>7</v>
      </c>
      <c r="I35" s="5">
        <v>10</v>
      </c>
      <c r="J35" s="10">
        <v>3</v>
      </c>
      <c r="K35" s="4">
        <v>4</v>
      </c>
      <c r="L35" s="4">
        <v>2</v>
      </c>
      <c r="M35" s="4">
        <f>7-2</f>
        <v>5</v>
      </c>
      <c r="N35" s="4">
        <v>6</v>
      </c>
      <c r="O35" s="11">
        <v>3</v>
      </c>
      <c r="P35" s="54">
        <f t="shared" si="0"/>
        <v>23</v>
      </c>
      <c r="Q35" s="35">
        <f t="shared" si="1"/>
        <v>21</v>
      </c>
      <c r="R35" s="56"/>
      <c r="S35" s="39">
        <v>33</v>
      </c>
    </row>
    <row r="36" spans="1:19">
      <c r="A36" s="51">
        <v>34</v>
      </c>
      <c r="B36" s="51" t="s">
        <v>46</v>
      </c>
      <c r="C36" s="21" t="s">
        <v>10</v>
      </c>
      <c r="D36" s="8">
        <v>10</v>
      </c>
      <c r="E36" s="4">
        <v>9</v>
      </c>
      <c r="F36" s="28">
        <v>6</v>
      </c>
      <c r="G36" s="28">
        <v>8</v>
      </c>
      <c r="H36" s="28">
        <v>9</v>
      </c>
      <c r="I36" s="59"/>
      <c r="J36" s="38">
        <f>3-2</f>
        <v>1</v>
      </c>
      <c r="K36" s="28">
        <v>4</v>
      </c>
      <c r="L36" s="28">
        <v>7</v>
      </c>
      <c r="M36" s="28">
        <v>5</v>
      </c>
      <c r="N36" s="28">
        <v>4</v>
      </c>
      <c r="O36" s="49">
        <v>0</v>
      </c>
      <c r="P36" s="55">
        <f t="shared" si="0"/>
        <v>21</v>
      </c>
      <c r="Q36" s="61">
        <f t="shared" si="1"/>
        <v>21</v>
      </c>
      <c r="R36" s="56"/>
      <c r="S36" s="39">
        <v>34</v>
      </c>
    </row>
    <row r="37" spans="1:19">
      <c r="A37" s="51">
        <v>35</v>
      </c>
      <c r="B37" s="51" t="s">
        <v>58</v>
      </c>
      <c r="C37" s="21" t="s">
        <v>10</v>
      </c>
      <c r="D37" s="8">
        <v>12</v>
      </c>
      <c r="E37" s="4">
        <v>5</v>
      </c>
      <c r="F37" s="4">
        <v>10</v>
      </c>
      <c r="G37" s="4">
        <v>11</v>
      </c>
      <c r="H37" s="4">
        <v>11</v>
      </c>
      <c r="I37" s="5">
        <v>11</v>
      </c>
      <c r="J37" s="10">
        <v>1</v>
      </c>
      <c r="K37" s="4">
        <v>8</v>
      </c>
      <c r="L37" s="4">
        <v>3</v>
      </c>
      <c r="M37" s="4">
        <v>2</v>
      </c>
      <c r="N37" s="4">
        <f>2-2</f>
        <v>0</v>
      </c>
      <c r="O37" s="11">
        <v>2</v>
      </c>
      <c r="P37" s="54">
        <f t="shared" si="0"/>
        <v>16</v>
      </c>
      <c r="Q37" s="35">
        <f t="shared" si="1"/>
        <v>16</v>
      </c>
      <c r="R37" s="56"/>
      <c r="S37" s="39">
        <v>35</v>
      </c>
    </row>
    <row r="38" spans="1:19">
      <c r="A38" s="51">
        <v>36</v>
      </c>
      <c r="B38" s="51" t="s">
        <v>35</v>
      </c>
      <c r="C38" s="21" t="s">
        <v>30</v>
      </c>
      <c r="D38" s="8">
        <v>9</v>
      </c>
      <c r="E38" s="4">
        <v>11</v>
      </c>
      <c r="F38" s="4">
        <v>12</v>
      </c>
      <c r="G38" s="4">
        <v>6</v>
      </c>
      <c r="H38" s="4">
        <v>12</v>
      </c>
      <c r="I38" s="5">
        <v>12</v>
      </c>
      <c r="J38" s="10">
        <v>4</v>
      </c>
      <c r="K38" s="4">
        <v>2</v>
      </c>
      <c r="L38" s="4">
        <v>1</v>
      </c>
      <c r="M38" s="4">
        <v>7</v>
      </c>
      <c r="N38" s="4">
        <v>1</v>
      </c>
      <c r="O38" s="11">
        <v>1</v>
      </c>
      <c r="P38" s="54">
        <f t="shared" si="0"/>
        <v>16</v>
      </c>
      <c r="Q38" s="35">
        <f t="shared" si="1"/>
        <v>15</v>
      </c>
      <c r="R38" s="56"/>
      <c r="S38" s="23">
        <v>36</v>
      </c>
    </row>
    <row r="39" spans="1:19">
      <c r="A39" s="51">
        <v>37</v>
      </c>
      <c r="B39" s="51" t="s">
        <v>9</v>
      </c>
      <c r="C39" s="21" t="s">
        <v>10</v>
      </c>
      <c r="D39" s="8">
        <v>8</v>
      </c>
      <c r="E39" s="4">
        <v>12</v>
      </c>
      <c r="F39" s="4">
        <v>12</v>
      </c>
      <c r="G39" s="4">
        <v>10</v>
      </c>
      <c r="H39" s="4">
        <v>12</v>
      </c>
      <c r="I39" s="5">
        <v>11</v>
      </c>
      <c r="J39" s="10">
        <f>5-2</f>
        <v>3</v>
      </c>
      <c r="K39" s="4">
        <v>1</v>
      </c>
      <c r="L39" s="4">
        <v>1</v>
      </c>
      <c r="M39" s="4">
        <v>3</v>
      </c>
      <c r="N39" s="4">
        <v>1</v>
      </c>
      <c r="O39" s="11">
        <v>2</v>
      </c>
      <c r="P39" s="54">
        <f t="shared" si="0"/>
        <v>11</v>
      </c>
      <c r="Q39" s="35">
        <f t="shared" si="1"/>
        <v>10</v>
      </c>
      <c r="R39" s="56"/>
      <c r="S39" s="23">
        <v>37</v>
      </c>
    </row>
    <row r="40" spans="1:19" ht="13.5" thickBot="1">
      <c r="A40" s="52">
        <v>38</v>
      </c>
      <c r="B40" s="64" t="s">
        <v>48</v>
      </c>
      <c r="C40" s="65" t="s">
        <v>30</v>
      </c>
      <c r="D40" s="32">
        <v>12</v>
      </c>
      <c r="E40" s="15">
        <v>12</v>
      </c>
      <c r="F40" s="15">
        <v>10</v>
      </c>
      <c r="G40" s="15">
        <v>12</v>
      </c>
      <c r="H40" s="15"/>
      <c r="I40" s="30"/>
      <c r="J40" s="13">
        <f>1-2</f>
        <v>-1</v>
      </c>
      <c r="K40" s="15">
        <v>1</v>
      </c>
      <c r="L40" s="15">
        <v>3</v>
      </c>
      <c r="M40" s="15">
        <v>1</v>
      </c>
      <c r="N40" s="15"/>
      <c r="O40" s="16"/>
      <c r="P40" s="66">
        <f t="shared" si="0"/>
        <v>4</v>
      </c>
      <c r="Q40" s="36">
        <f t="shared" si="1"/>
        <v>5</v>
      </c>
      <c r="R40" s="58"/>
      <c r="S40" s="40">
        <v>38</v>
      </c>
    </row>
  </sheetData>
  <mergeCells count="2">
    <mergeCell ref="D1:I1"/>
    <mergeCell ref="J1:O1"/>
  </mergeCells>
  <phoneticPr fontId="3" type="noConversion"/>
  <pageMargins left="0.75" right="0.75" top="1" bottom="1" header="0.5" footer="0.5"/>
  <pageSetup paperSize="9" scale="90" orientation="landscape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Регистрация</vt:lpstr>
      <vt:lpstr>Схема и ЛК</vt:lpstr>
      <vt:lpstr>Гонка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2013-10-13T13:32:51Z</cp:lastPrinted>
  <dcterms:created xsi:type="dcterms:W3CDTF">2013-03-23T16:04:43Z</dcterms:created>
  <dcterms:modified xsi:type="dcterms:W3CDTF">2013-10-16T11:42:15Z</dcterms:modified>
</cp:coreProperties>
</file>