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autoCompressPictures="0" defaultThemeVersion="124226"/>
  <bookViews>
    <workbookView xWindow="480" yWindow="480" windowWidth="20736" windowHeight="11760" tabRatio="918"/>
  </bookViews>
  <sheets>
    <sheet name="Общие результаты" sheetId="4" r:id="rId1"/>
    <sheet name="Регистрация " sheetId="101" r:id="rId2"/>
    <sheet name="ПИТЫ" sheetId="103" r:id="rId3"/>
    <sheet name="Компенсационные питы" sheetId="90" r:id="rId4"/>
    <sheet name="K44" sheetId="100" r:id="rId5"/>
    <sheet name="Hurricane RTU" sheetId="99" r:id="rId6"/>
    <sheet name="NFS Kyiv Legends" sheetId="94" r:id="rId7"/>
    <sheet name="Ass RT" sheetId="97" r:id="rId8"/>
    <sheet name="NFS Fortuna RT" sheetId="88" r:id="rId9"/>
    <sheet name="Flash UA" sheetId="96" r:id="rId10"/>
    <sheet name="Jaguar" sheetId="92" r:id="rId11"/>
    <sheet name="F1UA" sheetId="95" r:id="rId12"/>
    <sheet name="Buro 11" sheetId="93" r:id="rId13"/>
  </sheet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3" i="103" l="1"/>
  <c r="D13" i="103"/>
  <c r="D14" i="103" s="1"/>
  <c r="E13" i="103"/>
  <c r="F13" i="103"/>
  <c r="F14" i="103" s="1"/>
  <c r="G13" i="103"/>
  <c r="H13" i="103"/>
  <c r="I13" i="103"/>
  <c r="J13" i="103"/>
  <c r="J14" i="103" s="1"/>
  <c r="B13" i="103"/>
  <c r="B14" i="103" s="1"/>
  <c r="C14" i="103"/>
  <c r="E14" i="103"/>
  <c r="G14" i="103"/>
  <c r="H14" i="103"/>
  <c r="I14" i="103"/>
  <c r="I32" i="92" l="1"/>
  <c r="I33" i="92"/>
  <c r="L38" i="88"/>
  <c r="G29" i="88"/>
  <c r="H44" i="94"/>
  <c r="G29" i="99"/>
  <c r="G29" i="100"/>
  <c r="E26" i="93"/>
  <c r="E25" i="93"/>
  <c r="E24" i="93"/>
  <c r="E22" i="93"/>
  <c r="E21" i="93"/>
  <c r="E20" i="93"/>
  <c r="E18" i="93"/>
  <c r="E17" i="93"/>
  <c r="E16" i="93"/>
  <c r="E14" i="93"/>
  <c r="E13" i="93"/>
  <c r="E12" i="93"/>
  <c r="E10" i="93"/>
  <c r="E9" i="93"/>
  <c r="E8" i="93"/>
  <c r="D8" i="93"/>
  <c r="D9" i="93" s="1"/>
  <c r="D10" i="93" s="1"/>
  <c r="D12" i="93" s="1"/>
  <c r="D13" i="93" s="1"/>
  <c r="D14" i="93" s="1"/>
  <c r="D16" i="93" s="1"/>
  <c r="D17" i="93" s="1"/>
  <c r="D18" i="93" s="1"/>
  <c r="D20" i="93" s="1"/>
  <c r="D21" i="93" s="1"/>
  <c r="D22" i="93" s="1"/>
  <c r="D24" i="93" s="1"/>
  <c r="D25" i="93" s="1"/>
  <c r="D26" i="93" s="1"/>
  <c r="E26" i="95"/>
  <c r="E25" i="95"/>
  <c r="E24" i="95"/>
  <c r="E22" i="95"/>
  <c r="E21" i="95"/>
  <c r="E20" i="95"/>
  <c r="E18" i="95"/>
  <c r="E17" i="95"/>
  <c r="E16" i="95"/>
  <c r="E14" i="95"/>
  <c r="E13" i="95"/>
  <c r="E12" i="95"/>
  <c r="E10" i="95"/>
  <c r="E9" i="95"/>
  <c r="E8" i="95"/>
  <c r="D8" i="95"/>
  <c r="D9" i="95" s="1"/>
  <c r="D10" i="95" s="1"/>
  <c r="D12" i="95" s="1"/>
  <c r="D13" i="95" s="1"/>
  <c r="D14" i="95" s="1"/>
  <c r="D16" i="95" s="1"/>
  <c r="D17" i="95" s="1"/>
  <c r="D18" i="95" s="1"/>
  <c r="D20" i="95" s="1"/>
  <c r="D21" i="95" s="1"/>
  <c r="D22" i="95" s="1"/>
  <c r="D24" i="95" s="1"/>
  <c r="D25" i="95" s="1"/>
  <c r="D26" i="95" s="1"/>
  <c r="E26" i="92"/>
  <c r="E25" i="92"/>
  <c r="E24" i="92"/>
  <c r="E22" i="92"/>
  <c r="E21" i="92"/>
  <c r="E20" i="92"/>
  <c r="E18" i="92"/>
  <c r="E17" i="92"/>
  <c r="E16" i="92"/>
  <c r="E14" i="92"/>
  <c r="E13" i="92"/>
  <c r="E12" i="92"/>
  <c r="E10" i="92"/>
  <c r="E9" i="92"/>
  <c r="E8" i="92"/>
  <c r="D8" i="92"/>
  <c r="D9" i="92" s="1"/>
  <c r="D10" i="92" s="1"/>
  <c r="D12" i="92" s="1"/>
  <c r="D13" i="92" s="1"/>
  <c r="D14" i="92" s="1"/>
  <c r="D16" i="92" s="1"/>
  <c r="D17" i="92" s="1"/>
  <c r="D18" i="92" s="1"/>
  <c r="D20" i="92" s="1"/>
  <c r="D21" i="92" s="1"/>
  <c r="D22" i="92" s="1"/>
  <c r="D24" i="92" s="1"/>
  <c r="D25" i="92" s="1"/>
  <c r="D26" i="92" s="1"/>
  <c r="E26" i="96"/>
  <c r="E25" i="96"/>
  <c r="E24" i="96"/>
  <c r="E22" i="96"/>
  <c r="E21" i="96"/>
  <c r="E20" i="96"/>
  <c r="E18" i="96"/>
  <c r="E17" i="96"/>
  <c r="E16" i="96"/>
  <c r="E14" i="96"/>
  <c r="E13" i="96"/>
  <c r="E12" i="96"/>
  <c r="E10" i="96"/>
  <c r="E9" i="96"/>
  <c r="E8" i="96"/>
  <c r="D8" i="96"/>
  <c r="D9" i="96" s="1"/>
  <c r="D10" i="96" s="1"/>
  <c r="D12" i="96" s="1"/>
  <c r="D13" i="96" s="1"/>
  <c r="D14" i="96" s="1"/>
  <c r="D16" i="96" s="1"/>
  <c r="D17" i="96" s="1"/>
  <c r="D18" i="96" s="1"/>
  <c r="D20" i="96" s="1"/>
  <c r="D21" i="96" s="1"/>
  <c r="D22" i="96" s="1"/>
  <c r="D24" i="96" s="1"/>
  <c r="D25" i="96" s="1"/>
  <c r="D26" i="96" s="1"/>
  <c r="E26" i="88"/>
  <c r="E25" i="88"/>
  <c r="E24" i="88"/>
  <c r="E22" i="88"/>
  <c r="E21" i="88"/>
  <c r="E20" i="88"/>
  <c r="E18" i="88"/>
  <c r="E17" i="88"/>
  <c r="E16" i="88"/>
  <c r="E14" i="88"/>
  <c r="E13" i="88"/>
  <c r="E12" i="88"/>
  <c r="E10" i="88"/>
  <c r="E9" i="88"/>
  <c r="E8" i="88"/>
  <c r="D8" i="88"/>
  <c r="D9" i="88" s="1"/>
  <c r="D10" i="88" s="1"/>
  <c r="D12" i="88" s="1"/>
  <c r="D13" i="88" s="1"/>
  <c r="D14" i="88" s="1"/>
  <c r="D16" i="88" s="1"/>
  <c r="D17" i="88" s="1"/>
  <c r="D18" i="88" s="1"/>
  <c r="D20" i="88" s="1"/>
  <c r="D21" i="88" s="1"/>
  <c r="D22" i="88" s="1"/>
  <c r="D24" i="88" s="1"/>
  <c r="D25" i="88" s="1"/>
  <c r="D26" i="88" s="1"/>
  <c r="E26" i="97"/>
  <c r="E25" i="97"/>
  <c r="E24" i="97"/>
  <c r="E22" i="97"/>
  <c r="E21" i="97"/>
  <c r="E20" i="97"/>
  <c r="E18" i="97"/>
  <c r="E17" i="97"/>
  <c r="E16" i="97"/>
  <c r="E14" i="97"/>
  <c r="E13" i="97"/>
  <c r="E12" i="97"/>
  <c r="E10" i="97"/>
  <c r="E9" i="97"/>
  <c r="E8" i="97"/>
  <c r="D8" i="97"/>
  <c r="D9" i="97" s="1"/>
  <c r="D10" i="97" s="1"/>
  <c r="D12" i="97" s="1"/>
  <c r="D13" i="97" s="1"/>
  <c r="D14" i="97" s="1"/>
  <c r="D16" i="97" s="1"/>
  <c r="D17" i="97" s="1"/>
  <c r="D18" i="97" s="1"/>
  <c r="D20" i="97" s="1"/>
  <c r="D21" i="97" s="1"/>
  <c r="D22" i="97" s="1"/>
  <c r="D24" i="97" s="1"/>
  <c r="D25" i="97" s="1"/>
  <c r="D26" i="97" s="1"/>
  <c r="E26" i="94"/>
  <c r="E25" i="94"/>
  <c r="E24" i="94"/>
  <c r="E22" i="94"/>
  <c r="E21" i="94"/>
  <c r="E20" i="94"/>
  <c r="E18" i="94"/>
  <c r="E17" i="94"/>
  <c r="E16" i="94"/>
  <c r="E14" i="94"/>
  <c r="E13" i="94"/>
  <c r="E12" i="94"/>
  <c r="E10" i="94"/>
  <c r="E9" i="94"/>
  <c r="E8" i="94"/>
  <c r="D8" i="94"/>
  <c r="D9" i="94" s="1"/>
  <c r="D10" i="94" s="1"/>
  <c r="D12" i="94" s="1"/>
  <c r="D13" i="94" s="1"/>
  <c r="D14" i="94" s="1"/>
  <c r="D16" i="94" s="1"/>
  <c r="D17" i="94" s="1"/>
  <c r="D18" i="94" s="1"/>
  <c r="D20" i="94" s="1"/>
  <c r="D21" i="94" s="1"/>
  <c r="D22" i="94" s="1"/>
  <c r="D24" i="94" s="1"/>
  <c r="D25" i="94" s="1"/>
  <c r="D26" i="94" s="1"/>
  <c r="E26" i="99"/>
  <c r="E25" i="99"/>
  <c r="E24" i="99"/>
  <c r="E22" i="99"/>
  <c r="E21" i="99"/>
  <c r="E20" i="99"/>
  <c r="E18" i="99"/>
  <c r="E17" i="99"/>
  <c r="E16" i="99"/>
  <c r="E14" i="99"/>
  <c r="E13" i="99"/>
  <c r="E12" i="99"/>
  <c r="E10" i="99"/>
  <c r="E9" i="99"/>
  <c r="E8" i="99"/>
  <c r="D8" i="99"/>
  <c r="D9" i="99" s="1"/>
  <c r="D10" i="99" s="1"/>
  <c r="D12" i="99" s="1"/>
  <c r="D13" i="99" s="1"/>
  <c r="D14" i="99" s="1"/>
  <c r="D16" i="99" s="1"/>
  <c r="D17" i="99" s="1"/>
  <c r="D18" i="99" s="1"/>
  <c r="D20" i="99" s="1"/>
  <c r="D21" i="99" s="1"/>
  <c r="D22" i="99" s="1"/>
  <c r="D24" i="99" s="1"/>
  <c r="D25" i="99" s="1"/>
  <c r="D26" i="99" s="1"/>
  <c r="E26" i="100"/>
  <c r="E25" i="100"/>
  <c r="E24" i="100"/>
  <c r="E22" i="100"/>
  <c r="E21" i="100"/>
  <c r="E20" i="100"/>
  <c r="E18" i="100"/>
  <c r="E17" i="100"/>
  <c r="E16" i="100"/>
  <c r="E14" i="100"/>
  <c r="E13" i="100"/>
  <c r="E12" i="100"/>
  <c r="E10" i="100"/>
  <c r="E9" i="100"/>
  <c r="D26" i="100"/>
  <c r="D25" i="100"/>
  <c r="D24" i="100"/>
  <c r="D22" i="100"/>
  <c r="D21" i="100"/>
  <c r="D20" i="100"/>
  <c r="D18" i="100"/>
  <c r="D17" i="100"/>
  <c r="D16" i="100"/>
  <c r="D14" i="100"/>
  <c r="D13" i="100"/>
  <c r="D10" i="100"/>
  <c r="D12" i="100" s="1"/>
  <c r="D9" i="100"/>
  <c r="F8" i="100"/>
  <c r="F26" i="93"/>
  <c r="F25" i="93"/>
  <c r="F24" i="93"/>
  <c r="F22" i="93"/>
  <c r="F21" i="93"/>
  <c r="F20" i="93"/>
  <c r="F18" i="93"/>
  <c r="F17" i="93"/>
  <c r="F16" i="93"/>
  <c r="F14" i="93"/>
  <c r="F13" i="93"/>
  <c r="F12" i="93"/>
  <c r="F10" i="93"/>
  <c r="F9" i="93"/>
  <c r="F8" i="93"/>
  <c r="F26" i="95"/>
  <c r="F25" i="95"/>
  <c r="F24" i="95"/>
  <c r="F22" i="95"/>
  <c r="F21" i="95"/>
  <c r="F20" i="95"/>
  <c r="F17" i="95"/>
  <c r="F16" i="95"/>
  <c r="F14" i="95"/>
  <c r="F13" i="95"/>
  <c r="F12" i="95"/>
  <c r="F10" i="95"/>
  <c r="F9" i="95"/>
  <c r="F8" i="95"/>
  <c r="F26" i="92"/>
  <c r="F25" i="92"/>
  <c r="F24" i="92"/>
  <c r="F22" i="92"/>
  <c r="F21" i="92"/>
  <c r="F20" i="92"/>
  <c r="F18" i="92"/>
  <c r="F17" i="92"/>
  <c r="F16" i="92"/>
  <c r="F14" i="92"/>
  <c r="F13" i="92"/>
  <c r="F12" i="92"/>
  <c r="F10" i="92"/>
  <c r="F9" i="92"/>
  <c r="F8" i="92"/>
  <c r="F26" i="96"/>
  <c r="F25" i="96"/>
  <c r="F24" i="96"/>
  <c r="F22" i="96"/>
  <c r="F21" i="96"/>
  <c r="F20" i="96"/>
  <c r="F18" i="96"/>
  <c r="F17" i="96"/>
  <c r="F16" i="96"/>
  <c r="F14" i="96"/>
  <c r="F13" i="96"/>
  <c r="F12" i="96"/>
  <c r="F9" i="96"/>
  <c r="F8" i="96"/>
  <c r="F26" i="88"/>
  <c r="F25" i="88"/>
  <c r="F24" i="88"/>
  <c r="F22" i="88"/>
  <c r="F21" i="88"/>
  <c r="F20" i="88"/>
  <c r="F18" i="88"/>
  <c r="F16" i="88"/>
  <c r="F14" i="88"/>
  <c r="F13" i="88"/>
  <c r="F12" i="88"/>
  <c r="F10" i="88"/>
  <c r="F8" i="88"/>
  <c r="F26" i="97"/>
  <c r="F25" i="97"/>
  <c r="F24" i="97"/>
  <c r="F22" i="97"/>
  <c r="F21" i="97"/>
  <c r="F20" i="97"/>
  <c r="F18" i="97"/>
  <c r="F17" i="97"/>
  <c r="F16" i="97"/>
  <c r="F14" i="97"/>
  <c r="F13" i="97"/>
  <c r="F12" i="97"/>
  <c r="F10" i="97"/>
  <c r="F9" i="97"/>
  <c r="F8" i="97"/>
  <c r="F26" i="94"/>
  <c r="F25" i="94"/>
  <c r="F24" i="94"/>
  <c r="F22" i="94"/>
  <c r="F20" i="94"/>
  <c r="F18" i="94"/>
  <c r="F17" i="94"/>
  <c r="F16" i="94"/>
  <c r="F14" i="94"/>
  <c r="F13" i="94"/>
  <c r="F12" i="94"/>
  <c r="F10" i="94"/>
  <c r="F9" i="94"/>
  <c r="F8" i="94"/>
  <c r="F26" i="99"/>
  <c r="F25" i="99"/>
  <c r="F24" i="99"/>
  <c r="F22" i="99"/>
  <c r="F20" i="99"/>
  <c r="F18" i="99"/>
  <c r="F16" i="99"/>
  <c r="F14" i="99"/>
  <c r="F12" i="99"/>
  <c r="F10" i="99"/>
  <c r="F8" i="99"/>
  <c r="F28" i="100"/>
  <c r="F27" i="100"/>
  <c r="F26" i="100"/>
  <c r="F25" i="100"/>
  <c r="F24" i="100"/>
  <c r="F22" i="100"/>
  <c r="F20" i="100"/>
  <c r="F18" i="100"/>
  <c r="F16" i="100"/>
  <c r="F14" i="100"/>
  <c r="F12" i="100"/>
  <c r="F10" i="100"/>
  <c r="G7" i="4"/>
  <c r="J25" i="101"/>
  <c r="F25" i="101"/>
  <c r="G25" i="101" s="1"/>
  <c r="J23" i="101"/>
  <c r="F23" i="101"/>
  <c r="G23" i="101" s="1"/>
  <c r="J21" i="101"/>
  <c r="G21" i="101"/>
  <c r="F21" i="101"/>
  <c r="J19" i="101"/>
  <c r="F19" i="101"/>
  <c r="G19" i="101" s="1"/>
  <c r="J17" i="101"/>
  <c r="F17" i="101"/>
  <c r="G17" i="101" s="1"/>
  <c r="J15" i="101"/>
  <c r="F15" i="101"/>
  <c r="G15" i="101" s="1"/>
  <c r="J13" i="101"/>
  <c r="G13" i="101"/>
  <c r="F13" i="101"/>
  <c r="J11" i="101"/>
  <c r="F11" i="101"/>
  <c r="G11" i="101" s="1"/>
  <c r="J9" i="101"/>
  <c r="F9" i="101"/>
  <c r="G9" i="101" s="1"/>
  <c r="J7" i="101"/>
  <c r="F7" i="101"/>
  <c r="G7" i="101" s="1"/>
  <c r="P27" i="90" l="1"/>
  <c r="P26" i="90"/>
  <c r="P25" i="90"/>
  <c r="P24" i="90"/>
  <c r="P23" i="90"/>
  <c r="P22" i="90"/>
  <c r="P21" i="90"/>
  <c r="P20" i="90"/>
  <c r="P19" i="90"/>
  <c r="Q27" i="90"/>
  <c r="Q26" i="90"/>
  <c r="Q25" i="90"/>
  <c r="Q24" i="90"/>
  <c r="Q23" i="90"/>
  <c r="Q22" i="90"/>
  <c r="Q21" i="90"/>
  <c r="Q20" i="90"/>
  <c r="Q19" i="90"/>
  <c r="H27" i="90"/>
  <c r="H26" i="90"/>
  <c r="H25" i="90"/>
  <c r="H24" i="90"/>
  <c r="H23" i="90"/>
  <c r="H22" i="90"/>
  <c r="H21" i="90"/>
  <c r="H20" i="90"/>
  <c r="H19" i="90"/>
  <c r="G27" i="90"/>
  <c r="G26" i="90"/>
  <c r="G25" i="90"/>
  <c r="G24" i="90"/>
  <c r="G23" i="90"/>
  <c r="G22" i="90"/>
  <c r="G21" i="90"/>
  <c r="G20" i="90"/>
  <c r="G19" i="90"/>
  <c r="O27" i="90"/>
  <c r="F27" i="90"/>
  <c r="O26" i="90"/>
  <c r="F26" i="90"/>
  <c r="O25" i="90"/>
  <c r="F25" i="90"/>
  <c r="O24" i="90"/>
  <c r="F24" i="90"/>
  <c r="O23" i="90"/>
  <c r="F23" i="90"/>
  <c r="O22" i="90"/>
  <c r="F22" i="90"/>
  <c r="O21" i="90"/>
  <c r="F21" i="90"/>
  <c r="O20" i="90"/>
  <c r="F20" i="90"/>
  <c r="O19" i="90"/>
  <c r="F19" i="90"/>
  <c r="O13" i="90"/>
  <c r="O12" i="90"/>
  <c r="P8" i="90" s="1"/>
  <c r="O11" i="90"/>
  <c r="O10" i="90"/>
  <c r="O9" i="90"/>
  <c r="O8" i="90"/>
  <c r="O7" i="90"/>
  <c r="O6" i="90"/>
  <c r="O5" i="90"/>
  <c r="F6" i="90"/>
  <c r="F7" i="90"/>
  <c r="F8" i="90"/>
  <c r="F9" i="90"/>
  <c r="F10" i="90"/>
  <c r="F11" i="90"/>
  <c r="F12" i="90"/>
  <c r="F13" i="90"/>
  <c r="F5" i="90"/>
  <c r="K12" i="100"/>
  <c r="K14" i="100" s="1"/>
  <c r="K17" i="100" s="1"/>
  <c r="K20" i="100" s="1"/>
  <c r="K22" i="100" s="1"/>
  <c r="K24" i="100" s="1"/>
  <c r="K26" i="100" s="1"/>
  <c r="K9" i="100"/>
  <c r="K8" i="100"/>
  <c r="K10" i="100" s="1"/>
  <c r="K13" i="100" s="1"/>
  <c r="K16" i="100" s="1"/>
  <c r="K18" i="100" s="1"/>
  <c r="K21" i="100" s="1"/>
  <c r="K25" i="100" s="1"/>
  <c r="G28" i="100"/>
  <c r="G27" i="100"/>
  <c r="K26" i="99"/>
  <c r="K26" i="94"/>
  <c r="G28" i="99"/>
  <c r="G27" i="99"/>
  <c r="F28" i="99"/>
  <c r="F27" i="99"/>
  <c r="K17" i="94"/>
  <c r="K16" i="94"/>
  <c r="G28" i="94"/>
  <c r="G27" i="94"/>
  <c r="F28" i="94"/>
  <c r="F27" i="94"/>
  <c r="Q31" i="100"/>
  <c r="P31" i="100"/>
  <c r="O31" i="100"/>
  <c r="N31" i="100"/>
  <c r="M31" i="100"/>
  <c r="L31" i="100"/>
  <c r="K31" i="100"/>
  <c r="J31" i="100"/>
  <c r="I31" i="100"/>
  <c r="H31" i="100"/>
  <c r="G31" i="100"/>
  <c r="F31" i="100"/>
  <c r="E31" i="100"/>
  <c r="D31" i="100"/>
  <c r="C31" i="100"/>
  <c r="I26" i="100"/>
  <c r="J26" i="100" s="1"/>
  <c r="G26" i="100"/>
  <c r="H26" i="100" s="1"/>
  <c r="J25" i="100"/>
  <c r="G25" i="100"/>
  <c r="H25" i="100" s="1"/>
  <c r="J24" i="100"/>
  <c r="G24" i="100"/>
  <c r="J23" i="100"/>
  <c r="J22" i="100"/>
  <c r="G22" i="100"/>
  <c r="H22" i="100" s="1"/>
  <c r="J21" i="100"/>
  <c r="J20" i="100"/>
  <c r="G20" i="100"/>
  <c r="H20" i="100"/>
  <c r="J19" i="100"/>
  <c r="J18" i="100"/>
  <c r="G18" i="100"/>
  <c r="J17" i="100"/>
  <c r="J16" i="100"/>
  <c r="G16" i="100"/>
  <c r="J15" i="100"/>
  <c r="J14" i="100"/>
  <c r="G14" i="100"/>
  <c r="J13" i="100"/>
  <c r="J12" i="100"/>
  <c r="G12" i="100"/>
  <c r="H12" i="100"/>
  <c r="J11" i="100"/>
  <c r="J10" i="100"/>
  <c r="G10" i="100"/>
  <c r="J9" i="100"/>
  <c r="J8" i="100"/>
  <c r="G8" i="100"/>
  <c r="E8" i="100"/>
  <c r="D8" i="100"/>
  <c r="Q31" i="99"/>
  <c r="P31" i="99"/>
  <c r="O31" i="99"/>
  <c r="N31" i="99"/>
  <c r="M31" i="99"/>
  <c r="L31" i="99"/>
  <c r="K31" i="99"/>
  <c r="J31" i="99"/>
  <c r="I31" i="99"/>
  <c r="H31" i="99"/>
  <c r="G31" i="99"/>
  <c r="F31" i="99"/>
  <c r="E31" i="99"/>
  <c r="D31" i="99"/>
  <c r="C31" i="99"/>
  <c r="J26" i="99"/>
  <c r="I26" i="99"/>
  <c r="G26" i="99"/>
  <c r="H26" i="99" s="1"/>
  <c r="J25" i="99"/>
  <c r="G25" i="99"/>
  <c r="H25" i="99"/>
  <c r="J24" i="99"/>
  <c r="G24" i="99"/>
  <c r="H24" i="99" s="1"/>
  <c r="J23" i="99"/>
  <c r="J22" i="99"/>
  <c r="G22" i="99"/>
  <c r="H22" i="99" s="1"/>
  <c r="J21" i="99"/>
  <c r="J20" i="99"/>
  <c r="G20" i="99"/>
  <c r="H20" i="99" s="1"/>
  <c r="J19" i="99"/>
  <c r="J18" i="99"/>
  <c r="G18" i="99"/>
  <c r="H18" i="99" s="1"/>
  <c r="J17" i="99"/>
  <c r="J16" i="99"/>
  <c r="G16" i="99"/>
  <c r="H16" i="99" s="1"/>
  <c r="J15" i="99"/>
  <c r="J14" i="99"/>
  <c r="G14" i="99"/>
  <c r="H14" i="99" s="1"/>
  <c r="J13" i="99"/>
  <c r="J12" i="99"/>
  <c r="G12" i="99"/>
  <c r="H12" i="99" s="1"/>
  <c r="J11" i="99"/>
  <c r="J10" i="99"/>
  <c r="G10" i="99"/>
  <c r="H10" i="99" s="1"/>
  <c r="J9" i="99"/>
  <c r="K9" i="99" s="1"/>
  <c r="K12" i="99" s="1"/>
  <c r="K14" i="99" s="1"/>
  <c r="K17" i="99" s="1"/>
  <c r="K20" i="99" s="1"/>
  <c r="F29" i="99"/>
  <c r="J8" i="99"/>
  <c r="K8" i="99" s="1"/>
  <c r="G8" i="99"/>
  <c r="H8" i="99" s="1"/>
  <c r="K25" i="97"/>
  <c r="K24" i="97"/>
  <c r="K21" i="97"/>
  <c r="K20" i="97"/>
  <c r="K22" i="97" s="1"/>
  <c r="K17" i="97"/>
  <c r="K16" i="97"/>
  <c r="K13" i="97"/>
  <c r="K12" i="97"/>
  <c r="G28" i="97"/>
  <c r="G27" i="97"/>
  <c r="F28" i="97"/>
  <c r="F27" i="97"/>
  <c r="Q31" i="97"/>
  <c r="P31" i="97"/>
  <c r="O31" i="97"/>
  <c r="N31" i="97"/>
  <c r="M31" i="97"/>
  <c r="L31" i="97"/>
  <c r="K31" i="97"/>
  <c r="J31" i="97"/>
  <c r="I31" i="97"/>
  <c r="H31" i="97"/>
  <c r="G31" i="97"/>
  <c r="F31" i="97"/>
  <c r="E31" i="97"/>
  <c r="D31" i="97"/>
  <c r="C31" i="97"/>
  <c r="G29" i="97"/>
  <c r="I26" i="97"/>
  <c r="J26" i="97" s="1"/>
  <c r="G26" i="97"/>
  <c r="H26" i="97" s="1"/>
  <c r="J25" i="97"/>
  <c r="G25" i="97"/>
  <c r="H25" i="97" s="1"/>
  <c r="J24" i="97"/>
  <c r="G24" i="97"/>
  <c r="H24" i="97" s="1"/>
  <c r="J23" i="97"/>
  <c r="J22" i="97"/>
  <c r="G22" i="97"/>
  <c r="H22" i="97" s="1"/>
  <c r="J21" i="97"/>
  <c r="G21" i="97"/>
  <c r="H21" i="97" s="1"/>
  <c r="J20" i="97"/>
  <c r="G20" i="97"/>
  <c r="H20" i="97" s="1"/>
  <c r="J19" i="97"/>
  <c r="J18" i="97"/>
  <c r="G18" i="97"/>
  <c r="H18" i="97" s="1"/>
  <c r="J17" i="97"/>
  <c r="G17" i="97"/>
  <c r="H17" i="97" s="1"/>
  <c r="J16" i="97"/>
  <c r="G16" i="97"/>
  <c r="H16" i="97" s="1"/>
  <c r="J15" i="97"/>
  <c r="J14" i="97"/>
  <c r="G14" i="97"/>
  <c r="H14" i="97" s="1"/>
  <c r="J13" i="97"/>
  <c r="G13" i="97"/>
  <c r="H13" i="97"/>
  <c r="J12" i="97"/>
  <c r="G12" i="97"/>
  <c r="H12" i="97" s="1"/>
  <c r="J11" i="97"/>
  <c r="J10" i="97"/>
  <c r="G10" i="97"/>
  <c r="H10" i="97" s="1"/>
  <c r="J9" i="97"/>
  <c r="K9" i="97" s="1"/>
  <c r="G9" i="97"/>
  <c r="H9" i="97" s="1"/>
  <c r="J8" i="97"/>
  <c r="K8" i="97" s="1"/>
  <c r="G8" i="97"/>
  <c r="H8" i="97" s="1"/>
  <c r="F29" i="97"/>
  <c r="G28" i="96"/>
  <c r="G27" i="96"/>
  <c r="F28" i="96"/>
  <c r="F27" i="96"/>
  <c r="Q31" i="96"/>
  <c r="P31" i="96"/>
  <c r="O31" i="96"/>
  <c r="N31" i="96"/>
  <c r="M31" i="96"/>
  <c r="L31" i="96"/>
  <c r="K31" i="96"/>
  <c r="J31" i="96"/>
  <c r="I31" i="96"/>
  <c r="H31" i="96"/>
  <c r="G31" i="96"/>
  <c r="F31" i="96"/>
  <c r="E31" i="96"/>
  <c r="D31" i="96"/>
  <c r="C31" i="96"/>
  <c r="G29" i="96"/>
  <c r="I26" i="96"/>
  <c r="J26" i="96" s="1"/>
  <c r="G26" i="96"/>
  <c r="H26" i="96" s="1"/>
  <c r="J25" i="96"/>
  <c r="G25" i="96"/>
  <c r="H25" i="96"/>
  <c r="J24" i="96"/>
  <c r="G24" i="96"/>
  <c r="H24" i="96" s="1"/>
  <c r="J23" i="96"/>
  <c r="J22" i="96"/>
  <c r="G22" i="96"/>
  <c r="H22" i="96" s="1"/>
  <c r="J21" i="96"/>
  <c r="G21" i="96"/>
  <c r="H21" i="96" s="1"/>
  <c r="J20" i="96"/>
  <c r="G20" i="96"/>
  <c r="H20" i="96" s="1"/>
  <c r="J19" i="96"/>
  <c r="J18" i="96"/>
  <c r="G18" i="96"/>
  <c r="H18" i="96" s="1"/>
  <c r="J17" i="96"/>
  <c r="G17" i="96"/>
  <c r="H17" i="96"/>
  <c r="J16" i="96"/>
  <c r="G16" i="96"/>
  <c r="H16" i="96" s="1"/>
  <c r="J15" i="96"/>
  <c r="J14" i="96"/>
  <c r="G14" i="96"/>
  <c r="H14" i="96" s="1"/>
  <c r="J13" i="96"/>
  <c r="G13" i="96"/>
  <c r="H13" i="96" s="1"/>
  <c r="J12" i="96"/>
  <c r="G12" i="96"/>
  <c r="H12" i="96" s="1"/>
  <c r="J11" i="96"/>
  <c r="J10" i="96"/>
  <c r="J9" i="96"/>
  <c r="K9" i="96" s="1"/>
  <c r="G9" i="96"/>
  <c r="H9" i="96"/>
  <c r="J8" i="96"/>
  <c r="K8" i="96" s="1"/>
  <c r="G8" i="96"/>
  <c r="H8" i="96" s="1"/>
  <c r="F29" i="96"/>
  <c r="G28" i="95"/>
  <c r="G27" i="95"/>
  <c r="F28" i="95"/>
  <c r="F27" i="95"/>
  <c r="K9" i="95"/>
  <c r="K13" i="95" s="1"/>
  <c r="K17" i="95" s="1"/>
  <c r="K21" i="95" s="1"/>
  <c r="K25" i="95" s="1"/>
  <c r="K8" i="95"/>
  <c r="K10" i="95" s="1"/>
  <c r="K12" i="95" s="1"/>
  <c r="K14" i="95" s="1"/>
  <c r="K16" i="95" s="1"/>
  <c r="K18" i="95" s="1"/>
  <c r="K20" i="95" s="1"/>
  <c r="K22" i="95" s="1"/>
  <c r="K24" i="95" s="1"/>
  <c r="K26" i="95" s="1"/>
  <c r="Q31" i="95"/>
  <c r="P31" i="95"/>
  <c r="O31" i="95"/>
  <c r="N31" i="95"/>
  <c r="M31" i="95"/>
  <c r="L31" i="95"/>
  <c r="K31" i="95"/>
  <c r="J31" i="95"/>
  <c r="I31" i="95"/>
  <c r="H31" i="95"/>
  <c r="G31" i="95"/>
  <c r="F31" i="95"/>
  <c r="E31" i="95"/>
  <c r="D31" i="95"/>
  <c r="C31" i="95"/>
  <c r="G29" i="95"/>
  <c r="I26" i="95"/>
  <c r="J26" i="95" s="1"/>
  <c r="G26" i="95"/>
  <c r="H26" i="95" s="1"/>
  <c r="J25" i="95"/>
  <c r="G25" i="95"/>
  <c r="H25" i="95" s="1"/>
  <c r="J24" i="95"/>
  <c r="G24" i="95"/>
  <c r="H24" i="95" s="1"/>
  <c r="J23" i="95"/>
  <c r="J22" i="95"/>
  <c r="G22" i="95"/>
  <c r="H22" i="95" s="1"/>
  <c r="J21" i="95"/>
  <c r="G21" i="95"/>
  <c r="H21" i="95" s="1"/>
  <c r="J20" i="95"/>
  <c r="G20" i="95"/>
  <c r="H20" i="95" s="1"/>
  <c r="J19" i="95"/>
  <c r="J18" i="95"/>
  <c r="J17" i="95"/>
  <c r="G17" i="95"/>
  <c r="H17" i="95" s="1"/>
  <c r="J16" i="95"/>
  <c r="G16" i="95"/>
  <c r="H16" i="95" s="1"/>
  <c r="J15" i="95"/>
  <c r="J14" i="95"/>
  <c r="G14" i="95"/>
  <c r="H14" i="95" s="1"/>
  <c r="J13" i="95"/>
  <c r="G13" i="95"/>
  <c r="H13" i="95" s="1"/>
  <c r="J12" i="95"/>
  <c r="G12" i="95"/>
  <c r="H12" i="95" s="1"/>
  <c r="J11" i="95"/>
  <c r="J10" i="95"/>
  <c r="G10" i="95"/>
  <c r="H10" i="95" s="1"/>
  <c r="J9" i="95"/>
  <c r="G9" i="95"/>
  <c r="H9" i="95" s="1"/>
  <c r="J8" i="95"/>
  <c r="G8" i="95"/>
  <c r="H8" i="95" s="1"/>
  <c r="F29" i="95"/>
  <c r="G28" i="93"/>
  <c r="G27" i="93"/>
  <c r="F28" i="93"/>
  <c r="F27" i="93"/>
  <c r="K26" i="93"/>
  <c r="K25" i="93"/>
  <c r="K24" i="93"/>
  <c r="K21" i="93"/>
  <c r="K20" i="93"/>
  <c r="K22" i="93" s="1"/>
  <c r="K17" i="93"/>
  <c r="K16" i="93"/>
  <c r="K18" i="93" s="1"/>
  <c r="K13" i="93"/>
  <c r="K12" i="93"/>
  <c r="Q31" i="94"/>
  <c r="P31" i="94"/>
  <c r="O31" i="94"/>
  <c r="N31" i="94"/>
  <c r="M31" i="94"/>
  <c r="L31" i="94"/>
  <c r="K31" i="94"/>
  <c r="J31" i="94"/>
  <c r="I31" i="94"/>
  <c r="H31" i="94"/>
  <c r="G31" i="94"/>
  <c r="F31" i="94"/>
  <c r="E31" i="94"/>
  <c r="D31" i="94"/>
  <c r="C31" i="94"/>
  <c r="G29" i="94"/>
  <c r="I26" i="94"/>
  <c r="J26" i="94" s="1"/>
  <c r="G26" i="94"/>
  <c r="H26" i="94" s="1"/>
  <c r="J25" i="94"/>
  <c r="G25" i="94"/>
  <c r="J24" i="94"/>
  <c r="G24" i="94"/>
  <c r="J23" i="94"/>
  <c r="J22" i="94"/>
  <c r="G22" i="94"/>
  <c r="H22" i="94" s="1"/>
  <c r="J21" i="94"/>
  <c r="J20" i="94"/>
  <c r="G20" i="94"/>
  <c r="H20" i="94" s="1"/>
  <c r="J19" i="94"/>
  <c r="J18" i="94"/>
  <c r="G18" i="94"/>
  <c r="H18" i="94" s="1"/>
  <c r="J17" i="94"/>
  <c r="G17" i="94"/>
  <c r="H17" i="94" s="1"/>
  <c r="J16" i="94"/>
  <c r="G16" i="94"/>
  <c r="H16" i="94" s="1"/>
  <c r="J15" i="94"/>
  <c r="J14" i="94"/>
  <c r="G14" i="94"/>
  <c r="J13" i="94"/>
  <c r="G13" i="94"/>
  <c r="H13" i="94" s="1"/>
  <c r="J12" i="94"/>
  <c r="G12" i="94"/>
  <c r="H12" i="94" s="1"/>
  <c r="J11" i="94"/>
  <c r="J10" i="94"/>
  <c r="H10" i="94"/>
  <c r="G10" i="94"/>
  <c r="J9" i="94"/>
  <c r="K9" i="94" s="1"/>
  <c r="G9" i="94"/>
  <c r="J8" i="94"/>
  <c r="K8" i="94" s="1"/>
  <c r="G8" i="94"/>
  <c r="H8" i="94" s="1"/>
  <c r="K26" i="88"/>
  <c r="G28" i="92"/>
  <c r="G27" i="92"/>
  <c r="F28" i="92"/>
  <c r="G29" i="93"/>
  <c r="G29" i="92"/>
  <c r="F28" i="88"/>
  <c r="F27" i="92"/>
  <c r="Q31" i="93"/>
  <c r="P31" i="93"/>
  <c r="O31" i="93"/>
  <c r="N31" i="93"/>
  <c r="M31" i="93"/>
  <c r="L31" i="93"/>
  <c r="K31" i="93"/>
  <c r="J31" i="93"/>
  <c r="I31" i="93"/>
  <c r="H31" i="93"/>
  <c r="G31" i="93"/>
  <c r="F31" i="93"/>
  <c r="E31" i="93"/>
  <c r="D31" i="93"/>
  <c r="C31" i="93"/>
  <c r="I26" i="93"/>
  <c r="J26" i="93" s="1"/>
  <c r="G26" i="93"/>
  <c r="H26" i="93" s="1"/>
  <c r="J25" i="93"/>
  <c r="G25" i="93"/>
  <c r="J24" i="93"/>
  <c r="G24" i="93"/>
  <c r="J23" i="93"/>
  <c r="J22" i="93"/>
  <c r="G22" i="93"/>
  <c r="H22" i="93" s="1"/>
  <c r="J21" i="93"/>
  <c r="G21" i="93"/>
  <c r="H21" i="93" s="1"/>
  <c r="J20" i="93"/>
  <c r="G20" i="93"/>
  <c r="J19" i="93"/>
  <c r="J18" i="93"/>
  <c r="G18" i="93"/>
  <c r="H18" i="93" s="1"/>
  <c r="J17" i="93"/>
  <c r="G17" i="93"/>
  <c r="H17" i="93" s="1"/>
  <c r="J16" i="93"/>
  <c r="G16" i="93"/>
  <c r="J15" i="93"/>
  <c r="J14" i="93"/>
  <c r="G14" i="93"/>
  <c r="H14" i="93" s="1"/>
  <c r="J13" i="93"/>
  <c r="G13" i="93"/>
  <c r="H13" i="93" s="1"/>
  <c r="J12" i="93"/>
  <c r="G12" i="93"/>
  <c r="H12" i="93" s="1"/>
  <c r="J11" i="93"/>
  <c r="J10" i="93"/>
  <c r="G10" i="93"/>
  <c r="J9" i="93"/>
  <c r="K9" i="93" s="1"/>
  <c r="G9" i="93"/>
  <c r="J8" i="93"/>
  <c r="K8" i="93" s="1"/>
  <c r="G8" i="93"/>
  <c r="H8" i="93" s="1"/>
  <c r="Q31" i="92"/>
  <c r="P31" i="92"/>
  <c r="O31" i="92"/>
  <c r="N31" i="92"/>
  <c r="M31" i="92"/>
  <c r="L31" i="92"/>
  <c r="K31" i="92"/>
  <c r="J31" i="92"/>
  <c r="I31" i="92"/>
  <c r="H31" i="92"/>
  <c r="G31" i="92"/>
  <c r="F31" i="92"/>
  <c r="E31" i="92"/>
  <c r="D31" i="92"/>
  <c r="C31" i="92"/>
  <c r="I26" i="92"/>
  <c r="J26" i="92" s="1"/>
  <c r="G26" i="92"/>
  <c r="J25" i="92"/>
  <c r="G25" i="92"/>
  <c r="H25" i="92" s="1"/>
  <c r="J24" i="92"/>
  <c r="G24" i="92"/>
  <c r="J23" i="92"/>
  <c r="J22" i="92"/>
  <c r="G22" i="92"/>
  <c r="H22" i="92" s="1"/>
  <c r="J21" i="92"/>
  <c r="G21" i="92"/>
  <c r="J20" i="92"/>
  <c r="G20" i="92"/>
  <c r="H20" i="92" s="1"/>
  <c r="J19" i="92"/>
  <c r="J18" i="92"/>
  <c r="G18" i="92"/>
  <c r="J17" i="92"/>
  <c r="G17" i="92"/>
  <c r="J16" i="92"/>
  <c r="G16" i="92"/>
  <c r="H16" i="92" s="1"/>
  <c r="J15" i="92"/>
  <c r="J14" i="92"/>
  <c r="G14" i="92"/>
  <c r="J13" i="92"/>
  <c r="G13" i="92"/>
  <c r="H13" i="92" s="1"/>
  <c r="J12" i="92"/>
  <c r="G12" i="92"/>
  <c r="J11" i="92"/>
  <c r="J10" i="92"/>
  <c r="G10" i="92"/>
  <c r="J9" i="92"/>
  <c r="K9" i="92" s="1"/>
  <c r="K13" i="92" s="1"/>
  <c r="K16" i="92" s="1"/>
  <c r="G9" i="92"/>
  <c r="H9" i="92" s="1"/>
  <c r="J8" i="92"/>
  <c r="K8" i="92" s="1"/>
  <c r="G8" i="92"/>
  <c r="J24" i="88"/>
  <c r="J23" i="88"/>
  <c r="J11" i="88"/>
  <c r="J12" i="88"/>
  <c r="J13" i="88"/>
  <c r="J14" i="88"/>
  <c r="J15" i="88"/>
  <c r="J16" i="88"/>
  <c r="J17" i="88"/>
  <c r="J18" i="88"/>
  <c r="J19" i="88"/>
  <c r="J20" i="88"/>
  <c r="J21" i="88"/>
  <c r="J22" i="88"/>
  <c r="J25" i="88"/>
  <c r="J10" i="88"/>
  <c r="J9" i="88"/>
  <c r="K9" i="88" s="1"/>
  <c r="G28" i="88"/>
  <c r="G27" i="88"/>
  <c r="Q31" i="88"/>
  <c r="P31" i="88"/>
  <c r="O31" i="88"/>
  <c r="N31" i="88"/>
  <c r="M31" i="88"/>
  <c r="L31" i="88"/>
  <c r="K31" i="88"/>
  <c r="J31" i="88"/>
  <c r="I31" i="88"/>
  <c r="H31" i="88"/>
  <c r="G31" i="88"/>
  <c r="F31" i="88"/>
  <c r="G8" i="88"/>
  <c r="H28" i="95" l="1"/>
  <c r="H27" i="95"/>
  <c r="H27" i="96"/>
  <c r="H28" i="96"/>
  <c r="H28" i="97"/>
  <c r="H27" i="97"/>
  <c r="H27" i="99"/>
  <c r="H18" i="100"/>
  <c r="H10" i="100"/>
  <c r="H24" i="100"/>
  <c r="H16" i="100"/>
  <c r="H14" i="100"/>
  <c r="H28" i="100"/>
  <c r="H8" i="100"/>
  <c r="P13" i="90"/>
  <c r="P12" i="90"/>
  <c r="P9" i="90"/>
  <c r="P6" i="90"/>
  <c r="P11" i="90"/>
  <c r="P7" i="90"/>
  <c r="P5" i="90"/>
  <c r="P10" i="90"/>
  <c r="Q6" i="90"/>
  <c r="Q7" i="90"/>
  <c r="Q11" i="90"/>
  <c r="Q12" i="90"/>
  <c r="Q9" i="90"/>
  <c r="Q13" i="90"/>
  <c r="Q8" i="90"/>
  <c r="Q10" i="90"/>
  <c r="Q5" i="90"/>
  <c r="K22" i="99"/>
  <c r="K24" i="99" s="1"/>
  <c r="K10" i="99"/>
  <c r="K13" i="99" s="1"/>
  <c r="K16" i="99" s="1"/>
  <c r="K18" i="99" s="1"/>
  <c r="K21" i="99" s="1"/>
  <c r="K25" i="99" s="1"/>
  <c r="K12" i="94"/>
  <c r="K14" i="94" s="1"/>
  <c r="K18" i="94" s="1"/>
  <c r="K21" i="94" s="1"/>
  <c r="K25" i="94" s="1"/>
  <c r="H29" i="99"/>
  <c r="H28" i="99"/>
  <c r="K26" i="97"/>
  <c r="K10" i="97"/>
  <c r="K14" i="97"/>
  <c r="H29" i="97"/>
  <c r="K18" i="97"/>
  <c r="K13" i="96"/>
  <c r="K17" i="96" s="1"/>
  <c r="K21" i="96" s="1"/>
  <c r="K25" i="96" s="1"/>
  <c r="K10" i="96"/>
  <c r="K12" i="96" s="1"/>
  <c r="K14" i="96" s="1"/>
  <c r="K16" i="96" s="1"/>
  <c r="K18" i="96" s="1"/>
  <c r="K20" i="96" s="1"/>
  <c r="K22" i="96" s="1"/>
  <c r="K24" i="96" s="1"/>
  <c r="K26" i="96" s="1"/>
  <c r="H29" i="96"/>
  <c r="H29" i="95"/>
  <c r="H14" i="94"/>
  <c r="H24" i="94"/>
  <c r="K10" i="94"/>
  <c r="K13" i="94" s="1"/>
  <c r="K20" i="94" s="1"/>
  <c r="K22" i="94" s="1"/>
  <c r="K24" i="94" s="1"/>
  <c r="H9" i="94"/>
  <c r="H28" i="94" s="1"/>
  <c r="H27" i="94"/>
  <c r="H25" i="94"/>
  <c r="H16" i="93"/>
  <c r="H20" i="93"/>
  <c r="K14" i="93"/>
  <c r="F29" i="93"/>
  <c r="H10" i="93"/>
  <c r="H24" i="93"/>
  <c r="H25" i="93"/>
  <c r="H9" i="93"/>
  <c r="H28" i="93" s="1"/>
  <c r="F29" i="94"/>
  <c r="H12" i="92"/>
  <c r="H26" i="92"/>
  <c r="K10" i="92"/>
  <c r="H10" i="92"/>
  <c r="H14" i="92"/>
  <c r="H24" i="92"/>
  <c r="H17" i="92"/>
  <c r="H21" i="92"/>
  <c r="H8" i="92"/>
  <c r="H18" i="92"/>
  <c r="H28" i="92" s="1"/>
  <c r="F29" i="92"/>
  <c r="K12" i="88"/>
  <c r="K10" i="93"/>
  <c r="K14" i="88"/>
  <c r="K16" i="88" s="1"/>
  <c r="K18" i="88" s="1"/>
  <c r="K21" i="88" s="1"/>
  <c r="K25" i="88" s="1"/>
  <c r="G26" i="88"/>
  <c r="G25" i="88"/>
  <c r="G24" i="88"/>
  <c r="G22" i="88"/>
  <c r="G21" i="88"/>
  <c r="G20" i="88"/>
  <c r="G18" i="88"/>
  <c r="G16" i="88"/>
  <c r="G14" i="88"/>
  <c r="G13" i="88"/>
  <c r="G12" i="88"/>
  <c r="G10" i="88"/>
  <c r="H27" i="93" l="1"/>
  <c r="H29" i="93"/>
  <c r="H29" i="94"/>
  <c r="H27" i="100"/>
  <c r="H29" i="100"/>
  <c r="K12" i="92"/>
  <c r="K14" i="92" s="1"/>
  <c r="H29" i="92"/>
  <c r="H27" i="92"/>
  <c r="H28" i="88"/>
  <c r="H10" i="88"/>
  <c r="H12" i="88"/>
  <c r="H13" i="88"/>
  <c r="H14" i="88"/>
  <c r="H16" i="88"/>
  <c r="H18" i="88"/>
  <c r="H20" i="88"/>
  <c r="H21" i="88"/>
  <c r="H22" i="88"/>
  <c r="H24" i="88"/>
  <c r="H25" i="88"/>
  <c r="H26" i="88"/>
  <c r="E31" i="88"/>
  <c r="D31" i="88"/>
  <c r="K18" i="92" l="1"/>
  <c r="K20" i="92" s="1"/>
  <c r="K22" i="92" s="1"/>
  <c r="K25" i="92" s="1"/>
  <c r="K17" i="92"/>
  <c r="K21" i="92" s="1"/>
  <c r="K24" i="92" s="1"/>
  <c r="K26" i="92" s="1"/>
  <c r="H10" i="90"/>
  <c r="H13" i="90"/>
  <c r="G10" i="90"/>
  <c r="H12" i="90"/>
  <c r="G13" i="90"/>
  <c r="H11" i="90"/>
  <c r="G11" i="90"/>
  <c r="G12" i="90"/>
  <c r="H7" i="90"/>
  <c r="G7" i="90"/>
  <c r="H8" i="90"/>
  <c r="G6" i="90"/>
  <c r="G5" i="90"/>
  <c r="H6" i="90"/>
  <c r="G9" i="90"/>
  <c r="H5" i="90"/>
  <c r="G8" i="90"/>
  <c r="H9" i="90"/>
  <c r="C31" i="88" l="1"/>
  <c r="I26" i="88"/>
  <c r="J26" i="88" s="1"/>
  <c r="J8" i="88"/>
  <c r="K8" i="88" s="1"/>
  <c r="K10" i="88" s="1"/>
  <c r="K13" i="88" s="1"/>
  <c r="K17" i="88" s="1"/>
  <c r="K20" i="88" s="1"/>
  <c r="K22" i="88" s="1"/>
  <c r="K24" i="88" s="1"/>
  <c r="F27" i="88"/>
  <c r="H8" i="88" l="1"/>
  <c r="H27" i="88" s="1"/>
  <c r="F29" i="88"/>
  <c r="H29" i="88" l="1"/>
</calcChain>
</file>

<file path=xl/sharedStrings.xml><?xml version="1.0" encoding="utf-8"?>
<sst xmlns="http://schemas.openxmlformats.org/spreadsheetml/2006/main" count="530" uniqueCount="155">
  <si>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</si>
  <si>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</si>
  <si>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</si>
  <si>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</si>
  <si>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</si>
  <si>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</si>
  <si>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</si>
  <si>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</si>
  <si>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</si>
  <si>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</si>
  <si>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</si>
  <si>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</si>
  <si>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</si>
  <si>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</si>
  <si>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</si>
  <si>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</si>
  <si>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Квалификация</t>
  </si>
  <si>
    <t>карт</t>
  </si>
  <si>
    <t xml:space="preserve"> 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</si>
  <si>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</si>
  <si>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</si>
  <si>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</si>
  <si>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</si>
  <si>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</si>
  <si>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</si>
  <si>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</si>
  <si>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</si>
  <si>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</si>
  <si>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</si>
  <si>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</si>
  <si>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</si>
  <si>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</si>
  <si>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</si>
  <si>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3-1</t>
  </si>
  <si>
    <t>3-2</t>
  </si>
  <si>
    <t>9-2</t>
  </si>
  <si>
    <t>9-1</t>
  </si>
  <si>
    <t>5-1</t>
  </si>
  <si>
    <t>8-1</t>
  </si>
  <si>
    <t>8-2</t>
  </si>
  <si>
    <t>2-2</t>
  </si>
  <si>
    <t>2-1</t>
  </si>
  <si>
    <t>6-1</t>
  </si>
  <si>
    <t>6-2</t>
  </si>
  <si>
    <t>1-1</t>
  </si>
  <si>
    <t>1-2</t>
  </si>
  <si>
    <t>10-1</t>
  </si>
  <si>
    <t>5-2</t>
  </si>
  <si>
    <t>4-1</t>
  </si>
  <si>
    <t>7-1</t>
  </si>
  <si>
    <t>7-2</t>
  </si>
  <si>
    <t>4-2</t>
  </si>
  <si>
    <t>10.2</t>
  </si>
  <si>
    <t>Гонка "Эстафетный Марафон" 26.10.19</t>
  </si>
  <si>
    <t>Конфигурация № 5</t>
  </si>
  <si>
    <t>среднее</t>
  </si>
  <si>
    <t>Таблица формирования очереди на выезд с компенсационного пит стопа №1</t>
  </si>
  <si>
    <t>Команда №</t>
  </si>
  <si>
    <t>Пит стоп</t>
  </si>
  <si>
    <t>Штрафы</t>
  </si>
  <si>
    <t>отставание на въезде</t>
  </si>
  <si>
    <t>итог (сек)</t>
  </si>
  <si>
    <t>отставание на выезде</t>
  </si>
  <si>
    <t>№ п/п выезд</t>
  </si>
  <si>
    <t>Таблица формирования очереди на выезд с компенсационного пит стопа №2</t>
  </si>
  <si>
    <t>Компенсации</t>
  </si>
  <si>
    <t>Таблица формирования очереди на выезд с компенсационного пит стопа №3</t>
  </si>
  <si>
    <t>Таблица формирования очереди на выезд с компенсационного пит стопа №4</t>
  </si>
  <si>
    <t>довес на команду</t>
  </si>
  <si>
    <t>NFS Fortuna RT</t>
  </si>
  <si>
    <t>Шутка Виталий</t>
  </si>
  <si>
    <t>Фортуна Таня</t>
  </si>
  <si>
    <t>Таня</t>
  </si>
  <si>
    <t>4:00:12</t>
  </si>
  <si>
    <t>Компенсационный пит</t>
  </si>
  <si>
    <t>Виталик</t>
  </si>
  <si>
    <t>Jaguar</t>
  </si>
  <si>
    <t>Онащук Максим</t>
  </si>
  <si>
    <t>Лихошерст Леша</t>
  </si>
  <si>
    <t>Максим</t>
  </si>
  <si>
    <t>Леша</t>
  </si>
  <si>
    <t>Стабильность</t>
  </si>
  <si>
    <t>Buro 11</t>
  </si>
  <si>
    <t>Карлюк Марина</t>
  </si>
  <si>
    <t>Якусик Саша</t>
  </si>
  <si>
    <t>Марина</t>
  </si>
  <si>
    <t>Саша</t>
  </si>
  <si>
    <t>F1UA</t>
  </si>
  <si>
    <t>Якусик Дима</t>
  </si>
  <si>
    <t>Закалюк Женя</t>
  </si>
  <si>
    <t>Дима</t>
  </si>
  <si>
    <t>Женя</t>
  </si>
  <si>
    <t>Flash UA</t>
  </si>
  <si>
    <t>Шендрик Влад</t>
  </si>
  <si>
    <t>Загорулько Ваня</t>
  </si>
  <si>
    <t>Ass RT</t>
  </si>
  <si>
    <t>Ткаченко Кирилл</t>
  </si>
  <si>
    <t>Хавило Дима</t>
  </si>
  <si>
    <t>NFS Kyiv Legends</t>
  </si>
  <si>
    <t>Резанко Ольга</t>
  </si>
  <si>
    <t>Тыщенко Миша</t>
  </si>
  <si>
    <t>Оля</t>
  </si>
  <si>
    <t>Миша</t>
  </si>
  <si>
    <t>Hurricane RTU</t>
  </si>
  <si>
    <t xml:space="preserve">Мифтахутдинов Ильяс </t>
  </si>
  <si>
    <t>Стоцкий Андрей</t>
  </si>
  <si>
    <t>K44</t>
  </si>
  <si>
    <t>Наум</t>
  </si>
  <si>
    <t>Пикулин Паша</t>
  </si>
  <si>
    <t>Резанко Оля</t>
  </si>
  <si>
    <t>Hurricane racing Team Ukraine</t>
  </si>
  <si>
    <t>Мифтахутдинов Ильяс</t>
  </si>
  <si>
    <t>Flash</t>
  </si>
  <si>
    <t>Загорулько Иван</t>
  </si>
  <si>
    <t>F1ua</t>
  </si>
  <si>
    <t>Пикулин Павел</t>
  </si>
  <si>
    <t>Ass Racing Team</t>
  </si>
  <si>
    <t>Fortuna Racing</t>
  </si>
  <si>
    <t>Buro11</t>
  </si>
  <si>
    <t>-</t>
  </si>
  <si>
    <t>1 круг</t>
  </si>
  <si>
    <t>6 кругов</t>
  </si>
  <si>
    <t>3 круга</t>
  </si>
  <si>
    <t>2 круга</t>
  </si>
  <si>
    <t>56.559</t>
  </si>
  <si>
    <t>56.033</t>
  </si>
  <si>
    <t>936.428</t>
  </si>
  <si>
    <t>56.876</t>
  </si>
  <si>
    <t>56.408</t>
  </si>
  <si>
    <t>1017.169</t>
  </si>
  <si>
    <t>56.222</t>
  </si>
  <si>
    <t>55.486</t>
  </si>
  <si>
    <t>945.117</t>
  </si>
  <si>
    <t>56.390</t>
  </si>
  <si>
    <t>56.354</t>
  </si>
  <si>
    <t>945.855</t>
  </si>
  <si>
    <t>56.000</t>
  </si>
  <si>
    <t>55.984</t>
  </si>
  <si>
    <t>Паша</t>
  </si>
  <si>
    <t>-110</t>
  </si>
  <si>
    <t>ПОЛОМКА</t>
  </si>
  <si>
    <t>+5</t>
  </si>
  <si>
    <t>ШТРАФ</t>
  </si>
  <si>
    <t>-62</t>
  </si>
  <si>
    <t>Влад</t>
  </si>
  <si>
    <t xml:space="preserve">Ваня </t>
  </si>
  <si>
    <t>Кирилл</t>
  </si>
  <si>
    <t>Ильяс</t>
  </si>
  <si>
    <t>Андрей</t>
  </si>
  <si>
    <t>Пит-стопы команд</t>
  </si>
  <si>
    <t>Идеал</t>
  </si>
  <si>
    <t>Общие потери</t>
  </si>
  <si>
    <t>сек</t>
  </si>
  <si>
    <t>ASS RT</t>
  </si>
  <si>
    <t>+10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</si>
</sst>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00"/>
    <numFmt numFmtId="165" formatCode="0.0"/>
    <numFmt numFmtId="166" formatCode="h:mm:ss;@"/>
    <numFmt numFmtId="170" formatCode="#,##0.000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1"/>
      <name val="Calibri"/>
      <family val="2"/>
      <charset val="204"/>
      <scheme val="minor"/>
    </font>
    <font>
      <strike/>
      <sz val="12"/>
      <name val="Calibri"/>
      <family val="2"/>
      <charset val="20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26"/>
      <color indexed="8"/>
      <name val="Calibri"/>
      <family val="2"/>
      <charset val="204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FF00"/>
        <bgColor indexed="64"/>
      </patternFill>
    </fill>
  </fills>
  <borders count="7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8">
    <xf numFmtId="0" fontId="0" fillId="0" borderId="0"/>
    <xf numFmtId="0" fontId="8" fillId="0" borderId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" fillId="0" borderId="0"/>
    <xf numFmtId="0" fontId="28" fillId="0" borderId="0"/>
    <xf numFmtId="0" fontId="1" fillId="0" borderId="0"/>
    <xf numFmtId="0" fontId="28" fillId="0" borderId="0"/>
  </cellStyleXfs>
  <cellXfs count="431">
    <xf numFmtId="0" fontId="0" fillId="0" borderId="0" xfId="0"/>
    <xf numFmtId="0" fontId="8" fillId="0" borderId="0" xfId="1"/>
    <xf numFmtId="0" fontId="8" fillId="0" borderId="0" xfId="1" applyAlignment="1">
      <alignment horizontal="center"/>
    </xf>
    <xf numFmtId="0" fontId="8" fillId="0" borderId="0" xfId="1" applyAlignment="1">
      <alignment vertical="center"/>
    </xf>
    <xf numFmtId="0" fontId="8" fillId="0" borderId="11" xfId="1" applyBorder="1" applyAlignment="1">
      <alignment horizontal="center" vertical="center"/>
    </xf>
    <xf numFmtId="0" fontId="8" fillId="0" borderId="12" xfId="1" applyBorder="1" applyAlignment="1">
      <alignment horizontal="center" vertical="center"/>
    </xf>
    <xf numFmtId="0" fontId="8" fillId="0" borderId="13" xfId="1" applyBorder="1" applyAlignment="1">
      <alignment horizontal="center" vertical="center"/>
    </xf>
    <xf numFmtId="0" fontId="8" fillId="0" borderId="9" xfId="1" applyBorder="1" applyAlignment="1">
      <alignment horizontal="center" vertical="center"/>
    </xf>
    <xf numFmtId="0" fontId="8" fillId="0" borderId="0" xfId="1" applyAlignment="1">
      <alignment horizontal="center" vertical="center"/>
    </xf>
    <xf numFmtId="0" fontId="8" fillId="0" borderId="5" xfId="1" applyFill="1" applyBorder="1" applyAlignment="1">
      <alignment horizontal="center" vertical="center"/>
    </xf>
    <xf numFmtId="0" fontId="8" fillId="0" borderId="17" xfId="1" applyBorder="1" applyAlignment="1">
      <alignment horizontal="center" vertical="center"/>
    </xf>
    <xf numFmtId="0" fontId="8" fillId="0" borderId="21" xfId="1" applyFill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8" fillId="0" borderId="0" xfId="1" applyFont="1" applyBorder="1" applyAlignment="1">
      <alignment vertical="center"/>
    </xf>
    <xf numFmtId="0" fontId="19" fillId="0" borderId="0" xfId="1" applyFont="1" applyAlignment="1">
      <alignment vertical="center"/>
    </xf>
    <xf numFmtId="0" fontId="19" fillId="0" borderId="0" xfId="1" applyFont="1" applyBorder="1"/>
    <xf numFmtId="0" fontId="19" fillId="0" borderId="0" xfId="1" applyFont="1" applyBorder="1" applyAlignment="1">
      <alignment horizontal="center"/>
    </xf>
    <xf numFmtId="0" fontId="19" fillId="0" borderId="0" xfId="1" applyFont="1" applyAlignment="1">
      <alignment horizontal="center"/>
    </xf>
    <xf numFmtId="164" fontId="19" fillId="0" borderId="20" xfId="1" applyNumberFormat="1" applyFont="1" applyBorder="1" applyAlignment="1">
      <alignment horizontal="center" vertical="center"/>
    </xf>
    <xf numFmtId="164" fontId="19" fillId="0" borderId="21" xfId="1" applyNumberFormat="1" applyFont="1" applyBorder="1" applyAlignment="1">
      <alignment horizontal="center" vertical="center"/>
    </xf>
    <xf numFmtId="0" fontId="19" fillId="0" borderId="0" xfId="1" applyFont="1"/>
    <xf numFmtId="164" fontId="19" fillId="2" borderId="26" xfId="1" applyNumberFormat="1" applyFont="1" applyFill="1" applyBorder="1" applyAlignment="1">
      <alignment horizontal="center" vertical="center"/>
    </xf>
    <xf numFmtId="164" fontId="19" fillId="2" borderId="28" xfId="1" applyNumberFormat="1" applyFont="1" applyFill="1" applyBorder="1" applyAlignment="1">
      <alignment horizontal="center" vertical="center"/>
    </xf>
    <xf numFmtId="164" fontId="19" fillId="2" borderId="27" xfId="1" applyNumberFormat="1" applyFont="1" applyFill="1" applyBorder="1" applyAlignment="1">
      <alignment horizontal="center" vertical="center"/>
    </xf>
    <xf numFmtId="2" fontId="8" fillId="0" borderId="0" xfId="1" applyNumberFormat="1" applyBorder="1" applyAlignment="1">
      <alignment horizontal="center"/>
    </xf>
    <xf numFmtId="164" fontId="19" fillId="0" borderId="38" xfId="1" applyNumberFormat="1" applyFont="1" applyBorder="1" applyAlignment="1">
      <alignment horizontal="center" vertical="center"/>
    </xf>
    <xf numFmtId="164" fontId="21" fillId="0" borderId="22" xfId="1" applyNumberFormat="1" applyFont="1" applyFill="1" applyBorder="1" applyAlignment="1">
      <alignment horizontal="center" vertical="center"/>
    </xf>
    <xf numFmtId="164" fontId="19" fillId="0" borderId="35" xfId="1" applyNumberFormat="1" applyFont="1" applyBorder="1" applyAlignment="1">
      <alignment horizontal="center" vertical="center"/>
    </xf>
    <xf numFmtId="164" fontId="19" fillId="0" borderId="42" xfId="1" applyNumberFormat="1" applyFont="1" applyBorder="1" applyAlignment="1">
      <alignment horizontal="center" vertical="center"/>
    </xf>
    <xf numFmtId="0" fontId="0" fillId="0" borderId="20" xfId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19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vertical="center"/>
    </xf>
    <xf numFmtId="0" fontId="20" fillId="0" borderId="0" xfId="1" applyFont="1" applyBorder="1" applyAlignment="1">
      <alignment horizontal="center" vertical="center"/>
    </xf>
    <xf numFmtId="49" fontId="0" fillId="0" borderId="0" xfId="1" applyNumberFormat="1" applyFont="1" applyBorder="1" applyAlignment="1">
      <alignment vertical="center"/>
    </xf>
    <xf numFmtId="164" fontId="0" fillId="0" borderId="4" xfId="1" applyNumberFormat="1" applyFont="1" applyFill="1" applyBorder="1" applyAlignment="1">
      <alignment horizontal="center" vertical="center"/>
    </xf>
    <xf numFmtId="164" fontId="0" fillId="0" borderId="20" xfId="1" applyNumberFormat="1" applyFont="1" applyFill="1" applyBorder="1" applyAlignment="1">
      <alignment horizontal="center" vertical="center"/>
    </xf>
    <xf numFmtId="49" fontId="0" fillId="0" borderId="16" xfId="1" applyNumberFormat="1" applyFont="1" applyFill="1" applyBorder="1" applyAlignment="1">
      <alignment horizontal="center" vertical="center"/>
    </xf>
    <xf numFmtId="49" fontId="0" fillId="0" borderId="22" xfId="1" applyNumberFormat="1" applyFont="1" applyFill="1" applyBorder="1" applyAlignment="1">
      <alignment horizontal="center" vertical="center"/>
    </xf>
    <xf numFmtId="49" fontId="0" fillId="0" borderId="21" xfId="1" applyNumberFormat="1" applyFont="1" applyFill="1" applyBorder="1" applyAlignment="1">
      <alignment horizontal="center" vertical="center"/>
    </xf>
    <xf numFmtId="49" fontId="0" fillId="0" borderId="5" xfId="1" applyNumberFormat="1" applyFont="1" applyFill="1" applyBorder="1" applyAlignment="1">
      <alignment horizontal="center" vertical="center"/>
    </xf>
    <xf numFmtId="2" fontId="0" fillId="0" borderId="21" xfId="1" applyNumberFormat="1" applyFont="1" applyFill="1" applyBorder="1" applyAlignment="1">
      <alignment horizontal="center" vertical="center"/>
    </xf>
    <xf numFmtId="49" fontId="6" fillId="0" borderId="0" xfId="1" applyNumberFormat="1" applyFont="1" applyBorder="1" applyAlignment="1">
      <alignment vertical="center"/>
    </xf>
    <xf numFmtId="49" fontId="19" fillId="0" borderId="5" xfId="1" applyNumberFormat="1" applyFont="1" applyBorder="1" applyAlignment="1">
      <alignment horizontal="center" vertical="center" wrapText="1"/>
    </xf>
    <xf numFmtId="49" fontId="19" fillId="0" borderId="21" xfId="1" applyNumberFormat="1" applyFont="1" applyBorder="1" applyAlignment="1">
      <alignment horizontal="center" vertical="center" wrapText="1"/>
    </xf>
    <xf numFmtId="164" fontId="21" fillId="0" borderId="28" xfId="1" applyNumberFormat="1" applyFont="1" applyFill="1" applyBorder="1" applyAlignment="1">
      <alignment horizontal="center" vertical="center"/>
    </xf>
    <xf numFmtId="49" fontId="19" fillId="0" borderId="27" xfId="1" applyNumberFormat="1" applyFont="1" applyBorder="1" applyAlignment="1">
      <alignment horizontal="center" vertical="center" wrapText="1"/>
    </xf>
    <xf numFmtId="0" fontId="8" fillId="0" borderId="45" xfId="1" applyFont="1" applyBorder="1" applyAlignment="1">
      <alignment horizontal="center"/>
    </xf>
    <xf numFmtId="0" fontId="8" fillId="0" borderId="46" xfId="1" applyFont="1" applyBorder="1" applyAlignment="1">
      <alignment horizontal="center"/>
    </xf>
    <xf numFmtId="0" fontId="8" fillId="0" borderId="27" xfId="1" applyFont="1" applyBorder="1" applyAlignment="1">
      <alignment horizontal="center" wrapText="1"/>
    </xf>
    <xf numFmtId="0" fontId="19" fillId="0" borderId="14" xfId="1" applyFont="1" applyBorder="1" applyAlignment="1">
      <alignment horizontal="center" vertical="center"/>
    </xf>
    <xf numFmtId="0" fontId="19" fillId="0" borderId="17" xfId="1" applyFont="1" applyBorder="1" applyAlignment="1">
      <alignment horizontal="center" vertical="center"/>
    </xf>
    <xf numFmtId="0" fontId="19" fillId="0" borderId="24" xfId="1" applyFont="1" applyBorder="1" applyAlignment="1">
      <alignment horizontal="center" vertical="center"/>
    </xf>
    <xf numFmtId="164" fontId="21" fillId="0" borderId="5" xfId="1" applyNumberFormat="1" applyFont="1" applyFill="1" applyBorder="1" applyAlignment="1">
      <alignment horizontal="center" vertical="center"/>
    </xf>
    <xf numFmtId="164" fontId="21" fillId="0" borderId="21" xfId="1" applyNumberFormat="1" applyFont="1" applyFill="1" applyBorder="1" applyAlignment="1">
      <alignment horizontal="center" vertical="center"/>
    </xf>
    <xf numFmtId="2" fontId="21" fillId="0" borderId="20" xfId="1" applyNumberFormat="1" applyFont="1" applyFill="1" applyBorder="1" applyAlignment="1">
      <alignment horizontal="center" vertical="center"/>
    </xf>
    <xf numFmtId="2" fontId="21" fillId="0" borderId="26" xfId="1" applyNumberFormat="1" applyFont="1" applyFill="1" applyBorder="1" applyAlignment="1">
      <alignment horizontal="center" vertical="center"/>
    </xf>
    <xf numFmtId="164" fontId="21" fillId="0" borderId="27" xfId="1" applyNumberFormat="1" applyFont="1" applyFill="1" applyBorder="1" applyAlignment="1">
      <alignment horizontal="center" vertical="center"/>
    </xf>
    <xf numFmtId="166" fontId="20" fillId="0" borderId="7" xfId="1" applyNumberFormat="1" applyFont="1" applyFill="1" applyBorder="1" applyAlignment="1">
      <alignment horizontal="center" vertical="center"/>
    </xf>
    <xf numFmtId="166" fontId="20" fillId="0" borderId="19" xfId="1" applyNumberFormat="1" applyFont="1" applyFill="1" applyBorder="1" applyAlignment="1">
      <alignment horizontal="center" vertical="center"/>
    </xf>
    <xf numFmtId="166" fontId="20" fillId="0" borderId="57" xfId="1" applyNumberFormat="1" applyFont="1" applyFill="1" applyBorder="1" applyAlignment="1">
      <alignment horizontal="center" vertical="center"/>
    </xf>
    <xf numFmtId="0" fontId="18" fillId="0" borderId="26" xfId="1" applyFont="1" applyBorder="1" applyAlignment="1">
      <alignment horizontal="center" vertical="center" wrapText="1"/>
    </xf>
    <xf numFmtId="0" fontId="18" fillId="0" borderId="27" xfId="1" applyFont="1" applyBorder="1" applyAlignment="1">
      <alignment horizontal="center" vertical="center" wrapText="1"/>
    </xf>
    <xf numFmtId="166" fontId="21" fillId="0" borderId="4" xfId="1" applyNumberFormat="1" applyFont="1" applyFill="1" applyBorder="1" applyAlignment="1">
      <alignment horizontal="center" vertical="center"/>
    </xf>
    <xf numFmtId="166" fontId="24" fillId="0" borderId="5" xfId="1" applyNumberFormat="1" applyFont="1" applyBorder="1" applyAlignment="1">
      <alignment horizontal="center" vertical="center"/>
    </xf>
    <xf numFmtId="166" fontId="20" fillId="0" borderId="20" xfId="1" applyNumberFormat="1" applyFont="1" applyFill="1" applyBorder="1" applyAlignment="1">
      <alignment horizontal="center" vertical="center"/>
    </xf>
    <xf numFmtId="166" fontId="22" fillId="0" borderId="21" xfId="1" applyNumberFormat="1" applyFont="1" applyBorder="1" applyAlignment="1">
      <alignment horizontal="center" vertical="center"/>
    </xf>
    <xf numFmtId="166" fontId="20" fillId="0" borderId="21" xfId="1" applyNumberFormat="1" applyFont="1" applyBorder="1" applyAlignment="1">
      <alignment horizontal="center" vertical="center"/>
    </xf>
    <xf numFmtId="166" fontId="20" fillId="0" borderId="26" xfId="1" applyNumberFormat="1" applyFont="1" applyFill="1" applyBorder="1" applyAlignment="1">
      <alignment horizontal="center" vertical="center"/>
    </xf>
    <xf numFmtId="166" fontId="20" fillId="0" borderId="27" xfId="1" applyNumberFormat="1" applyFont="1" applyBorder="1" applyAlignment="1">
      <alignment horizontal="center" vertical="center"/>
    </xf>
    <xf numFmtId="0" fontId="8" fillId="0" borderId="0" xfId="1" applyBorder="1" applyAlignment="1">
      <alignment horizontal="center"/>
    </xf>
    <xf numFmtId="0" fontId="8" fillId="0" borderId="0" xfId="1" applyBorder="1"/>
    <xf numFmtId="2" fontId="21" fillId="0" borderId="4" xfId="1" applyNumberFormat="1" applyFont="1" applyFill="1" applyBorder="1" applyAlignment="1">
      <alignment horizontal="center" vertical="center"/>
    </xf>
    <xf numFmtId="0" fontId="8" fillId="0" borderId="14" xfId="1" applyBorder="1" applyAlignment="1">
      <alignment horizontal="center" vertical="center"/>
    </xf>
    <xf numFmtId="0" fontId="8" fillId="0" borderId="22" xfId="1" applyBorder="1" applyAlignment="1">
      <alignment horizontal="center"/>
    </xf>
    <xf numFmtId="0" fontId="8" fillId="0" borderId="21" xfId="1" applyBorder="1" applyAlignment="1">
      <alignment horizontal="center"/>
    </xf>
    <xf numFmtId="49" fontId="0" fillId="0" borderId="28" xfId="1" applyNumberFormat="1" applyFont="1" applyFill="1" applyBorder="1" applyAlignment="1">
      <alignment horizontal="center" vertical="center"/>
    </xf>
    <xf numFmtId="0" fontId="8" fillId="0" borderId="27" xfId="1" applyFill="1" applyBorder="1" applyAlignment="1">
      <alignment horizontal="center" vertical="center"/>
    </xf>
    <xf numFmtId="0" fontId="8" fillId="0" borderId="24" xfId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8" fillId="0" borderId="34" xfId="1" applyFont="1" applyFill="1" applyBorder="1" applyAlignment="1">
      <alignment horizontal="center" vertical="center"/>
    </xf>
    <xf numFmtId="0" fontId="8" fillId="0" borderId="34" xfId="1" applyFill="1" applyBorder="1" applyAlignment="1">
      <alignment horizontal="center" vertical="center"/>
    </xf>
    <xf numFmtId="0" fontId="8" fillId="0" borderId="34" xfId="1" applyBorder="1" applyAlignment="1">
      <alignment horizontal="center"/>
    </xf>
    <xf numFmtId="0" fontId="8" fillId="0" borderId="33" xfId="1" applyFill="1" applyBorder="1" applyAlignment="1">
      <alignment horizontal="center" vertical="center"/>
    </xf>
    <xf numFmtId="0" fontId="8" fillId="0" borderId="20" xfId="1" applyBorder="1" applyAlignment="1">
      <alignment horizontal="center"/>
    </xf>
    <xf numFmtId="0" fontId="0" fillId="0" borderId="14" xfId="1" applyFont="1" applyFill="1" applyBorder="1" applyAlignment="1">
      <alignment horizontal="left" vertical="center"/>
    </xf>
    <xf numFmtId="0" fontId="0" fillId="0" borderId="17" xfId="1" applyFont="1" applyFill="1" applyBorder="1" applyAlignment="1">
      <alignment horizontal="left" vertical="center"/>
    </xf>
    <xf numFmtId="0" fontId="8" fillId="0" borderId="17" xfId="1" applyBorder="1" applyAlignment="1">
      <alignment horizontal="center"/>
    </xf>
    <xf numFmtId="0" fontId="0" fillId="0" borderId="24" xfId="1" applyFont="1" applyFill="1" applyBorder="1" applyAlignment="1">
      <alignment horizontal="left" vertical="center"/>
    </xf>
    <xf numFmtId="2" fontId="0" fillId="0" borderId="34" xfId="1" applyNumberFormat="1" applyFont="1" applyFill="1" applyBorder="1" applyAlignment="1">
      <alignment horizontal="center" vertical="center"/>
    </xf>
    <xf numFmtId="0" fontId="0" fillId="0" borderId="34" xfId="1" applyFont="1" applyFill="1" applyBorder="1" applyAlignment="1">
      <alignment horizontal="center" vertical="center"/>
    </xf>
    <xf numFmtId="2" fontId="0" fillId="0" borderId="33" xfId="1" applyNumberFormat="1" applyFont="1" applyFill="1" applyBorder="1" applyAlignment="1">
      <alignment horizontal="center" vertical="center"/>
    </xf>
    <xf numFmtId="2" fontId="0" fillId="0" borderId="27" xfId="1" applyNumberFormat="1" applyFont="1" applyFill="1" applyBorder="1" applyAlignment="1">
      <alignment horizontal="center" vertical="center"/>
    </xf>
    <xf numFmtId="0" fontId="8" fillId="0" borderId="14" xfId="1" applyFill="1" applyBorder="1" applyAlignment="1">
      <alignment horizontal="center" vertical="center"/>
    </xf>
    <xf numFmtId="0" fontId="8" fillId="0" borderId="17" xfId="1" applyFill="1" applyBorder="1" applyAlignment="1">
      <alignment horizontal="center" vertical="center"/>
    </xf>
    <xf numFmtId="0" fontId="8" fillId="0" borderId="24" xfId="1" applyFill="1" applyBorder="1" applyAlignment="1">
      <alignment horizontal="center" vertical="center"/>
    </xf>
    <xf numFmtId="164" fontId="0" fillId="0" borderId="26" xfId="1" applyNumberFormat="1" applyFont="1" applyFill="1" applyBorder="1" applyAlignment="1">
      <alignment horizontal="center" vertical="center"/>
    </xf>
    <xf numFmtId="0" fontId="28" fillId="0" borderId="0" xfId="25"/>
    <xf numFmtId="0" fontId="28" fillId="0" borderId="15" xfId="25" applyBorder="1" applyAlignment="1">
      <alignment horizontal="center"/>
    </xf>
    <xf numFmtId="0" fontId="28" fillId="0" borderId="6" xfId="25" applyBorder="1" applyAlignment="1">
      <alignment horizontal="center"/>
    </xf>
    <xf numFmtId="0" fontId="28" fillId="0" borderId="16" xfId="25" applyBorder="1" applyAlignment="1">
      <alignment horizontal="center"/>
    </xf>
    <xf numFmtId="0" fontId="28" fillId="0" borderId="2" xfId="25" applyBorder="1" applyAlignment="1">
      <alignment horizontal="center"/>
    </xf>
    <xf numFmtId="0" fontId="28" fillId="3" borderId="5" xfId="25" applyFill="1" applyBorder="1" applyAlignment="1">
      <alignment horizontal="center"/>
    </xf>
    <xf numFmtId="0" fontId="28" fillId="0" borderId="18" xfId="25" applyBorder="1" applyAlignment="1">
      <alignment horizontal="center"/>
    </xf>
    <xf numFmtId="0" fontId="28" fillId="0" borderId="34" xfId="25" applyBorder="1" applyAlignment="1">
      <alignment horizontal="center"/>
    </xf>
    <xf numFmtId="0" fontId="28" fillId="0" borderId="22" xfId="25" applyBorder="1" applyAlignment="1">
      <alignment horizontal="center"/>
    </xf>
    <xf numFmtId="0" fontId="28" fillId="0" borderId="23" xfId="25" applyBorder="1" applyAlignment="1">
      <alignment horizontal="center"/>
    </xf>
    <xf numFmtId="0" fontId="28" fillId="3" borderId="21" xfId="25" applyFill="1" applyBorder="1" applyAlignment="1">
      <alignment horizontal="center"/>
    </xf>
    <xf numFmtId="0" fontId="19" fillId="0" borderId="36" xfId="1" applyFont="1" applyBorder="1" applyAlignment="1">
      <alignment horizontal="center" vertical="center"/>
    </xf>
    <xf numFmtId="166" fontId="20" fillId="0" borderId="61" xfId="1" applyNumberFormat="1" applyFont="1" applyFill="1" applyBorder="1" applyAlignment="1">
      <alignment horizontal="center" vertical="center"/>
    </xf>
    <xf numFmtId="166" fontId="21" fillId="0" borderId="38" xfId="1" applyNumberFormat="1" applyFont="1" applyFill="1" applyBorder="1" applyAlignment="1">
      <alignment horizontal="center" vertical="center"/>
    </xf>
    <xf numFmtId="166" fontId="24" fillId="0" borderId="42" xfId="1" applyNumberFormat="1" applyFont="1" applyBorder="1" applyAlignment="1">
      <alignment horizontal="center" vertical="center"/>
    </xf>
    <xf numFmtId="49" fontId="19" fillId="0" borderId="42" xfId="1" applyNumberFormat="1" applyFont="1" applyBorder="1" applyAlignment="1">
      <alignment horizontal="center" vertical="center" wrapText="1"/>
    </xf>
    <xf numFmtId="2" fontId="8" fillId="0" borderId="0" xfId="1" applyNumberFormat="1" applyBorder="1"/>
    <xf numFmtId="0" fontId="8" fillId="0" borderId="58" xfId="1" applyBorder="1" applyAlignment="1">
      <alignment horizontal="left"/>
    </xf>
    <xf numFmtId="0" fontId="8" fillId="0" borderId="59" xfId="1" applyBorder="1" applyAlignment="1">
      <alignment horizontal="left"/>
    </xf>
    <xf numFmtId="0" fontId="8" fillId="0" borderId="60" xfId="1" applyBorder="1" applyAlignment="1">
      <alignment horizontal="left"/>
    </xf>
    <xf numFmtId="0" fontId="20" fillId="0" borderId="14" xfId="1" applyFont="1" applyBorder="1" applyAlignment="1">
      <alignment horizontal="center" vertical="center"/>
    </xf>
    <xf numFmtId="0" fontId="20" fillId="0" borderId="36" xfId="1" applyFont="1" applyBorder="1" applyAlignment="1">
      <alignment horizontal="center" vertical="center"/>
    </xf>
    <xf numFmtId="0" fontId="20" fillId="0" borderId="17" xfId="1" applyFont="1" applyBorder="1" applyAlignment="1">
      <alignment horizontal="center" vertical="center"/>
    </xf>
    <xf numFmtId="0" fontId="3" fillId="0" borderId="17" xfId="1" applyFont="1" applyBorder="1" applyAlignment="1">
      <alignment horizontal="center" vertical="center"/>
    </xf>
    <xf numFmtId="0" fontId="20" fillId="0" borderId="24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 wrapText="1"/>
    </xf>
    <xf numFmtId="0" fontId="8" fillId="0" borderId="43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164" fontId="21" fillId="0" borderId="16" xfId="1" applyNumberFormat="1" applyFont="1" applyFill="1" applyBorder="1" applyAlignment="1">
      <alignment horizontal="center" vertical="center"/>
    </xf>
    <xf numFmtId="1" fontId="20" fillId="0" borderId="20" xfId="1" applyNumberFormat="1" applyFont="1" applyBorder="1" applyAlignment="1">
      <alignment horizontal="center" vertical="center"/>
    </xf>
    <xf numFmtId="1" fontId="20" fillId="0" borderId="4" xfId="1" applyNumberFormat="1" applyFont="1" applyBorder="1" applyAlignment="1">
      <alignment horizontal="center" vertical="center"/>
    </xf>
    <xf numFmtId="0" fontId="20" fillId="0" borderId="5" xfId="1" applyFont="1" applyBorder="1" applyAlignment="1">
      <alignment horizontal="center" vertical="center"/>
    </xf>
    <xf numFmtId="0" fontId="20" fillId="0" borderId="21" xfId="1" applyFont="1" applyBorder="1" applyAlignment="1">
      <alignment horizontal="center" vertical="center"/>
    </xf>
    <xf numFmtId="1" fontId="20" fillId="0" borderId="26" xfId="1" applyNumberFormat="1" applyFont="1" applyBorder="1" applyAlignment="1">
      <alignment horizontal="center" vertical="center"/>
    </xf>
    <xf numFmtId="0" fontId="20" fillId="0" borderId="27" xfId="1" applyFont="1" applyBorder="1" applyAlignment="1">
      <alignment horizontal="center" vertical="center"/>
    </xf>
    <xf numFmtId="0" fontId="1" fillId="0" borderId="33" xfId="1" applyFont="1" applyBorder="1" applyAlignment="1">
      <alignment horizontal="center" wrapText="1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8" fillId="0" borderId="1" xfId="1" applyBorder="1" applyAlignment="1">
      <alignment horizontal="center" vertical="center" wrapText="1"/>
    </xf>
    <xf numFmtId="0" fontId="8" fillId="0" borderId="8" xfId="1" applyBorder="1" applyAlignment="1">
      <alignment horizontal="center" vertical="center" wrapText="1"/>
    </xf>
    <xf numFmtId="0" fontId="8" fillId="0" borderId="2" xfId="1" applyBorder="1" applyAlignment="1">
      <alignment horizontal="center" vertical="center"/>
    </xf>
    <xf numFmtId="0" fontId="8" fillId="0" borderId="9" xfId="1" applyBorder="1" applyAlignment="1">
      <alignment horizontal="center" vertical="center"/>
    </xf>
    <xf numFmtId="0" fontId="8" fillId="0" borderId="3" xfId="1" applyBorder="1" applyAlignment="1">
      <alignment horizontal="center" vertical="center" wrapText="1"/>
    </xf>
    <xf numFmtId="0" fontId="8" fillId="0" borderId="10" xfId="1" applyBorder="1" applyAlignment="1">
      <alignment horizontal="center" vertical="center" wrapText="1"/>
    </xf>
    <xf numFmtId="0" fontId="8" fillId="0" borderId="14" xfId="1" applyBorder="1" applyAlignment="1">
      <alignment horizontal="center" vertical="center"/>
    </xf>
    <xf numFmtId="0" fontId="8" fillId="0" borderId="49" xfId="1" applyBorder="1" applyAlignment="1">
      <alignment horizontal="center" vertical="center"/>
    </xf>
    <xf numFmtId="0" fontId="8" fillId="0" borderId="6" xfId="1" applyBorder="1" applyAlignment="1">
      <alignment horizontal="center" vertical="center"/>
    </xf>
    <xf numFmtId="0" fontId="8" fillId="0" borderId="7" xfId="1" applyBorder="1" applyAlignment="1">
      <alignment horizontal="center" vertical="center"/>
    </xf>
    <xf numFmtId="0" fontId="8" fillId="0" borderId="4" xfId="1" applyBorder="1" applyAlignment="1">
      <alignment horizontal="center" vertical="center"/>
    </xf>
    <xf numFmtId="0" fontId="8" fillId="0" borderId="5" xfId="1" applyBorder="1" applyAlignment="1">
      <alignment horizontal="center" vertical="center"/>
    </xf>
    <xf numFmtId="0" fontId="28" fillId="0" borderId="53" xfId="25" applyBorder="1" applyAlignment="1">
      <alignment horizontal="center" vertical="center" wrapText="1"/>
    </xf>
    <xf numFmtId="0" fontId="28" fillId="0" borderId="54" xfId="25" applyBorder="1" applyAlignment="1">
      <alignment horizontal="center" vertical="center" wrapText="1"/>
    </xf>
    <xf numFmtId="0" fontId="28" fillId="0" borderId="1" xfId="25" applyBorder="1" applyAlignment="1">
      <alignment horizontal="center" vertical="center" wrapText="1"/>
    </xf>
    <xf numFmtId="0" fontId="28" fillId="0" borderId="32" xfId="25" applyBorder="1" applyAlignment="1">
      <alignment horizontal="center" vertical="center" wrapText="1"/>
    </xf>
    <xf numFmtId="0" fontId="0" fillId="0" borderId="65" xfId="25" applyFont="1" applyBorder="1" applyAlignment="1">
      <alignment horizontal="center" vertical="center" wrapText="1"/>
    </xf>
    <xf numFmtId="0" fontId="28" fillId="0" borderId="66" xfId="25" applyBorder="1" applyAlignment="1">
      <alignment horizontal="center" vertical="center" wrapText="1"/>
    </xf>
    <xf numFmtId="0" fontId="28" fillId="0" borderId="3" xfId="25" applyBorder="1" applyAlignment="1">
      <alignment horizontal="center" vertical="center" wrapText="1"/>
    </xf>
    <xf numFmtId="0" fontId="28" fillId="0" borderId="52" xfId="25" applyBorder="1" applyAlignment="1">
      <alignment horizontal="center" vertical="center" wrapText="1"/>
    </xf>
    <xf numFmtId="0" fontId="28" fillId="3" borderId="65" xfId="25" applyFill="1" applyBorder="1" applyAlignment="1">
      <alignment horizontal="center" vertical="center" wrapText="1"/>
    </xf>
    <xf numFmtId="0" fontId="28" fillId="3" borderId="66" xfId="25" applyFill="1" applyBorder="1" applyAlignment="1">
      <alignment horizontal="center" vertical="center" wrapText="1"/>
    </xf>
    <xf numFmtId="0" fontId="28" fillId="3" borderId="3" xfId="25" applyFill="1" applyBorder="1" applyAlignment="1">
      <alignment horizontal="center" vertical="center" wrapText="1"/>
    </xf>
    <xf numFmtId="0" fontId="28" fillId="3" borderId="52" xfId="25" applyFill="1" applyBorder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10" fillId="3" borderId="58" xfId="1" applyFont="1" applyFill="1" applyBorder="1" applyAlignment="1">
      <alignment horizontal="center"/>
    </xf>
    <xf numFmtId="0" fontId="10" fillId="3" borderId="59" xfId="1" applyFont="1" applyFill="1" applyBorder="1" applyAlignment="1">
      <alignment horizontal="center"/>
    </xf>
    <xf numFmtId="0" fontId="10" fillId="3" borderId="60" xfId="1" applyFont="1" applyFill="1" applyBorder="1" applyAlignment="1">
      <alignment horizontal="center"/>
    </xf>
    <xf numFmtId="0" fontId="18" fillId="0" borderId="14" xfId="1" applyFont="1" applyBorder="1" applyAlignment="1">
      <alignment horizontal="center" vertical="center" wrapText="1"/>
    </xf>
    <xf numFmtId="0" fontId="18" fillId="0" borderId="24" xfId="1" applyFont="1" applyBorder="1" applyAlignment="1">
      <alignment horizontal="center" vertical="center" wrapText="1"/>
    </xf>
    <xf numFmtId="0" fontId="18" fillId="0" borderId="15" xfId="1" applyFont="1" applyBorder="1" applyAlignment="1">
      <alignment horizontal="center" vertical="center"/>
    </xf>
    <xf numFmtId="0" fontId="18" fillId="0" borderId="25" xfId="1" applyFont="1" applyBorder="1" applyAlignment="1">
      <alignment horizontal="center" vertical="center"/>
    </xf>
    <xf numFmtId="0" fontId="18" fillId="0" borderId="55" xfId="1" applyFont="1" applyBorder="1" applyAlignment="1">
      <alignment horizontal="center" vertical="center"/>
    </xf>
    <xf numFmtId="0" fontId="18" fillId="0" borderId="62" xfId="1" applyFont="1" applyBorder="1" applyAlignment="1">
      <alignment horizontal="center" vertical="center"/>
    </xf>
    <xf numFmtId="0" fontId="18" fillId="0" borderId="16" xfId="1" applyFont="1" applyBorder="1" applyAlignment="1">
      <alignment horizontal="center" vertical="center"/>
    </xf>
    <xf numFmtId="0" fontId="18" fillId="0" borderId="43" xfId="1" applyFont="1" applyBorder="1" applyAlignment="1">
      <alignment horizontal="center" vertical="center"/>
    </xf>
    <xf numFmtId="2" fontId="18" fillId="0" borderId="56" xfId="1" applyNumberFormat="1" applyFont="1" applyBorder="1" applyAlignment="1">
      <alignment horizontal="center" vertical="center" wrapText="1"/>
    </xf>
    <xf numFmtId="2" fontId="18" fillId="0" borderId="63" xfId="1" applyNumberFormat="1" applyFont="1" applyBorder="1" applyAlignment="1">
      <alignment horizontal="center" vertical="center" wrapText="1"/>
    </xf>
    <xf numFmtId="0" fontId="18" fillId="0" borderId="14" xfId="1" applyFont="1" applyBorder="1" applyAlignment="1">
      <alignment horizontal="center" vertical="center"/>
    </xf>
    <xf numFmtId="0" fontId="18" fillId="0" borderId="7" xfId="1" applyFont="1" applyBorder="1" applyAlignment="1">
      <alignment horizontal="center" vertical="center"/>
    </xf>
    <xf numFmtId="0" fontId="18" fillId="0" borderId="49" xfId="1" applyFont="1" applyBorder="1" applyAlignment="1">
      <alignment horizontal="center" vertical="center"/>
    </xf>
    <xf numFmtId="0" fontId="18" fillId="0" borderId="45" xfId="1" applyFont="1" applyBorder="1" applyAlignment="1">
      <alignment horizontal="center" vertical="center" wrapText="1"/>
    </xf>
    <xf numFmtId="0" fontId="18" fillId="0" borderId="31" xfId="1" applyFont="1" applyBorder="1" applyAlignment="1">
      <alignment horizontal="center" vertical="center" wrapText="1"/>
    </xf>
    <xf numFmtId="0" fontId="18" fillId="0" borderId="4" xfId="1" applyFont="1" applyBorder="1" applyAlignment="1">
      <alignment horizontal="center" vertical="center" wrapText="1"/>
    </xf>
    <xf numFmtId="0" fontId="18" fillId="0" borderId="5" xfId="1" applyFont="1" applyBorder="1" applyAlignment="1">
      <alignment horizontal="center" vertical="center" wrapText="1"/>
    </xf>
    <xf numFmtId="0" fontId="20" fillId="0" borderId="53" xfId="1" applyFont="1" applyBorder="1" applyAlignment="1">
      <alignment horizontal="center" vertical="center"/>
    </xf>
    <xf numFmtId="0" fontId="20" fillId="0" borderId="50" xfId="1" applyFont="1" applyBorder="1" applyAlignment="1">
      <alignment horizontal="center" vertical="center"/>
    </xf>
    <xf numFmtId="0" fontId="20" fillId="0" borderId="37" xfId="1" applyFont="1" applyBorder="1" applyAlignment="1">
      <alignment horizontal="center" vertical="center"/>
    </xf>
    <xf numFmtId="0" fontId="20" fillId="0" borderId="54" xfId="1" applyFont="1" applyBorder="1" applyAlignment="1">
      <alignment horizontal="center" vertical="center"/>
    </xf>
    <xf numFmtId="0" fontId="19" fillId="0" borderId="30" xfId="1" applyFont="1" applyBorder="1" applyAlignment="1">
      <alignment horizontal="center" vertical="center"/>
    </xf>
    <xf numFmtId="0" fontId="20" fillId="0" borderId="30" xfId="1" applyFont="1" applyBorder="1" applyAlignment="1">
      <alignment horizontal="center" vertical="center"/>
    </xf>
    <xf numFmtId="0" fontId="20" fillId="0" borderId="41" xfId="1" applyFont="1" applyBorder="1" applyAlignment="1">
      <alignment horizontal="center" vertical="center"/>
    </xf>
    <xf numFmtId="0" fontId="20" fillId="0" borderId="54" xfId="1" applyFont="1" applyBorder="1" applyAlignment="1">
      <alignment horizontal="center" vertical="center"/>
    </xf>
    <xf numFmtId="0" fontId="19" fillId="3" borderId="41" xfId="1" applyFont="1" applyFill="1" applyBorder="1" applyAlignment="1">
      <alignment horizontal="center" vertical="center"/>
    </xf>
    <xf numFmtId="0" fontId="20" fillId="3" borderId="41" xfId="1" applyFont="1" applyFill="1" applyBorder="1" applyAlignment="1">
      <alignment horizontal="center" vertical="center"/>
    </xf>
    <xf numFmtId="0" fontId="20" fillId="3" borderId="50" xfId="1" applyFont="1" applyFill="1" applyBorder="1" applyAlignment="1">
      <alignment horizontal="center" vertical="center"/>
    </xf>
    <xf numFmtId="1" fontId="20" fillId="3" borderId="8" xfId="1" applyNumberFormat="1" applyFont="1" applyFill="1" applyBorder="1" applyAlignment="1">
      <alignment horizontal="center" vertical="center"/>
    </xf>
    <xf numFmtId="0" fontId="20" fillId="3" borderId="10" xfId="1" applyFont="1" applyFill="1" applyBorder="1" applyAlignment="1">
      <alignment horizontal="center" vertical="center"/>
    </xf>
    <xf numFmtId="2" fontId="21" fillId="0" borderId="11" xfId="1" applyNumberFormat="1" applyFont="1" applyFill="1" applyBorder="1" applyAlignment="1">
      <alignment horizontal="center" vertical="center"/>
    </xf>
    <xf numFmtId="164" fontId="21" fillId="0" borderId="43" xfId="1" applyNumberFormat="1" applyFont="1" applyFill="1" applyBorder="1" applyAlignment="1">
      <alignment horizontal="center" vertical="center"/>
    </xf>
    <xf numFmtId="164" fontId="21" fillId="0" borderId="12" xfId="1" applyNumberFormat="1" applyFont="1" applyFill="1" applyBorder="1" applyAlignment="1">
      <alignment horizontal="center" vertical="center"/>
    </xf>
    <xf numFmtId="166" fontId="20" fillId="0" borderId="0" xfId="1" applyNumberFormat="1" applyFont="1" applyFill="1" applyBorder="1" applyAlignment="1">
      <alignment horizontal="center" vertical="center"/>
    </xf>
    <xf numFmtId="166" fontId="21" fillId="0" borderId="8" xfId="1" applyNumberFormat="1" applyFont="1" applyFill="1" applyBorder="1" applyAlignment="1">
      <alignment horizontal="center" vertical="center"/>
    </xf>
    <xf numFmtId="166" fontId="24" fillId="0" borderId="10" xfId="1" applyNumberFormat="1" applyFont="1" applyBorder="1" applyAlignment="1">
      <alignment horizontal="center" vertical="center"/>
    </xf>
    <xf numFmtId="49" fontId="19" fillId="0" borderId="10" xfId="1" applyNumberFormat="1" applyFont="1" applyBorder="1" applyAlignment="1">
      <alignment horizontal="center" vertical="center" wrapText="1"/>
    </xf>
    <xf numFmtId="2" fontId="21" fillId="0" borderId="38" xfId="1" applyNumberFormat="1" applyFont="1" applyFill="1" applyBorder="1" applyAlignment="1">
      <alignment horizontal="center" vertical="center"/>
    </xf>
    <xf numFmtId="164" fontId="21" fillId="0" borderId="35" xfId="1" applyNumberFormat="1" applyFont="1" applyFill="1" applyBorder="1" applyAlignment="1">
      <alignment horizontal="center" vertical="center"/>
    </xf>
    <xf numFmtId="164" fontId="21" fillId="0" borderId="42" xfId="1" applyNumberFormat="1" applyFont="1" applyFill="1" applyBorder="1" applyAlignment="1">
      <alignment horizontal="center" vertical="center"/>
    </xf>
    <xf numFmtId="2" fontId="21" fillId="3" borderId="68" xfId="1" applyNumberFormat="1" applyFont="1" applyFill="1" applyBorder="1" applyAlignment="1">
      <alignment horizontal="center" vertical="center"/>
    </xf>
    <xf numFmtId="164" fontId="21" fillId="3" borderId="69" xfId="1" applyNumberFormat="1" applyFont="1" applyFill="1" applyBorder="1" applyAlignment="1">
      <alignment horizontal="center" vertical="center"/>
    </xf>
    <xf numFmtId="164" fontId="21" fillId="3" borderId="70" xfId="1" applyNumberFormat="1" applyFont="1" applyFill="1" applyBorder="1" applyAlignment="1">
      <alignment horizontal="center" vertical="center"/>
    </xf>
    <xf numFmtId="166" fontId="20" fillId="3" borderId="59" xfId="1" applyNumberFormat="1" applyFont="1" applyFill="1" applyBorder="1" applyAlignment="1">
      <alignment horizontal="center" vertical="center"/>
    </xf>
    <xf numFmtId="166" fontId="21" fillId="3" borderId="68" xfId="1" applyNumberFormat="1" applyFont="1" applyFill="1" applyBorder="1" applyAlignment="1">
      <alignment horizontal="center" vertical="center"/>
    </xf>
    <xf numFmtId="166" fontId="24" fillId="3" borderId="70" xfId="1" applyNumberFormat="1" applyFont="1" applyFill="1" applyBorder="1" applyAlignment="1">
      <alignment horizontal="center" vertical="center"/>
    </xf>
    <xf numFmtId="49" fontId="19" fillId="3" borderId="70" xfId="1" applyNumberFormat="1" applyFont="1" applyFill="1" applyBorder="1" applyAlignment="1">
      <alignment horizontal="center" vertical="center" wrapText="1"/>
    </xf>
    <xf numFmtId="166" fontId="20" fillId="0" borderId="64" xfId="1" applyNumberFormat="1" applyFont="1" applyFill="1" applyBorder="1" applyAlignment="1">
      <alignment horizontal="center" vertical="center"/>
    </xf>
    <xf numFmtId="166" fontId="22" fillId="0" borderId="12" xfId="1" applyNumberFormat="1" applyFont="1" applyBorder="1" applyAlignment="1">
      <alignment horizontal="center" vertical="center"/>
    </xf>
    <xf numFmtId="49" fontId="3" fillId="0" borderId="12" xfId="1" applyNumberFormat="1" applyFont="1" applyBorder="1" applyAlignment="1">
      <alignment horizontal="center" vertical="center" wrapText="1"/>
    </xf>
    <xf numFmtId="166" fontId="22" fillId="0" borderId="42" xfId="1" applyNumberFormat="1" applyFont="1" applyBorder="1" applyAlignment="1">
      <alignment horizontal="center" vertical="center"/>
    </xf>
    <xf numFmtId="166" fontId="22" fillId="3" borderId="70" xfId="1" applyNumberFormat="1" applyFont="1" applyFill="1" applyBorder="1" applyAlignment="1">
      <alignment horizontal="center" vertical="center"/>
    </xf>
    <xf numFmtId="49" fontId="3" fillId="3" borderId="70" xfId="1" applyNumberFormat="1" applyFont="1" applyFill="1" applyBorder="1" applyAlignment="1">
      <alignment horizontal="center" vertical="center" wrapText="1"/>
    </xf>
    <xf numFmtId="0" fontId="18" fillId="0" borderId="7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18" fillId="0" borderId="44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18" fillId="0" borderId="29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1" fillId="0" borderId="26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vertical="center" wrapText="1"/>
    </xf>
    <xf numFmtId="0" fontId="20" fillId="0" borderId="53" xfId="1" applyFont="1" applyBorder="1" applyAlignment="1">
      <alignment horizontal="center" vertical="center"/>
    </xf>
    <xf numFmtId="0" fontId="3" fillId="0" borderId="54" xfId="1" applyFont="1" applyBorder="1" applyAlignment="1">
      <alignment horizontal="center" vertical="center"/>
    </xf>
    <xf numFmtId="0" fontId="1" fillId="0" borderId="0" xfId="1" applyFont="1" applyAlignment="1">
      <alignment vertical="center"/>
    </xf>
    <xf numFmtId="0" fontId="20" fillId="0" borderId="18" xfId="1" applyFont="1" applyBorder="1" applyAlignment="1">
      <alignment horizontal="center" vertical="center"/>
    </xf>
    <xf numFmtId="0" fontId="1" fillId="0" borderId="43" xfId="1" applyFont="1" applyBorder="1" applyAlignment="1">
      <alignment horizontal="center" vertical="center" wrapText="1"/>
    </xf>
    <xf numFmtId="0" fontId="18" fillId="0" borderId="45" xfId="1" applyFont="1" applyBorder="1" applyAlignment="1">
      <alignment vertical="center"/>
    </xf>
    <xf numFmtId="0" fontId="8" fillId="0" borderId="26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vertical="center" wrapText="1"/>
    </xf>
    <xf numFmtId="0" fontId="20" fillId="3" borderId="67" xfId="1" applyFont="1" applyFill="1" applyBorder="1" applyAlignment="1">
      <alignment horizontal="center" vertical="center"/>
    </xf>
    <xf numFmtId="0" fontId="20" fillId="0" borderId="15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28" fillId="0" borderId="65" xfId="25" applyBorder="1" applyAlignment="1">
      <alignment horizontal="center" vertical="center" wrapText="1"/>
    </xf>
    <xf numFmtId="0" fontId="28" fillId="0" borderId="8" xfId="25" applyBorder="1" applyAlignment="1">
      <alignment horizontal="center" vertical="center" wrapText="1"/>
    </xf>
    <xf numFmtId="0" fontId="28" fillId="3" borderId="45" xfId="25" applyFill="1" applyBorder="1" applyAlignment="1">
      <alignment horizontal="center"/>
    </xf>
    <xf numFmtId="0" fontId="28" fillId="3" borderId="34" xfId="25" applyFill="1" applyBorder="1" applyAlignment="1">
      <alignment horizontal="center"/>
    </xf>
    <xf numFmtId="0" fontId="29" fillId="0" borderId="0" xfId="25" applyFont="1" applyAlignment="1">
      <alignment horizontal="center" wrapText="1"/>
    </xf>
    <xf numFmtId="0" fontId="28" fillId="0" borderId="14" xfId="25" applyBorder="1" applyAlignment="1">
      <alignment horizontal="center"/>
    </xf>
    <xf numFmtId="0" fontId="28" fillId="0" borderId="17" xfId="25" applyBorder="1" applyAlignment="1">
      <alignment horizontal="center"/>
    </xf>
    <xf numFmtId="0" fontId="28" fillId="3" borderId="71" xfId="25" applyFill="1" applyBorder="1" applyAlignment="1">
      <alignment horizontal="center" vertical="center" wrapText="1"/>
    </xf>
    <xf numFmtId="0" fontId="28" fillId="3" borderId="49" xfId="25" applyFill="1" applyBorder="1" applyAlignment="1">
      <alignment horizontal="center"/>
    </xf>
    <xf numFmtId="0" fontId="28" fillId="3" borderId="72" xfId="25" applyFill="1" applyBorder="1" applyAlignment="1">
      <alignment horizontal="center"/>
    </xf>
    <xf numFmtId="0" fontId="28" fillId="3" borderId="15" xfId="25" applyFill="1" applyBorder="1" applyAlignment="1">
      <alignment horizontal="center"/>
    </xf>
    <xf numFmtId="0" fontId="28" fillId="3" borderId="18" xfId="25" applyFill="1" applyBorder="1" applyAlignment="1">
      <alignment horizontal="center"/>
    </xf>
    <xf numFmtId="0" fontId="28" fillId="3" borderId="25" xfId="25" applyFill="1" applyBorder="1" applyAlignment="1">
      <alignment horizontal="center"/>
    </xf>
    <xf numFmtId="0" fontId="27" fillId="0" borderId="0" xfId="26" applyFont="1" applyAlignment="1">
      <alignment horizontal="center" vertical="center" wrapText="1"/>
    </xf>
    <xf numFmtId="0" fontId="1" fillId="0" borderId="0" xfId="26"/>
    <xf numFmtId="0" fontId="1" fillId="0" borderId="0" xfId="26" applyAlignment="1">
      <alignment horizontal="center"/>
    </xf>
    <xf numFmtId="0" fontId="11" fillId="0" borderId="0" xfId="26" applyFont="1" applyBorder="1" applyAlignment="1">
      <alignment horizontal="center"/>
    </xf>
    <xf numFmtId="0" fontId="12" fillId="0" borderId="0" xfId="26" applyFont="1" applyBorder="1" applyAlignment="1">
      <alignment horizontal="center"/>
    </xf>
    <xf numFmtId="0" fontId="13" fillId="0" borderId="44" xfId="26" applyFont="1" applyFill="1" applyBorder="1" applyAlignment="1">
      <alignment horizontal="center" vertical="center" wrapText="1"/>
    </xf>
    <xf numFmtId="0" fontId="13" fillId="0" borderId="15" xfId="26" applyFont="1" applyFill="1" applyBorder="1" applyAlignment="1">
      <alignment horizontal="center" vertical="center"/>
    </xf>
    <xf numFmtId="0" fontId="9" fillId="0" borderId="15" xfId="26" applyFont="1" applyBorder="1" applyAlignment="1">
      <alignment horizontal="center" vertical="center" wrapText="1"/>
    </xf>
    <xf numFmtId="0" fontId="9" fillId="0" borderId="7" xfId="26" applyFont="1" applyBorder="1" applyAlignment="1">
      <alignment horizontal="center" vertical="center" wrapText="1"/>
    </xf>
    <xf numFmtId="0" fontId="9" fillId="0" borderId="4" xfId="26" applyFont="1" applyBorder="1" applyAlignment="1">
      <alignment horizontal="center" vertical="center" wrapText="1"/>
    </xf>
    <xf numFmtId="0" fontId="9" fillId="0" borderId="16" xfId="26" applyFont="1" applyBorder="1" applyAlignment="1">
      <alignment horizontal="center" vertical="center" wrapText="1"/>
    </xf>
    <xf numFmtId="0" fontId="9" fillId="0" borderId="5" xfId="26" applyFont="1" applyBorder="1" applyAlignment="1">
      <alignment horizontal="center" vertical="center" wrapText="1"/>
    </xf>
    <xf numFmtId="0" fontId="9" fillId="0" borderId="6" xfId="26" applyFont="1" applyBorder="1" applyAlignment="1">
      <alignment horizontal="center" vertical="center" wrapText="1"/>
    </xf>
    <xf numFmtId="0" fontId="13" fillId="0" borderId="30" xfId="26" applyFont="1" applyFill="1" applyBorder="1" applyAlignment="1">
      <alignment horizontal="center" vertical="center" wrapText="1"/>
    </xf>
    <xf numFmtId="0" fontId="13" fillId="0" borderId="25" xfId="26" applyFont="1" applyFill="1" applyBorder="1" applyAlignment="1">
      <alignment horizontal="center" vertical="center"/>
    </xf>
    <xf numFmtId="0" fontId="9" fillId="0" borderId="40" xfId="26" applyFont="1" applyBorder="1" applyAlignment="1">
      <alignment horizontal="center" vertical="center" wrapText="1"/>
    </xf>
    <xf numFmtId="0" fontId="9" fillId="0" borderId="64" xfId="26" applyFont="1" applyBorder="1" applyAlignment="1">
      <alignment horizontal="center" vertical="center" wrapText="1"/>
    </xf>
    <xf numFmtId="0" fontId="9" fillId="0" borderId="26" xfId="26" applyFont="1" applyBorder="1" applyAlignment="1">
      <alignment horizontal="center" vertical="center" wrapText="1"/>
    </xf>
    <xf numFmtId="0" fontId="9" fillId="0" borderId="28" xfId="26" applyFont="1" applyBorder="1" applyAlignment="1">
      <alignment horizontal="center" vertical="center" wrapText="1"/>
    </xf>
    <xf numFmtId="0" fontId="9" fillId="0" borderId="27" xfId="26" applyFont="1" applyBorder="1" applyAlignment="1">
      <alignment horizontal="center" vertical="center" wrapText="1"/>
    </xf>
    <xf numFmtId="0" fontId="9" fillId="0" borderId="33" xfId="26" applyFont="1" applyBorder="1" applyAlignment="1">
      <alignment horizontal="center" vertical="center" wrapText="1"/>
    </xf>
    <xf numFmtId="0" fontId="14" fillId="0" borderId="27" xfId="26" applyFont="1" applyBorder="1" applyAlignment="1">
      <alignment horizontal="center" vertical="center"/>
    </xf>
    <xf numFmtId="0" fontId="15" fillId="0" borderId="14" xfId="26" applyFont="1" applyFill="1" applyBorder="1" applyAlignment="1">
      <alignment horizontal="center" vertical="center"/>
    </xf>
    <xf numFmtId="0" fontId="15" fillId="0" borderId="14" xfId="26" applyFont="1" applyBorder="1" applyAlignment="1">
      <alignment horizontal="center" vertical="center"/>
    </xf>
    <xf numFmtId="0" fontId="16" fillId="0" borderId="15" xfId="26" applyFont="1" applyBorder="1" applyAlignment="1">
      <alignment vertical="center"/>
    </xf>
    <xf numFmtId="49" fontId="14" fillId="0" borderId="14" xfId="26" applyNumberFormat="1" applyFont="1" applyFill="1" applyBorder="1" applyAlignment="1">
      <alignment horizontal="center" vertical="center"/>
    </xf>
    <xf numFmtId="165" fontId="17" fillId="0" borderId="35" xfId="26" applyNumberFormat="1" applyFont="1" applyFill="1" applyBorder="1" applyAlignment="1">
      <alignment horizontal="center" vertical="center"/>
    </xf>
    <xf numFmtId="165" fontId="17" fillId="0" borderId="42" xfId="26" applyNumberFormat="1" applyFont="1" applyFill="1" applyBorder="1" applyAlignment="1">
      <alignment horizontal="center" vertical="center"/>
    </xf>
    <xf numFmtId="0" fontId="17" fillId="0" borderId="6" xfId="26" applyFont="1" applyFill="1" applyBorder="1" applyAlignment="1">
      <alignment horizontal="center" vertical="center"/>
    </xf>
    <xf numFmtId="0" fontId="14" fillId="0" borderId="15" xfId="26" applyFont="1" applyBorder="1" applyAlignment="1">
      <alignment horizontal="center" vertical="center"/>
    </xf>
    <xf numFmtId="0" fontId="1" fillId="0" borderId="0" xfId="26" applyAlignment="1">
      <alignment vertical="center"/>
    </xf>
    <xf numFmtId="0" fontId="15" fillId="0" borderId="36" xfId="26" applyFont="1" applyFill="1" applyBorder="1" applyAlignment="1">
      <alignment horizontal="center" vertical="center"/>
    </xf>
    <xf numFmtId="0" fontId="15" fillId="0" borderId="36" xfId="26" applyFont="1" applyBorder="1" applyAlignment="1">
      <alignment horizontal="center" vertical="center"/>
    </xf>
    <xf numFmtId="0" fontId="16" fillId="0" borderId="37" xfId="26" applyFont="1" applyBorder="1" applyAlignment="1">
      <alignment vertical="center"/>
    </xf>
    <xf numFmtId="49" fontId="14" fillId="0" borderId="36" xfId="26" applyNumberFormat="1" applyFont="1" applyFill="1" applyBorder="1" applyAlignment="1">
      <alignment horizontal="center" vertical="center"/>
    </xf>
    <xf numFmtId="0" fontId="17" fillId="0" borderId="22" xfId="26" applyFont="1" applyFill="1" applyBorder="1" applyAlignment="1">
      <alignment horizontal="center" vertical="center"/>
    </xf>
    <xf numFmtId="165" fontId="17" fillId="0" borderId="21" xfId="26" applyNumberFormat="1" applyFont="1" applyFill="1" applyBorder="1" applyAlignment="1">
      <alignment horizontal="center" vertical="center"/>
    </xf>
    <xf numFmtId="0" fontId="17" fillId="0" borderId="39" xfId="26" applyFont="1" applyFill="1" applyBorder="1" applyAlignment="1">
      <alignment horizontal="center" vertical="center"/>
    </xf>
    <xf numFmtId="0" fontId="14" fillId="0" borderId="37" xfId="26" applyFont="1" applyBorder="1" applyAlignment="1">
      <alignment horizontal="center" vertical="center"/>
    </xf>
    <xf numFmtId="0" fontId="15" fillId="0" borderId="15" xfId="26" applyFont="1" applyFill="1" applyBorder="1" applyAlignment="1">
      <alignment horizontal="center" vertical="center"/>
    </xf>
    <xf numFmtId="0" fontId="16" fillId="0" borderId="15" xfId="26" applyFont="1" applyFill="1" applyBorder="1" applyAlignment="1">
      <alignment vertical="center"/>
    </xf>
    <xf numFmtId="165" fontId="17" fillId="0" borderId="22" xfId="26" applyNumberFormat="1" applyFont="1" applyFill="1" applyBorder="1" applyAlignment="1">
      <alignment horizontal="center" vertical="center"/>
    </xf>
    <xf numFmtId="0" fontId="14" fillId="0" borderId="53" xfId="26" applyFont="1" applyBorder="1" applyAlignment="1">
      <alignment horizontal="center" vertical="center"/>
    </xf>
    <xf numFmtId="0" fontId="15" fillId="0" borderId="37" xfId="26" applyFont="1" applyFill="1" applyBorder="1" applyAlignment="1">
      <alignment horizontal="center" vertical="center"/>
    </xf>
    <xf numFmtId="0" fontId="16" fillId="0" borderId="37" xfId="26" applyFont="1" applyFill="1" applyBorder="1" applyAlignment="1">
      <alignment vertical="center"/>
    </xf>
    <xf numFmtId="0" fontId="17" fillId="0" borderId="34" xfId="26" applyFont="1" applyFill="1" applyBorder="1" applyAlignment="1">
      <alignment horizontal="center" vertical="center"/>
    </xf>
    <xf numFmtId="0" fontId="14" fillId="0" borderId="50" xfId="26" applyFont="1" applyBorder="1" applyAlignment="1">
      <alignment horizontal="center" vertical="center"/>
    </xf>
    <xf numFmtId="165" fontId="17" fillId="0" borderId="20" xfId="26" applyNumberFormat="1" applyFont="1" applyFill="1" applyBorder="1" applyAlignment="1">
      <alignment horizontal="center" vertical="center"/>
    </xf>
    <xf numFmtId="0" fontId="15" fillId="0" borderId="18" xfId="26" applyFont="1" applyFill="1" applyBorder="1" applyAlignment="1">
      <alignment horizontal="center" vertical="center"/>
    </xf>
    <xf numFmtId="0" fontId="15" fillId="0" borderId="17" xfId="26" applyFont="1" applyFill="1" applyBorder="1" applyAlignment="1">
      <alignment horizontal="center" vertical="center"/>
    </xf>
    <xf numFmtId="0" fontId="16" fillId="0" borderId="18" xfId="26" applyFont="1" applyFill="1" applyBorder="1" applyAlignment="1">
      <alignment vertical="center"/>
    </xf>
    <xf numFmtId="49" fontId="14" fillId="0" borderId="17" xfId="26" applyNumberFormat="1" applyFont="1" applyFill="1" applyBorder="1" applyAlignment="1">
      <alignment horizontal="center" vertical="center"/>
    </xf>
    <xf numFmtId="0" fontId="14" fillId="0" borderId="54" xfId="26" applyFont="1" applyBorder="1" applyAlignment="1">
      <alignment horizontal="center" vertical="center"/>
    </xf>
    <xf numFmtId="0" fontId="14" fillId="0" borderId="49" xfId="26" applyFont="1" applyBorder="1" applyAlignment="1">
      <alignment horizontal="center" vertical="center"/>
    </xf>
    <xf numFmtId="0" fontId="14" fillId="0" borderId="51" xfId="26" applyFont="1" applyBorder="1" applyAlignment="1">
      <alignment horizontal="center" vertical="center"/>
    </xf>
    <xf numFmtId="0" fontId="16" fillId="0" borderId="6" xfId="26" applyFont="1" applyFill="1" applyBorder="1" applyAlignment="1">
      <alignment vertical="center"/>
    </xf>
    <xf numFmtId="49" fontId="14" fillId="0" borderId="7" xfId="26" applyNumberFormat="1" applyFont="1" applyFill="1" applyBorder="1" applyAlignment="1">
      <alignment horizontal="center" vertical="center"/>
    </xf>
    <xf numFmtId="165" fontId="14" fillId="0" borderId="20" xfId="26" applyNumberFormat="1" applyFont="1" applyFill="1" applyBorder="1" applyAlignment="1">
      <alignment horizontal="center" vertical="center"/>
    </xf>
    <xf numFmtId="0" fontId="14" fillId="0" borderId="6" xfId="26" applyFont="1" applyFill="1" applyBorder="1" applyAlignment="1">
      <alignment horizontal="center" vertical="center"/>
    </xf>
    <xf numFmtId="0" fontId="16" fillId="0" borderId="34" xfId="26" applyFont="1" applyFill="1" applyBorder="1" applyAlignment="1">
      <alignment vertical="center"/>
    </xf>
    <xf numFmtId="49" fontId="14" fillId="0" borderId="61" xfId="26" applyNumberFormat="1" applyFont="1" applyFill="1" applyBorder="1" applyAlignment="1">
      <alignment horizontal="center" vertical="center"/>
    </xf>
    <xf numFmtId="0" fontId="14" fillId="0" borderId="34" xfId="26" applyFont="1" applyFill="1" applyBorder="1" applyAlignment="1">
      <alignment horizontal="center" vertical="center"/>
    </xf>
    <xf numFmtId="0" fontId="15" fillId="0" borderId="15" xfId="26" applyFont="1" applyBorder="1" applyAlignment="1">
      <alignment horizontal="center" vertical="center"/>
    </xf>
    <xf numFmtId="0" fontId="14" fillId="0" borderId="6" xfId="26" applyFont="1" applyBorder="1" applyAlignment="1">
      <alignment horizontal="center" vertical="center"/>
    </xf>
    <xf numFmtId="0" fontId="15" fillId="0" borderId="18" xfId="26" applyFont="1" applyBorder="1" applyAlignment="1">
      <alignment horizontal="center" vertical="center"/>
    </xf>
    <xf numFmtId="0" fontId="16" fillId="0" borderId="18" xfId="26" applyFont="1" applyBorder="1" applyAlignment="1">
      <alignment vertical="center"/>
    </xf>
    <xf numFmtId="0" fontId="14" fillId="0" borderId="34" xfId="26" applyFont="1" applyBorder="1" applyAlignment="1">
      <alignment horizontal="center" vertical="center"/>
    </xf>
    <xf numFmtId="0" fontId="14" fillId="0" borderId="33" xfId="26" applyFont="1" applyFill="1" applyBorder="1" applyAlignment="1">
      <alignment horizontal="center" vertical="center"/>
    </xf>
    <xf numFmtId="165" fontId="14" fillId="0" borderId="26" xfId="26" applyNumberFormat="1" applyFont="1" applyFill="1" applyBorder="1" applyAlignment="1">
      <alignment horizontal="center" vertical="center"/>
    </xf>
    <xf numFmtId="0" fontId="17" fillId="0" borderId="28" xfId="26" applyFont="1" applyFill="1" applyBorder="1" applyAlignment="1">
      <alignment horizontal="center" vertical="center"/>
    </xf>
    <xf numFmtId="165" fontId="17" fillId="0" borderId="27" xfId="26" applyNumberFormat="1" applyFont="1" applyFill="1" applyBorder="1" applyAlignment="1">
      <alignment horizontal="center" vertical="center"/>
    </xf>
    <xf numFmtId="0" fontId="14" fillId="0" borderId="48" xfId="26" applyFont="1" applyBorder="1" applyAlignment="1">
      <alignment horizontal="center" vertical="center"/>
    </xf>
    <xf numFmtId="164" fontId="17" fillId="0" borderId="3" xfId="26" applyNumberFormat="1" applyFont="1" applyFill="1" applyBorder="1" applyAlignment="1">
      <alignment horizontal="center" vertical="center"/>
    </xf>
    <xf numFmtId="164" fontId="17" fillId="0" borderId="52" xfId="26" applyNumberFormat="1" applyFont="1" applyFill="1" applyBorder="1" applyAlignment="1">
      <alignment horizontal="center" vertical="center"/>
    </xf>
    <xf numFmtId="164" fontId="14" fillId="0" borderId="3" xfId="26" applyNumberFormat="1" applyFont="1" applyFill="1" applyBorder="1" applyAlignment="1">
      <alignment horizontal="center" vertical="center"/>
    </xf>
    <xf numFmtId="164" fontId="14" fillId="0" borderId="52" xfId="26" applyNumberFormat="1" applyFont="1" applyFill="1" applyBorder="1" applyAlignment="1">
      <alignment horizontal="center" vertical="center"/>
    </xf>
    <xf numFmtId="164" fontId="14" fillId="0" borderId="3" xfId="26" applyNumberFormat="1" applyFont="1" applyBorder="1" applyAlignment="1">
      <alignment horizontal="center" vertical="center"/>
    </xf>
    <xf numFmtId="164" fontId="14" fillId="0" borderId="52" xfId="26" applyNumberFormat="1" applyFont="1" applyBorder="1" applyAlignment="1">
      <alignment horizontal="center" vertical="center"/>
    </xf>
    <xf numFmtId="165" fontId="14" fillId="0" borderId="4" xfId="26" applyNumberFormat="1" applyFont="1" applyBorder="1" applyAlignment="1">
      <alignment horizontal="center" vertical="center"/>
    </xf>
    <xf numFmtId="165" fontId="17" fillId="0" borderId="16" xfId="26" applyNumberFormat="1" applyFont="1" applyFill="1" applyBorder="1" applyAlignment="1">
      <alignment horizontal="center" vertical="center"/>
    </xf>
    <xf numFmtId="165" fontId="17" fillId="0" borderId="5" xfId="26" applyNumberFormat="1" applyFont="1" applyFill="1" applyBorder="1" applyAlignment="1">
      <alignment horizontal="center" vertical="center"/>
    </xf>
    <xf numFmtId="0" fontId="15" fillId="0" borderId="30" xfId="26" applyFont="1" applyFill="1" applyBorder="1" applyAlignment="1">
      <alignment horizontal="center" vertical="center"/>
    </xf>
    <xf numFmtId="0" fontId="16" fillId="0" borderId="54" xfId="26" applyFont="1" applyFill="1" applyBorder="1" applyAlignment="1">
      <alignment vertical="center"/>
    </xf>
    <xf numFmtId="49" fontId="14" fillId="0" borderId="30" xfId="26" applyNumberFormat="1" applyFont="1" applyFill="1" applyBorder="1" applyAlignment="1">
      <alignment horizontal="center" vertical="center"/>
    </xf>
    <xf numFmtId="165" fontId="14" fillId="0" borderId="11" xfId="26" applyNumberFormat="1" applyFont="1" applyBorder="1" applyAlignment="1">
      <alignment horizontal="center" vertical="center"/>
    </xf>
    <xf numFmtId="0" fontId="17" fillId="0" borderId="43" xfId="26" applyFont="1" applyFill="1" applyBorder="1" applyAlignment="1">
      <alignment horizontal="center" vertical="center"/>
    </xf>
    <xf numFmtId="165" fontId="17" fillId="0" borderId="12" xfId="26" applyNumberFormat="1" applyFont="1" applyFill="1" applyBorder="1" applyAlignment="1">
      <alignment horizontal="center" vertical="center"/>
    </xf>
    <xf numFmtId="165" fontId="17" fillId="0" borderId="38" xfId="26" applyNumberFormat="1" applyFont="1" applyFill="1" applyBorder="1" applyAlignment="1">
      <alignment horizontal="center" vertical="center"/>
    </xf>
    <xf numFmtId="0" fontId="17" fillId="0" borderId="4" xfId="26" applyFont="1" applyFill="1" applyBorder="1" applyAlignment="1">
      <alignment horizontal="center" vertical="center"/>
    </xf>
    <xf numFmtId="0" fontId="17" fillId="0" borderId="26" xfId="26" applyFont="1" applyFill="1" applyBorder="1" applyAlignment="1">
      <alignment horizontal="center" vertical="center"/>
    </xf>
    <xf numFmtId="165" fontId="17" fillId="0" borderId="11" xfId="26" applyNumberFormat="1" applyFont="1" applyFill="1" applyBorder="1" applyAlignment="1">
      <alignment horizontal="center" vertical="center"/>
    </xf>
    <xf numFmtId="165" fontId="17" fillId="0" borderId="4" xfId="26" applyNumberFormat="1" applyFont="1" applyFill="1" applyBorder="1" applyAlignment="1">
      <alignment horizontal="center" vertical="center"/>
    </xf>
    <xf numFmtId="165" fontId="17" fillId="0" borderId="26" xfId="26" applyNumberFormat="1" applyFont="1" applyFill="1" applyBorder="1" applyAlignment="1">
      <alignment horizontal="center" vertical="center"/>
    </xf>
    <xf numFmtId="165" fontId="14" fillId="0" borderId="11" xfId="26" applyNumberFormat="1" applyFont="1" applyFill="1" applyBorder="1" applyAlignment="1">
      <alignment horizontal="center" vertical="center"/>
    </xf>
    <xf numFmtId="165" fontId="14" fillId="0" borderId="38" xfId="26" applyNumberFormat="1" applyFont="1" applyFill="1" applyBorder="1" applyAlignment="1">
      <alignment horizontal="center" vertical="center"/>
    </xf>
    <xf numFmtId="165" fontId="14" fillId="0" borderId="4" xfId="26" applyNumberFormat="1" applyFont="1" applyFill="1" applyBorder="1" applyAlignment="1">
      <alignment horizontal="center" vertical="center"/>
    </xf>
    <xf numFmtId="165" fontId="14" fillId="0" borderId="26" xfId="26" applyNumberFormat="1" applyFont="1" applyBorder="1" applyAlignment="1">
      <alignment horizontal="center" vertical="center"/>
    </xf>
    <xf numFmtId="164" fontId="0" fillId="0" borderId="21" xfId="1" applyNumberFormat="1" applyFont="1" applyFill="1" applyBorder="1" applyAlignment="1">
      <alignment horizontal="center" vertical="center"/>
    </xf>
    <xf numFmtId="164" fontId="0" fillId="0" borderId="22" xfId="1" applyNumberFormat="1" applyFont="1" applyFill="1" applyBorder="1" applyAlignment="1">
      <alignment horizontal="center" vertical="center"/>
    </xf>
    <xf numFmtId="164" fontId="0" fillId="0" borderId="6" xfId="1" applyNumberFormat="1" applyFont="1" applyFill="1" applyBorder="1" applyAlignment="1">
      <alignment horizontal="center" vertical="center"/>
    </xf>
    <xf numFmtId="164" fontId="23" fillId="0" borderId="34" xfId="1" applyNumberFormat="1" applyFont="1" applyFill="1" applyBorder="1" applyAlignment="1">
      <alignment horizontal="center" vertical="center"/>
    </xf>
    <xf numFmtId="164" fontId="0" fillId="0" borderId="34" xfId="1" applyNumberFormat="1" applyFont="1" applyFill="1" applyBorder="1" applyAlignment="1">
      <alignment horizontal="center" vertical="center"/>
    </xf>
    <xf numFmtId="164" fontId="8" fillId="0" borderId="41" xfId="1" applyNumberFormat="1" applyBorder="1" applyAlignment="1">
      <alignment horizontal="center"/>
    </xf>
    <xf numFmtId="164" fontId="8" fillId="0" borderId="0" xfId="1" applyNumberFormat="1" applyBorder="1" applyAlignment="1">
      <alignment horizontal="center"/>
    </xf>
    <xf numFmtId="164" fontId="8" fillId="0" borderId="0" xfId="1" applyNumberFormat="1" applyBorder="1"/>
    <xf numFmtId="164" fontId="6" fillId="0" borderId="41" xfId="1" applyNumberFormat="1" applyFont="1" applyBorder="1" applyAlignment="1">
      <alignment horizontal="center"/>
    </xf>
    <xf numFmtId="164" fontId="7" fillId="0" borderId="41" xfId="1" applyNumberFormat="1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164" fontId="8" fillId="0" borderId="30" xfId="1" applyNumberFormat="1" applyBorder="1" applyAlignment="1">
      <alignment horizontal="center"/>
    </xf>
    <xf numFmtId="164" fontId="8" fillId="0" borderId="31" xfId="1" applyNumberFormat="1" applyBorder="1" applyAlignment="1">
      <alignment horizontal="center"/>
    </xf>
    <xf numFmtId="49" fontId="3" fillId="0" borderId="6" xfId="1" applyNumberFormat="1" applyFont="1" applyBorder="1" applyAlignment="1">
      <alignment horizontal="center" vertical="center" wrapText="1"/>
    </xf>
    <xf numFmtId="49" fontId="3" fillId="0" borderId="39" xfId="1" applyNumberFormat="1" applyFont="1" applyBorder="1" applyAlignment="1">
      <alignment horizontal="center" vertical="center" wrapText="1"/>
    </xf>
    <xf numFmtId="49" fontId="3" fillId="0" borderId="34" xfId="1" applyNumberFormat="1" applyFont="1" applyBorder="1" applyAlignment="1">
      <alignment horizontal="center" vertical="center" wrapText="1"/>
    </xf>
    <xf numFmtId="49" fontId="19" fillId="0" borderId="33" xfId="1" applyNumberFormat="1" applyFont="1" applyBorder="1" applyAlignment="1">
      <alignment horizontal="center" vertical="center" wrapText="1"/>
    </xf>
    <xf numFmtId="49" fontId="3" fillId="3" borderId="11" xfId="1" applyNumberFormat="1" applyFont="1" applyFill="1" applyBorder="1" applyAlignment="1">
      <alignment horizontal="center" vertical="center" wrapText="1"/>
    </xf>
    <xf numFmtId="49" fontId="3" fillId="3" borderId="32" xfId="1" applyNumberFormat="1" applyFont="1" applyFill="1" applyBorder="1" applyAlignment="1">
      <alignment horizontal="center" vertical="center" wrapText="1"/>
    </xf>
    <xf numFmtId="164" fontId="8" fillId="0" borderId="47" xfId="1" applyNumberFormat="1" applyBorder="1" applyAlignment="1">
      <alignment horizontal="center"/>
    </xf>
    <xf numFmtId="164" fontId="8" fillId="0" borderId="0" xfId="1" applyNumberFormat="1" applyBorder="1" applyAlignment="1">
      <alignment horizontal="center" vertical="center"/>
    </xf>
    <xf numFmtId="164" fontId="8" fillId="0" borderId="48" xfId="1" applyNumberFormat="1" applyBorder="1" applyAlignment="1">
      <alignment horizontal="center"/>
    </xf>
    <xf numFmtId="1" fontId="20" fillId="0" borderId="5" xfId="1" applyNumberFormat="1" applyFont="1" applyBorder="1" applyAlignment="1">
      <alignment horizontal="center" vertical="center"/>
    </xf>
    <xf numFmtId="1" fontId="20" fillId="0" borderId="21" xfId="1" applyNumberFormat="1" applyFont="1" applyBorder="1" applyAlignment="1">
      <alignment horizontal="center" vertical="center"/>
    </xf>
    <xf numFmtId="1" fontId="20" fillId="0" borderId="27" xfId="1" applyNumberFormat="1" applyFont="1" applyBorder="1" applyAlignment="1">
      <alignment horizontal="center" vertical="center"/>
    </xf>
    <xf numFmtId="1" fontId="20" fillId="3" borderId="10" xfId="1" applyNumberFormat="1" applyFont="1" applyFill="1" applyBorder="1" applyAlignment="1">
      <alignment horizontal="center" vertical="center"/>
    </xf>
    <xf numFmtId="164" fontId="3" fillId="0" borderId="6" xfId="1" applyNumberFormat="1" applyFont="1" applyBorder="1" applyAlignment="1">
      <alignment horizontal="center" vertical="center" wrapText="1"/>
    </xf>
    <xf numFmtId="164" fontId="3" fillId="0" borderId="39" xfId="1" applyNumberFormat="1" applyFont="1" applyBorder="1" applyAlignment="1">
      <alignment horizontal="center" vertical="center" wrapText="1"/>
    </xf>
    <xf numFmtId="164" fontId="3" fillId="0" borderId="34" xfId="1" applyNumberFormat="1" applyFont="1" applyBorder="1" applyAlignment="1">
      <alignment horizontal="center" vertical="center" wrapText="1"/>
    </xf>
    <xf numFmtId="164" fontId="19" fillId="0" borderId="33" xfId="1" applyNumberFormat="1" applyFont="1" applyBorder="1" applyAlignment="1">
      <alignment horizontal="center" vertical="center" wrapText="1"/>
    </xf>
    <xf numFmtId="164" fontId="3" fillId="3" borderId="11" xfId="1" applyNumberFormat="1" applyFont="1" applyFill="1" applyBorder="1" applyAlignment="1">
      <alignment horizontal="center" vertical="center" wrapText="1"/>
    </xf>
    <xf numFmtId="164" fontId="3" fillId="3" borderId="32" xfId="1" applyNumberFormat="1" applyFont="1" applyFill="1" applyBorder="1" applyAlignment="1">
      <alignment horizontal="center" vertical="center" wrapText="1"/>
    </xf>
    <xf numFmtId="164" fontId="8" fillId="4" borderId="0" xfId="1" applyNumberFormat="1" applyFill="1" applyBorder="1" applyAlignment="1">
      <alignment horizontal="center"/>
    </xf>
    <xf numFmtId="49" fontId="1" fillId="0" borderId="0" xfId="1" applyNumberFormat="1" applyFont="1" applyBorder="1" applyAlignment="1">
      <alignment vertical="center"/>
    </xf>
    <xf numFmtId="164" fontId="8" fillId="0" borderId="41" xfId="1" applyNumberFormat="1" applyBorder="1" applyAlignment="1">
      <alignment horizontal="center" vertical="center"/>
    </xf>
    <xf numFmtId="164" fontId="8" fillId="0" borderId="47" xfId="1" applyNumberFormat="1" applyBorder="1" applyAlignment="1">
      <alignment horizontal="center" vertical="center"/>
    </xf>
    <xf numFmtId="164" fontId="6" fillId="0" borderId="41" xfId="1" applyNumberFormat="1" applyFont="1" applyBorder="1" applyAlignment="1">
      <alignment horizontal="center" vertical="center"/>
    </xf>
    <xf numFmtId="164" fontId="7" fillId="0" borderId="41" xfId="1" applyNumberFormat="1" applyFont="1" applyBorder="1" applyAlignment="1">
      <alignment horizontal="center" vertical="center"/>
    </xf>
    <xf numFmtId="164" fontId="5" fillId="0" borderId="0" xfId="1" applyNumberFormat="1" applyFont="1" applyBorder="1" applyAlignment="1">
      <alignment horizontal="center" vertical="center"/>
    </xf>
    <xf numFmtId="164" fontId="8" fillId="0" borderId="30" xfId="1" applyNumberFormat="1" applyBorder="1" applyAlignment="1">
      <alignment horizontal="center" vertical="center"/>
    </xf>
    <xf numFmtId="164" fontId="8" fillId="0" borderId="31" xfId="1" applyNumberFormat="1" applyBorder="1" applyAlignment="1">
      <alignment horizontal="center" vertical="center"/>
    </xf>
    <xf numFmtId="164" fontId="8" fillId="0" borderId="48" xfId="1" applyNumberFormat="1" applyBorder="1" applyAlignment="1">
      <alignment horizontal="center" vertical="center"/>
    </xf>
    <xf numFmtId="164" fontId="8" fillId="0" borderId="0" xfId="1" applyNumberFormat="1" applyAlignment="1">
      <alignment horizontal="center"/>
    </xf>
    <xf numFmtId="0" fontId="8" fillId="0" borderId="44" xfId="1" applyBorder="1" applyAlignment="1">
      <alignment horizontal="left"/>
    </xf>
    <xf numFmtId="0" fontId="8" fillId="0" borderId="45" xfId="1" applyBorder="1" applyAlignment="1">
      <alignment horizontal="left"/>
    </xf>
    <xf numFmtId="0" fontId="8" fillId="0" borderId="46" xfId="1" applyBorder="1" applyAlignment="1">
      <alignment horizontal="left"/>
    </xf>
    <xf numFmtId="164" fontId="8" fillId="0" borderId="44" xfId="1" applyNumberFormat="1" applyBorder="1" applyAlignment="1">
      <alignment horizontal="center"/>
    </xf>
    <xf numFmtId="164" fontId="8" fillId="0" borderId="45" xfId="1" applyNumberFormat="1" applyBorder="1" applyAlignment="1">
      <alignment horizontal="center"/>
    </xf>
    <xf numFmtId="164" fontId="8" fillId="0" borderId="46" xfId="1" applyNumberFormat="1" applyBorder="1" applyAlignment="1">
      <alignment horizontal="center"/>
    </xf>
    <xf numFmtId="0" fontId="30" fillId="0" borderId="0" xfId="25" applyFont="1" applyBorder="1" applyAlignment="1">
      <alignment horizontal="center"/>
    </xf>
    <xf numFmtId="0" fontId="28" fillId="0" borderId="44" xfId="25" applyBorder="1" applyAlignment="1">
      <alignment vertical="center"/>
    </xf>
    <xf numFmtId="0" fontId="31" fillId="0" borderId="65" xfId="25" applyFont="1" applyBorder="1" applyAlignment="1">
      <alignment horizontal="center" vertical="center" wrapText="1"/>
    </xf>
    <xf numFmtId="0" fontId="31" fillId="0" borderId="3" xfId="25" applyFont="1" applyBorder="1" applyAlignment="1">
      <alignment horizontal="center" vertical="center" wrapText="1"/>
    </xf>
    <xf numFmtId="0" fontId="28" fillId="0" borderId="4" xfId="25" applyBorder="1" applyAlignment="1">
      <alignment horizontal="center" vertical="center"/>
    </xf>
    <xf numFmtId="170" fontId="28" fillId="0" borderId="0" xfId="27" applyNumberFormat="1" applyFill="1" applyBorder="1" applyAlignment="1">
      <alignment horizontal="center" vertical="center"/>
    </xf>
    <xf numFmtId="0" fontId="28" fillId="0" borderId="0" xfId="25" applyFill="1" applyBorder="1"/>
    <xf numFmtId="0" fontId="28" fillId="0" borderId="20" xfId="25" applyBorder="1" applyAlignment="1">
      <alignment horizontal="center" vertical="center"/>
    </xf>
    <xf numFmtId="170" fontId="28" fillId="5" borderId="22" xfId="27" applyNumberFormat="1" applyFill="1" applyBorder="1" applyAlignment="1">
      <alignment horizontal="center" vertical="center"/>
    </xf>
    <xf numFmtId="170" fontId="28" fillId="0" borderId="22" xfId="27" applyNumberFormat="1" applyFill="1" applyBorder="1" applyAlignment="1">
      <alignment horizontal="center" vertical="center"/>
    </xf>
    <xf numFmtId="0" fontId="28" fillId="0" borderId="26" xfId="25" applyBorder="1" applyAlignment="1">
      <alignment horizontal="center" vertical="center"/>
    </xf>
    <xf numFmtId="0" fontId="3" fillId="0" borderId="28" xfId="25" applyFont="1" applyFill="1" applyBorder="1" applyAlignment="1">
      <alignment horizontal="center" vertical="center"/>
    </xf>
    <xf numFmtId="0" fontId="3" fillId="0" borderId="28" xfId="26" applyFont="1" applyFill="1" applyBorder="1" applyAlignment="1">
      <alignment horizontal="center" vertical="center"/>
    </xf>
    <xf numFmtId="0" fontId="3" fillId="0" borderId="27" xfId="25" applyFont="1" applyFill="1" applyBorder="1" applyAlignment="1">
      <alignment horizontal="center" vertical="center"/>
    </xf>
    <xf numFmtId="0" fontId="3" fillId="0" borderId="0" xfId="26" applyFont="1" applyFill="1" applyBorder="1" applyAlignment="1">
      <alignment horizontal="center" vertical="center"/>
    </xf>
    <xf numFmtId="0" fontId="28" fillId="0" borderId="0" xfId="25" applyFont="1"/>
    <xf numFmtId="170" fontId="28" fillId="0" borderId="16" xfId="27" applyNumberFormat="1" applyFill="1" applyBorder="1" applyAlignment="1">
      <alignment horizontal="center" vertical="center"/>
    </xf>
    <xf numFmtId="170" fontId="28" fillId="0" borderId="2" xfId="27" applyNumberFormat="1" applyFill="1" applyBorder="1" applyAlignment="1">
      <alignment horizontal="center" vertical="center"/>
    </xf>
    <xf numFmtId="170" fontId="28" fillId="0" borderId="5" xfId="27" applyNumberFormat="1" applyFill="1" applyBorder="1" applyAlignment="1">
      <alignment horizontal="center" vertical="center"/>
    </xf>
    <xf numFmtId="170" fontId="28" fillId="0" borderId="23" xfId="27" applyNumberFormat="1" applyFill="1" applyBorder="1" applyAlignment="1">
      <alignment horizontal="center" vertical="center"/>
    </xf>
    <xf numFmtId="170" fontId="28" fillId="0" borderId="21" xfId="27" applyNumberFormat="1" applyFill="1" applyBorder="1" applyAlignment="1">
      <alignment horizontal="center" vertical="center"/>
    </xf>
    <xf numFmtId="164" fontId="28" fillId="0" borderId="22" xfId="27" applyNumberFormat="1" applyFill="1" applyBorder="1" applyAlignment="1">
      <alignment horizontal="center" vertical="center"/>
    </xf>
    <xf numFmtId="0" fontId="28" fillId="0" borderId="16" xfId="27" applyNumberFormat="1" applyFill="1" applyBorder="1" applyAlignment="1">
      <alignment horizontal="center" vertical="center"/>
    </xf>
    <xf numFmtId="0" fontId="28" fillId="0" borderId="22" xfId="27" applyNumberFormat="1" applyFill="1" applyBorder="1" applyAlignment="1">
      <alignment horizontal="center" vertical="center"/>
    </xf>
    <xf numFmtId="0" fontId="28" fillId="0" borderId="1" xfId="25" applyFont="1" applyBorder="1" applyAlignment="1">
      <alignment horizontal="center" vertical="center"/>
    </xf>
    <xf numFmtId="165" fontId="3" fillId="0" borderId="65" xfId="25" applyNumberFormat="1" applyFont="1" applyBorder="1" applyAlignment="1">
      <alignment horizontal="center" vertical="center"/>
    </xf>
    <xf numFmtId="165" fontId="3" fillId="0" borderId="3" xfId="25" applyNumberFormat="1" applyFont="1" applyBorder="1" applyAlignment="1">
      <alignment horizontal="center" vertical="center"/>
    </xf>
    <xf numFmtId="0" fontId="28" fillId="0" borderId="68" xfId="25" applyFont="1" applyBorder="1" applyAlignment="1">
      <alignment horizontal="center" vertical="center" wrapText="1"/>
    </xf>
    <xf numFmtId="164" fontId="3" fillId="0" borderId="69" xfId="25" applyNumberFormat="1" applyFont="1" applyBorder="1" applyAlignment="1">
      <alignment horizontal="center" vertical="center"/>
    </xf>
    <xf numFmtId="164" fontId="3" fillId="0" borderId="70" xfId="25" applyNumberFormat="1" applyFont="1" applyBorder="1" applyAlignment="1">
      <alignment horizontal="center" vertical="center"/>
    </xf>
    <xf numFmtId="0" fontId="28" fillId="5" borderId="22" xfId="27" applyNumberFormat="1" applyFill="1" applyBorder="1" applyAlignment="1">
      <alignment horizontal="center" vertical="center"/>
    </xf>
    <xf numFmtId="0" fontId="3" fillId="5" borderId="28" xfId="25" applyNumberFormat="1" applyFont="1" applyFill="1" applyBorder="1" applyAlignment="1">
      <alignment horizontal="center" vertical="center"/>
    </xf>
    <xf numFmtId="49" fontId="3" fillId="0" borderId="27" xfId="1" applyNumberFormat="1" applyFont="1" applyBorder="1" applyAlignment="1">
      <alignment horizontal="center" vertical="center" wrapText="1"/>
    </xf>
    <xf numFmtId="49" fontId="1" fillId="0" borderId="0" xfId="1" applyNumberFormat="1" applyFont="1" applyAlignment="1">
      <alignment vertical="center"/>
    </xf>
  </cellXfs>
  <cellStyles count="28">
    <cellStyle name="Normal 2" xfId="27"/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Обычный" xfId="0" builtinId="0"/>
    <cellStyle name="Обычный 2" xfId="1"/>
    <cellStyle name="Обычный 2 2" xfId="24"/>
    <cellStyle name="Обычный 2 2 2" xfId="26"/>
    <cellStyle name="Обычный 3 2" xfId="25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</cellStyles>
  <dxfs count="0"/>
  <tableStyles count="0" defaultTableStyle="TableStyleMedium2" defaultPivotStyle="PivotStyleMedium9"/>
  <colors>
    <mruColors>
      <color rgb="FF00FF00"/>
      <color rgb="FFFF66CC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zoomScale="85" zoomScaleNormal="85" workbookViewId="0">
      <selection activeCell="D12" sqref="D12"/>
    </sheetView>
  </sheetViews>
  <sheetFormatPr defaultColWidth="8.88671875" defaultRowHeight="14.4" x14ac:dyDescent="0.3"/>
  <cols>
    <col min="1" max="1" width="8.88671875" style="2"/>
    <col min="2" max="2" width="18.6640625" style="2" customWidth="1"/>
    <col min="3" max="3" width="7.109375" style="2" customWidth="1"/>
    <col min="4" max="4" width="11.44140625" style="2" customWidth="1"/>
    <col min="5" max="5" width="7" style="2" customWidth="1"/>
    <col min="6" max="6" width="10.44140625" style="2" customWidth="1"/>
    <col min="7" max="7" width="17" style="2" customWidth="1"/>
    <col min="8" max="8" width="14.6640625" style="2" customWidth="1"/>
    <col min="9" max="9" width="11.109375" style="2" customWidth="1"/>
    <col min="10" max="10" width="9" style="2" customWidth="1"/>
    <col min="11" max="16384" width="8.88671875" style="1"/>
  </cols>
  <sheetData>
    <row r="1" spans="1:12" ht="19.8" x14ac:dyDescent="0.4">
      <c r="A1" s="134" t="s">
        <v>53</v>
      </c>
      <c r="B1" s="134"/>
      <c r="C1" s="134"/>
      <c r="D1" s="134"/>
      <c r="E1" s="134"/>
      <c r="F1" s="134"/>
      <c r="G1" s="134"/>
      <c r="H1" s="134"/>
      <c r="I1" s="134"/>
      <c r="J1" s="134"/>
    </row>
    <row r="2" spans="1:12" ht="17.399999999999999" x14ac:dyDescent="0.35">
      <c r="A2" s="135" t="s">
        <v>54</v>
      </c>
      <c r="B2" s="135"/>
      <c r="C2" s="135"/>
      <c r="D2" s="135"/>
      <c r="E2" s="135"/>
      <c r="F2" s="135"/>
      <c r="G2" s="135"/>
      <c r="H2" s="135"/>
      <c r="I2" s="135"/>
      <c r="J2" s="135"/>
    </row>
    <row r="3" spans="1:12" ht="6" customHeight="1" thickBot="1" x14ac:dyDescent="0.35"/>
    <row r="4" spans="1:12" s="3" customFormat="1" ht="15" customHeight="1" x14ac:dyDescent="0.3">
      <c r="A4" s="136" t="s">
        <v>0</v>
      </c>
      <c r="B4" s="138" t="s">
        <v>1</v>
      </c>
      <c r="C4" s="140" t="s">
        <v>2</v>
      </c>
      <c r="D4" s="142" t="s">
        <v>3</v>
      </c>
      <c r="E4" s="143"/>
      <c r="F4" s="144" t="s">
        <v>4</v>
      </c>
      <c r="G4" s="145"/>
      <c r="H4" s="138"/>
      <c r="I4" s="146" t="s">
        <v>5</v>
      </c>
      <c r="J4" s="147"/>
    </row>
    <row r="5" spans="1:12" s="8" customFormat="1" ht="15" thickBot="1" x14ac:dyDescent="0.35">
      <c r="A5" s="137"/>
      <c r="B5" s="139"/>
      <c r="C5" s="141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1.6" customHeight="1" x14ac:dyDescent="0.3">
      <c r="A6" s="74">
        <v>1</v>
      </c>
      <c r="B6" s="86" t="s">
        <v>106</v>
      </c>
      <c r="C6" s="94">
        <v>5</v>
      </c>
      <c r="D6" s="36">
        <v>42.6</v>
      </c>
      <c r="E6" s="9">
        <v>3</v>
      </c>
      <c r="F6" s="80">
        <v>249</v>
      </c>
      <c r="G6" s="38" t="s">
        <v>73</v>
      </c>
      <c r="H6" s="41" t="s">
        <v>119</v>
      </c>
      <c r="I6" s="350">
        <v>41.976999999999997</v>
      </c>
      <c r="J6" s="9">
        <v>110</v>
      </c>
    </row>
    <row r="7" spans="1:12" s="3" customFormat="1" ht="21.6" customHeight="1" x14ac:dyDescent="0.3">
      <c r="A7" s="10">
        <v>2</v>
      </c>
      <c r="B7" s="87" t="s">
        <v>103</v>
      </c>
      <c r="C7" s="95">
        <v>2</v>
      </c>
      <c r="D7" s="37">
        <v>42.444000000000003</v>
      </c>
      <c r="E7" s="11">
        <v>2</v>
      </c>
      <c r="F7" s="81">
        <v>249</v>
      </c>
      <c r="G7" s="349">
        <f>H7</f>
        <v>11.182</v>
      </c>
      <c r="H7" s="348">
        <v>11.182</v>
      </c>
      <c r="I7" s="351">
        <v>41.744999999999997</v>
      </c>
      <c r="J7" s="11">
        <v>91</v>
      </c>
    </row>
    <row r="8" spans="1:12" s="3" customFormat="1" ht="21.6" customHeight="1" x14ac:dyDescent="0.3">
      <c r="A8" s="10">
        <v>3</v>
      </c>
      <c r="B8" s="87" t="s">
        <v>98</v>
      </c>
      <c r="C8" s="95">
        <v>1</v>
      </c>
      <c r="D8" s="37">
        <v>42.837000000000003</v>
      </c>
      <c r="E8" s="11">
        <v>7</v>
      </c>
      <c r="F8" s="82">
        <v>248</v>
      </c>
      <c r="G8" s="349" t="s">
        <v>120</v>
      </c>
      <c r="H8" s="348">
        <v>32.164999999999999</v>
      </c>
      <c r="I8" s="352">
        <v>42.026000000000003</v>
      </c>
      <c r="J8" s="11">
        <v>59</v>
      </c>
    </row>
    <row r="9" spans="1:12" s="3" customFormat="1" ht="21.6" customHeight="1" x14ac:dyDescent="0.3">
      <c r="A9" s="10">
        <v>4</v>
      </c>
      <c r="B9" s="87" t="s">
        <v>116</v>
      </c>
      <c r="C9" s="95">
        <v>7</v>
      </c>
      <c r="D9" s="37">
        <v>42.332000000000001</v>
      </c>
      <c r="E9" s="11">
        <v>1</v>
      </c>
      <c r="F9" s="82">
        <v>248</v>
      </c>
      <c r="G9" s="39" t="s">
        <v>120</v>
      </c>
      <c r="H9" s="348">
        <v>4</v>
      </c>
      <c r="I9" s="352">
        <v>42.165999999999997</v>
      </c>
      <c r="J9" s="11">
        <v>248</v>
      </c>
      <c r="L9" s="12"/>
    </row>
    <row r="10" spans="1:12" s="3" customFormat="1" ht="21.6" customHeight="1" x14ac:dyDescent="0.3">
      <c r="A10" s="10">
        <v>5</v>
      </c>
      <c r="B10" s="87" t="s">
        <v>69</v>
      </c>
      <c r="C10" s="95">
        <v>9</v>
      </c>
      <c r="D10" s="37">
        <v>42.695</v>
      </c>
      <c r="E10" s="11">
        <v>6</v>
      </c>
      <c r="F10" s="82">
        <v>248</v>
      </c>
      <c r="G10" s="39" t="s">
        <v>120</v>
      </c>
      <c r="H10" s="348">
        <v>18.298999999999999</v>
      </c>
      <c r="I10" s="352">
        <v>41.914000000000001</v>
      </c>
      <c r="J10" s="11">
        <v>226</v>
      </c>
      <c r="L10" s="12"/>
    </row>
    <row r="11" spans="1:12" s="3" customFormat="1" ht="21.6" customHeight="1" x14ac:dyDescent="0.3">
      <c r="A11" s="10">
        <v>6</v>
      </c>
      <c r="B11" s="87" t="s">
        <v>92</v>
      </c>
      <c r="C11" s="95">
        <v>3</v>
      </c>
      <c r="D11" s="37">
        <v>43.643999999999998</v>
      </c>
      <c r="E11" s="11">
        <v>9</v>
      </c>
      <c r="F11" s="82">
        <v>248</v>
      </c>
      <c r="G11" s="39" t="s">
        <v>120</v>
      </c>
      <c r="H11" s="348">
        <v>4.4320000000000004</v>
      </c>
      <c r="I11" s="352">
        <v>41.805</v>
      </c>
      <c r="J11" s="11">
        <v>25</v>
      </c>
      <c r="L11" s="12"/>
    </row>
    <row r="12" spans="1:12" s="3" customFormat="1" ht="21.6" customHeight="1" x14ac:dyDescent="0.3">
      <c r="A12" s="10">
        <v>7</v>
      </c>
      <c r="B12" s="87" t="s">
        <v>76</v>
      </c>
      <c r="C12" s="95">
        <v>10</v>
      </c>
      <c r="D12" s="37">
        <v>42.694000000000003</v>
      </c>
      <c r="E12" s="11">
        <v>5</v>
      </c>
      <c r="F12" s="82">
        <v>248</v>
      </c>
      <c r="G12" s="39" t="s">
        <v>120</v>
      </c>
      <c r="H12" s="348">
        <v>7.1459999999999999</v>
      </c>
      <c r="I12" s="352">
        <v>41.911000000000001</v>
      </c>
      <c r="J12" s="11">
        <v>190</v>
      </c>
      <c r="L12" s="12"/>
    </row>
    <row r="13" spans="1:12" s="3" customFormat="1" ht="21.6" customHeight="1" x14ac:dyDescent="0.3">
      <c r="A13" s="10">
        <v>8</v>
      </c>
      <c r="B13" s="87" t="s">
        <v>87</v>
      </c>
      <c r="C13" s="95">
        <v>4</v>
      </c>
      <c r="D13" s="37">
        <v>43.427999999999997</v>
      </c>
      <c r="E13" s="11">
        <v>8</v>
      </c>
      <c r="F13" s="82">
        <v>246</v>
      </c>
      <c r="G13" s="39" t="s">
        <v>122</v>
      </c>
      <c r="H13" s="348" t="s">
        <v>123</v>
      </c>
      <c r="I13" s="352">
        <v>42.191000000000003</v>
      </c>
      <c r="J13" s="11">
        <v>122</v>
      </c>
      <c r="L13" s="12"/>
    </row>
    <row r="14" spans="1:12" s="3" customFormat="1" ht="21.6" customHeight="1" x14ac:dyDescent="0.3">
      <c r="A14" s="10">
        <v>9</v>
      </c>
      <c r="B14" s="87" t="s">
        <v>118</v>
      </c>
      <c r="C14" s="95">
        <v>8</v>
      </c>
      <c r="D14" s="37">
        <v>42.689</v>
      </c>
      <c r="E14" s="11">
        <v>4</v>
      </c>
      <c r="F14" s="82">
        <v>243</v>
      </c>
      <c r="G14" s="39" t="s">
        <v>121</v>
      </c>
      <c r="H14" s="40" t="s">
        <v>122</v>
      </c>
      <c r="I14" s="352">
        <v>42.271999999999998</v>
      </c>
      <c r="J14" s="11">
        <v>227</v>
      </c>
    </row>
    <row r="15" spans="1:12" s="3" customFormat="1" ht="21.6" hidden="1" customHeight="1" x14ac:dyDescent="0.3">
      <c r="A15" s="10">
        <v>10</v>
      </c>
      <c r="B15" s="87"/>
      <c r="C15" s="95"/>
      <c r="D15" s="37"/>
      <c r="E15" s="11"/>
      <c r="F15" s="82"/>
      <c r="G15" s="39"/>
      <c r="H15" s="42"/>
      <c r="I15" s="91"/>
      <c r="J15" s="11"/>
    </row>
    <row r="16" spans="1:12" s="3" customFormat="1" ht="21.6" hidden="1" customHeight="1" x14ac:dyDescent="0.3">
      <c r="A16" s="10">
        <v>11</v>
      </c>
      <c r="B16" s="87"/>
      <c r="C16" s="95"/>
      <c r="D16" s="29"/>
      <c r="E16" s="11"/>
      <c r="F16" s="82"/>
      <c r="G16" s="39"/>
      <c r="H16" s="42"/>
      <c r="I16" s="91"/>
      <c r="J16" s="11"/>
    </row>
    <row r="17" spans="1:10" s="3" customFormat="1" ht="21.6" hidden="1" customHeight="1" x14ac:dyDescent="0.3">
      <c r="A17" s="10">
        <v>12</v>
      </c>
      <c r="B17" s="87"/>
      <c r="C17" s="95"/>
      <c r="D17" s="37"/>
      <c r="E17" s="11"/>
      <c r="F17" s="82"/>
      <c r="G17" s="39"/>
      <c r="H17" s="42"/>
      <c r="I17" s="90"/>
      <c r="J17" s="11"/>
    </row>
    <row r="18" spans="1:10" ht="21.6" hidden="1" customHeight="1" x14ac:dyDescent="0.3">
      <c r="A18" s="10">
        <v>13</v>
      </c>
      <c r="B18" s="88"/>
      <c r="C18" s="88"/>
      <c r="D18" s="85"/>
      <c r="E18" s="76"/>
      <c r="F18" s="83"/>
      <c r="G18" s="75"/>
      <c r="H18" s="76"/>
      <c r="I18" s="83"/>
      <c r="J18" s="76"/>
    </row>
    <row r="19" spans="1:10" s="2" customFormat="1" ht="21.6" hidden="1" customHeight="1" x14ac:dyDescent="0.3">
      <c r="A19" s="10">
        <v>14</v>
      </c>
      <c r="B19" s="87"/>
      <c r="C19" s="95"/>
      <c r="D19" s="29"/>
      <c r="E19" s="11"/>
      <c r="F19" s="82"/>
      <c r="G19" s="39"/>
      <c r="H19" s="42"/>
      <c r="I19" s="91"/>
      <c r="J19" s="11"/>
    </row>
    <row r="20" spans="1:10" ht="21.6" hidden="1" customHeight="1" thickBot="1" x14ac:dyDescent="0.35">
      <c r="A20" s="79">
        <v>15</v>
      </c>
      <c r="B20" s="89"/>
      <c r="C20" s="96"/>
      <c r="D20" s="97"/>
      <c r="E20" s="78"/>
      <c r="F20" s="84"/>
      <c r="G20" s="77"/>
      <c r="H20" s="93"/>
      <c r="I20" s="92"/>
      <c r="J20" s="78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J26"/>
  <sheetViews>
    <sheetView zoomScale="60" zoomScaleNormal="60" zoomScalePageLayoutView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16" sqref="C16"/>
    </sheetView>
  </sheetViews>
  <sheetFormatPr defaultColWidth="8.88671875" defaultRowHeight="14.4" x14ac:dyDescent="0.3"/>
  <cols>
    <col min="1" max="1" width="8.88671875" style="252"/>
    <col min="2" max="3" width="35.44140625" style="252" customWidth="1"/>
    <col min="4" max="4" width="9.88671875" style="252" customWidth="1"/>
    <col min="5" max="5" width="11.33203125" style="252" customWidth="1"/>
    <col min="6" max="7" width="12" style="253" customWidth="1"/>
    <col min="8" max="8" width="9.88671875" style="253" customWidth="1"/>
    <col min="9" max="9" width="11" style="253" customWidth="1"/>
    <col min="10" max="10" width="13" style="252" bestFit="1" customWidth="1"/>
    <col min="11" max="16384" width="8.88671875" style="252"/>
  </cols>
  <sheetData>
    <row r="1" spans="1:10" ht="48" customHeight="1" x14ac:dyDescent="0.3">
      <c r="A1" s="251" t="s">
        <v>53</v>
      </c>
      <c r="B1" s="251"/>
      <c r="C1" s="251"/>
      <c r="D1" s="251"/>
      <c r="E1" s="251"/>
      <c r="F1" s="251"/>
      <c r="G1" s="251"/>
      <c r="H1" s="251"/>
      <c r="I1" s="251"/>
      <c r="J1" s="251"/>
    </row>
    <row r="2" spans="1:10" ht="5.25" customHeight="1" x14ac:dyDescent="0.3"/>
    <row r="3" spans="1:10" ht="19.5" customHeight="1" x14ac:dyDescent="0.4">
      <c r="A3" s="254" t="s">
        <v>12</v>
      </c>
      <c r="B3" s="254"/>
      <c r="C3" s="254"/>
      <c r="D3" s="254"/>
      <c r="E3" s="254"/>
      <c r="F3" s="254"/>
      <c r="G3" s="254"/>
      <c r="H3" s="254"/>
      <c r="I3" s="254"/>
      <c r="J3" s="254"/>
    </row>
    <row r="4" spans="1:10" ht="15.75" customHeight="1" thickBot="1" x14ac:dyDescent="0.4">
      <c r="A4" s="255"/>
      <c r="B4" s="255"/>
      <c r="C4" s="255"/>
      <c r="D4" s="255"/>
      <c r="E4" s="255"/>
      <c r="F4" s="255"/>
      <c r="G4" s="255"/>
      <c r="H4" s="255"/>
      <c r="I4" s="255"/>
    </row>
    <row r="5" spans="1:10" s="253" customFormat="1" ht="30" customHeight="1" x14ac:dyDescent="0.3">
      <c r="A5" s="256" t="s">
        <v>2</v>
      </c>
      <c r="B5" s="257" t="s">
        <v>1</v>
      </c>
      <c r="C5" s="258" t="s">
        <v>13</v>
      </c>
      <c r="D5" s="259" t="s">
        <v>14</v>
      </c>
      <c r="E5" s="260" t="s">
        <v>15</v>
      </c>
      <c r="F5" s="261" t="s">
        <v>55</v>
      </c>
      <c r="G5" s="262" t="s">
        <v>68</v>
      </c>
      <c r="H5" s="263" t="s">
        <v>16</v>
      </c>
      <c r="I5" s="263"/>
      <c r="J5" s="262"/>
    </row>
    <row r="6" spans="1:10" s="253" customFormat="1" ht="30" customHeight="1" thickBot="1" x14ac:dyDescent="0.35">
      <c r="A6" s="264"/>
      <c r="B6" s="265"/>
      <c r="C6" s="266"/>
      <c r="D6" s="267"/>
      <c r="E6" s="268"/>
      <c r="F6" s="269"/>
      <c r="G6" s="270"/>
      <c r="H6" s="271" t="s">
        <v>17</v>
      </c>
      <c r="I6" s="271" t="s">
        <v>6</v>
      </c>
      <c r="J6" s="272" t="s">
        <v>7</v>
      </c>
    </row>
    <row r="7" spans="1:10" s="281" customFormat="1" ht="30" customHeight="1" x14ac:dyDescent="0.3">
      <c r="A7" s="273">
        <v>1</v>
      </c>
      <c r="B7" s="274" t="s">
        <v>98</v>
      </c>
      <c r="C7" s="275" t="s">
        <v>109</v>
      </c>
      <c r="D7" s="276" t="s">
        <v>44</v>
      </c>
      <c r="E7" s="329">
        <v>73.3</v>
      </c>
      <c r="F7" s="330">
        <f>AVERAGE(E7:E8)</f>
        <v>81.400000000000006</v>
      </c>
      <c r="G7" s="331">
        <f>IF(F7&gt;79.9,0,IF(F7&gt;79.99,0,IF(F7&gt;77.49,2.5,IF(F7&gt;74.99,5,IF(F7&gt;72.49,7.5,IF(F7&gt;69.99,10,IF(F7&gt;67.49,12.5,IF(F7&gt;64.99,15,IF(F7&gt;62.49,17.5,IF(F7&gt;59.99,20,22.5))))))))))</f>
        <v>0</v>
      </c>
      <c r="H7" s="279"/>
      <c r="I7" s="323">
        <v>42.837000000000003</v>
      </c>
      <c r="J7" s="280">
        <f>RANK(I7,I7:I26,1)</f>
        <v>7</v>
      </c>
    </row>
    <row r="8" spans="1:10" s="281" customFormat="1" ht="30" customHeight="1" thickBot="1" x14ac:dyDescent="0.35">
      <c r="A8" s="282"/>
      <c r="B8" s="283"/>
      <c r="C8" s="284" t="s">
        <v>100</v>
      </c>
      <c r="D8" s="285" t="s">
        <v>45</v>
      </c>
      <c r="E8" s="335">
        <v>89.5</v>
      </c>
      <c r="F8" s="336"/>
      <c r="G8" s="337"/>
      <c r="H8" s="288">
        <v>6</v>
      </c>
      <c r="I8" s="324"/>
      <c r="J8" s="289"/>
    </row>
    <row r="9" spans="1:10" s="281" customFormat="1" ht="30" customHeight="1" x14ac:dyDescent="0.3">
      <c r="A9" s="290">
        <v>2</v>
      </c>
      <c r="B9" s="273" t="s">
        <v>110</v>
      </c>
      <c r="C9" s="291" t="s">
        <v>105</v>
      </c>
      <c r="D9" s="276" t="s">
        <v>41</v>
      </c>
      <c r="E9" s="339">
        <v>65.2</v>
      </c>
      <c r="F9" s="330">
        <f t="shared" ref="F9" si="0">AVERAGE(E9:E10)</f>
        <v>71.25</v>
      </c>
      <c r="G9" s="331">
        <f>IF(F9&gt;79.9,0,IF(F9&gt;79.99,0,IF(F9&gt;77.49,2.5,IF(F9&gt;74.99,5,IF(F9&gt;72.49,7.5,IF(F9&gt;69.99,10,IF(F9&gt;67.49,12.5,IF(F9&gt;64.99,15,IF(F9&gt;62.49,17.5,IF(F9&gt;59.99,20,22.5))))))))))</f>
        <v>10</v>
      </c>
      <c r="H9" s="279">
        <v>7</v>
      </c>
      <c r="I9" s="323">
        <v>42.444000000000003</v>
      </c>
      <c r="J9" s="293">
        <f>RANK(I9,I7:I26,1)</f>
        <v>2</v>
      </c>
    </row>
    <row r="10" spans="1:10" s="281" customFormat="1" ht="30" customHeight="1" thickBot="1" x14ac:dyDescent="0.35">
      <c r="A10" s="294"/>
      <c r="B10" s="282"/>
      <c r="C10" s="295" t="s">
        <v>111</v>
      </c>
      <c r="D10" s="285" t="s">
        <v>40</v>
      </c>
      <c r="E10" s="340">
        <v>77.3</v>
      </c>
      <c r="F10" s="320"/>
      <c r="G10" s="321"/>
      <c r="H10" s="296"/>
      <c r="I10" s="324"/>
      <c r="J10" s="297"/>
    </row>
    <row r="11" spans="1:10" s="281" customFormat="1" ht="30" customHeight="1" x14ac:dyDescent="0.3">
      <c r="A11" s="290">
        <v>3</v>
      </c>
      <c r="B11" s="273" t="s">
        <v>112</v>
      </c>
      <c r="C11" s="291" t="s">
        <v>113</v>
      </c>
      <c r="D11" s="276" t="s">
        <v>33</v>
      </c>
      <c r="E11" s="338">
        <v>97.74</v>
      </c>
      <c r="F11" s="277">
        <f t="shared" ref="F11" si="1">AVERAGE(E11:E12)</f>
        <v>80.12</v>
      </c>
      <c r="G11" s="278">
        <f t="shared" ref="G11" si="2">IF(F11&gt;79.9,0,IF(F11&gt;79.99,0,IF(F11&gt;77.49,2.5,IF(F11&gt;74.99,5,IF(F11&gt;72.49,7.5,IF(F11&gt;69.99,10,IF(F11&gt;67.49,12.5,IF(F11&gt;64.99,15,IF(F11&gt;62.49,17.5,IF(F11&gt;59.99,20,22.5))))))))))</f>
        <v>0</v>
      </c>
      <c r="H11" s="279">
        <v>9</v>
      </c>
      <c r="I11" s="323">
        <v>43.643999999999998</v>
      </c>
      <c r="J11" s="280">
        <f>RANK(I11,I7:I26,1)</f>
        <v>9</v>
      </c>
    </row>
    <row r="12" spans="1:10" s="281" customFormat="1" ht="30" customHeight="1" thickBot="1" x14ac:dyDescent="0.35">
      <c r="A12" s="299"/>
      <c r="B12" s="300"/>
      <c r="C12" s="301" t="s">
        <v>93</v>
      </c>
      <c r="D12" s="302" t="s">
        <v>34</v>
      </c>
      <c r="E12" s="341">
        <v>62.5</v>
      </c>
      <c r="F12" s="336"/>
      <c r="G12" s="337"/>
      <c r="H12" s="296"/>
      <c r="I12" s="324"/>
      <c r="J12" s="289"/>
    </row>
    <row r="13" spans="1:10" s="281" customFormat="1" ht="30" customHeight="1" x14ac:dyDescent="0.3">
      <c r="A13" s="273">
        <v>4</v>
      </c>
      <c r="B13" s="273" t="s">
        <v>114</v>
      </c>
      <c r="C13" s="291" t="s">
        <v>88</v>
      </c>
      <c r="D13" s="276" t="s">
        <v>48</v>
      </c>
      <c r="E13" s="342">
        <v>77.8</v>
      </c>
      <c r="F13" s="330">
        <f t="shared" ref="F13" si="3">AVERAGE(E13:E14)</f>
        <v>85.5</v>
      </c>
      <c r="G13" s="331">
        <f t="shared" ref="G13" si="4">IF(F13&gt;79.9,0,IF(F13&gt;79.99,0,IF(F13&gt;77.49,2.5,IF(F13&gt;74.99,5,IF(F13&gt;72.49,7.5,IF(F13&gt;69.99,10,IF(F13&gt;67.49,12.5,IF(F13&gt;64.99,15,IF(F13&gt;62.49,17.5,IF(F13&gt;59.99,20,22.5))))))))))</f>
        <v>0</v>
      </c>
      <c r="H13" s="279"/>
      <c r="I13" s="323">
        <v>43.427999999999997</v>
      </c>
      <c r="J13" s="280">
        <f>RANK(I13,I7:I26,1)</f>
        <v>8</v>
      </c>
    </row>
    <row r="14" spans="1:10" s="281" customFormat="1" ht="30" customHeight="1" thickBot="1" x14ac:dyDescent="0.35">
      <c r="A14" s="282"/>
      <c r="B14" s="282"/>
      <c r="C14" s="295" t="s">
        <v>89</v>
      </c>
      <c r="D14" s="285" t="s">
        <v>51</v>
      </c>
      <c r="E14" s="343">
        <v>93.2</v>
      </c>
      <c r="F14" s="320"/>
      <c r="G14" s="321"/>
      <c r="H14" s="296">
        <v>10</v>
      </c>
      <c r="I14" s="324"/>
      <c r="J14" s="303"/>
    </row>
    <row r="15" spans="1:10" s="281" customFormat="1" ht="30" customHeight="1" x14ac:dyDescent="0.3">
      <c r="A15" s="273">
        <v>5</v>
      </c>
      <c r="B15" s="273" t="s">
        <v>106</v>
      </c>
      <c r="C15" s="291" t="s">
        <v>115</v>
      </c>
      <c r="D15" s="276" t="s">
        <v>37</v>
      </c>
      <c r="E15" s="338">
        <v>77.099999999999994</v>
      </c>
      <c r="F15" s="277">
        <f t="shared" ref="F15" si="5">AVERAGE(E15:E16)</f>
        <v>79.5</v>
      </c>
      <c r="G15" s="278">
        <f t="shared" ref="G15" si="6">IF(F15&gt;79.9,0,IF(F15&gt;79.99,0,IF(F15&gt;77.49,2.5,IF(F15&gt;74.99,5,IF(F15&gt;72.49,7.5,IF(F15&gt;69.99,10,IF(F15&gt;67.49,12.5,IF(F15&gt;64.99,15,IF(F15&gt;62.49,17.5,IF(F15&gt;59.99,20,22.5))))))))))</f>
        <v>2.5</v>
      </c>
      <c r="H15" s="279">
        <v>1</v>
      </c>
      <c r="I15" s="323">
        <v>42.6</v>
      </c>
      <c r="J15" s="304">
        <f>RANK(I15,I7:I26,1)</f>
        <v>3</v>
      </c>
    </row>
    <row r="16" spans="1:10" s="281" customFormat="1" ht="30" customHeight="1" thickBot="1" x14ac:dyDescent="0.35">
      <c r="A16" s="282"/>
      <c r="B16" s="300"/>
      <c r="C16" s="301" t="s">
        <v>107</v>
      </c>
      <c r="D16" s="302" t="s">
        <v>47</v>
      </c>
      <c r="E16" s="298">
        <v>81.900000000000006</v>
      </c>
      <c r="F16" s="286"/>
      <c r="G16" s="287"/>
      <c r="H16" s="296"/>
      <c r="I16" s="324"/>
      <c r="J16" s="305"/>
    </row>
    <row r="17" spans="1:10" ht="29.25" hidden="1" customHeight="1" x14ac:dyDescent="0.35">
      <c r="A17" s="273">
        <v>6</v>
      </c>
      <c r="B17" s="290"/>
      <c r="C17" s="306"/>
      <c r="D17" s="307" t="s">
        <v>42</v>
      </c>
      <c r="E17" s="308"/>
      <c r="F17" s="292" t="e">
        <f t="shared" ref="F17" si="7">AVERAGE(E17:E18)</f>
        <v>#DIV/0!</v>
      </c>
      <c r="G17" s="287" t="e">
        <f t="shared" ref="G17" si="8">IF(F17&gt;79.9,0,IF(F17&gt;79.99,0,IF(F17&gt;77.49,2.5,IF(F17&gt;74.99,5,IF(F17&gt;72.49,7.5,IF(F17&gt;69.99,10,IF(F17&gt;67.49,12.5,IF(F17&gt;64.99,15,IF(F17&gt;62.49,17.5,IF(F17&gt;59.99,20,22.5))))))))))</f>
        <v>#DIV/0!</v>
      </c>
      <c r="H17" s="309"/>
      <c r="I17" s="325"/>
      <c r="J17" s="304" t="e">
        <f>RANK(I17,I7:I26,1)</f>
        <v>#N/A</v>
      </c>
    </row>
    <row r="18" spans="1:10" ht="29.25" hidden="1" customHeight="1" thickBot="1" x14ac:dyDescent="0.35">
      <c r="A18" s="300"/>
      <c r="B18" s="294"/>
      <c r="C18" s="310"/>
      <c r="D18" s="311" t="s">
        <v>43</v>
      </c>
      <c r="E18" s="344"/>
      <c r="F18" s="336"/>
      <c r="G18" s="337"/>
      <c r="H18" s="312"/>
      <c r="I18" s="326"/>
      <c r="J18" s="305"/>
    </row>
    <row r="19" spans="1:10" ht="29.25" customHeight="1" x14ac:dyDescent="0.3">
      <c r="A19" s="273">
        <v>7</v>
      </c>
      <c r="B19" s="273" t="s">
        <v>116</v>
      </c>
      <c r="C19" s="291" t="s">
        <v>96</v>
      </c>
      <c r="D19" s="276" t="s">
        <v>49</v>
      </c>
      <c r="E19" s="346">
        <v>75.5</v>
      </c>
      <c r="F19" s="330">
        <f t="shared" ref="F19" si="9">AVERAGE(E19:E20)</f>
        <v>71.95</v>
      </c>
      <c r="G19" s="331">
        <f t="shared" ref="G19" si="10">IF(F19&gt;79.9,0,IF(F19&gt;79.99,0,IF(F19&gt;77.49,2.5,IF(F19&gt;74.99,5,IF(F19&gt;72.49,7.5,IF(F19&gt;69.99,10,IF(F19&gt;67.49,12.5,IF(F19&gt;64.99,15,IF(F19&gt;62.49,17.5,IF(F19&gt;59.99,20,22.5))))))))))</f>
        <v>10</v>
      </c>
      <c r="H19" s="309"/>
      <c r="I19" s="325">
        <v>42.332000000000001</v>
      </c>
      <c r="J19" s="304">
        <f>RANK(I19,I7:I26,1)</f>
        <v>1</v>
      </c>
    </row>
    <row r="20" spans="1:10" ht="29.25" customHeight="1" thickBot="1" x14ac:dyDescent="0.35">
      <c r="A20" s="282"/>
      <c r="B20" s="300"/>
      <c r="C20" s="301" t="s">
        <v>97</v>
      </c>
      <c r="D20" s="302" t="s">
        <v>50</v>
      </c>
      <c r="E20" s="319">
        <v>68.400000000000006</v>
      </c>
      <c r="F20" s="320"/>
      <c r="G20" s="321"/>
      <c r="H20" s="312">
        <v>2</v>
      </c>
      <c r="I20" s="326"/>
      <c r="J20" s="305"/>
    </row>
    <row r="21" spans="1:10" ht="29.25" customHeight="1" x14ac:dyDescent="0.3">
      <c r="A21" s="273">
        <v>8</v>
      </c>
      <c r="B21" s="290" t="s">
        <v>82</v>
      </c>
      <c r="C21" s="291" t="s">
        <v>84</v>
      </c>
      <c r="D21" s="276" t="s">
        <v>38</v>
      </c>
      <c r="E21" s="345">
        <v>76.8</v>
      </c>
      <c r="F21" s="277">
        <f t="shared" ref="F21" si="11">AVERAGE(E21:E22)</f>
        <v>81.099999999999994</v>
      </c>
      <c r="G21" s="278">
        <f t="shared" ref="G21" si="12">IF(F21&gt;79.9,0,IF(F21&gt;79.99,0,IF(F21&gt;77.49,2.5,IF(F21&gt;74.99,5,IF(F21&gt;72.49,7.5,IF(F21&gt;69.99,10,IF(F21&gt;67.49,12.5,IF(F21&gt;64.99,15,IF(F21&gt;62.49,17.5,IF(F21&gt;59.99,20,22.5))))))))))</f>
        <v>0</v>
      </c>
      <c r="H21" s="309">
        <v>3</v>
      </c>
      <c r="I21" s="325">
        <v>42.689</v>
      </c>
      <c r="J21" s="304">
        <f>RANK(I21,I7:I26,1)</f>
        <v>4</v>
      </c>
    </row>
    <row r="22" spans="1:10" ht="29.25" customHeight="1" thickBot="1" x14ac:dyDescent="0.35">
      <c r="A22" s="282"/>
      <c r="B22" s="299"/>
      <c r="C22" s="301" t="s">
        <v>83</v>
      </c>
      <c r="D22" s="302" t="s">
        <v>39</v>
      </c>
      <c r="E22" s="344">
        <v>85.4</v>
      </c>
      <c r="F22" s="336"/>
      <c r="G22" s="337"/>
      <c r="H22" s="312"/>
      <c r="I22" s="326"/>
      <c r="J22" s="305"/>
    </row>
    <row r="23" spans="1:10" ht="28.95" customHeight="1" x14ac:dyDescent="0.3">
      <c r="A23" s="273">
        <v>9</v>
      </c>
      <c r="B23" s="313" t="s">
        <v>117</v>
      </c>
      <c r="C23" s="275" t="s">
        <v>71</v>
      </c>
      <c r="D23" s="276" t="s">
        <v>36</v>
      </c>
      <c r="E23" s="329">
        <v>80</v>
      </c>
      <c r="F23" s="330">
        <f t="shared" ref="F23" si="13">AVERAGE(E23:E24)</f>
        <v>80.400000000000006</v>
      </c>
      <c r="G23" s="331">
        <f t="shared" ref="G23" si="14">IF(F23&gt;79.9,0,IF(F23&gt;79.99,0,IF(F23&gt;77.49,2.5,IF(F23&gt;74.99,5,IF(F23&gt;72.49,7.5,IF(F23&gt;69.99,10,IF(F23&gt;67.49,12.5,IF(F23&gt;64.99,15,IF(F23&gt;62.49,17.5,IF(F23&gt;59.99,20,22.5))))))))))</f>
        <v>0</v>
      </c>
      <c r="H23" s="314">
        <v>4</v>
      </c>
      <c r="I23" s="327">
        <v>42.695</v>
      </c>
      <c r="J23" s="304">
        <f>RANK(I23,I7:I26,1)</f>
        <v>6</v>
      </c>
    </row>
    <row r="24" spans="1:10" ht="30" customHeight="1" thickBot="1" x14ac:dyDescent="0.35">
      <c r="A24" s="300"/>
      <c r="B24" s="315"/>
      <c r="C24" s="316" t="s">
        <v>70</v>
      </c>
      <c r="D24" s="302" t="s">
        <v>35</v>
      </c>
      <c r="E24" s="347">
        <v>80.8</v>
      </c>
      <c r="F24" s="320"/>
      <c r="G24" s="321"/>
      <c r="H24" s="317"/>
      <c r="I24" s="328"/>
      <c r="J24" s="305"/>
    </row>
    <row r="25" spans="1:10" ht="29.25" customHeight="1" x14ac:dyDescent="0.3">
      <c r="A25" s="273">
        <v>10</v>
      </c>
      <c r="B25" s="273" t="s">
        <v>76</v>
      </c>
      <c r="C25" s="291" t="s">
        <v>77</v>
      </c>
      <c r="D25" s="276" t="s">
        <v>46</v>
      </c>
      <c r="E25" s="345">
        <v>80.5</v>
      </c>
      <c r="F25" s="277">
        <f t="shared" ref="F25" si="15">AVERAGE(E25:E26)</f>
        <v>76.865000000000009</v>
      </c>
      <c r="G25" s="278">
        <f t="shared" ref="G25" si="16">IF(F25&gt;79.9,0,IF(F25&gt;79.99,0,IF(F25&gt;77.49,2.5,IF(F25&gt;74.99,5,IF(F25&gt;72.49,7.5,IF(F25&gt;69.99,10,IF(F25&gt;67.49,12.5,IF(F25&gt;64.99,15,IF(F25&gt;62.49,17.5,IF(F25&gt;59.99,20,22.5))))))))))</f>
        <v>5</v>
      </c>
      <c r="H25" s="309"/>
      <c r="I25" s="325">
        <v>42.694000000000003</v>
      </c>
      <c r="J25" s="304">
        <f>RANK(I25,I7:I26,1)</f>
        <v>5</v>
      </c>
    </row>
    <row r="26" spans="1:10" ht="29.25" customHeight="1" thickBot="1" x14ac:dyDescent="0.35">
      <c r="A26" s="332"/>
      <c r="B26" s="332"/>
      <c r="C26" s="333" t="s">
        <v>78</v>
      </c>
      <c r="D26" s="334" t="s">
        <v>52</v>
      </c>
      <c r="E26" s="319">
        <v>73.23</v>
      </c>
      <c r="F26" s="320"/>
      <c r="G26" s="321"/>
      <c r="H26" s="318">
        <v>5</v>
      </c>
      <c r="I26" s="326"/>
      <c r="J26" s="322"/>
    </row>
  </sheetData>
  <mergeCells count="70">
    <mergeCell ref="A25:A26"/>
    <mergeCell ref="B25:B26"/>
    <mergeCell ref="F25:F26"/>
    <mergeCell ref="G25:G26"/>
    <mergeCell ref="I25:I26"/>
    <mergeCell ref="J25:J26"/>
    <mergeCell ref="A23:A24"/>
    <mergeCell ref="B23:B24"/>
    <mergeCell ref="F23:F24"/>
    <mergeCell ref="G23:G24"/>
    <mergeCell ref="I23:I24"/>
    <mergeCell ref="J23:J24"/>
    <mergeCell ref="A21:A22"/>
    <mergeCell ref="B21:B22"/>
    <mergeCell ref="F21:F22"/>
    <mergeCell ref="G21:G22"/>
    <mergeCell ref="I21:I22"/>
    <mergeCell ref="J21:J22"/>
    <mergeCell ref="A19:A20"/>
    <mergeCell ref="B19:B20"/>
    <mergeCell ref="F19:F20"/>
    <mergeCell ref="G19:G20"/>
    <mergeCell ref="I19:I20"/>
    <mergeCell ref="J19:J20"/>
    <mergeCell ref="A17:A18"/>
    <mergeCell ref="B17:B18"/>
    <mergeCell ref="F17:F18"/>
    <mergeCell ref="G17:G18"/>
    <mergeCell ref="I17:I18"/>
    <mergeCell ref="J17:J18"/>
    <mergeCell ref="A15:A16"/>
    <mergeCell ref="B15:B16"/>
    <mergeCell ref="F15:F16"/>
    <mergeCell ref="G15:G16"/>
    <mergeCell ref="I15:I16"/>
    <mergeCell ref="J15:J16"/>
    <mergeCell ref="A13:A14"/>
    <mergeCell ref="B13:B14"/>
    <mergeCell ref="F13:F14"/>
    <mergeCell ref="G13:G14"/>
    <mergeCell ref="I13:I14"/>
    <mergeCell ref="J13:J14"/>
    <mergeCell ref="A11:A12"/>
    <mergeCell ref="B11:B12"/>
    <mergeCell ref="F11:F12"/>
    <mergeCell ref="G11:G12"/>
    <mergeCell ref="I11:I12"/>
    <mergeCell ref="J11:J12"/>
    <mergeCell ref="A9:A10"/>
    <mergeCell ref="B9:B10"/>
    <mergeCell ref="F9:F10"/>
    <mergeCell ref="G9:G10"/>
    <mergeCell ref="I9:I10"/>
    <mergeCell ref="J9:J10"/>
    <mergeCell ref="A7:A8"/>
    <mergeCell ref="B7:B8"/>
    <mergeCell ref="F7:F8"/>
    <mergeCell ref="G7:G8"/>
    <mergeCell ref="I7:I8"/>
    <mergeCell ref="J7:J8"/>
    <mergeCell ref="A1:J1"/>
    <mergeCell ref="A3:J3"/>
    <mergeCell ref="A5:A6"/>
    <mergeCell ref="B5:B6"/>
    <mergeCell ref="C5:C6"/>
    <mergeCell ref="D5:D6"/>
    <mergeCell ref="E5:E6"/>
    <mergeCell ref="F5:F6"/>
    <mergeCell ref="G5:G6"/>
    <mergeCell ref="H5:J5"/>
  </mergeCells>
  <pageMargins left="0.31496062992125984" right="0.31496062992125984" top="0.15748031496062992" bottom="0.11811023622047245" header="0.31496062992125984" footer="0.31496062992125984"/>
  <pageSetup paperSize="9" scale="43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zoomScale="70" zoomScaleNormal="70" workbookViewId="0">
      <pane ySplit="2" topLeftCell="A3" activePane="bottomLeft" state="frozen"/>
      <selection pane="bottomLeft" activeCell="D18" sqref="D18"/>
    </sheetView>
  </sheetViews>
  <sheetFormatPr defaultColWidth="9.109375" defaultRowHeight="14.4" x14ac:dyDescent="0.3"/>
  <cols>
    <col min="1" max="1" width="7.5546875" style="98" customWidth="1"/>
    <col min="2" max="2" width="10" style="98" bestFit="1" customWidth="1"/>
    <col min="3" max="3" width="11.5546875" style="98" customWidth="1"/>
    <col min="4" max="5" width="10.44140625" style="98" customWidth="1"/>
    <col min="6" max="6" width="10.33203125" style="98" customWidth="1"/>
    <col min="7" max="7" width="11.33203125" style="98" customWidth="1"/>
    <col min="8" max="8" width="11.6640625" style="98" customWidth="1"/>
    <col min="9" max="9" width="10.21875" style="98" customWidth="1"/>
    <col min="10" max="10" width="10" style="98" customWidth="1"/>
    <col min="11" max="11" width="6.44140625" style="98" customWidth="1"/>
    <col min="12" max="16384" width="9.109375" style="98"/>
  </cols>
  <sheetData>
    <row r="1" spans="1:14" ht="20.399999999999999" thickBot="1" x14ac:dyDescent="0.45">
      <c r="B1" s="397" t="s">
        <v>149</v>
      </c>
      <c r="C1" s="397"/>
      <c r="D1" s="397"/>
      <c r="E1" s="397"/>
      <c r="F1" s="397"/>
      <c r="G1" s="397"/>
      <c r="H1" s="397"/>
      <c r="I1" s="397"/>
      <c r="J1" s="397"/>
    </row>
    <row r="2" spans="1:14" ht="32.25" customHeight="1" thickBot="1" x14ac:dyDescent="0.35">
      <c r="A2" s="398"/>
      <c r="B2" s="399" t="s">
        <v>106</v>
      </c>
      <c r="C2" s="399" t="s">
        <v>103</v>
      </c>
      <c r="D2" s="399" t="s">
        <v>98</v>
      </c>
      <c r="E2" s="399" t="s">
        <v>153</v>
      </c>
      <c r="F2" s="399" t="s">
        <v>69</v>
      </c>
      <c r="G2" s="399" t="s">
        <v>92</v>
      </c>
      <c r="H2" s="399" t="s">
        <v>76</v>
      </c>
      <c r="I2" s="399" t="s">
        <v>87</v>
      </c>
      <c r="J2" s="400" t="s">
        <v>82</v>
      </c>
    </row>
    <row r="3" spans="1:14" x14ac:dyDescent="0.3">
      <c r="A3" s="401">
        <v>1</v>
      </c>
      <c r="B3" s="419">
        <v>56.558999999999997</v>
      </c>
      <c r="C3" s="413">
        <v>58.902999999999999</v>
      </c>
      <c r="D3" s="414">
        <v>58.026000000000003</v>
      </c>
      <c r="E3" s="413">
        <v>60.423999999999999</v>
      </c>
      <c r="F3" s="413">
        <v>57.997</v>
      </c>
      <c r="G3" s="413">
        <v>58.042999999999999</v>
      </c>
      <c r="H3" s="413">
        <v>57.606999999999999</v>
      </c>
      <c r="I3" s="413">
        <v>63.286000000000001</v>
      </c>
      <c r="J3" s="415">
        <v>61.451999999999998</v>
      </c>
      <c r="L3" s="402"/>
      <c r="M3" s="402"/>
      <c r="N3" s="403"/>
    </row>
    <row r="4" spans="1:14" x14ac:dyDescent="0.3">
      <c r="A4" s="404">
        <v>2</v>
      </c>
      <c r="B4" s="420">
        <v>56.033000000000001</v>
      </c>
      <c r="C4" s="406">
        <v>57.948</v>
      </c>
      <c r="D4" s="416">
        <v>57.521000000000001</v>
      </c>
      <c r="E4" s="406">
        <v>56.643000000000001</v>
      </c>
      <c r="F4" s="406">
        <v>59.517000000000003</v>
      </c>
      <c r="G4" s="406">
        <v>56.688000000000002</v>
      </c>
      <c r="H4" s="406">
        <v>57.356000000000002</v>
      </c>
      <c r="I4" s="406">
        <v>60.472999999999999</v>
      </c>
      <c r="J4" s="417">
        <v>60.948</v>
      </c>
      <c r="L4" s="402"/>
      <c r="M4" s="402"/>
      <c r="N4" s="403"/>
    </row>
    <row r="5" spans="1:14" x14ac:dyDescent="0.3">
      <c r="A5" s="404">
        <v>3</v>
      </c>
      <c r="B5" s="420">
        <v>56.875999999999998</v>
      </c>
      <c r="C5" s="406">
        <v>58.238999999999997</v>
      </c>
      <c r="D5" s="416">
        <v>57.262999999999998</v>
      </c>
      <c r="E5" s="406">
        <v>56.338000000000001</v>
      </c>
      <c r="F5" s="406">
        <v>59.725999999999999</v>
      </c>
      <c r="G5" s="406">
        <v>57.930999999999997</v>
      </c>
      <c r="H5" s="406">
        <v>56.683</v>
      </c>
      <c r="I5" s="406">
        <v>59.811</v>
      </c>
      <c r="J5" s="417">
        <v>60.002000000000002</v>
      </c>
      <c r="M5" s="402"/>
      <c r="N5" s="403"/>
    </row>
    <row r="6" spans="1:14" x14ac:dyDescent="0.3">
      <c r="A6" s="404">
        <v>4</v>
      </c>
      <c r="B6" s="420">
        <v>56.408000000000001</v>
      </c>
      <c r="C6" s="406">
        <v>57.002000000000002</v>
      </c>
      <c r="D6" s="416">
        <v>56.582000000000001</v>
      </c>
      <c r="E6" s="405">
        <v>55.902999999999999</v>
      </c>
      <c r="F6" s="406">
        <v>56.261000000000003</v>
      </c>
      <c r="G6" s="406">
        <v>57.930999999999997</v>
      </c>
      <c r="H6" s="406">
        <v>57.137</v>
      </c>
      <c r="I6" s="406">
        <v>60.91</v>
      </c>
      <c r="J6" s="417">
        <v>60.335000000000001</v>
      </c>
      <c r="M6" s="402"/>
      <c r="N6" s="403"/>
    </row>
    <row r="7" spans="1:14" x14ac:dyDescent="0.3">
      <c r="A7" s="404">
        <v>5</v>
      </c>
      <c r="B7" s="420">
        <v>56.222000000000001</v>
      </c>
      <c r="C7" s="406">
        <v>58.424999999999997</v>
      </c>
      <c r="D7" s="416">
        <v>57.521000000000001</v>
      </c>
      <c r="E7" s="406">
        <v>56.079000000000001</v>
      </c>
      <c r="F7" s="406">
        <v>60.747</v>
      </c>
      <c r="G7" s="406">
        <v>58.747</v>
      </c>
      <c r="H7" s="406">
        <v>58.534999999999997</v>
      </c>
      <c r="I7" s="406">
        <v>61.387</v>
      </c>
      <c r="J7" s="417">
        <v>59.823</v>
      </c>
      <c r="M7" s="402"/>
      <c r="N7" s="403"/>
    </row>
    <row r="8" spans="1:14" x14ac:dyDescent="0.3">
      <c r="A8" s="404">
        <v>6</v>
      </c>
      <c r="B8" s="427">
        <v>55.485999999999997</v>
      </c>
      <c r="C8" s="406">
        <v>57.118000000000002</v>
      </c>
      <c r="D8" s="416">
        <v>57.18</v>
      </c>
      <c r="E8" s="405">
        <v>55.86</v>
      </c>
      <c r="F8" s="406">
        <v>56.121000000000002</v>
      </c>
      <c r="G8" s="406">
        <v>57.918999999999997</v>
      </c>
      <c r="H8" s="406">
        <v>56.790999999999997</v>
      </c>
      <c r="I8" s="406">
        <v>57.747</v>
      </c>
      <c r="J8" s="417">
        <v>60.786999999999999</v>
      </c>
      <c r="M8" s="402"/>
      <c r="N8" s="403"/>
    </row>
    <row r="9" spans="1:14" x14ac:dyDescent="0.3">
      <c r="A9" s="404">
        <v>7</v>
      </c>
      <c r="B9" s="418">
        <v>56.39</v>
      </c>
      <c r="C9" s="406">
        <v>58.238999999999997</v>
      </c>
      <c r="D9" s="416">
        <v>57.472000000000001</v>
      </c>
      <c r="E9" s="406">
        <v>56.542000000000002</v>
      </c>
      <c r="F9" s="406">
        <v>56.963999999999999</v>
      </c>
      <c r="G9" s="406">
        <v>57.418999999999997</v>
      </c>
      <c r="H9" s="406">
        <v>56.113999999999997</v>
      </c>
      <c r="I9" s="406">
        <v>59.624000000000002</v>
      </c>
      <c r="J9" s="417">
        <v>61.165999999999997</v>
      </c>
      <c r="M9" s="402"/>
      <c r="N9" s="403"/>
    </row>
    <row r="10" spans="1:14" x14ac:dyDescent="0.3">
      <c r="A10" s="404">
        <v>8</v>
      </c>
      <c r="B10" s="420">
        <v>56.353999999999999</v>
      </c>
      <c r="C10" s="406">
        <v>57.451000000000001</v>
      </c>
      <c r="D10" s="416">
        <v>56.893000000000001</v>
      </c>
      <c r="E10" s="406">
        <v>56.539000000000001</v>
      </c>
      <c r="F10" s="406">
        <v>58.331000000000003</v>
      </c>
      <c r="G10" s="406">
        <v>57.005000000000003</v>
      </c>
      <c r="H10" s="406">
        <v>57.423999999999999</v>
      </c>
      <c r="I10" s="406">
        <v>57.408000000000001</v>
      </c>
      <c r="J10" s="417">
        <v>57.860999999999997</v>
      </c>
      <c r="M10" s="402"/>
      <c r="N10" s="403"/>
    </row>
    <row r="11" spans="1:14" x14ac:dyDescent="0.3">
      <c r="A11" s="404">
        <v>9</v>
      </c>
      <c r="B11" s="418">
        <v>56</v>
      </c>
      <c r="C11" s="406">
        <v>58.106999999999999</v>
      </c>
      <c r="D11" s="416">
        <v>57.607999999999997</v>
      </c>
      <c r="E11" s="405">
        <v>55.932000000000002</v>
      </c>
      <c r="F11" s="406">
        <v>56.216000000000001</v>
      </c>
      <c r="G11" s="406">
        <v>57.100999999999999</v>
      </c>
      <c r="H11" s="406">
        <v>57.493000000000002</v>
      </c>
      <c r="I11" s="406">
        <v>58.378999999999998</v>
      </c>
      <c r="J11" s="417">
        <v>58.588000000000001</v>
      </c>
      <c r="M11" s="402"/>
      <c r="N11" s="403"/>
    </row>
    <row r="12" spans="1:14" ht="16.2" thickBot="1" x14ac:dyDescent="0.35">
      <c r="A12" s="407">
        <v>10</v>
      </c>
      <c r="B12" s="428">
        <v>55.984000000000002</v>
      </c>
      <c r="C12" s="408">
        <v>56.814</v>
      </c>
      <c r="D12" s="409">
        <v>56.633000000000003</v>
      </c>
      <c r="E12" s="408">
        <v>56.018000000000001</v>
      </c>
      <c r="F12" s="408">
        <v>58.561</v>
      </c>
      <c r="G12" s="409">
        <v>55.960999999999999</v>
      </c>
      <c r="H12" s="408">
        <v>58.026000000000003</v>
      </c>
      <c r="I12" s="408">
        <v>57.715000000000003</v>
      </c>
      <c r="J12" s="410">
        <v>58.125999999999998</v>
      </c>
      <c r="M12" s="403"/>
      <c r="N12" s="403"/>
    </row>
    <row r="13" spans="1:14" ht="21" customHeight="1" thickBot="1" x14ac:dyDescent="0.35">
      <c r="A13" s="421" t="s">
        <v>150</v>
      </c>
      <c r="B13" s="422">
        <f>55*10</f>
        <v>550</v>
      </c>
      <c r="C13" s="422">
        <f t="shared" ref="C13:J13" si="0">55*10</f>
        <v>550</v>
      </c>
      <c r="D13" s="422">
        <f t="shared" si="0"/>
        <v>550</v>
      </c>
      <c r="E13" s="422">
        <f t="shared" si="0"/>
        <v>550</v>
      </c>
      <c r="F13" s="422">
        <f t="shared" si="0"/>
        <v>550</v>
      </c>
      <c r="G13" s="422">
        <f t="shared" si="0"/>
        <v>550</v>
      </c>
      <c r="H13" s="422">
        <f t="shared" si="0"/>
        <v>550</v>
      </c>
      <c r="I13" s="422">
        <f t="shared" si="0"/>
        <v>550</v>
      </c>
      <c r="J13" s="423">
        <f t="shared" si="0"/>
        <v>550</v>
      </c>
      <c r="L13" s="403"/>
      <c r="M13" s="411"/>
      <c r="N13" s="403"/>
    </row>
    <row r="14" spans="1:14" ht="30" customHeight="1" thickBot="1" x14ac:dyDescent="0.35">
      <c r="A14" s="424" t="s">
        <v>151</v>
      </c>
      <c r="B14" s="425">
        <f>SUM(B3:B12)-B13</f>
        <v>12.311999999999898</v>
      </c>
      <c r="C14" s="425">
        <f t="shared" ref="C14:J14" si="1">SUM(C3:C12)-C13</f>
        <v>28.245999999999981</v>
      </c>
      <c r="D14" s="425">
        <f t="shared" si="1"/>
        <v>22.698999999999955</v>
      </c>
      <c r="E14" s="425">
        <f t="shared" si="1"/>
        <v>16.27800000000002</v>
      </c>
      <c r="F14" s="425">
        <f t="shared" si="1"/>
        <v>30.441000000000031</v>
      </c>
      <c r="G14" s="425">
        <f t="shared" si="1"/>
        <v>24.744999999999891</v>
      </c>
      <c r="H14" s="425">
        <f t="shared" si="1"/>
        <v>23.16599999999994</v>
      </c>
      <c r="I14" s="425">
        <f t="shared" si="1"/>
        <v>46.740000000000009</v>
      </c>
      <c r="J14" s="426">
        <f t="shared" si="1"/>
        <v>49.087999999999965</v>
      </c>
      <c r="K14" s="412" t="s">
        <v>152</v>
      </c>
      <c r="L14" s="403"/>
      <c r="M14" s="403"/>
      <c r="N14" s="403"/>
    </row>
  </sheetData>
  <mergeCells count="1">
    <mergeCell ref="B1:J1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workbookViewId="0">
      <selection activeCell="P20" sqref="P20:P27"/>
    </sheetView>
  </sheetViews>
  <sheetFormatPr defaultColWidth="9.109375" defaultRowHeight="14.4" x14ac:dyDescent="0.3"/>
  <cols>
    <col min="1" max="1" width="7.5546875" style="98" customWidth="1"/>
    <col min="2" max="2" width="7.6640625" style="98" customWidth="1"/>
    <col min="3" max="3" width="8.21875" style="98" customWidth="1"/>
    <col min="4" max="4" width="8.5546875" style="98" customWidth="1"/>
    <col min="5" max="5" width="10.88671875" style="98" customWidth="1"/>
    <col min="6" max="6" width="9.109375" style="98"/>
    <col min="7" max="7" width="10.88671875" style="98" customWidth="1"/>
    <col min="8" max="8" width="8" style="98" customWidth="1"/>
    <col min="9" max="11" width="9.109375" style="98"/>
    <col min="12" max="12" width="8.109375" style="98" customWidth="1"/>
    <col min="13" max="13" width="9.109375" style="98"/>
    <col min="14" max="14" width="11.109375" style="98" customWidth="1"/>
    <col min="15" max="15" width="9.109375" style="98"/>
    <col min="16" max="16" width="11.44140625" style="98" customWidth="1"/>
    <col min="17" max="16384" width="9.109375" style="98"/>
  </cols>
  <sheetData>
    <row r="1" spans="1:17" ht="39.6" customHeight="1" x14ac:dyDescent="0.35">
      <c r="A1" s="242" t="s">
        <v>56</v>
      </c>
      <c r="B1" s="242"/>
      <c r="C1" s="242"/>
      <c r="D1" s="242"/>
      <c r="E1" s="242"/>
      <c r="F1" s="242"/>
      <c r="G1" s="242"/>
      <c r="H1" s="242"/>
      <c r="J1" s="242" t="s">
        <v>64</v>
      </c>
      <c r="K1" s="242"/>
      <c r="L1" s="242"/>
      <c r="M1" s="242"/>
      <c r="N1" s="242"/>
      <c r="O1" s="242"/>
      <c r="P1" s="242"/>
      <c r="Q1" s="242"/>
    </row>
    <row r="2" spans="1:17" ht="15" thickBot="1" x14ac:dyDescent="0.35"/>
    <row r="3" spans="1:17" ht="18.75" customHeight="1" x14ac:dyDescent="0.3">
      <c r="A3" s="148" t="s">
        <v>57</v>
      </c>
      <c r="B3" s="150" t="s">
        <v>58</v>
      </c>
      <c r="C3" s="152" t="s">
        <v>65</v>
      </c>
      <c r="D3" s="238" t="s">
        <v>59</v>
      </c>
      <c r="E3" s="154" t="s">
        <v>60</v>
      </c>
      <c r="F3" s="150" t="s">
        <v>61</v>
      </c>
      <c r="G3" s="156" t="s">
        <v>62</v>
      </c>
      <c r="H3" s="158" t="s">
        <v>63</v>
      </c>
      <c r="J3" s="148" t="s">
        <v>57</v>
      </c>
      <c r="K3" s="150" t="s">
        <v>58</v>
      </c>
      <c r="L3" s="152" t="s">
        <v>65</v>
      </c>
      <c r="M3" s="238" t="s">
        <v>59</v>
      </c>
      <c r="N3" s="154" t="s">
        <v>60</v>
      </c>
      <c r="O3" s="150" t="s">
        <v>61</v>
      </c>
      <c r="P3" s="156" t="s">
        <v>62</v>
      </c>
      <c r="Q3" s="158" t="s">
        <v>63</v>
      </c>
    </row>
    <row r="4" spans="1:17" ht="16.5" customHeight="1" thickBot="1" x14ac:dyDescent="0.35">
      <c r="A4" s="149"/>
      <c r="B4" s="151"/>
      <c r="C4" s="153"/>
      <c r="D4" s="153"/>
      <c r="E4" s="155"/>
      <c r="F4" s="239"/>
      <c r="G4" s="157"/>
      <c r="H4" s="159"/>
      <c r="J4" s="149"/>
      <c r="K4" s="151"/>
      <c r="L4" s="153"/>
      <c r="M4" s="153"/>
      <c r="N4" s="155"/>
      <c r="O4" s="239"/>
      <c r="P4" s="245"/>
      <c r="Q4" s="159"/>
    </row>
    <row r="5" spans="1:17" x14ac:dyDescent="0.3">
      <c r="A5" s="99">
        <v>5</v>
      </c>
      <c r="B5" s="100">
        <v>600</v>
      </c>
      <c r="C5" s="101"/>
      <c r="D5" s="101"/>
      <c r="E5" s="102">
        <v>0</v>
      </c>
      <c r="F5" s="99">
        <f>B5-C5+D5+E5</f>
        <v>600</v>
      </c>
      <c r="G5" s="240">
        <f>F5-MIN($F$5:$F$13)</f>
        <v>0</v>
      </c>
      <c r="H5" s="103">
        <f>RANK(F5,F$5:F$13,1)</f>
        <v>1</v>
      </c>
      <c r="J5" s="99">
        <v>1</v>
      </c>
      <c r="K5" s="100">
        <v>600</v>
      </c>
      <c r="L5" s="101">
        <v>110</v>
      </c>
      <c r="M5" s="101"/>
      <c r="N5" s="102">
        <v>7</v>
      </c>
      <c r="O5" s="243">
        <f>K5-L5+M5+N5</f>
        <v>497</v>
      </c>
      <c r="P5" s="248">
        <f>O5-MIN($O$5:$O$13)</f>
        <v>0</v>
      </c>
      <c r="Q5" s="246">
        <f>RANK(O5,O$5:O$13,1)</f>
        <v>1</v>
      </c>
    </row>
    <row r="6" spans="1:17" x14ac:dyDescent="0.3">
      <c r="A6" s="104">
        <v>2</v>
      </c>
      <c r="B6" s="105">
        <v>600</v>
      </c>
      <c r="C6" s="106"/>
      <c r="D6" s="106"/>
      <c r="E6" s="107">
        <v>5</v>
      </c>
      <c r="F6" s="104">
        <f t="shared" ref="F6:F13" si="0">B6-C6+D6+E6</f>
        <v>605</v>
      </c>
      <c r="G6" s="241">
        <f>F6-MIN($F$5:$F$13)</f>
        <v>5</v>
      </c>
      <c r="H6" s="108">
        <f>RANK(F6,F$5:F$13,1)</f>
        <v>2</v>
      </c>
      <c r="J6" s="104">
        <v>2</v>
      </c>
      <c r="K6" s="105">
        <v>600</v>
      </c>
      <c r="L6" s="106"/>
      <c r="M6" s="106"/>
      <c r="N6" s="107">
        <v>0</v>
      </c>
      <c r="O6" s="244">
        <f t="shared" ref="O6:O13" si="1">K6-L6+M6+N6</f>
        <v>600</v>
      </c>
      <c r="P6" s="249">
        <f t="shared" ref="P6:P13" si="2">O6-MIN($O$5:$O$13)</f>
        <v>103</v>
      </c>
      <c r="Q6" s="247">
        <f>RANK(O6,O$5:O$13,1)</f>
        <v>2</v>
      </c>
    </row>
    <row r="7" spans="1:17" x14ac:dyDescent="0.3">
      <c r="A7" s="104">
        <v>3</v>
      </c>
      <c r="B7" s="105">
        <v>600</v>
      </c>
      <c r="C7" s="106"/>
      <c r="D7" s="106"/>
      <c r="E7" s="107">
        <v>10</v>
      </c>
      <c r="F7" s="104">
        <f t="shared" si="0"/>
        <v>610</v>
      </c>
      <c r="G7" s="241">
        <f>F7-MIN($F$5:$F$13)</f>
        <v>10</v>
      </c>
      <c r="H7" s="108">
        <f>RANK(F7,F$5:F$13,1)</f>
        <v>3</v>
      </c>
      <c r="J7" s="104">
        <v>10</v>
      </c>
      <c r="K7" s="105">
        <v>600</v>
      </c>
      <c r="L7" s="106"/>
      <c r="M7" s="106"/>
      <c r="N7" s="107">
        <v>1</v>
      </c>
      <c r="O7" s="244">
        <f t="shared" si="1"/>
        <v>601</v>
      </c>
      <c r="P7" s="249">
        <f t="shared" si="2"/>
        <v>104</v>
      </c>
      <c r="Q7" s="247">
        <f>RANK(O7,O$5:O$13,1)</f>
        <v>3</v>
      </c>
    </row>
    <row r="8" spans="1:17" x14ac:dyDescent="0.3">
      <c r="A8" s="104">
        <v>8</v>
      </c>
      <c r="B8" s="105">
        <v>600</v>
      </c>
      <c r="C8" s="106"/>
      <c r="D8" s="106"/>
      <c r="E8" s="107">
        <v>10</v>
      </c>
      <c r="F8" s="104">
        <f t="shared" si="0"/>
        <v>610</v>
      </c>
      <c r="G8" s="241">
        <f>F8-MIN($F$5:$F$13)</f>
        <v>10</v>
      </c>
      <c r="H8" s="108">
        <f>RANK(F8,F$5:F$13,1)</f>
        <v>3</v>
      </c>
      <c r="J8" s="104">
        <v>3</v>
      </c>
      <c r="K8" s="105">
        <v>600</v>
      </c>
      <c r="L8" s="106"/>
      <c r="M8" s="106"/>
      <c r="N8" s="107">
        <v>3</v>
      </c>
      <c r="O8" s="244">
        <f t="shared" si="1"/>
        <v>603</v>
      </c>
      <c r="P8" s="249">
        <f t="shared" si="2"/>
        <v>106</v>
      </c>
      <c r="Q8" s="247">
        <f>RANK(O8,O$5:O$13,1)</f>
        <v>4</v>
      </c>
    </row>
    <row r="9" spans="1:17" x14ac:dyDescent="0.3">
      <c r="A9" s="104">
        <v>7</v>
      </c>
      <c r="B9" s="105">
        <v>600</v>
      </c>
      <c r="C9" s="106"/>
      <c r="D9" s="106"/>
      <c r="E9" s="107">
        <v>14</v>
      </c>
      <c r="F9" s="104">
        <f t="shared" si="0"/>
        <v>614</v>
      </c>
      <c r="G9" s="241">
        <f>F9-MIN($F$5:$F$13)</f>
        <v>14</v>
      </c>
      <c r="H9" s="108">
        <f>RANK(F9,F$5:F$13,1)</f>
        <v>5</v>
      </c>
      <c r="J9" s="104">
        <v>8</v>
      </c>
      <c r="K9" s="105">
        <v>600</v>
      </c>
      <c r="L9" s="106"/>
      <c r="M9" s="106"/>
      <c r="N9" s="107">
        <v>8</v>
      </c>
      <c r="O9" s="244">
        <f t="shared" si="1"/>
        <v>608</v>
      </c>
      <c r="P9" s="249">
        <f t="shared" si="2"/>
        <v>111</v>
      </c>
      <c r="Q9" s="247">
        <f>RANK(O9,O$5:O$13,1)</f>
        <v>5</v>
      </c>
    </row>
    <row r="10" spans="1:17" x14ac:dyDescent="0.3">
      <c r="A10" s="104">
        <v>1</v>
      </c>
      <c r="B10" s="105">
        <v>600</v>
      </c>
      <c r="C10" s="106"/>
      <c r="D10" s="106">
        <v>5</v>
      </c>
      <c r="E10" s="107">
        <v>12</v>
      </c>
      <c r="F10" s="104">
        <f t="shared" si="0"/>
        <v>617</v>
      </c>
      <c r="G10" s="241">
        <f>F10-MIN($F$5:$F$13)</f>
        <v>17</v>
      </c>
      <c r="H10" s="108">
        <f>RANK(F10,F$5:F$13,1)</f>
        <v>6</v>
      </c>
      <c r="J10" s="104">
        <v>5</v>
      </c>
      <c r="K10" s="105">
        <v>600</v>
      </c>
      <c r="L10" s="106"/>
      <c r="M10" s="106"/>
      <c r="N10" s="107">
        <v>9</v>
      </c>
      <c r="O10" s="244">
        <f t="shared" si="1"/>
        <v>609</v>
      </c>
      <c r="P10" s="249">
        <f t="shared" si="2"/>
        <v>112</v>
      </c>
      <c r="Q10" s="247">
        <f>RANK(O10,O$5:O$13,1)</f>
        <v>6</v>
      </c>
    </row>
    <row r="11" spans="1:17" x14ac:dyDescent="0.3">
      <c r="A11" s="104">
        <v>10</v>
      </c>
      <c r="B11" s="105">
        <v>600</v>
      </c>
      <c r="C11" s="106"/>
      <c r="D11" s="106"/>
      <c r="E11" s="107">
        <v>22</v>
      </c>
      <c r="F11" s="104">
        <f t="shared" si="0"/>
        <v>622</v>
      </c>
      <c r="G11" s="241">
        <f>F11-MIN($F$5:$F$13)</f>
        <v>22</v>
      </c>
      <c r="H11" s="108">
        <f>RANK(F11,F$5:F$13,1)</f>
        <v>7</v>
      </c>
      <c r="J11" s="104">
        <v>9</v>
      </c>
      <c r="K11" s="105">
        <v>600</v>
      </c>
      <c r="L11" s="106"/>
      <c r="M11" s="106"/>
      <c r="N11" s="107">
        <v>23</v>
      </c>
      <c r="O11" s="244">
        <f t="shared" si="1"/>
        <v>623</v>
      </c>
      <c r="P11" s="249">
        <f t="shared" si="2"/>
        <v>126</v>
      </c>
      <c r="Q11" s="247">
        <f>RANK(O11,O$5:O$13,1)</f>
        <v>7</v>
      </c>
    </row>
    <row r="12" spans="1:17" x14ac:dyDescent="0.3">
      <c r="A12" s="104">
        <v>9</v>
      </c>
      <c r="B12" s="105">
        <v>600</v>
      </c>
      <c r="C12" s="106"/>
      <c r="D12" s="106"/>
      <c r="E12" s="107">
        <v>35.5</v>
      </c>
      <c r="F12" s="104">
        <f t="shared" si="0"/>
        <v>635.5</v>
      </c>
      <c r="G12" s="241">
        <f>F12-MIN($F$5:$F$13)</f>
        <v>35.5</v>
      </c>
      <c r="H12" s="108">
        <f>RANK(F12,F$5:F$13,1)</f>
        <v>8</v>
      </c>
      <c r="J12" s="104">
        <v>7</v>
      </c>
      <c r="K12" s="105">
        <v>600</v>
      </c>
      <c r="L12" s="106"/>
      <c r="M12" s="106"/>
      <c r="N12" s="107">
        <v>24</v>
      </c>
      <c r="O12" s="244">
        <f t="shared" si="1"/>
        <v>624</v>
      </c>
      <c r="P12" s="249">
        <f t="shared" si="2"/>
        <v>127</v>
      </c>
      <c r="Q12" s="247">
        <f>RANK(O12,O$5:O$13,1)</f>
        <v>8</v>
      </c>
    </row>
    <row r="13" spans="1:17" ht="15" thickBot="1" x14ac:dyDescent="0.35">
      <c r="A13" s="104">
        <v>4</v>
      </c>
      <c r="B13" s="105">
        <v>600</v>
      </c>
      <c r="C13" s="106"/>
      <c r="D13" s="106"/>
      <c r="E13" s="107">
        <v>38</v>
      </c>
      <c r="F13" s="104">
        <f t="shared" si="0"/>
        <v>638</v>
      </c>
      <c r="G13" s="241">
        <f>F13-MIN($F$5:$F$13)</f>
        <v>38</v>
      </c>
      <c r="H13" s="108">
        <f>RANK(F13,F$5:F$13,1)</f>
        <v>9</v>
      </c>
      <c r="J13" s="104">
        <v>4</v>
      </c>
      <c r="K13" s="105">
        <v>600</v>
      </c>
      <c r="L13" s="106"/>
      <c r="M13" s="106"/>
      <c r="N13" s="107">
        <v>34</v>
      </c>
      <c r="O13" s="244">
        <f t="shared" si="1"/>
        <v>634</v>
      </c>
      <c r="P13" s="250">
        <f t="shared" si="2"/>
        <v>137</v>
      </c>
      <c r="Q13" s="247">
        <f>RANK(O13,O$5:O$13,1)</f>
        <v>9</v>
      </c>
    </row>
    <row r="15" spans="1:17" ht="34.200000000000003" customHeight="1" x14ac:dyDescent="0.35">
      <c r="A15" s="242" t="s">
        <v>66</v>
      </c>
      <c r="B15" s="242"/>
      <c r="C15" s="242"/>
      <c r="D15" s="242"/>
      <c r="E15" s="242"/>
      <c r="F15" s="242"/>
      <c r="G15" s="242"/>
      <c r="H15" s="242"/>
      <c r="J15" s="242" t="s">
        <v>67</v>
      </c>
      <c r="K15" s="242"/>
      <c r="L15" s="242"/>
      <c r="M15" s="242"/>
      <c r="N15" s="242"/>
      <c r="O15" s="242"/>
      <c r="P15" s="242"/>
      <c r="Q15" s="242"/>
    </row>
    <row r="16" spans="1:17" ht="15" thickBot="1" x14ac:dyDescent="0.35"/>
    <row r="17" spans="1:17" ht="14.4" customHeight="1" x14ac:dyDescent="0.3">
      <c r="A17" s="148" t="s">
        <v>57</v>
      </c>
      <c r="B17" s="150" t="s">
        <v>58</v>
      </c>
      <c r="C17" s="152" t="s">
        <v>65</v>
      </c>
      <c r="D17" s="238" t="s">
        <v>59</v>
      </c>
      <c r="E17" s="154" t="s">
        <v>60</v>
      </c>
      <c r="F17" s="150" t="s">
        <v>61</v>
      </c>
      <c r="G17" s="156" t="s">
        <v>62</v>
      </c>
      <c r="H17" s="158" t="s">
        <v>63</v>
      </c>
      <c r="J17" s="148" t="s">
        <v>57</v>
      </c>
      <c r="K17" s="150" t="s">
        <v>58</v>
      </c>
      <c r="L17" s="152" t="s">
        <v>65</v>
      </c>
      <c r="M17" s="238" t="s">
        <v>59</v>
      </c>
      <c r="N17" s="154" t="s">
        <v>60</v>
      </c>
      <c r="O17" s="150" t="s">
        <v>61</v>
      </c>
      <c r="P17" s="156" t="s">
        <v>62</v>
      </c>
      <c r="Q17" s="158" t="s">
        <v>63</v>
      </c>
    </row>
    <row r="18" spans="1:17" ht="15" thickBot="1" x14ac:dyDescent="0.35">
      <c r="A18" s="149"/>
      <c r="B18" s="151"/>
      <c r="C18" s="153"/>
      <c r="D18" s="153"/>
      <c r="E18" s="155"/>
      <c r="F18" s="239"/>
      <c r="G18" s="157"/>
      <c r="H18" s="159"/>
      <c r="J18" s="149"/>
      <c r="K18" s="151"/>
      <c r="L18" s="153"/>
      <c r="M18" s="153"/>
      <c r="N18" s="155"/>
      <c r="O18" s="239"/>
      <c r="P18" s="157"/>
      <c r="Q18" s="159"/>
    </row>
    <row r="19" spans="1:17" x14ac:dyDescent="0.3">
      <c r="A19" s="99">
        <v>10</v>
      </c>
      <c r="B19" s="100">
        <v>600</v>
      </c>
      <c r="C19" s="101">
        <v>62</v>
      </c>
      <c r="D19" s="101"/>
      <c r="E19" s="102">
        <v>1</v>
      </c>
      <c r="F19" s="99">
        <f>B19-C19+D19+E19</f>
        <v>539</v>
      </c>
      <c r="G19" s="240">
        <f>F19-MIN($F$19:$F$27)</f>
        <v>0</v>
      </c>
      <c r="H19" s="103">
        <f>RANK(F19,F$19:F$27,1)</f>
        <v>1</v>
      </c>
      <c r="J19" s="99">
        <v>9</v>
      </c>
      <c r="K19" s="100">
        <v>600</v>
      </c>
      <c r="L19" s="101">
        <v>62</v>
      </c>
      <c r="M19" s="101"/>
      <c r="N19" s="102">
        <v>3</v>
      </c>
      <c r="O19" s="99">
        <f>K19-L19+M19+N19</f>
        <v>541</v>
      </c>
      <c r="P19" s="240">
        <f>O19-MIN($O$19:$O$27)</f>
        <v>0</v>
      </c>
      <c r="Q19" s="103">
        <f>RANK(O19,O$19:O$27,1)</f>
        <v>1</v>
      </c>
    </row>
    <row r="20" spans="1:17" x14ac:dyDescent="0.3">
      <c r="A20" s="104">
        <v>5</v>
      </c>
      <c r="B20" s="105">
        <v>600</v>
      </c>
      <c r="C20" s="106"/>
      <c r="D20" s="106"/>
      <c r="E20" s="107">
        <v>0</v>
      </c>
      <c r="F20" s="104">
        <f t="shared" ref="F20:F27" si="3">B20-C20+D20+E20</f>
        <v>600</v>
      </c>
      <c r="G20" s="241">
        <f t="shared" ref="G20:G27" si="4">F20-MIN($F$19:$F$27)</f>
        <v>61</v>
      </c>
      <c r="H20" s="108">
        <f t="shared" ref="H20:H27" si="5">RANK(F20,F$19:F$27,1)</f>
        <v>2</v>
      </c>
      <c r="J20" s="104">
        <v>5</v>
      </c>
      <c r="K20" s="105">
        <v>600</v>
      </c>
      <c r="L20" s="106"/>
      <c r="M20" s="106"/>
      <c r="N20" s="107">
        <v>0</v>
      </c>
      <c r="O20" s="104">
        <f t="shared" ref="O20:O27" si="6">K20-L20+M20+N20</f>
        <v>600</v>
      </c>
      <c r="P20" s="241">
        <f t="shared" ref="P20:P27" si="7">O20-MIN($O$19:$O$27)</f>
        <v>59</v>
      </c>
      <c r="Q20" s="108">
        <f t="shared" ref="Q20:Q27" si="8">RANK(O20,O$19:O$27,1)</f>
        <v>2</v>
      </c>
    </row>
    <row r="21" spans="1:17" x14ac:dyDescent="0.3">
      <c r="A21" s="104">
        <v>7</v>
      </c>
      <c r="B21" s="105">
        <v>600</v>
      </c>
      <c r="C21" s="106"/>
      <c r="D21" s="106"/>
      <c r="E21" s="107">
        <v>4</v>
      </c>
      <c r="F21" s="104">
        <f t="shared" si="3"/>
        <v>604</v>
      </c>
      <c r="G21" s="241">
        <f t="shared" si="4"/>
        <v>65</v>
      </c>
      <c r="H21" s="108">
        <f t="shared" si="5"/>
        <v>3</v>
      </c>
      <c r="J21" s="104">
        <v>2</v>
      </c>
      <c r="K21" s="105">
        <v>600</v>
      </c>
      <c r="L21" s="106"/>
      <c r="M21" s="106"/>
      <c r="N21" s="107">
        <v>1</v>
      </c>
      <c r="O21" s="104">
        <f t="shared" si="6"/>
        <v>601</v>
      </c>
      <c r="P21" s="241">
        <f t="shared" si="7"/>
        <v>60</v>
      </c>
      <c r="Q21" s="108">
        <f t="shared" si="8"/>
        <v>3</v>
      </c>
    </row>
    <row r="22" spans="1:17" x14ac:dyDescent="0.3">
      <c r="A22" s="104">
        <v>2</v>
      </c>
      <c r="B22" s="105">
        <v>600</v>
      </c>
      <c r="C22" s="106"/>
      <c r="D22" s="106"/>
      <c r="E22" s="107">
        <v>14</v>
      </c>
      <c r="F22" s="104">
        <f t="shared" si="3"/>
        <v>614</v>
      </c>
      <c r="G22" s="241">
        <f t="shared" si="4"/>
        <v>75</v>
      </c>
      <c r="H22" s="108">
        <f t="shared" si="5"/>
        <v>4</v>
      </c>
      <c r="J22" s="104">
        <v>7</v>
      </c>
      <c r="K22" s="105">
        <v>600</v>
      </c>
      <c r="L22" s="106"/>
      <c r="M22" s="106"/>
      <c r="N22" s="107">
        <v>5</v>
      </c>
      <c r="O22" s="104">
        <f t="shared" si="6"/>
        <v>605</v>
      </c>
      <c r="P22" s="241">
        <f t="shared" si="7"/>
        <v>64</v>
      </c>
      <c r="Q22" s="108">
        <f t="shared" si="8"/>
        <v>4</v>
      </c>
    </row>
    <row r="23" spans="1:17" x14ac:dyDescent="0.3">
      <c r="A23" s="104">
        <v>4</v>
      </c>
      <c r="B23" s="105">
        <v>600</v>
      </c>
      <c r="C23" s="106"/>
      <c r="D23" s="106"/>
      <c r="E23" s="107">
        <v>15</v>
      </c>
      <c r="F23" s="104">
        <f t="shared" si="3"/>
        <v>615</v>
      </c>
      <c r="G23" s="241">
        <f t="shared" si="4"/>
        <v>76</v>
      </c>
      <c r="H23" s="108">
        <f t="shared" si="5"/>
        <v>5</v>
      </c>
      <c r="J23" s="104">
        <v>10</v>
      </c>
      <c r="K23" s="105">
        <v>600</v>
      </c>
      <c r="L23" s="106"/>
      <c r="M23" s="106"/>
      <c r="N23" s="107">
        <v>9</v>
      </c>
      <c r="O23" s="104">
        <f t="shared" si="6"/>
        <v>609</v>
      </c>
      <c r="P23" s="241">
        <f t="shared" si="7"/>
        <v>68</v>
      </c>
      <c r="Q23" s="108">
        <f t="shared" si="8"/>
        <v>5</v>
      </c>
    </row>
    <row r="24" spans="1:17" x14ac:dyDescent="0.3">
      <c r="A24" s="104">
        <v>3</v>
      </c>
      <c r="B24" s="105">
        <v>600</v>
      </c>
      <c r="C24" s="106"/>
      <c r="D24" s="106"/>
      <c r="E24" s="107">
        <v>16</v>
      </c>
      <c r="F24" s="104">
        <f t="shared" si="3"/>
        <v>616</v>
      </c>
      <c r="G24" s="241">
        <f t="shared" si="4"/>
        <v>77</v>
      </c>
      <c r="H24" s="108">
        <f t="shared" si="5"/>
        <v>6</v>
      </c>
      <c r="J24" s="104">
        <v>3</v>
      </c>
      <c r="K24" s="105">
        <v>600</v>
      </c>
      <c r="L24" s="106"/>
      <c r="M24" s="106"/>
      <c r="N24" s="107">
        <v>15</v>
      </c>
      <c r="O24" s="104">
        <f t="shared" si="6"/>
        <v>615</v>
      </c>
      <c r="P24" s="241">
        <f t="shared" si="7"/>
        <v>74</v>
      </c>
      <c r="Q24" s="108">
        <f t="shared" si="8"/>
        <v>6</v>
      </c>
    </row>
    <row r="25" spans="1:17" x14ac:dyDescent="0.3">
      <c r="A25" s="104">
        <v>1</v>
      </c>
      <c r="B25" s="105">
        <v>600</v>
      </c>
      <c r="C25" s="106"/>
      <c r="D25" s="106"/>
      <c r="E25" s="107">
        <v>20</v>
      </c>
      <c r="F25" s="104">
        <f t="shared" si="3"/>
        <v>620</v>
      </c>
      <c r="G25" s="241">
        <f t="shared" si="4"/>
        <v>81</v>
      </c>
      <c r="H25" s="108">
        <f t="shared" si="5"/>
        <v>7</v>
      </c>
      <c r="J25" s="104">
        <v>1</v>
      </c>
      <c r="K25" s="105">
        <v>600</v>
      </c>
      <c r="L25" s="106"/>
      <c r="M25" s="106"/>
      <c r="N25" s="107">
        <v>17</v>
      </c>
      <c r="O25" s="104">
        <f t="shared" si="6"/>
        <v>617</v>
      </c>
      <c r="P25" s="241">
        <f t="shared" si="7"/>
        <v>76</v>
      </c>
      <c r="Q25" s="108">
        <f t="shared" si="8"/>
        <v>7</v>
      </c>
    </row>
    <row r="26" spans="1:17" x14ac:dyDescent="0.3">
      <c r="A26" s="104">
        <v>9</v>
      </c>
      <c r="B26" s="105">
        <v>600</v>
      </c>
      <c r="C26" s="106"/>
      <c r="D26" s="106"/>
      <c r="E26" s="107">
        <v>20</v>
      </c>
      <c r="F26" s="104">
        <f t="shared" si="3"/>
        <v>620</v>
      </c>
      <c r="G26" s="241">
        <f t="shared" si="4"/>
        <v>81</v>
      </c>
      <c r="H26" s="108">
        <f t="shared" si="5"/>
        <v>7</v>
      </c>
      <c r="J26" s="104">
        <v>8</v>
      </c>
      <c r="K26" s="105">
        <v>600</v>
      </c>
      <c r="L26" s="106"/>
      <c r="M26" s="106"/>
      <c r="N26" s="107">
        <v>23</v>
      </c>
      <c r="O26" s="104">
        <f t="shared" si="6"/>
        <v>623</v>
      </c>
      <c r="P26" s="241">
        <f t="shared" si="7"/>
        <v>82</v>
      </c>
      <c r="Q26" s="108">
        <f t="shared" si="8"/>
        <v>8</v>
      </c>
    </row>
    <row r="27" spans="1:17" ht="13.8" customHeight="1" x14ac:dyDescent="0.3">
      <c r="A27" s="104">
        <v>8</v>
      </c>
      <c r="B27" s="105">
        <v>600</v>
      </c>
      <c r="C27" s="106"/>
      <c r="D27" s="106"/>
      <c r="E27" s="107">
        <v>32</v>
      </c>
      <c r="F27" s="104">
        <f t="shared" si="3"/>
        <v>632</v>
      </c>
      <c r="G27" s="241">
        <f t="shared" si="4"/>
        <v>93</v>
      </c>
      <c r="H27" s="108">
        <f t="shared" si="5"/>
        <v>9</v>
      </c>
      <c r="J27" s="104">
        <v>4</v>
      </c>
      <c r="K27" s="105">
        <v>600</v>
      </c>
      <c r="L27" s="106"/>
      <c r="M27" s="106"/>
      <c r="N27" s="107">
        <v>24</v>
      </c>
      <c r="O27" s="104">
        <f t="shared" si="6"/>
        <v>624</v>
      </c>
      <c r="P27" s="241">
        <f t="shared" si="7"/>
        <v>83</v>
      </c>
      <c r="Q27" s="108">
        <f t="shared" si="8"/>
        <v>9</v>
      </c>
    </row>
  </sheetData>
  <mergeCells count="36">
    <mergeCell ref="A1:H1"/>
    <mergeCell ref="A3:A4"/>
    <mergeCell ref="B3:B4"/>
    <mergeCell ref="C3:C4"/>
    <mergeCell ref="E3:E4"/>
    <mergeCell ref="F3:F4"/>
    <mergeCell ref="G3:G4"/>
    <mergeCell ref="H3:H4"/>
    <mergeCell ref="D3:D4"/>
    <mergeCell ref="A15:H15"/>
    <mergeCell ref="A17:A18"/>
    <mergeCell ref="B17:B18"/>
    <mergeCell ref="C17:C18"/>
    <mergeCell ref="E17:E18"/>
    <mergeCell ref="F17:F18"/>
    <mergeCell ref="G17:G18"/>
    <mergeCell ref="H17:H18"/>
    <mergeCell ref="D17:D18"/>
    <mergeCell ref="J1:Q1"/>
    <mergeCell ref="J3:J4"/>
    <mergeCell ref="K3:K4"/>
    <mergeCell ref="L3:L4"/>
    <mergeCell ref="N3:N4"/>
    <mergeCell ref="O3:O4"/>
    <mergeCell ref="P3:P4"/>
    <mergeCell ref="Q3:Q4"/>
    <mergeCell ref="M3:M4"/>
    <mergeCell ref="J15:Q15"/>
    <mergeCell ref="J17:J18"/>
    <mergeCell ref="K17:K18"/>
    <mergeCell ref="L17:L18"/>
    <mergeCell ref="N17:N18"/>
    <mergeCell ref="O17:O18"/>
    <mergeCell ref="P17:P18"/>
    <mergeCell ref="Q17:Q18"/>
    <mergeCell ref="M17:M18"/>
  </mergeCells>
  <pageMargins left="0.70866141732283472" right="0.70866141732283472" top="0.74803149606299213" bottom="0.74803149606299213" header="0.31496062992125984" footer="0.31496062992125984"/>
  <pageSetup scale="12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94"/>
  <sheetViews>
    <sheetView zoomScale="50" zoomScaleNormal="50" workbookViewId="0">
      <selection activeCell="L8" sqref="L8:L25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5" ht="18" x14ac:dyDescent="0.35">
      <c r="A2" s="160" t="s">
        <v>53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</row>
    <row r="3" spans="1:15" ht="7.5" customHeight="1" thickBot="1" x14ac:dyDescent="0.35"/>
    <row r="4" spans="1:15" ht="18" thickBot="1" x14ac:dyDescent="0.4">
      <c r="A4" s="161" t="s">
        <v>106</v>
      </c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3"/>
    </row>
    <row r="5" spans="1:15" ht="7.5" customHeight="1" thickBot="1" x14ac:dyDescent="0.35"/>
    <row r="6" spans="1:15" s="2" customFormat="1" ht="20.25" customHeight="1" x14ac:dyDescent="0.3">
      <c r="A6" s="164" t="s">
        <v>19</v>
      </c>
      <c r="B6" s="166" t="s">
        <v>13</v>
      </c>
      <c r="C6" s="168" t="s">
        <v>17</v>
      </c>
      <c r="D6" s="170" t="s">
        <v>20</v>
      </c>
      <c r="E6" s="172" t="s">
        <v>21</v>
      </c>
      <c r="F6" s="174" t="s">
        <v>22</v>
      </c>
      <c r="G6" s="175"/>
      <c r="H6" s="176"/>
      <c r="I6" s="177" t="s">
        <v>23</v>
      </c>
      <c r="J6" s="179" t="s">
        <v>24</v>
      </c>
      <c r="K6" s="180"/>
      <c r="L6" s="48"/>
      <c r="M6" s="49"/>
    </row>
    <row r="7" spans="1:15" s="2" customFormat="1" ht="27.75" customHeight="1" thickBot="1" x14ac:dyDescent="0.35">
      <c r="A7" s="165"/>
      <c r="B7" s="167"/>
      <c r="C7" s="169"/>
      <c r="D7" s="171"/>
      <c r="E7" s="173"/>
      <c r="F7" s="123" t="s">
        <v>25</v>
      </c>
      <c r="G7" s="124" t="s">
        <v>26</v>
      </c>
      <c r="H7" s="125" t="s">
        <v>27</v>
      </c>
      <c r="I7" s="178"/>
      <c r="J7" s="62" t="s">
        <v>28</v>
      </c>
      <c r="K7" s="63" t="s">
        <v>29</v>
      </c>
      <c r="L7" s="133" t="s">
        <v>30</v>
      </c>
      <c r="M7" s="50" t="s">
        <v>31</v>
      </c>
    </row>
    <row r="8" spans="1:15" s="3" customFormat="1" ht="30" customHeight="1" x14ac:dyDescent="0.3">
      <c r="A8" s="51">
        <v>1</v>
      </c>
      <c r="B8" s="118" t="s">
        <v>107</v>
      </c>
      <c r="C8" s="181">
        <v>5</v>
      </c>
      <c r="D8" s="128">
        <f>COUNTA(C32:C96)</f>
        <v>13</v>
      </c>
      <c r="E8" s="370">
        <f>COUNTA(C32:C96)</f>
        <v>13</v>
      </c>
      <c r="F8" s="73">
        <f>MIN(C32:C95)</f>
        <v>42.54</v>
      </c>
      <c r="G8" s="126">
        <f>AVERAGE(C32:C98)</f>
        <v>42.995615384615384</v>
      </c>
      <c r="H8" s="54">
        <f>G8-F8</f>
        <v>0.45561538461538476</v>
      </c>
      <c r="I8" s="59">
        <v>6.5046296296296302E-3</v>
      </c>
      <c r="J8" s="64">
        <f>I8</f>
        <v>6.5046296296296302E-3</v>
      </c>
      <c r="K8" s="65">
        <f>J8</f>
        <v>6.5046296296296302E-3</v>
      </c>
      <c r="L8" s="361" t="s">
        <v>124</v>
      </c>
      <c r="M8" s="44"/>
      <c r="N8" s="43"/>
      <c r="O8" s="13"/>
    </row>
    <row r="9" spans="1:15" s="3" customFormat="1" ht="30" customHeight="1" x14ac:dyDescent="0.3">
      <c r="A9" s="109">
        <v>2</v>
      </c>
      <c r="B9" s="119" t="s">
        <v>108</v>
      </c>
      <c r="C9" s="182"/>
      <c r="D9" s="127">
        <f>COUNTA(D32:D96)+D8+1</f>
        <v>14</v>
      </c>
      <c r="E9" s="371">
        <f>COUNTA(D32:D96)+1</f>
        <v>1</v>
      </c>
      <c r="F9" s="56"/>
      <c r="G9" s="26"/>
      <c r="H9" s="55"/>
      <c r="I9" s="110">
        <v>7.1643518518518514E-3</v>
      </c>
      <c r="J9" s="111">
        <f>I9-I8</f>
        <v>6.5972222222222127E-4</v>
      </c>
      <c r="K9" s="112">
        <f>J9</f>
        <v>6.5972222222222127E-4</v>
      </c>
      <c r="L9" s="362" t="s">
        <v>125</v>
      </c>
      <c r="M9" s="113"/>
      <c r="N9" s="43"/>
      <c r="O9" s="13"/>
    </row>
    <row r="10" spans="1:15" s="3" customFormat="1" ht="30" customHeight="1" thickBot="1" x14ac:dyDescent="0.35">
      <c r="A10" s="185">
        <v>3</v>
      </c>
      <c r="B10" s="186" t="s">
        <v>107</v>
      </c>
      <c r="C10" s="184"/>
      <c r="D10" s="131">
        <f>COUNTA(E32:E96)+D9+1</f>
        <v>51</v>
      </c>
      <c r="E10" s="372">
        <f>COUNTA(E32:E96)+1</f>
        <v>37</v>
      </c>
      <c r="F10" s="194">
        <f>MIN(E32:E95)</f>
        <v>42.424999999999997</v>
      </c>
      <c r="G10" s="195">
        <f>AVERAGE(E32:E98)</f>
        <v>42.644888888888879</v>
      </c>
      <c r="H10" s="196">
        <f>G10-F10</f>
        <v>0.2198888888888817</v>
      </c>
      <c r="I10" s="197">
        <v>2.5567129629629634E-2</v>
      </c>
      <c r="J10" s="198">
        <f t="shared" ref="J10:J26" si="0">I10-I9</f>
        <v>1.8402777777777782E-2</v>
      </c>
      <c r="K10" s="199">
        <f>J10+K8</f>
        <v>2.4907407407407413E-2</v>
      </c>
      <c r="L10" s="365" t="s">
        <v>126</v>
      </c>
      <c r="M10" s="200"/>
      <c r="N10" s="43"/>
      <c r="O10" s="13"/>
    </row>
    <row r="11" spans="1:15" s="3" customFormat="1" ht="30" customHeight="1" thickBot="1" x14ac:dyDescent="0.35">
      <c r="A11" s="189"/>
      <c r="B11" s="235" t="s">
        <v>74</v>
      </c>
      <c r="C11" s="191"/>
      <c r="D11" s="192"/>
      <c r="E11" s="373"/>
      <c r="F11" s="204"/>
      <c r="G11" s="205"/>
      <c r="H11" s="206"/>
      <c r="I11" s="207">
        <v>3.5856481481481482E-2</v>
      </c>
      <c r="J11" s="208">
        <f t="shared" si="0"/>
        <v>1.0289351851851848E-2</v>
      </c>
      <c r="K11" s="209"/>
      <c r="L11" s="366"/>
      <c r="M11" s="210"/>
      <c r="N11" s="43"/>
      <c r="O11" s="13"/>
    </row>
    <row r="12" spans="1:15" s="3" customFormat="1" ht="30" customHeight="1" x14ac:dyDescent="0.3">
      <c r="A12" s="51">
        <v>4</v>
      </c>
      <c r="B12" s="119" t="s">
        <v>108</v>
      </c>
      <c r="C12" s="181">
        <v>6</v>
      </c>
      <c r="D12" s="128">
        <f>COUNTA(F32:F96)+D10+1</f>
        <v>53</v>
      </c>
      <c r="E12" s="370">
        <f>COUNTA(F32:F96)+1</f>
        <v>2</v>
      </c>
      <c r="F12" s="201">
        <f>MIN(F32:F95)</f>
        <v>43.293999999999997</v>
      </c>
      <c r="G12" s="202">
        <f>AVERAGE(F32:F98)</f>
        <v>43.293999999999997</v>
      </c>
      <c r="H12" s="203">
        <f>G12-F12</f>
        <v>0</v>
      </c>
      <c r="I12" s="110">
        <v>3.6909722222222226E-2</v>
      </c>
      <c r="J12" s="111">
        <f t="shared" si="0"/>
        <v>1.0532407407407435E-3</v>
      </c>
      <c r="K12" s="112">
        <f>J12+K9</f>
        <v>1.7129629629629647E-3</v>
      </c>
      <c r="L12" s="362" t="s">
        <v>127</v>
      </c>
      <c r="M12" s="113"/>
      <c r="N12" s="43"/>
      <c r="O12" s="13"/>
    </row>
    <row r="13" spans="1:15" s="3" customFormat="1" ht="30" customHeight="1" x14ac:dyDescent="0.3">
      <c r="A13" s="109">
        <v>5</v>
      </c>
      <c r="B13" s="119" t="s">
        <v>107</v>
      </c>
      <c r="C13" s="182"/>
      <c r="D13" s="127">
        <f>COUNTA(G32:G96)+D12+1</f>
        <v>54</v>
      </c>
      <c r="E13" s="371">
        <f>COUNTA(G32:G96)+1</f>
        <v>1</v>
      </c>
      <c r="F13" s="56"/>
      <c r="G13" s="26"/>
      <c r="H13" s="55"/>
      <c r="I13" s="110">
        <v>3.7581018518518521E-2</v>
      </c>
      <c r="J13" s="111">
        <f t="shared" si="0"/>
        <v>6.7129629629629484E-4</v>
      </c>
      <c r="K13" s="112">
        <f>J13+K10</f>
        <v>2.5578703703703708E-2</v>
      </c>
      <c r="L13" s="362" t="s">
        <v>128</v>
      </c>
      <c r="M13" s="113"/>
      <c r="N13" s="43"/>
      <c r="O13" s="13"/>
    </row>
    <row r="14" spans="1:15" s="3" customFormat="1" ht="30" customHeight="1" thickBot="1" x14ac:dyDescent="0.35">
      <c r="A14" s="185">
        <v>6</v>
      </c>
      <c r="B14" s="187" t="s">
        <v>108</v>
      </c>
      <c r="C14" s="184"/>
      <c r="D14" s="131">
        <f>COUNTA(H32:H96)+D13+1</f>
        <v>100</v>
      </c>
      <c r="E14" s="372">
        <f>COUNTA(H32:H96)+1</f>
        <v>46</v>
      </c>
      <c r="F14" s="194">
        <f>MIN(H32:H95)</f>
        <v>42.261000000000003</v>
      </c>
      <c r="G14" s="195">
        <f>AVERAGE(H32:H98)</f>
        <v>42.523688888888884</v>
      </c>
      <c r="H14" s="196">
        <f>G14-F14</f>
        <v>0.26268888888888142</v>
      </c>
      <c r="I14" s="197">
        <v>6.0358796296296292E-2</v>
      </c>
      <c r="J14" s="198">
        <f t="shared" si="0"/>
        <v>2.2777777777777772E-2</v>
      </c>
      <c r="K14" s="199">
        <f>J14+K12</f>
        <v>2.4490740740740737E-2</v>
      </c>
      <c r="L14" s="365" t="s">
        <v>129</v>
      </c>
      <c r="M14" s="200"/>
      <c r="N14" s="43"/>
      <c r="O14" s="13"/>
    </row>
    <row r="15" spans="1:15" s="3" customFormat="1" ht="30" customHeight="1" thickBot="1" x14ac:dyDescent="0.35">
      <c r="A15" s="189"/>
      <c r="B15" s="235" t="s">
        <v>74</v>
      </c>
      <c r="C15" s="191"/>
      <c r="D15" s="192"/>
      <c r="E15" s="373"/>
      <c r="F15" s="204"/>
      <c r="G15" s="205"/>
      <c r="H15" s="206"/>
      <c r="I15" s="207">
        <v>7.1597222222222215E-2</v>
      </c>
      <c r="J15" s="208">
        <f t="shared" si="0"/>
        <v>1.1238425925925923E-2</v>
      </c>
      <c r="K15" s="209"/>
      <c r="L15" s="366"/>
      <c r="M15" s="210"/>
      <c r="N15" s="43"/>
      <c r="O15" s="13"/>
    </row>
    <row r="16" spans="1:15" s="3" customFormat="1" ht="30" customHeight="1" x14ac:dyDescent="0.3">
      <c r="A16" s="51">
        <v>7</v>
      </c>
      <c r="B16" s="118" t="s">
        <v>107</v>
      </c>
      <c r="C16" s="181">
        <v>7</v>
      </c>
      <c r="D16" s="128">
        <f>COUNTA(I32:I96)+D14+1</f>
        <v>102</v>
      </c>
      <c r="E16" s="370">
        <f>COUNTA(I32:I96)+1</f>
        <v>2</v>
      </c>
      <c r="F16" s="201">
        <f>MIN(I32:I95)</f>
        <v>43.265000000000001</v>
      </c>
      <c r="G16" s="202">
        <f>AVERAGE(I32:I98)</f>
        <v>43.265000000000001</v>
      </c>
      <c r="H16" s="203">
        <f>G16-F16</f>
        <v>0</v>
      </c>
      <c r="I16" s="110">
        <v>7.2662037037037039E-2</v>
      </c>
      <c r="J16" s="111">
        <f t="shared" si="0"/>
        <v>1.064814814814824E-3</v>
      </c>
      <c r="K16" s="112">
        <f>J16+K13</f>
        <v>2.6643518518518532E-2</v>
      </c>
      <c r="L16" s="362" t="s">
        <v>130</v>
      </c>
      <c r="M16" s="113"/>
      <c r="N16" s="43"/>
      <c r="O16" s="13"/>
    </row>
    <row r="17" spans="1:17" s="3" customFormat="1" ht="30" customHeight="1" x14ac:dyDescent="0.3">
      <c r="A17" s="109">
        <v>8</v>
      </c>
      <c r="B17" s="119" t="s">
        <v>108</v>
      </c>
      <c r="C17" s="182"/>
      <c r="D17" s="127">
        <f>COUNTA(J32:J96)+D16+1</f>
        <v>103</v>
      </c>
      <c r="E17" s="371">
        <f>COUNTA(J32:J96)+1</f>
        <v>1</v>
      </c>
      <c r="F17" s="56"/>
      <c r="G17" s="26"/>
      <c r="H17" s="55"/>
      <c r="I17" s="110">
        <v>7.329861111111112E-2</v>
      </c>
      <c r="J17" s="111">
        <f t="shared" si="0"/>
        <v>6.3657407407408106E-4</v>
      </c>
      <c r="K17" s="112">
        <f>J17+K14</f>
        <v>2.5127314814814818E-2</v>
      </c>
      <c r="L17" s="362" t="s">
        <v>131</v>
      </c>
      <c r="M17" s="113"/>
      <c r="N17" s="43"/>
      <c r="O17" s="13"/>
    </row>
    <row r="18" spans="1:17" s="3" customFormat="1" ht="30" customHeight="1" thickBot="1" x14ac:dyDescent="0.35">
      <c r="A18" s="185">
        <v>9</v>
      </c>
      <c r="B18" s="186" t="s">
        <v>107</v>
      </c>
      <c r="C18" s="184"/>
      <c r="D18" s="131">
        <f>COUNTA(K32:K96)+D17+1</f>
        <v>154</v>
      </c>
      <c r="E18" s="372">
        <f>COUNTA(K32:K96)+1</f>
        <v>51</v>
      </c>
      <c r="F18" s="194">
        <f>MIN(K32:K95)</f>
        <v>41.976999999999997</v>
      </c>
      <c r="G18" s="195">
        <f>AVERAGE(K32:K98)</f>
        <v>42.370460000000001</v>
      </c>
      <c r="H18" s="196">
        <f>G18-F18</f>
        <v>0.39346000000000458</v>
      </c>
      <c r="I18" s="197">
        <v>9.8449074074074064E-2</v>
      </c>
      <c r="J18" s="198">
        <f t="shared" si="0"/>
        <v>2.5150462962962944E-2</v>
      </c>
      <c r="K18" s="199">
        <f>J18+K16</f>
        <v>5.1793981481481476E-2</v>
      </c>
      <c r="L18" s="365" t="s">
        <v>132</v>
      </c>
      <c r="M18" s="200"/>
      <c r="N18" s="43"/>
      <c r="O18" s="13"/>
    </row>
    <row r="19" spans="1:17" s="3" customFormat="1" ht="30" customHeight="1" thickBot="1" x14ac:dyDescent="0.35">
      <c r="A19" s="189"/>
      <c r="B19" s="235" t="s">
        <v>74</v>
      </c>
      <c r="C19" s="191"/>
      <c r="D19" s="192"/>
      <c r="E19" s="373"/>
      <c r="F19" s="204"/>
      <c r="G19" s="205"/>
      <c r="H19" s="206"/>
      <c r="I19" s="207">
        <v>0.10884259259259259</v>
      </c>
      <c r="J19" s="208">
        <f t="shared" si="0"/>
        <v>1.0393518518518524E-2</v>
      </c>
      <c r="K19" s="209"/>
      <c r="L19" s="366"/>
      <c r="M19" s="210"/>
      <c r="N19" s="43"/>
      <c r="O19" s="13"/>
    </row>
    <row r="20" spans="1:17" s="3" customFormat="1" ht="30" customHeight="1" x14ac:dyDescent="0.3">
      <c r="A20" s="51">
        <v>10</v>
      </c>
      <c r="B20" s="119" t="s">
        <v>108</v>
      </c>
      <c r="C20" s="181">
        <v>9</v>
      </c>
      <c r="D20" s="128">
        <f>COUNTA(L32:L96)+D18+1</f>
        <v>156</v>
      </c>
      <c r="E20" s="370">
        <f>COUNTA(L32:L96)+1</f>
        <v>2</v>
      </c>
      <c r="F20" s="201">
        <f>MIN(L32:L95)</f>
        <v>43.783999999999999</v>
      </c>
      <c r="G20" s="202">
        <f>AVERAGE(L32:L98)</f>
        <v>43.783999999999999</v>
      </c>
      <c r="H20" s="203">
        <f>G20-F20</f>
        <v>0</v>
      </c>
      <c r="I20" s="110">
        <v>0.10990740740740741</v>
      </c>
      <c r="J20" s="111">
        <f t="shared" si="0"/>
        <v>1.064814814814824E-3</v>
      </c>
      <c r="K20" s="112">
        <f>J20+K17</f>
        <v>2.6192129629629642E-2</v>
      </c>
      <c r="L20" s="362" t="s">
        <v>133</v>
      </c>
      <c r="M20" s="113"/>
      <c r="N20" s="43"/>
      <c r="O20" s="13"/>
    </row>
    <row r="21" spans="1:17" s="3" customFormat="1" ht="30" customHeight="1" x14ac:dyDescent="0.3">
      <c r="A21" s="52">
        <v>11</v>
      </c>
      <c r="B21" s="120" t="s">
        <v>107</v>
      </c>
      <c r="C21" s="182"/>
      <c r="D21" s="127">
        <f>COUNTA(M32:M96)+D20+1</f>
        <v>157</v>
      </c>
      <c r="E21" s="371">
        <f>COUNTA(M32:M96)+1</f>
        <v>1</v>
      </c>
      <c r="F21" s="56"/>
      <c r="G21" s="26"/>
      <c r="H21" s="55"/>
      <c r="I21" s="60">
        <v>0.11057870370370371</v>
      </c>
      <c r="J21" s="111">
        <f t="shared" si="0"/>
        <v>6.7129629629629484E-4</v>
      </c>
      <c r="K21" s="67">
        <f>J21+K18</f>
        <v>5.246527777777777E-2</v>
      </c>
      <c r="L21" s="363" t="s">
        <v>134</v>
      </c>
      <c r="M21" s="45"/>
      <c r="N21" s="30"/>
      <c r="O21" s="13"/>
    </row>
    <row r="22" spans="1:17" s="3" customFormat="1" ht="30" customHeight="1" thickBot="1" x14ac:dyDescent="0.35">
      <c r="A22" s="53">
        <v>12</v>
      </c>
      <c r="B22" s="187" t="s">
        <v>108</v>
      </c>
      <c r="C22" s="184"/>
      <c r="D22" s="131">
        <f>COUNTA(N32:N96)+1+D21</f>
        <v>200</v>
      </c>
      <c r="E22" s="372">
        <f>COUNTA(N32:N96)+1</f>
        <v>43</v>
      </c>
      <c r="F22" s="194">
        <f>MIN(N32:N95)</f>
        <v>42.356000000000002</v>
      </c>
      <c r="G22" s="195">
        <f>AVERAGE(N32:N98)</f>
        <v>42.666380952380955</v>
      </c>
      <c r="H22" s="196">
        <f>G22-F22</f>
        <v>0.31038095238095309</v>
      </c>
      <c r="I22" s="211">
        <v>0.13194444444444445</v>
      </c>
      <c r="J22" s="198">
        <f t="shared" si="0"/>
        <v>2.1365740740740741E-2</v>
      </c>
      <c r="K22" s="212">
        <f>J22+K20</f>
        <v>4.7557870370370382E-2</v>
      </c>
      <c r="L22" s="365" t="s">
        <v>135</v>
      </c>
      <c r="M22" s="213"/>
      <c r="N22" s="35"/>
      <c r="O22" s="13"/>
    </row>
    <row r="23" spans="1:17" s="3" customFormat="1" ht="30" customHeight="1" thickBot="1" x14ac:dyDescent="0.35">
      <c r="A23" s="189"/>
      <c r="B23" s="235" t="s">
        <v>74</v>
      </c>
      <c r="C23" s="191"/>
      <c r="D23" s="192"/>
      <c r="E23" s="373"/>
      <c r="F23" s="204"/>
      <c r="G23" s="205"/>
      <c r="H23" s="206"/>
      <c r="I23" s="207">
        <v>0.14234953703703704</v>
      </c>
      <c r="J23" s="208">
        <f t="shared" si="0"/>
        <v>1.0405092592592591E-2</v>
      </c>
      <c r="K23" s="215"/>
      <c r="L23" s="366"/>
      <c r="M23" s="216"/>
      <c r="N23" s="35"/>
      <c r="O23" s="13"/>
    </row>
    <row r="24" spans="1:17" s="3" customFormat="1" ht="30" customHeight="1" x14ac:dyDescent="0.3">
      <c r="A24" s="51">
        <v>13</v>
      </c>
      <c r="B24" s="236" t="s">
        <v>108</v>
      </c>
      <c r="C24" s="181">
        <v>10</v>
      </c>
      <c r="D24" s="128">
        <f>COUNTA(O32:O96)+D22+1</f>
        <v>204</v>
      </c>
      <c r="E24" s="370">
        <f>COUNTA(N32:N96)+1</f>
        <v>43</v>
      </c>
      <c r="F24" s="201">
        <f>MIN(O32:O95)</f>
        <v>42.619</v>
      </c>
      <c r="G24" s="202">
        <f>AVERAGE(O32:O98)</f>
        <v>42.725333333333339</v>
      </c>
      <c r="H24" s="203">
        <f>G24-F24</f>
        <v>0.10633333333333894</v>
      </c>
      <c r="I24" s="110">
        <v>0.14443287037037036</v>
      </c>
      <c r="J24" s="111">
        <f t="shared" si="0"/>
        <v>2.0833333333333259E-3</v>
      </c>
      <c r="K24" s="214">
        <f>J24+K22</f>
        <v>4.9641203703703708E-2</v>
      </c>
      <c r="L24" s="362" t="s">
        <v>136</v>
      </c>
      <c r="M24" s="113"/>
      <c r="N24" s="30"/>
      <c r="O24" s="13"/>
    </row>
    <row r="25" spans="1:17" s="3" customFormat="1" ht="30" customHeight="1" x14ac:dyDescent="0.3">
      <c r="A25" s="52">
        <v>14</v>
      </c>
      <c r="B25" s="237" t="s">
        <v>107</v>
      </c>
      <c r="C25" s="182"/>
      <c r="D25" s="127">
        <f>COUNTA(P32:P96)+D24+1</f>
        <v>225</v>
      </c>
      <c r="E25" s="371">
        <f>COUNTA(P32:P96)+1</f>
        <v>21</v>
      </c>
      <c r="F25" s="56">
        <f>MIN(P32:P95)</f>
        <v>42.273000000000003</v>
      </c>
      <c r="G25" s="26">
        <f>AVERAGE(P32:P98)</f>
        <v>42.53895</v>
      </c>
      <c r="H25" s="55">
        <f>G25-F25</f>
        <v>0.26594999999999658</v>
      </c>
      <c r="I25" s="60">
        <v>0.15488425925925928</v>
      </c>
      <c r="J25" s="66">
        <f t="shared" si="0"/>
        <v>1.0451388888888913E-2</v>
      </c>
      <c r="K25" s="68">
        <f>J25+K21</f>
        <v>6.2916666666666676E-2</v>
      </c>
      <c r="L25" s="363" t="s">
        <v>137</v>
      </c>
      <c r="M25" s="45"/>
      <c r="N25" s="31"/>
    </row>
    <row r="26" spans="1:17" s="3" customFormat="1" ht="30" customHeight="1" thickBot="1" x14ac:dyDescent="0.35">
      <c r="A26" s="53" t="s">
        <v>32</v>
      </c>
      <c r="B26" s="188" t="s">
        <v>108</v>
      </c>
      <c r="C26" s="184"/>
      <c r="D26" s="131">
        <f>COUNTA(Q32:Q96)+D25+1</f>
        <v>249</v>
      </c>
      <c r="E26" s="372">
        <f>COUNTA(Q32:Q96)+1</f>
        <v>24</v>
      </c>
      <c r="F26" s="57">
        <f>MIN(Q32:Q95)</f>
        <v>42.173999999999999</v>
      </c>
      <c r="G26" s="46">
        <f>AVERAGE(Q32:Q98)</f>
        <v>42.375130434782605</v>
      </c>
      <c r="H26" s="58">
        <f>G26-F26</f>
        <v>0.20113043478260551</v>
      </c>
      <c r="I26" s="61" t="str">
        <f>'Общие результаты'!G6</f>
        <v>4:00:12</v>
      </c>
      <c r="J26" s="69">
        <f t="shared" si="0"/>
        <v>1.1921296296296263E-2</v>
      </c>
      <c r="K26" s="70">
        <f>J26+K24</f>
        <v>6.1562499999999971E-2</v>
      </c>
      <c r="L26" s="364"/>
      <c r="M26" s="47"/>
      <c r="N26" s="31"/>
    </row>
    <row r="27" spans="1:17" s="3" customFormat="1" ht="30" customHeight="1" x14ac:dyDescent="0.3">
      <c r="A27" s="32"/>
      <c r="B27" s="33"/>
      <c r="C27" s="34"/>
      <c r="D27" s="34"/>
      <c r="E27" s="34"/>
      <c r="F27" s="25">
        <f>AVERAGE(F8,F10,F16,F18,F25)</f>
        <v>42.496000000000002</v>
      </c>
      <c r="G27" s="27">
        <f>AVERAGE(C32:C61,E32:E61,G32:G61,I32:I62,K32:K62,M32:M64,P32:P64)</f>
        <v>42.58454736842107</v>
      </c>
      <c r="H27" s="28">
        <f>AVERAGE(H8,H10,H13,H16,H18,H21,H25)</f>
        <v>0.26698285470085353</v>
      </c>
      <c r="I27" s="226" t="s">
        <v>107</v>
      </c>
      <c r="J27" s="34"/>
      <c r="K27" s="34"/>
      <c r="L27" s="14"/>
      <c r="M27" s="14"/>
    </row>
    <row r="28" spans="1:17" ht="27.75" customHeight="1" thickBot="1" x14ac:dyDescent="0.35">
      <c r="A28" s="15"/>
      <c r="B28" s="15"/>
      <c r="C28" s="15"/>
      <c r="D28" s="16"/>
      <c r="E28" s="17"/>
      <c r="F28" s="18">
        <f>AVERAGE(F12,F14,F20,F22,F24,F26)</f>
        <v>42.747999999999998</v>
      </c>
      <c r="G28" s="27">
        <f>AVERAGE(D32:D61,F32:F61,H32:H61,J32:J62,L32:L62,N32:N64,O32:O64,Q32:Q65)</f>
        <v>42.576560439560424</v>
      </c>
      <c r="H28" s="19">
        <f>AVERAGE(H9,H12,H14,H17,H20,H22,H24,H26)</f>
        <v>0.14675560156429648</v>
      </c>
      <c r="I28" s="227" t="s">
        <v>138</v>
      </c>
      <c r="J28" s="17" t="s">
        <v>18</v>
      </c>
      <c r="K28" s="17"/>
      <c r="L28" s="14"/>
      <c r="M28" s="14"/>
    </row>
    <row r="29" spans="1:17" ht="30" customHeight="1" thickBot="1" x14ac:dyDescent="0.35">
      <c r="A29" s="20"/>
      <c r="B29" s="20"/>
      <c r="C29" s="20"/>
      <c r="D29" s="17"/>
      <c r="E29" s="17"/>
      <c r="F29" s="21"/>
      <c r="G29" s="22">
        <f>AVERAGE(C32:Q81)</f>
        <v>42.562391489361666</v>
      </c>
      <c r="H29" s="23">
        <f>AVERAGE(H8:H26)</f>
        <v>0.20140435299000423</v>
      </c>
      <c r="I29" s="17"/>
      <c r="J29" s="17"/>
      <c r="K29" s="17"/>
      <c r="L29" s="20"/>
      <c r="M29" s="20"/>
    </row>
    <row r="30" spans="1:17" ht="15" thickBot="1" x14ac:dyDescent="0.35"/>
    <row r="31" spans="1:17" ht="15" thickBot="1" x14ac:dyDescent="0.35">
      <c r="C31" s="115" t="str">
        <f>B8</f>
        <v>Наум</v>
      </c>
      <c r="D31" s="116" t="str">
        <f>B9</f>
        <v>Пикулин Паша</v>
      </c>
      <c r="E31" s="116" t="str">
        <f>B10</f>
        <v>Наум</v>
      </c>
      <c r="F31" s="116" t="str">
        <f>B12</f>
        <v>Пикулин Паша</v>
      </c>
      <c r="G31" s="116" t="str">
        <f>B13</f>
        <v>Наум</v>
      </c>
      <c r="H31" s="116" t="str">
        <f>B14</f>
        <v>Пикулин Паша</v>
      </c>
      <c r="I31" s="116" t="str">
        <f>B16</f>
        <v>Наум</v>
      </c>
      <c r="J31" s="116" t="str">
        <f>B17</f>
        <v>Пикулин Паша</v>
      </c>
      <c r="K31" s="116" t="str">
        <f>B18</f>
        <v>Наум</v>
      </c>
      <c r="L31" s="116" t="str">
        <f>B20</f>
        <v>Пикулин Паша</v>
      </c>
      <c r="M31" s="116" t="str">
        <f>B21</f>
        <v>Наум</v>
      </c>
      <c r="N31" s="116" t="str">
        <f>B22</f>
        <v>Пикулин Паша</v>
      </c>
      <c r="O31" s="116" t="str">
        <f>B24</f>
        <v>Пикулин Паша</v>
      </c>
      <c r="P31" s="116" t="str">
        <f>B25</f>
        <v>Наум</v>
      </c>
      <c r="Q31" s="117" t="str">
        <f>B26</f>
        <v>Пикулин Паша</v>
      </c>
    </row>
    <row r="32" spans="1:17" x14ac:dyDescent="0.3">
      <c r="B32" s="1">
        <v>1</v>
      </c>
      <c r="C32" s="353">
        <v>45.173000000000002</v>
      </c>
      <c r="D32" s="354"/>
      <c r="E32" s="354">
        <v>42.929000000000002</v>
      </c>
      <c r="F32" s="354">
        <v>43.293999999999997</v>
      </c>
      <c r="G32" s="354"/>
      <c r="H32" s="354">
        <v>42.779000000000003</v>
      </c>
      <c r="I32" s="354">
        <v>43.265000000000001</v>
      </c>
      <c r="J32" s="354"/>
      <c r="K32" s="354">
        <v>42.531999999999996</v>
      </c>
      <c r="L32" s="354">
        <v>43.783999999999999</v>
      </c>
      <c r="M32" s="354"/>
      <c r="N32" s="354">
        <v>43.116</v>
      </c>
      <c r="O32" s="354">
        <v>42.698</v>
      </c>
      <c r="P32" s="354">
        <v>42.579000000000001</v>
      </c>
      <c r="Q32" s="367">
        <v>42.594999999999999</v>
      </c>
    </row>
    <row r="33" spans="2:17" x14ac:dyDescent="0.3">
      <c r="B33" s="1">
        <v>2</v>
      </c>
      <c r="C33" s="353">
        <v>43.317999999999998</v>
      </c>
      <c r="D33" s="354"/>
      <c r="E33" s="354">
        <v>42.962000000000003</v>
      </c>
      <c r="F33" s="354"/>
      <c r="G33" s="354"/>
      <c r="H33" s="354">
        <v>42.65</v>
      </c>
      <c r="I33" s="354"/>
      <c r="J33" s="354"/>
      <c r="K33" s="354">
        <v>42.392000000000003</v>
      </c>
      <c r="L33" s="354"/>
      <c r="M33" s="368"/>
      <c r="N33" s="368">
        <v>43.015000000000001</v>
      </c>
      <c r="O33" s="354">
        <v>42.619</v>
      </c>
      <c r="P33" s="354">
        <v>42.673000000000002</v>
      </c>
      <c r="Q33" s="367">
        <v>42.527000000000001</v>
      </c>
    </row>
    <row r="34" spans="2:17" x14ac:dyDescent="0.3">
      <c r="B34" s="1">
        <v>3</v>
      </c>
      <c r="C34" s="353">
        <v>43.073</v>
      </c>
      <c r="D34" s="354"/>
      <c r="E34" s="354">
        <v>43.024000000000001</v>
      </c>
      <c r="F34" s="354"/>
      <c r="G34" s="354"/>
      <c r="H34" s="354">
        <v>42.542999999999999</v>
      </c>
      <c r="I34" s="354"/>
      <c r="J34" s="354"/>
      <c r="K34" s="354">
        <v>42.46</v>
      </c>
      <c r="L34" s="354"/>
      <c r="M34" s="368"/>
      <c r="N34" s="368">
        <v>42.685000000000002</v>
      </c>
      <c r="O34" s="354">
        <v>42.859000000000002</v>
      </c>
      <c r="P34" s="354">
        <v>42.460999999999999</v>
      </c>
      <c r="Q34" s="367">
        <v>42.478000000000002</v>
      </c>
    </row>
    <row r="35" spans="2:17" x14ac:dyDescent="0.3">
      <c r="B35" s="1">
        <v>4</v>
      </c>
      <c r="C35" s="353">
        <v>42.972000000000001</v>
      </c>
      <c r="D35" s="354"/>
      <c r="E35" s="354">
        <v>42.424999999999997</v>
      </c>
      <c r="F35" s="354"/>
      <c r="G35" s="354"/>
      <c r="H35" s="354">
        <v>42.527000000000001</v>
      </c>
      <c r="I35" s="354"/>
      <c r="J35" s="354"/>
      <c r="K35" s="354">
        <v>42.529000000000003</v>
      </c>
      <c r="L35" s="354"/>
      <c r="M35" s="368"/>
      <c r="N35" s="368">
        <v>42.844999999999999</v>
      </c>
      <c r="O35" s="354"/>
      <c r="P35" s="354">
        <v>42.56</v>
      </c>
      <c r="Q35" s="367">
        <v>42.514000000000003</v>
      </c>
    </row>
    <row r="36" spans="2:17" x14ac:dyDescent="0.3">
      <c r="B36" s="1">
        <v>5</v>
      </c>
      <c r="C36" s="353">
        <v>42.598999999999997</v>
      </c>
      <c r="D36" s="354"/>
      <c r="E36" s="354">
        <v>42.664999999999999</v>
      </c>
      <c r="F36" s="354"/>
      <c r="G36" s="354"/>
      <c r="H36" s="354">
        <v>42.878</v>
      </c>
      <c r="I36" s="354"/>
      <c r="J36" s="354"/>
      <c r="K36" s="354">
        <v>42.296999999999997</v>
      </c>
      <c r="L36" s="354"/>
      <c r="M36" s="354"/>
      <c r="N36" s="354">
        <v>42.61</v>
      </c>
      <c r="O36" s="354"/>
      <c r="P36" s="354">
        <v>42.5</v>
      </c>
      <c r="Q36" s="367">
        <v>42.332000000000001</v>
      </c>
    </row>
    <row r="37" spans="2:17" x14ac:dyDescent="0.3">
      <c r="B37" s="1">
        <v>6</v>
      </c>
      <c r="C37" s="353">
        <v>42.722999999999999</v>
      </c>
      <c r="D37" s="354"/>
      <c r="E37" s="354">
        <v>42.771000000000001</v>
      </c>
      <c r="F37" s="354"/>
      <c r="G37" s="354"/>
      <c r="H37" s="354">
        <v>42.466999999999999</v>
      </c>
      <c r="I37" s="354"/>
      <c r="J37" s="354"/>
      <c r="K37" s="354">
        <v>41.976999999999997</v>
      </c>
      <c r="L37" s="354"/>
      <c r="M37" s="354"/>
      <c r="N37" s="354">
        <v>43.365000000000002</v>
      </c>
      <c r="O37" s="354"/>
      <c r="P37" s="354">
        <v>42.781999999999996</v>
      </c>
      <c r="Q37" s="367">
        <v>42.24</v>
      </c>
    </row>
    <row r="38" spans="2:17" x14ac:dyDescent="0.3">
      <c r="B38" s="1">
        <v>7</v>
      </c>
      <c r="C38" s="353">
        <v>42.749000000000002</v>
      </c>
      <c r="D38" s="354"/>
      <c r="E38" s="354">
        <v>42.747999999999998</v>
      </c>
      <c r="F38" s="354"/>
      <c r="G38" s="354"/>
      <c r="H38" s="354">
        <v>42.465000000000003</v>
      </c>
      <c r="I38" s="354"/>
      <c r="J38" s="354"/>
      <c r="K38" s="354">
        <v>42.353000000000002</v>
      </c>
      <c r="L38" s="354"/>
      <c r="M38" s="354"/>
      <c r="N38" s="354">
        <v>42.612000000000002</v>
      </c>
      <c r="O38" s="354"/>
      <c r="P38" s="354">
        <v>42.643999999999998</v>
      </c>
      <c r="Q38" s="367">
        <v>42.308999999999997</v>
      </c>
    </row>
    <row r="39" spans="2:17" x14ac:dyDescent="0.3">
      <c r="B39" s="1">
        <v>8</v>
      </c>
      <c r="C39" s="353">
        <v>42.701999999999998</v>
      </c>
      <c r="D39" s="354"/>
      <c r="E39" s="354">
        <v>42.593000000000004</v>
      </c>
      <c r="F39" s="354"/>
      <c r="G39" s="354"/>
      <c r="H39" s="354">
        <v>42.835999999999999</v>
      </c>
      <c r="I39" s="354"/>
      <c r="J39" s="354"/>
      <c r="K39" s="354">
        <v>42.11</v>
      </c>
      <c r="L39" s="354"/>
      <c r="M39" s="354"/>
      <c r="N39" s="354">
        <v>42.825000000000003</v>
      </c>
      <c r="O39" s="354"/>
      <c r="P39" s="354">
        <v>42.539000000000001</v>
      </c>
      <c r="Q39" s="367">
        <v>42.302999999999997</v>
      </c>
    </row>
    <row r="40" spans="2:17" x14ac:dyDescent="0.3">
      <c r="B40" s="1">
        <v>9</v>
      </c>
      <c r="C40" s="356">
        <v>43.145000000000003</v>
      </c>
      <c r="D40" s="354"/>
      <c r="E40" s="354">
        <v>42.744</v>
      </c>
      <c r="F40" s="354"/>
      <c r="G40" s="354"/>
      <c r="H40" s="354">
        <v>42.466999999999999</v>
      </c>
      <c r="I40" s="354"/>
      <c r="J40" s="354"/>
      <c r="K40" s="354">
        <v>43.084000000000003</v>
      </c>
      <c r="L40" s="354"/>
      <c r="M40" s="354"/>
      <c r="N40" s="354">
        <v>42.615000000000002</v>
      </c>
      <c r="O40" s="354"/>
      <c r="P40" s="354">
        <v>42.726999999999997</v>
      </c>
      <c r="Q40" s="367">
        <v>42.353000000000002</v>
      </c>
    </row>
    <row r="41" spans="2:17" x14ac:dyDescent="0.3">
      <c r="B41" s="1">
        <v>10</v>
      </c>
      <c r="C41" s="353">
        <v>42.54</v>
      </c>
      <c r="D41" s="354"/>
      <c r="E41" s="354">
        <v>42.701999999999998</v>
      </c>
      <c r="F41" s="354"/>
      <c r="G41" s="354"/>
      <c r="H41" s="354">
        <v>42.462000000000003</v>
      </c>
      <c r="I41" s="354"/>
      <c r="J41" s="354"/>
      <c r="K41" s="354">
        <v>42.143999999999998</v>
      </c>
      <c r="L41" s="354"/>
      <c r="M41" s="354"/>
      <c r="N41" s="354">
        <v>42.627000000000002</v>
      </c>
      <c r="O41" s="354"/>
      <c r="P41" s="354">
        <v>42.462000000000003</v>
      </c>
      <c r="Q41" s="367">
        <v>42.276000000000003</v>
      </c>
    </row>
    <row r="42" spans="2:17" x14ac:dyDescent="0.3">
      <c r="B42" s="1">
        <v>11</v>
      </c>
      <c r="C42" s="353">
        <v>42.554000000000002</v>
      </c>
      <c r="D42" s="354"/>
      <c r="E42" s="354">
        <v>42.585000000000001</v>
      </c>
      <c r="F42" s="354"/>
      <c r="G42" s="354"/>
      <c r="H42" s="354">
        <v>42.427</v>
      </c>
      <c r="I42" s="354"/>
      <c r="J42" s="354"/>
      <c r="K42" s="354">
        <v>42.52</v>
      </c>
      <c r="L42" s="354"/>
      <c r="M42" s="354"/>
      <c r="N42" s="354">
        <v>42.613999999999997</v>
      </c>
      <c r="O42" s="354"/>
      <c r="P42" s="354">
        <v>42.673999999999999</v>
      </c>
      <c r="Q42" s="367">
        <v>42.29</v>
      </c>
    </row>
    <row r="43" spans="2:17" x14ac:dyDescent="0.3">
      <c r="B43" s="1">
        <v>12</v>
      </c>
      <c r="C43" s="353">
        <v>42.558</v>
      </c>
      <c r="D43" s="354"/>
      <c r="E43" s="354">
        <v>42.561999999999998</v>
      </c>
      <c r="F43" s="354"/>
      <c r="G43" s="354"/>
      <c r="H43" s="354">
        <v>42.5</v>
      </c>
      <c r="I43" s="354"/>
      <c r="J43" s="354"/>
      <c r="K43" s="354">
        <v>42.19</v>
      </c>
      <c r="L43" s="354"/>
      <c r="M43" s="354"/>
      <c r="N43" s="354">
        <v>42.581000000000003</v>
      </c>
      <c r="O43" s="354"/>
      <c r="P43" s="354">
        <v>42.481000000000002</v>
      </c>
      <c r="Q43" s="367">
        <v>42.332999999999998</v>
      </c>
    </row>
    <row r="44" spans="2:17" x14ac:dyDescent="0.3">
      <c r="B44" s="1">
        <v>13</v>
      </c>
      <c r="C44" s="353">
        <v>42.837000000000003</v>
      </c>
      <c r="D44" s="354"/>
      <c r="E44" s="354">
        <v>42.765999999999998</v>
      </c>
      <c r="F44" s="354"/>
      <c r="G44" s="354"/>
      <c r="H44" s="354">
        <v>42.514000000000003</v>
      </c>
      <c r="I44" s="354"/>
      <c r="J44" s="354"/>
      <c r="K44" s="354">
        <v>42.28</v>
      </c>
      <c r="L44" s="354"/>
      <c r="M44" s="354"/>
      <c r="N44" s="354">
        <v>42.868000000000002</v>
      </c>
      <c r="O44" s="354"/>
      <c r="P44" s="354">
        <v>42.41</v>
      </c>
      <c r="Q44" s="367">
        <v>42.197000000000003</v>
      </c>
    </row>
    <row r="45" spans="2:17" x14ac:dyDescent="0.3">
      <c r="B45" s="1">
        <v>14</v>
      </c>
      <c r="C45" s="357"/>
      <c r="D45" s="354"/>
      <c r="E45" s="354">
        <v>42.606000000000002</v>
      </c>
      <c r="F45" s="354"/>
      <c r="G45" s="354"/>
      <c r="H45" s="354">
        <v>42.261000000000003</v>
      </c>
      <c r="I45" s="354"/>
      <c r="J45" s="354"/>
      <c r="K45" s="354">
        <v>42.225999999999999</v>
      </c>
      <c r="L45" s="354"/>
      <c r="M45" s="354"/>
      <c r="N45" s="354">
        <v>42.645000000000003</v>
      </c>
      <c r="O45" s="354"/>
      <c r="P45" s="354">
        <v>42.414999999999999</v>
      </c>
      <c r="Q45" s="367">
        <v>42.304000000000002</v>
      </c>
    </row>
    <row r="46" spans="2:17" x14ac:dyDescent="0.3">
      <c r="B46" s="1">
        <v>15</v>
      </c>
      <c r="C46" s="353"/>
      <c r="D46" s="354"/>
      <c r="E46" s="354">
        <v>42.707000000000001</v>
      </c>
      <c r="F46" s="354"/>
      <c r="G46" s="354"/>
      <c r="H46" s="354">
        <v>42.508000000000003</v>
      </c>
      <c r="I46" s="354"/>
      <c r="J46" s="354"/>
      <c r="K46" s="354">
        <v>42.37</v>
      </c>
      <c r="L46" s="354"/>
      <c r="M46" s="354"/>
      <c r="N46" s="354">
        <v>42.552</v>
      </c>
      <c r="O46" s="354"/>
      <c r="P46" s="354">
        <v>42.61</v>
      </c>
      <c r="Q46" s="367">
        <v>42.534999999999997</v>
      </c>
    </row>
    <row r="47" spans="2:17" x14ac:dyDescent="0.3">
      <c r="B47" s="1">
        <v>16</v>
      </c>
      <c r="C47" s="353"/>
      <c r="D47" s="358"/>
      <c r="E47" s="354">
        <v>42.527999999999999</v>
      </c>
      <c r="F47" s="354"/>
      <c r="G47" s="354"/>
      <c r="H47" s="354">
        <v>42.432000000000002</v>
      </c>
      <c r="I47" s="354"/>
      <c r="J47" s="354"/>
      <c r="K47" s="354">
        <v>42.271000000000001</v>
      </c>
      <c r="L47" s="354"/>
      <c r="M47" s="354"/>
      <c r="N47" s="354">
        <v>42.744</v>
      </c>
      <c r="O47" s="354"/>
      <c r="P47" s="354">
        <v>42.273000000000003</v>
      </c>
      <c r="Q47" s="367">
        <v>42.173999999999999</v>
      </c>
    </row>
    <row r="48" spans="2:17" x14ac:dyDescent="0.3">
      <c r="B48" s="1">
        <v>17</v>
      </c>
      <c r="C48" s="353"/>
      <c r="D48" s="354"/>
      <c r="E48" s="354">
        <v>42.765999999999998</v>
      </c>
      <c r="F48" s="354"/>
      <c r="G48" s="354"/>
      <c r="H48" s="354">
        <v>43.014000000000003</v>
      </c>
      <c r="I48" s="354"/>
      <c r="J48" s="354"/>
      <c r="K48" s="354">
        <v>42.329000000000001</v>
      </c>
      <c r="L48" s="354"/>
      <c r="M48" s="354"/>
      <c r="N48" s="354">
        <v>42.826000000000001</v>
      </c>
      <c r="O48" s="354"/>
      <c r="P48" s="354">
        <v>42.317999999999998</v>
      </c>
      <c r="Q48" s="367">
        <v>42.311</v>
      </c>
    </row>
    <row r="49" spans="2:17" x14ac:dyDescent="0.3">
      <c r="B49" s="1">
        <v>18</v>
      </c>
      <c r="C49" s="353"/>
      <c r="D49" s="354"/>
      <c r="E49" s="354">
        <v>42.53</v>
      </c>
      <c r="F49" s="354"/>
      <c r="G49" s="354"/>
      <c r="H49" s="354">
        <v>42.707999999999998</v>
      </c>
      <c r="I49" s="354"/>
      <c r="J49" s="354"/>
      <c r="K49" s="354">
        <v>42.386000000000003</v>
      </c>
      <c r="L49" s="354"/>
      <c r="M49" s="354"/>
      <c r="N49" s="354">
        <v>42.604999999999997</v>
      </c>
      <c r="O49" s="354"/>
      <c r="P49" s="354">
        <v>42.404000000000003</v>
      </c>
      <c r="Q49" s="367">
        <v>42.752000000000002</v>
      </c>
    </row>
    <row r="50" spans="2:17" x14ac:dyDescent="0.3">
      <c r="B50" s="1">
        <v>19</v>
      </c>
      <c r="C50" s="353"/>
      <c r="D50" s="354"/>
      <c r="E50" s="354">
        <v>42.646000000000001</v>
      </c>
      <c r="F50" s="354"/>
      <c r="G50" s="354"/>
      <c r="H50" s="354">
        <v>42.545999999999999</v>
      </c>
      <c r="I50" s="354"/>
      <c r="J50" s="354"/>
      <c r="K50" s="354">
        <v>42.073</v>
      </c>
      <c r="L50" s="354"/>
      <c r="M50" s="354"/>
      <c r="N50" s="354">
        <v>42.539000000000001</v>
      </c>
      <c r="O50" s="354"/>
      <c r="P50" s="354">
        <v>42.331000000000003</v>
      </c>
      <c r="Q50" s="367">
        <v>42.252000000000002</v>
      </c>
    </row>
    <row r="51" spans="2:17" x14ac:dyDescent="0.3">
      <c r="B51" s="1">
        <v>20</v>
      </c>
      <c r="C51" s="353"/>
      <c r="D51" s="354"/>
      <c r="E51" s="354">
        <v>42.497999999999998</v>
      </c>
      <c r="F51" s="354"/>
      <c r="G51" s="354"/>
      <c r="H51" s="354">
        <v>42.555</v>
      </c>
      <c r="I51" s="354"/>
      <c r="J51" s="354"/>
      <c r="K51" s="354">
        <v>42.042000000000002</v>
      </c>
      <c r="L51" s="354"/>
      <c r="M51" s="354"/>
      <c r="N51" s="354">
        <v>42.499000000000002</v>
      </c>
      <c r="O51" s="354"/>
      <c r="P51" s="354">
        <v>42.936</v>
      </c>
      <c r="Q51" s="367">
        <v>42.204999999999998</v>
      </c>
    </row>
    <row r="52" spans="2:17" x14ac:dyDescent="0.3">
      <c r="B52" s="1">
        <v>21</v>
      </c>
      <c r="C52" s="353"/>
      <c r="D52" s="354"/>
      <c r="E52" s="354">
        <v>42.536999999999999</v>
      </c>
      <c r="F52" s="354"/>
      <c r="G52" s="354"/>
      <c r="H52" s="354">
        <v>42.398000000000003</v>
      </c>
      <c r="I52" s="354"/>
      <c r="J52" s="354"/>
      <c r="K52" s="354">
        <v>42.320999999999998</v>
      </c>
      <c r="L52" s="354"/>
      <c r="M52" s="354"/>
      <c r="N52" s="354">
        <v>42.765999999999998</v>
      </c>
      <c r="O52" s="354"/>
      <c r="P52" s="354"/>
      <c r="Q52" s="367">
        <v>42.552999999999997</v>
      </c>
    </row>
    <row r="53" spans="2:17" x14ac:dyDescent="0.3">
      <c r="B53" s="1">
        <v>22</v>
      </c>
      <c r="C53" s="353"/>
      <c r="D53" s="354"/>
      <c r="E53" s="354">
        <v>42.640999999999998</v>
      </c>
      <c r="F53" s="354"/>
      <c r="G53" s="354"/>
      <c r="H53" s="354">
        <v>42.337000000000003</v>
      </c>
      <c r="I53" s="354"/>
      <c r="J53" s="354"/>
      <c r="K53" s="354">
        <v>42.246000000000002</v>
      </c>
      <c r="L53" s="354"/>
      <c r="M53" s="354"/>
      <c r="N53" s="354">
        <v>42.530999999999999</v>
      </c>
      <c r="O53" s="354"/>
      <c r="P53" s="354"/>
      <c r="Q53" s="367">
        <v>42.521000000000001</v>
      </c>
    </row>
    <row r="54" spans="2:17" x14ac:dyDescent="0.3">
      <c r="B54" s="1">
        <v>23</v>
      </c>
      <c r="C54" s="353"/>
      <c r="D54" s="354"/>
      <c r="E54" s="354">
        <v>42.475000000000001</v>
      </c>
      <c r="F54" s="354"/>
      <c r="G54" s="354"/>
      <c r="H54" s="354">
        <v>42.491999999999997</v>
      </c>
      <c r="I54" s="354"/>
      <c r="J54" s="354"/>
      <c r="K54" s="354">
        <v>42.524999999999999</v>
      </c>
      <c r="L54" s="354"/>
      <c r="M54" s="354"/>
      <c r="N54" s="354">
        <v>42.68</v>
      </c>
      <c r="O54" s="354"/>
      <c r="P54" s="354"/>
      <c r="Q54" s="367">
        <v>42.274000000000001</v>
      </c>
    </row>
    <row r="55" spans="2:17" x14ac:dyDescent="0.3">
      <c r="B55" s="1">
        <v>24</v>
      </c>
      <c r="C55" s="353"/>
      <c r="D55" s="354"/>
      <c r="E55" s="354">
        <v>42.493000000000002</v>
      </c>
      <c r="F55" s="354"/>
      <c r="G55" s="354"/>
      <c r="H55" s="354">
        <v>42.993000000000002</v>
      </c>
      <c r="I55" s="354"/>
      <c r="J55" s="354"/>
      <c r="K55" s="354">
        <v>42.313000000000002</v>
      </c>
      <c r="L55" s="354"/>
      <c r="M55" s="354"/>
      <c r="N55" s="354">
        <v>42.433999999999997</v>
      </c>
      <c r="O55" s="354"/>
      <c r="P55" s="354"/>
      <c r="Q55" s="367"/>
    </row>
    <row r="56" spans="2:17" x14ac:dyDescent="0.3">
      <c r="B56" s="1">
        <v>25</v>
      </c>
      <c r="C56" s="353"/>
      <c r="D56" s="354"/>
      <c r="E56" s="354">
        <v>42.640999999999998</v>
      </c>
      <c r="F56" s="354"/>
      <c r="G56" s="354"/>
      <c r="H56" s="354">
        <v>42.262999999999998</v>
      </c>
      <c r="I56" s="354"/>
      <c r="J56" s="354"/>
      <c r="K56" s="354">
        <v>42.628</v>
      </c>
      <c r="L56" s="354"/>
      <c r="M56" s="354"/>
      <c r="N56" s="354">
        <v>42.356000000000002</v>
      </c>
      <c r="O56" s="354"/>
      <c r="P56" s="354"/>
      <c r="Q56" s="367"/>
    </row>
    <row r="57" spans="2:17" x14ac:dyDescent="0.3">
      <c r="B57" s="1">
        <v>26</v>
      </c>
      <c r="C57" s="353"/>
      <c r="D57" s="354"/>
      <c r="E57" s="354">
        <v>42.555999999999997</v>
      </c>
      <c r="F57" s="354"/>
      <c r="G57" s="354"/>
      <c r="H57" s="354">
        <v>42.621000000000002</v>
      </c>
      <c r="I57" s="354"/>
      <c r="J57" s="354"/>
      <c r="K57" s="354">
        <v>42.542999999999999</v>
      </c>
      <c r="L57" s="354"/>
      <c r="M57" s="354"/>
      <c r="N57" s="354">
        <v>42.624000000000002</v>
      </c>
      <c r="O57" s="354"/>
      <c r="P57" s="354"/>
      <c r="Q57" s="367"/>
    </row>
    <row r="58" spans="2:17" x14ac:dyDescent="0.3">
      <c r="B58" s="1">
        <v>27</v>
      </c>
      <c r="C58" s="353"/>
      <c r="D58" s="354"/>
      <c r="E58" s="354">
        <v>42.47</v>
      </c>
      <c r="F58" s="354"/>
      <c r="G58" s="354"/>
      <c r="H58" s="354">
        <v>42.362000000000002</v>
      </c>
      <c r="I58" s="354"/>
      <c r="J58" s="354"/>
      <c r="K58" s="354">
        <v>42.36</v>
      </c>
      <c r="L58" s="354"/>
      <c r="M58" s="354"/>
      <c r="N58" s="354">
        <v>42.651000000000003</v>
      </c>
      <c r="O58" s="354"/>
      <c r="P58" s="354"/>
      <c r="Q58" s="367"/>
    </row>
    <row r="59" spans="2:17" x14ac:dyDescent="0.3">
      <c r="B59" s="1">
        <v>28</v>
      </c>
      <c r="C59" s="353"/>
      <c r="D59" s="354"/>
      <c r="E59" s="354">
        <v>42.567</v>
      </c>
      <c r="F59" s="354"/>
      <c r="G59" s="354"/>
      <c r="H59" s="354">
        <v>42.387</v>
      </c>
      <c r="I59" s="354"/>
      <c r="J59" s="354"/>
      <c r="K59" s="354">
        <v>42.497999999999998</v>
      </c>
      <c r="L59" s="354"/>
      <c r="M59" s="354"/>
      <c r="N59" s="354">
        <v>42.427</v>
      </c>
      <c r="O59" s="354"/>
      <c r="P59" s="354"/>
      <c r="Q59" s="367"/>
    </row>
    <row r="60" spans="2:17" x14ac:dyDescent="0.3">
      <c r="B60" s="1">
        <v>29</v>
      </c>
      <c r="C60" s="353"/>
      <c r="D60" s="354"/>
      <c r="E60" s="354">
        <v>42.723999999999997</v>
      </c>
      <c r="F60" s="354"/>
      <c r="G60" s="354"/>
      <c r="H60" s="354">
        <v>42.366999999999997</v>
      </c>
      <c r="I60" s="354"/>
      <c r="J60" s="354"/>
      <c r="K60" s="354">
        <v>42.414000000000001</v>
      </c>
      <c r="L60" s="354"/>
      <c r="M60" s="354"/>
      <c r="N60" s="354">
        <v>42.747999999999998</v>
      </c>
      <c r="O60" s="354"/>
      <c r="P60" s="354"/>
      <c r="Q60" s="367"/>
    </row>
    <row r="61" spans="2:17" ht="15" thickBot="1" x14ac:dyDescent="0.35">
      <c r="B61" s="1">
        <v>30</v>
      </c>
      <c r="C61" s="359"/>
      <c r="D61" s="360"/>
      <c r="E61" s="360">
        <v>42.466000000000001</v>
      </c>
      <c r="F61" s="360"/>
      <c r="G61" s="360"/>
      <c r="H61" s="360">
        <v>42.552999999999997</v>
      </c>
      <c r="I61" s="360"/>
      <c r="J61" s="360"/>
      <c r="K61" s="360">
        <v>42.354999999999997</v>
      </c>
      <c r="L61" s="360"/>
      <c r="M61" s="360"/>
      <c r="N61" s="360">
        <v>42.494999999999997</v>
      </c>
      <c r="O61" s="360"/>
      <c r="P61" s="360"/>
      <c r="Q61" s="369"/>
    </row>
    <row r="62" spans="2:17" x14ac:dyDescent="0.3">
      <c r="B62" s="1">
        <v>31</v>
      </c>
      <c r="C62" s="354"/>
      <c r="D62" s="354"/>
      <c r="E62" s="354">
        <v>42.575000000000003</v>
      </c>
      <c r="F62" s="354"/>
      <c r="G62" s="354"/>
      <c r="H62" s="354">
        <v>42.362000000000002</v>
      </c>
      <c r="I62" s="354"/>
      <c r="J62" s="354"/>
      <c r="K62" s="354">
        <v>42.45</v>
      </c>
      <c r="L62" s="354"/>
      <c r="M62" s="354"/>
      <c r="N62" s="354">
        <v>42.66</v>
      </c>
      <c r="O62" s="354"/>
      <c r="P62" s="354"/>
      <c r="Q62" s="354"/>
    </row>
    <row r="63" spans="2:17" x14ac:dyDescent="0.3">
      <c r="B63" s="1">
        <v>32</v>
      </c>
      <c r="C63" s="354"/>
      <c r="D63" s="354"/>
      <c r="E63" s="354">
        <v>42.523000000000003</v>
      </c>
      <c r="F63" s="354"/>
      <c r="G63" s="354"/>
      <c r="H63" s="354">
        <v>42.429000000000002</v>
      </c>
      <c r="I63" s="354"/>
      <c r="J63" s="354"/>
      <c r="K63" s="354">
        <v>42.204999999999998</v>
      </c>
      <c r="L63" s="354"/>
      <c r="M63" s="354"/>
      <c r="N63" s="354">
        <v>42.587000000000003</v>
      </c>
      <c r="O63" s="354"/>
      <c r="P63" s="354"/>
      <c r="Q63" s="354"/>
    </row>
    <row r="64" spans="2:17" x14ac:dyDescent="0.3">
      <c r="B64" s="1">
        <v>33</v>
      </c>
      <c r="C64" s="354"/>
      <c r="D64" s="354"/>
      <c r="E64" s="354">
        <v>42.57</v>
      </c>
      <c r="F64" s="354"/>
      <c r="G64" s="354"/>
      <c r="H64" s="354">
        <v>42.421999999999997</v>
      </c>
      <c r="I64" s="354"/>
      <c r="J64" s="354"/>
      <c r="K64" s="354">
        <v>42.198999999999998</v>
      </c>
      <c r="L64" s="354"/>
      <c r="M64" s="354"/>
      <c r="N64" s="354">
        <v>42.526000000000003</v>
      </c>
      <c r="O64" s="354"/>
      <c r="P64" s="354"/>
      <c r="Q64" s="354"/>
    </row>
    <row r="65" spans="2:17" x14ac:dyDescent="0.3">
      <c r="B65" s="1">
        <v>34</v>
      </c>
      <c r="C65" s="354"/>
      <c r="D65" s="354"/>
      <c r="E65" s="354">
        <v>42.786000000000001</v>
      </c>
      <c r="F65" s="354"/>
      <c r="G65" s="354"/>
      <c r="H65" s="354">
        <v>42.302999999999997</v>
      </c>
      <c r="I65" s="354"/>
      <c r="J65" s="354"/>
      <c r="K65" s="354">
        <v>42.4</v>
      </c>
      <c r="L65" s="354"/>
      <c r="M65" s="354"/>
      <c r="N65" s="354">
        <v>42.56</v>
      </c>
      <c r="O65" s="354"/>
      <c r="P65" s="354"/>
      <c r="Q65" s="354"/>
    </row>
    <row r="66" spans="2:17" x14ac:dyDescent="0.3">
      <c r="B66" s="1">
        <v>35</v>
      </c>
      <c r="C66" s="354"/>
      <c r="D66" s="354"/>
      <c r="E66" s="354">
        <v>42.892000000000003</v>
      </c>
      <c r="F66" s="354"/>
      <c r="G66" s="354"/>
      <c r="H66" s="354">
        <v>42.656999999999996</v>
      </c>
      <c r="I66" s="354"/>
      <c r="J66" s="354"/>
      <c r="K66" s="354">
        <v>42.351999999999997</v>
      </c>
      <c r="L66" s="354"/>
      <c r="M66" s="354"/>
      <c r="N66" s="354">
        <v>42.7</v>
      </c>
      <c r="O66" s="354"/>
      <c r="P66" s="354"/>
      <c r="Q66" s="354"/>
    </row>
    <row r="67" spans="2:17" x14ac:dyDescent="0.3">
      <c r="B67" s="1">
        <v>36</v>
      </c>
      <c r="C67" s="354"/>
      <c r="D67" s="354"/>
      <c r="E67" s="354">
        <v>42.542999999999999</v>
      </c>
      <c r="F67" s="354"/>
      <c r="G67" s="354"/>
      <c r="H67" s="354">
        <v>42.45</v>
      </c>
      <c r="I67" s="354"/>
      <c r="J67" s="354"/>
      <c r="K67" s="354">
        <v>42.445</v>
      </c>
      <c r="L67" s="354"/>
      <c r="M67" s="354"/>
      <c r="N67" s="354">
        <v>42.704000000000001</v>
      </c>
      <c r="O67" s="354"/>
      <c r="P67" s="354"/>
      <c r="Q67" s="354"/>
    </row>
    <row r="68" spans="2:17" x14ac:dyDescent="0.3">
      <c r="B68" s="1">
        <v>37</v>
      </c>
      <c r="C68" s="354"/>
      <c r="D68" s="354"/>
      <c r="E68" s="354"/>
      <c r="F68" s="354"/>
      <c r="G68" s="354"/>
      <c r="H68" s="354">
        <v>42.332999999999998</v>
      </c>
      <c r="I68" s="354"/>
      <c r="J68" s="354"/>
      <c r="K68" s="354">
        <v>42.121000000000002</v>
      </c>
      <c r="L68" s="354"/>
      <c r="M68" s="354"/>
      <c r="N68" s="354">
        <v>42.506999999999998</v>
      </c>
      <c r="O68" s="354"/>
      <c r="P68" s="354"/>
      <c r="Q68" s="354"/>
    </row>
    <row r="69" spans="2:17" x14ac:dyDescent="0.3">
      <c r="B69" s="1">
        <v>38</v>
      </c>
      <c r="C69" s="354"/>
      <c r="D69" s="354"/>
      <c r="E69" s="354"/>
      <c r="F69" s="354"/>
      <c r="G69" s="354"/>
      <c r="H69" s="354">
        <v>42.470999999999997</v>
      </c>
      <c r="I69" s="354"/>
      <c r="J69" s="354"/>
      <c r="K69" s="354">
        <v>42.143999999999998</v>
      </c>
      <c r="L69" s="354"/>
      <c r="M69" s="354"/>
      <c r="N69" s="354">
        <v>42.790999999999997</v>
      </c>
      <c r="O69" s="354"/>
      <c r="P69" s="354"/>
      <c r="Q69" s="354"/>
    </row>
    <row r="70" spans="2:17" x14ac:dyDescent="0.3">
      <c r="B70" s="1">
        <v>39</v>
      </c>
      <c r="C70" s="354"/>
      <c r="D70" s="354"/>
      <c r="E70" s="354"/>
      <c r="F70" s="354"/>
      <c r="G70" s="354"/>
      <c r="H70" s="354">
        <v>42.426000000000002</v>
      </c>
      <c r="I70" s="354"/>
      <c r="J70" s="354"/>
      <c r="K70" s="354">
        <v>42.381999999999998</v>
      </c>
      <c r="L70" s="354"/>
      <c r="M70" s="354"/>
      <c r="N70" s="354">
        <v>42.572000000000003</v>
      </c>
      <c r="O70" s="354"/>
      <c r="P70" s="354"/>
      <c r="Q70" s="354"/>
    </row>
    <row r="71" spans="2:17" x14ac:dyDescent="0.3">
      <c r="B71" s="1">
        <v>40</v>
      </c>
      <c r="C71" s="354"/>
      <c r="D71" s="354"/>
      <c r="E71" s="354"/>
      <c r="F71" s="354"/>
      <c r="G71" s="354"/>
      <c r="H71" s="354">
        <v>42.643999999999998</v>
      </c>
      <c r="I71" s="354"/>
      <c r="J71" s="354"/>
      <c r="K71" s="354">
        <v>42.765999999999998</v>
      </c>
      <c r="L71" s="354"/>
      <c r="M71" s="354"/>
      <c r="N71" s="354">
        <v>42.701999999999998</v>
      </c>
      <c r="O71" s="354"/>
      <c r="P71" s="354"/>
      <c r="Q71" s="354"/>
    </row>
    <row r="72" spans="2:17" x14ac:dyDescent="0.3">
      <c r="B72" s="1">
        <v>41</v>
      </c>
      <c r="C72" s="354"/>
      <c r="D72" s="354"/>
      <c r="E72" s="354"/>
      <c r="F72" s="354"/>
      <c r="G72" s="354"/>
      <c r="H72" s="354">
        <v>42.473999999999997</v>
      </c>
      <c r="I72" s="354"/>
      <c r="J72" s="354"/>
      <c r="K72" s="354">
        <v>42.234999999999999</v>
      </c>
      <c r="L72" s="354"/>
      <c r="M72" s="354"/>
      <c r="N72" s="354">
        <v>42.537999999999997</v>
      </c>
      <c r="O72" s="354"/>
      <c r="P72" s="354"/>
      <c r="Q72" s="354"/>
    </row>
    <row r="73" spans="2:17" x14ac:dyDescent="0.3">
      <c r="B73" s="1">
        <v>42</v>
      </c>
      <c r="C73" s="354"/>
      <c r="D73" s="354"/>
      <c r="E73" s="354"/>
      <c r="F73" s="354"/>
      <c r="G73" s="354"/>
      <c r="H73" s="354">
        <v>42.533000000000001</v>
      </c>
      <c r="I73" s="354"/>
      <c r="J73" s="354"/>
      <c r="K73" s="354">
        <v>42.344999999999999</v>
      </c>
      <c r="L73" s="354"/>
      <c r="M73" s="354"/>
      <c r="N73" s="354">
        <v>42.640999999999998</v>
      </c>
      <c r="O73" s="354"/>
      <c r="P73" s="354"/>
      <c r="Q73" s="354"/>
    </row>
    <row r="74" spans="2:17" x14ac:dyDescent="0.3">
      <c r="B74" s="1">
        <v>43</v>
      </c>
      <c r="C74" s="354"/>
      <c r="D74" s="354"/>
      <c r="E74" s="354"/>
      <c r="F74" s="354"/>
      <c r="G74" s="354"/>
      <c r="H74" s="354">
        <v>42.527999999999999</v>
      </c>
      <c r="I74" s="354"/>
      <c r="J74" s="354"/>
      <c r="K74" s="354">
        <v>42.274999999999999</v>
      </c>
      <c r="L74" s="354"/>
      <c r="M74" s="354"/>
      <c r="N74" s="354"/>
      <c r="O74" s="354"/>
      <c r="P74" s="354"/>
      <c r="Q74" s="354"/>
    </row>
    <row r="75" spans="2:17" x14ac:dyDescent="0.3">
      <c r="B75" s="1">
        <v>44</v>
      </c>
      <c r="C75" s="354"/>
      <c r="D75" s="354"/>
      <c r="E75" s="354"/>
      <c r="F75" s="354"/>
      <c r="G75" s="354"/>
      <c r="H75" s="354">
        <v>42.722999999999999</v>
      </c>
      <c r="I75" s="354"/>
      <c r="J75" s="354"/>
      <c r="K75" s="354">
        <v>42.475000000000001</v>
      </c>
      <c r="L75" s="354"/>
      <c r="M75" s="354"/>
      <c r="N75" s="354"/>
      <c r="O75" s="354"/>
      <c r="P75" s="354"/>
      <c r="Q75" s="354"/>
    </row>
    <row r="76" spans="2:17" x14ac:dyDescent="0.3">
      <c r="B76" s="1">
        <v>45</v>
      </c>
      <c r="C76" s="354"/>
      <c r="D76" s="354"/>
      <c r="E76" s="354"/>
      <c r="F76" s="354"/>
      <c r="G76" s="354"/>
      <c r="H76" s="354">
        <v>42.499000000000002</v>
      </c>
      <c r="I76" s="354"/>
      <c r="J76" s="354"/>
      <c r="K76" s="354">
        <v>42.512999999999998</v>
      </c>
      <c r="L76" s="354"/>
      <c r="M76" s="354"/>
      <c r="N76" s="354"/>
      <c r="O76" s="354"/>
      <c r="P76" s="354"/>
      <c r="Q76" s="354"/>
    </row>
    <row r="77" spans="2:17" x14ac:dyDescent="0.3">
      <c r="B77" s="1">
        <v>46</v>
      </c>
      <c r="C77" s="354"/>
      <c r="D77" s="354"/>
      <c r="E77" s="354"/>
      <c r="F77" s="354"/>
      <c r="G77" s="354"/>
      <c r="H77" s="354"/>
      <c r="I77" s="354"/>
      <c r="J77" s="354"/>
      <c r="K77" s="354">
        <v>42.158000000000001</v>
      </c>
      <c r="L77" s="354"/>
      <c r="M77" s="354"/>
      <c r="N77" s="354"/>
      <c r="O77" s="354"/>
      <c r="P77" s="354"/>
      <c r="Q77" s="354"/>
    </row>
    <row r="78" spans="2:17" x14ac:dyDescent="0.3">
      <c r="B78" s="1">
        <v>47</v>
      </c>
      <c r="C78" s="354"/>
      <c r="D78" s="354"/>
      <c r="E78" s="354"/>
      <c r="F78" s="354"/>
      <c r="G78" s="354"/>
      <c r="H78" s="354"/>
      <c r="I78" s="354"/>
      <c r="J78" s="354"/>
      <c r="K78" s="354">
        <v>42.256</v>
      </c>
      <c r="L78" s="354"/>
      <c r="M78" s="354"/>
      <c r="N78" s="354"/>
      <c r="O78" s="354"/>
      <c r="P78" s="354"/>
      <c r="Q78" s="354"/>
    </row>
    <row r="79" spans="2:17" x14ac:dyDescent="0.3">
      <c r="B79" s="1">
        <v>48</v>
      </c>
      <c r="C79" s="354"/>
      <c r="D79" s="354"/>
      <c r="E79" s="354"/>
      <c r="F79" s="354"/>
      <c r="G79" s="354"/>
      <c r="H79" s="354"/>
      <c r="I79" s="354"/>
      <c r="J79" s="354"/>
      <c r="K79" s="354">
        <v>42.4</v>
      </c>
      <c r="L79" s="354"/>
      <c r="M79" s="354"/>
      <c r="N79" s="354"/>
      <c r="O79" s="354"/>
      <c r="P79" s="354"/>
      <c r="Q79" s="354"/>
    </row>
    <row r="80" spans="2:17" x14ac:dyDescent="0.3">
      <c r="B80" s="1">
        <v>49</v>
      </c>
      <c r="C80" s="354"/>
      <c r="D80" s="354"/>
      <c r="E80" s="354"/>
      <c r="F80" s="354"/>
      <c r="G80" s="354"/>
      <c r="H80" s="354"/>
      <c r="I80" s="354"/>
      <c r="J80" s="354"/>
      <c r="K80" s="354">
        <v>42.945</v>
      </c>
      <c r="L80" s="354"/>
      <c r="M80" s="354"/>
      <c r="N80" s="354"/>
      <c r="O80" s="354"/>
      <c r="P80" s="354"/>
      <c r="Q80" s="354"/>
    </row>
    <row r="81" spans="1:17" x14ac:dyDescent="0.3">
      <c r="B81" s="1">
        <v>50</v>
      </c>
      <c r="C81" s="354"/>
      <c r="D81" s="354"/>
      <c r="E81" s="354"/>
      <c r="F81" s="354"/>
      <c r="G81" s="354"/>
      <c r="H81" s="354"/>
      <c r="I81" s="354"/>
      <c r="J81" s="354"/>
      <c r="K81" s="354">
        <v>42.689</v>
      </c>
      <c r="L81" s="354"/>
      <c r="M81" s="354"/>
      <c r="N81" s="354"/>
      <c r="O81" s="354"/>
      <c r="P81" s="354"/>
      <c r="Q81" s="354"/>
    </row>
    <row r="82" spans="1:17" x14ac:dyDescent="0.3">
      <c r="B82" s="1">
        <v>51</v>
      </c>
      <c r="C82" s="24"/>
      <c r="D82" s="24"/>
      <c r="E82" s="24"/>
      <c r="F82" s="24"/>
      <c r="G82" s="24"/>
      <c r="H82" s="24"/>
      <c r="I82" s="71"/>
      <c r="J82" s="71"/>
      <c r="K82" s="71"/>
      <c r="L82" s="71"/>
      <c r="M82" s="71"/>
      <c r="N82" s="71"/>
      <c r="O82" s="71"/>
      <c r="P82" s="71"/>
      <c r="Q82" s="71"/>
    </row>
    <row r="83" spans="1:17" x14ac:dyDescent="0.3">
      <c r="B83" s="1">
        <v>52</v>
      </c>
      <c r="C83" s="24"/>
      <c r="D83" s="24"/>
      <c r="E83" s="24"/>
      <c r="F83" s="24"/>
      <c r="G83" s="24"/>
      <c r="H83" s="24"/>
      <c r="I83" s="71"/>
      <c r="J83" s="71"/>
      <c r="K83" s="71"/>
      <c r="L83" s="71"/>
      <c r="M83" s="71"/>
      <c r="N83" s="71"/>
      <c r="O83" s="71"/>
      <c r="P83" s="71"/>
      <c r="Q83" s="71"/>
    </row>
    <row r="84" spans="1:17" x14ac:dyDescent="0.3">
      <c r="B84" s="1">
        <v>53</v>
      </c>
      <c r="C84" s="24"/>
      <c r="D84" s="24"/>
      <c r="E84" s="24"/>
      <c r="F84" s="24"/>
      <c r="G84" s="24"/>
      <c r="H84" s="24"/>
      <c r="I84" s="71"/>
      <c r="J84" s="71"/>
      <c r="K84" s="71"/>
      <c r="L84" s="71"/>
      <c r="M84" s="71"/>
      <c r="N84" s="71"/>
      <c r="O84" s="71"/>
      <c r="P84" s="71"/>
      <c r="Q84" s="71"/>
    </row>
    <row r="85" spans="1:17" x14ac:dyDescent="0.3">
      <c r="B85" s="1">
        <v>54</v>
      </c>
      <c r="C85" s="24"/>
      <c r="D85" s="24"/>
      <c r="E85" s="24"/>
      <c r="F85" s="24"/>
      <c r="G85" s="24"/>
      <c r="H85" s="24"/>
      <c r="I85" s="71"/>
      <c r="J85" s="71"/>
      <c r="K85" s="71"/>
      <c r="L85" s="71"/>
      <c r="M85" s="71"/>
      <c r="N85" s="71"/>
      <c r="O85" s="71"/>
      <c r="P85" s="71"/>
      <c r="Q85" s="71"/>
    </row>
    <row r="86" spans="1:17" x14ac:dyDescent="0.3">
      <c r="B86" s="1">
        <v>55</v>
      </c>
      <c r="C86" s="24"/>
      <c r="D86" s="24"/>
      <c r="E86" s="24"/>
      <c r="F86" s="24"/>
      <c r="G86" s="24"/>
      <c r="H86" s="24"/>
      <c r="I86" s="71"/>
      <c r="J86" s="71"/>
      <c r="K86" s="71"/>
      <c r="L86" s="71"/>
      <c r="M86" s="71"/>
      <c r="N86" s="71"/>
      <c r="O86" s="71"/>
      <c r="P86" s="71"/>
      <c r="Q86" s="71"/>
    </row>
    <row r="87" spans="1:17" x14ac:dyDescent="0.3">
      <c r="B87" s="1">
        <v>56</v>
      </c>
      <c r="C87" s="24"/>
      <c r="D87" s="24"/>
      <c r="E87" s="24"/>
      <c r="F87" s="24"/>
      <c r="G87" s="24"/>
      <c r="H87" s="24"/>
      <c r="I87" s="71"/>
      <c r="J87" s="71"/>
      <c r="K87" s="71"/>
      <c r="L87" s="71"/>
      <c r="M87" s="71"/>
      <c r="N87" s="71"/>
      <c r="O87" s="71"/>
      <c r="P87" s="71"/>
      <c r="Q87" s="71"/>
    </row>
    <row r="88" spans="1:17" x14ac:dyDescent="0.3">
      <c r="B88" s="1">
        <v>57</v>
      </c>
      <c r="C88" s="24"/>
      <c r="D88" s="24"/>
      <c r="E88" s="24"/>
      <c r="F88" s="24"/>
      <c r="G88" s="24"/>
      <c r="H88" s="24"/>
      <c r="I88" s="71"/>
      <c r="J88" s="71"/>
      <c r="K88" s="71"/>
      <c r="L88" s="71"/>
      <c r="M88" s="71"/>
      <c r="N88" s="71"/>
      <c r="O88" s="71"/>
      <c r="P88" s="71"/>
      <c r="Q88" s="71"/>
    </row>
    <row r="89" spans="1:17" x14ac:dyDescent="0.3">
      <c r="B89" s="1">
        <v>58</v>
      </c>
      <c r="C89" s="71"/>
      <c r="D89" s="71"/>
      <c r="E89" s="71"/>
      <c r="F89" s="71"/>
      <c r="G89" s="71"/>
      <c r="H89" s="71"/>
      <c r="I89" s="71"/>
      <c r="J89" s="71"/>
      <c r="K89" s="71"/>
      <c r="L89" s="71"/>
      <c r="M89" s="71"/>
      <c r="N89" s="71"/>
      <c r="O89" s="71"/>
      <c r="P89" s="71"/>
      <c r="Q89" s="71"/>
    </row>
    <row r="90" spans="1:17" x14ac:dyDescent="0.3">
      <c r="B90" s="1">
        <v>59</v>
      </c>
      <c r="C90" s="72"/>
      <c r="D90" s="71"/>
      <c r="E90" s="71"/>
      <c r="F90" s="71"/>
      <c r="G90" s="71"/>
      <c r="H90" s="71"/>
      <c r="I90" s="71"/>
      <c r="J90" s="71"/>
      <c r="K90" s="71"/>
      <c r="L90" s="71"/>
      <c r="M90" s="72"/>
      <c r="N90" s="72"/>
      <c r="O90" s="72"/>
      <c r="P90" s="72"/>
      <c r="Q90" s="72"/>
    </row>
    <row r="91" spans="1:17" x14ac:dyDescent="0.3">
      <c r="B91" s="1">
        <v>60</v>
      </c>
      <c r="C91" s="72"/>
      <c r="D91" s="71"/>
      <c r="E91" s="71"/>
      <c r="F91" s="71"/>
      <c r="G91" s="71"/>
      <c r="H91" s="71"/>
      <c r="I91" s="71"/>
      <c r="J91" s="71"/>
      <c r="K91" s="71"/>
      <c r="L91" s="71"/>
      <c r="M91" s="72"/>
      <c r="N91" s="72"/>
      <c r="O91" s="72"/>
      <c r="P91" s="72"/>
      <c r="Q91" s="72"/>
    </row>
    <row r="92" spans="1:17" s="2" customFormat="1" x14ac:dyDescent="0.3">
      <c r="A92" s="1"/>
      <c r="B92" s="1">
        <v>61</v>
      </c>
      <c r="C92" s="72"/>
      <c r="D92" s="71"/>
      <c r="E92" s="71"/>
      <c r="F92" s="71"/>
      <c r="G92" s="71"/>
      <c r="H92" s="71"/>
      <c r="I92" s="71"/>
      <c r="J92" s="71"/>
      <c r="K92" s="71"/>
      <c r="L92" s="71"/>
      <c r="M92" s="72"/>
      <c r="N92" s="72"/>
      <c r="O92" s="72"/>
      <c r="P92" s="72"/>
      <c r="Q92" s="71"/>
    </row>
    <row r="93" spans="1:17" s="2" customFormat="1" x14ac:dyDescent="0.3">
      <c r="A93" s="1"/>
      <c r="B93" s="1">
        <v>62</v>
      </c>
      <c r="C93" s="72"/>
      <c r="D93" s="71"/>
      <c r="E93" s="71"/>
      <c r="F93" s="71"/>
      <c r="G93" s="71"/>
      <c r="H93" s="71"/>
      <c r="I93" s="71"/>
      <c r="J93" s="71"/>
      <c r="K93" s="71"/>
      <c r="L93" s="71"/>
      <c r="M93" s="72"/>
      <c r="N93" s="72"/>
      <c r="O93" s="72"/>
      <c r="P93" s="72"/>
      <c r="Q93" s="71"/>
    </row>
    <row r="94" spans="1:17" s="2" customFormat="1" x14ac:dyDescent="0.3">
      <c r="A94" s="1"/>
      <c r="B94" s="1">
        <v>63</v>
      </c>
      <c r="C94" s="72"/>
      <c r="D94" s="71"/>
      <c r="E94" s="71"/>
      <c r="F94" s="71"/>
      <c r="G94" s="71"/>
      <c r="H94" s="71"/>
      <c r="I94" s="71"/>
      <c r="J94" s="71"/>
      <c r="K94" s="71"/>
      <c r="L94" s="71"/>
      <c r="M94" s="72"/>
      <c r="N94" s="72"/>
      <c r="O94" s="72"/>
      <c r="P94" s="72"/>
      <c r="Q94" s="71"/>
    </row>
  </sheetData>
  <mergeCells count="19">
    <mergeCell ref="C8:C10"/>
    <mergeCell ref="C12:C14"/>
    <mergeCell ref="C16:C18"/>
    <mergeCell ref="C20:C22"/>
    <mergeCell ref="C24:C26"/>
    <mergeCell ref="L10:L11"/>
    <mergeCell ref="L14:L15"/>
    <mergeCell ref="L18:L19"/>
    <mergeCell ref="L22:L23"/>
    <mergeCell ref="A2:L2"/>
    <mergeCell ref="A4:N4"/>
    <mergeCell ref="A6:A7"/>
    <mergeCell ref="B6:B7"/>
    <mergeCell ref="C6:C7"/>
    <mergeCell ref="D6:D7"/>
    <mergeCell ref="E6:E7"/>
    <mergeCell ref="F6:H6"/>
    <mergeCell ref="I6:I7"/>
    <mergeCell ref="J6:K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94"/>
  <sheetViews>
    <sheetView topLeftCell="B5" zoomScale="50" zoomScaleNormal="50" workbookViewId="0">
      <selection activeCell="L8" sqref="L8:L25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5" ht="18" x14ac:dyDescent="0.35">
      <c r="A2" s="160" t="s">
        <v>53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</row>
    <row r="3" spans="1:15" ht="7.5" customHeight="1" thickBot="1" x14ac:dyDescent="0.35"/>
    <row r="4" spans="1:15" ht="18" thickBot="1" x14ac:dyDescent="0.4">
      <c r="A4" s="161" t="s">
        <v>103</v>
      </c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3"/>
    </row>
    <row r="5" spans="1:15" ht="7.5" customHeight="1" thickBot="1" x14ac:dyDescent="0.35"/>
    <row r="6" spans="1:15" s="2" customFormat="1" ht="20.25" customHeight="1" x14ac:dyDescent="0.3">
      <c r="A6" s="164" t="s">
        <v>19</v>
      </c>
      <c r="B6" s="166" t="s">
        <v>13</v>
      </c>
      <c r="C6" s="168" t="s">
        <v>17</v>
      </c>
      <c r="D6" s="170" t="s">
        <v>20</v>
      </c>
      <c r="E6" s="172" t="s">
        <v>21</v>
      </c>
      <c r="F6" s="174" t="s">
        <v>22</v>
      </c>
      <c r="G6" s="175"/>
      <c r="H6" s="176"/>
      <c r="I6" s="177" t="s">
        <v>23</v>
      </c>
      <c r="J6" s="179" t="s">
        <v>24</v>
      </c>
      <c r="K6" s="180"/>
      <c r="L6" s="48"/>
      <c r="M6" s="49"/>
    </row>
    <row r="7" spans="1:15" s="2" customFormat="1" ht="27.75" customHeight="1" thickBot="1" x14ac:dyDescent="0.35">
      <c r="A7" s="165"/>
      <c r="B7" s="167"/>
      <c r="C7" s="169"/>
      <c r="D7" s="171"/>
      <c r="E7" s="173"/>
      <c r="F7" s="123" t="s">
        <v>25</v>
      </c>
      <c r="G7" s="124" t="s">
        <v>26</v>
      </c>
      <c r="H7" s="125" t="s">
        <v>27</v>
      </c>
      <c r="I7" s="178"/>
      <c r="J7" s="62" t="s">
        <v>28</v>
      </c>
      <c r="K7" s="63" t="s">
        <v>29</v>
      </c>
      <c r="L7" s="133" t="s">
        <v>30</v>
      </c>
      <c r="M7" s="50" t="s">
        <v>31</v>
      </c>
    </row>
    <row r="8" spans="1:15" s="3" customFormat="1" ht="30" customHeight="1" x14ac:dyDescent="0.3">
      <c r="A8" s="51">
        <v>1</v>
      </c>
      <c r="B8" s="118" t="s">
        <v>104</v>
      </c>
      <c r="C8" s="181">
        <v>2</v>
      </c>
      <c r="D8" s="128">
        <f>COUNTA(C32:C96)</f>
        <v>41</v>
      </c>
      <c r="E8" s="129">
        <f>COUNTA(C32:C96)</f>
        <v>41</v>
      </c>
      <c r="F8" s="73">
        <f>MIN(C32:C95)</f>
        <v>42.38</v>
      </c>
      <c r="G8" s="126">
        <f>AVERAGE(C32:C98)</f>
        <v>42.80641463414635</v>
      </c>
      <c r="H8" s="54">
        <f>G8-F8</f>
        <v>0.42641463414634728</v>
      </c>
      <c r="I8" s="59">
        <v>2.0833333333333332E-2</v>
      </c>
      <c r="J8" s="64">
        <f>I8</f>
        <v>2.0833333333333332E-2</v>
      </c>
      <c r="K8" s="65">
        <f>J8</f>
        <v>2.0833333333333332E-2</v>
      </c>
      <c r="L8" s="374">
        <v>58.902999999999999</v>
      </c>
      <c r="M8" s="44"/>
      <c r="N8" s="43"/>
      <c r="O8" s="13"/>
    </row>
    <row r="9" spans="1:15" s="3" customFormat="1" ht="30" customHeight="1" x14ac:dyDescent="0.3">
      <c r="A9" s="109">
        <v>2</v>
      </c>
      <c r="B9" s="119" t="s">
        <v>105</v>
      </c>
      <c r="C9" s="182"/>
      <c r="D9" s="127">
        <f>COUNTA(D32:D96)+D8+1</f>
        <v>42</v>
      </c>
      <c r="E9" s="130">
        <f>COUNTA(D32:D96)+1</f>
        <v>1</v>
      </c>
      <c r="F9" s="56"/>
      <c r="G9" s="26"/>
      <c r="H9" s="55"/>
      <c r="I9" s="110">
        <v>2.1516203703703704E-2</v>
      </c>
      <c r="J9" s="111">
        <f>I9-I8</f>
        <v>6.8287037037037188E-4</v>
      </c>
      <c r="K9" s="112">
        <f>J9</f>
        <v>6.8287037037037188E-4</v>
      </c>
      <c r="L9" s="375">
        <v>57.948</v>
      </c>
      <c r="M9" s="113"/>
      <c r="N9" s="43"/>
      <c r="O9" s="13"/>
    </row>
    <row r="10" spans="1:15" s="3" customFormat="1" ht="30" customHeight="1" thickBot="1" x14ac:dyDescent="0.35">
      <c r="A10" s="185">
        <v>3</v>
      </c>
      <c r="B10" s="186" t="s">
        <v>104</v>
      </c>
      <c r="C10" s="184"/>
      <c r="D10" s="131">
        <f>COUNTA(E32:E96)+D9+1</f>
        <v>50</v>
      </c>
      <c r="E10" s="132">
        <f>COUNTA(E32:E96)+1</f>
        <v>8</v>
      </c>
      <c r="F10" s="194">
        <f>MIN(E32:E95)</f>
        <v>42.433</v>
      </c>
      <c r="G10" s="195">
        <f>AVERAGE(E32:E98)</f>
        <v>42.676428571428573</v>
      </c>
      <c r="H10" s="196">
        <f>G10-F10</f>
        <v>0.24342857142857355</v>
      </c>
      <c r="I10" s="197">
        <v>2.5624999999999998E-2</v>
      </c>
      <c r="J10" s="198">
        <f t="shared" ref="J10:J26" si="0">I10-I9</f>
        <v>4.1087962962962944E-3</v>
      </c>
      <c r="K10" s="199">
        <f>J10+K8</f>
        <v>2.4942129629629627E-2</v>
      </c>
      <c r="L10" s="378">
        <v>935.33500000000004</v>
      </c>
      <c r="M10" s="200"/>
      <c r="N10" s="43"/>
      <c r="O10" s="13"/>
    </row>
    <row r="11" spans="1:15" s="3" customFormat="1" ht="30" customHeight="1" thickBot="1" x14ac:dyDescent="0.35">
      <c r="A11" s="189"/>
      <c r="B11" s="190" t="s">
        <v>74</v>
      </c>
      <c r="C11" s="191"/>
      <c r="D11" s="192"/>
      <c r="E11" s="193"/>
      <c r="F11" s="204"/>
      <c r="G11" s="205"/>
      <c r="H11" s="206"/>
      <c r="I11" s="207">
        <v>3.5914351851851857E-2</v>
      </c>
      <c r="J11" s="208">
        <f t="shared" si="0"/>
        <v>1.0289351851851859E-2</v>
      </c>
      <c r="K11" s="209"/>
      <c r="L11" s="379"/>
      <c r="M11" s="210"/>
      <c r="N11" s="43"/>
      <c r="O11" s="13"/>
    </row>
    <row r="12" spans="1:15" s="3" customFormat="1" ht="30" customHeight="1" x14ac:dyDescent="0.3">
      <c r="A12" s="51">
        <v>4</v>
      </c>
      <c r="B12" s="118" t="s">
        <v>105</v>
      </c>
      <c r="C12" s="181">
        <v>3</v>
      </c>
      <c r="D12" s="128">
        <f>COUNTA(F32:F96)+D10+1</f>
        <v>95</v>
      </c>
      <c r="E12" s="129">
        <f>COUNTA(F32:F96)+1</f>
        <v>45</v>
      </c>
      <c r="F12" s="201">
        <f>MIN(F32:F95)</f>
        <v>41.168999999999997</v>
      </c>
      <c r="G12" s="202">
        <f>AVERAGE(F32:F98)</f>
        <v>42.108477272727278</v>
      </c>
      <c r="H12" s="203">
        <f>G12-F12</f>
        <v>0.93947727272728088</v>
      </c>
      <c r="I12" s="110">
        <v>5.7916666666666665E-2</v>
      </c>
      <c r="J12" s="111">
        <f t="shared" si="0"/>
        <v>2.2002314814814808E-2</v>
      </c>
      <c r="K12" s="112">
        <f>J12+K9</f>
        <v>2.268518518518518E-2</v>
      </c>
      <c r="L12" s="375">
        <v>58.238999999999997</v>
      </c>
      <c r="M12" s="113"/>
      <c r="N12" s="43"/>
      <c r="O12" s="13"/>
    </row>
    <row r="13" spans="1:15" s="3" customFormat="1" ht="30" customHeight="1" x14ac:dyDescent="0.3">
      <c r="A13" s="109">
        <v>5</v>
      </c>
      <c r="B13" s="119" t="s">
        <v>104</v>
      </c>
      <c r="C13" s="182"/>
      <c r="D13" s="127">
        <f>COUNTA(G32:G96)+D12+1</f>
        <v>96</v>
      </c>
      <c r="E13" s="130">
        <f>COUNTA(G32:G96)+1</f>
        <v>1</v>
      </c>
      <c r="F13" s="56"/>
      <c r="G13" s="26"/>
      <c r="H13" s="55"/>
      <c r="I13" s="110">
        <v>5.859953703703704E-2</v>
      </c>
      <c r="J13" s="111">
        <f t="shared" si="0"/>
        <v>6.8287037037037535E-4</v>
      </c>
      <c r="K13" s="112">
        <f>J13+K10</f>
        <v>2.5625000000000002E-2</v>
      </c>
      <c r="L13" s="375">
        <v>57.002000000000002</v>
      </c>
      <c r="M13" s="113"/>
      <c r="N13" s="43"/>
      <c r="O13" s="13"/>
    </row>
    <row r="14" spans="1:15" s="3" customFormat="1" ht="30" customHeight="1" thickBot="1" x14ac:dyDescent="0.35">
      <c r="A14" s="185">
        <v>6</v>
      </c>
      <c r="B14" s="186" t="s">
        <v>105</v>
      </c>
      <c r="C14" s="184"/>
      <c r="D14" s="131">
        <f>COUNTA(H32:H96)+D13+1</f>
        <v>99</v>
      </c>
      <c r="E14" s="132">
        <f>COUNTA(H32:H96)+1</f>
        <v>3</v>
      </c>
      <c r="F14" s="194">
        <f>MIN(H32:H95)</f>
        <v>42.024000000000001</v>
      </c>
      <c r="G14" s="195">
        <f>AVERAGE(H32:H98)</f>
        <v>42.066500000000005</v>
      </c>
      <c r="H14" s="196">
        <f>G14-F14</f>
        <v>4.2500000000003979E-2</v>
      </c>
      <c r="I14" s="197">
        <v>6.0208333333333336E-2</v>
      </c>
      <c r="J14" s="198">
        <f t="shared" si="0"/>
        <v>1.6087962962962957E-3</v>
      </c>
      <c r="K14" s="199">
        <f>J14+K12</f>
        <v>2.4293981481481475E-2</v>
      </c>
      <c r="L14" s="378">
        <v>1021.513</v>
      </c>
      <c r="M14" s="200"/>
      <c r="N14" s="43"/>
      <c r="O14" s="13"/>
    </row>
    <row r="15" spans="1:15" s="3" customFormat="1" ht="30" customHeight="1" thickBot="1" x14ac:dyDescent="0.35">
      <c r="A15" s="189"/>
      <c r="B15" s="190" t="s">
        <v>74</v>
      </c>
      <c r="C15" s="191"/>
      <c r="D15" s="192"/>
      <c r="E15" s="193"/>
      <c r="F15" s="204"/>
      <c r="G15" s="205"/>
      <c r="H15" s="206"/>
      <c r="I15" s="207">
        <v>7.149305555555556E-2</v>
      </c>
      <c r="J15" s="208">
        <f t="shared" si="0"/>
        <v>1.1284722222222224E-2</v>
      </c>
      <c r="K15" s="209"/>
      <c r="L15" s="379"/>
      <c r="M15" s="210"/>
      <c r="N15" s="43"/>
      <c r="O15" s="13"/>
    </row>
    <row r="16" spans="1:15" s="3" customFormat="1" ht="30" customHeight="1" x14ac:dyDescent="0.3">
      <c r="A16" s="51">
        <v>7</v>
      </c>
      <c r="B16" s="118" t="s">
        <v>104</v>
      </c>
      <c r="C16" s="181">
        <v>4</v>
      </c>
      <c r="D16" s="128">
        <f>COUNTA(I32:I96)+D14+1</f>
        <v>101</v>
      </c>
      <c r="E16" s="129">
        <f>COUNTA(I32:I96)+1</f>
        <v>2</v>
      </c>
      <c r="F16" s="201">
        <f>MIN(I32:I95)</f>
        <v>43.674999999999997</v>
      </c>
      <c r="G16" s="202">
        <f>AVERAGE(I32:I98)</f>
        <v>43.674999999999997</v>
      </c>
      <c r="H16" s="203">
        <f>G16-F16</f>
        <v>0</v>
      </c>
      <c r="I16" s="110">
        <v>7.255787037037037E-2</v>
      </c>
      <c r="J16" s="111">
        <f t="shared" si="0"/>
        <v>1.0648148148148101E-3</v>
      </c>
      <c r="K16" s="112">
        <f>J16+K13</f>
        <v>2.6689814814814812E-2</v>
      </c>
      <c r="L16" s="375">
        <v>58.424999999999997</v>
      </c>
      <c r="M16" s="113"/>
      <c r="N16" s="43"/>
      <c r="O16" s="13"/>
    </row>
    <row r="17" spans="1:17" s="3" customFormat="1" ht="30" customHeight="1" x14ac:dyDescent="0.3">
      <c r="A17" s="109">
        <v>8</v>
      </c>
      <c r="B17" s="119" t="s">
        <v>105</v>
      </c>
      <c r="C17" s="182"/>
      <c r="D17" s="127">
        <f>COUNTA(J32:J96)+D16+1</f>
        <v>102</v>
      </c>
      <c r="E17" s="130">
        <f>COUNTA(J32:J96)+1</f>
        <v>1</v>
      </c>
      <c r="F17" s="56"/>
      <c r="G17" s="26"/>
      <c r="H17" s="55"/>
      <c r="I17" s="110">
        <v>7.3229166666666665E-2</v>
      </c>
      <c r="J17" s="111">
        <f t="shared" si="0"/>
        <v>6.7129629629629484E-4</v>
      </c>
      <c r="K17" s="112">
        <f>J17+K14</f>
        <v>2.496527777777777E-2</v>
      </c>
      <c r="L17" s="375">
        <v>57.118000000000002</v>
      </c>
      <c r="M17" s="113"/>
      <c r="N17" s="43"/>
      <c r="O17" s="13"/>
    </row>
    <row r="18" spans="1:17" s="3" customFormat="1" ht="30" customHeight="1" thickBot="1" x14ac:dyDescent="0.35">
      <c r="A18" s="185">
        <v>9</v>
      </c>
      <c r="B18" s="186" t="s">
        <v>104</v>
      </c>
      <c r="C18" s="184"/>
      <c r="D18" s="131">
        <f>COUNTA(K32:K96)+D17+1</f>
        <v>154</v>
      </c>
      <c r="E18" s="132">
        <f>COUNTA(K32:K96)+1</f>
        <v>52</v>
      </c>
      <c r="F18" s="194">
        <f>MIN(K32:K95)</f>
        <v>42.22</v>
      </c>
      <c r="G18" s="195">
        <f>AVERAGE(K32:K98)</f>
        <v>42.746431372549011</v>
      </c>
      <c r="H18" s="196">
        <f>G18-F18</f>
        <v>0.52643137254901262</v>
      </c>
      <c r="I18" s="197">
        <v>9.8622685185185188E-2</v>
      </c>
      <c r="J18" s="198">
        <f t="shared" si="0"/>
        <v>2.5393518518518524E-2</v>
      </c>
      <c r="K18" s="199">
        <f>J18+K16</f>
        <v>5.2083333333333336E-2</v>
      </c>
      <c r="L18" s="378">
        <v>943.61599999999999</v>
      </c>
      <c r="M18" s="200"/>
      <c r="N18" s="43"/>
      <c r="O18" s="13"/>
    </row>
    <row r="19" spans="1:17" s="3" customFormat="1" ht="30" customHeight="1" thickBot="1" x14ac:dyDescent="0.35">
      <c r="A19" s="189"/>
      <c r="B19" s="190" t="s">
        <v>74</v>
      </c>
      <c r="C19" s="191"/>
      <c r="D19" s="192"/>
      <c r="E19" s="193"/>
      <c r="F19" s="204"/>
      <c r="G19" s="205"/>
      <c r="H19" s="206"/>
      <c r="I19" s="207">
        <v>0.10900462962962963</v>
      </c>
      <c r="J19" s="208">
        <f t="shared" si="0"/>
        <v>1.0381944444444444E-2</v>
      </c>
      <c r="K19" s="209"/>
      <c r="L19" s="379"/>
      <c r="M19" s="210"/>
      <c r="N19" s="43"/>
      <c r="O19" s="13"/>
    </row>
    <row r="20" spans="1:17" s="3" customFormat="1" ht="30" customHeight="1" x14ac:dyDescent="0.3">
      <c r="A20" s="51">
        <v>10</v>
      </c>
      <c r="B20" s="118" t="s">
        <v>105</v>
      </c>
      <c r="C20" s="181">
        <v>5</v>
      </c>
      <c r="D20" s="128">
        <f>COUNTA(L32:L96)+D18+1</f>
        <v>156</v>
      </c>
      <c r="E20" s="129">
        <f>COUNTA(L32:L96)+1</f>
        <v>2</v>
      </c>
      <c r="F20" s="201">
        <f>MIN(L32:L95)</f>
        <v>43.328000000000003</v>
      </c>
      <c r="G20" s="202">
        <f>AVERAGE(L32:L98)</f>
        <v>43.328000000000003</v>
      </c>
      <c r="H20" s="203">
        <f>G20-F20</f>
        <v>0</v>
      </c>
      <c r="I20" s="110">
        <v>0.11040509259259258</v>
      </c>
      <c r="J20" s="111">
        <f t="shared" si="0"/>
        <v>1.4004629629629506E-3</v>
      </c>
      <c r="K20" s="112">
        <f>J20+K17</f>
        <v>2.6365740740740721E-2</v>
      </c>
      <c r="L20" s="375">
        <v>58.238999999999997</v>
      </c>
      <c r="M20" s="113"/>
      <c r="N20" s="43"/>
      <c r="O20" s="13"/>
    </row>
    <row r="21" spans="1:17" s="3" customFormat="1" ht="30" customHeight="1" x14ac:dyDescent="0.3">
      <c r="A21" s="52">
        <v>11</v>
      </c>
      <c r="B21" s="120" t="s">
        <v>104</v>
      </c>
      <c r="C21" s="182"/>
      <c r="D21" s="127">
        <f>COUNTA(M32:M96)+D20+1</f>
        <v>157</v>
      </c>
      <c r="E21" s="130">
        <f>COUNTA(M32:M96)+1</f>
        <v>1</v>
      </c>
      <c r="F21" s="56"/>
      <c r="G21" s="26"/>
      <c r="H21" s="55"/>
      <c r="I21" s="60">
        <v>0.11108796296296297</v>
      </c>
      <c r="J21" s="111">
        <f t="shared" si="0"/>
        <v>6.8287037037038922E-4</v>
      </c>
      <c r="K21" s="67">
        <f>J21+K18</f>
        <v>5.2766203703703725E-2</v>
      </c>
      <c r="L21" s="376">
        <v>57.451000000000001</v>
      </c>
      <c r="M21" s="45"/>
      <c r="N21" s="30"/>
      <c r="O21" s="13"/>
    </row>
    <row r="22" spans="1:17" s="3" customFormat="1" ht="30" customHeight="1" thickBot="1" x14ac:dyDescent="0.35">
      <c r="A22" s="53">
        <v>12</v>
      </c>
      <c r="B22" s="122" t="s">
        <v>105</v>
      </c>
      <c r="C22" s="184"/>
      <c r="D22" s="131">
        <f>COUNTA(N32:N96)+1+D21</f>
        <v>200</v>
      </c>
      <c r="E22" s="132">
        <f>COUNTA(N32:N96)+1</f>
        <v>43</v>
      </c>
      <c r="F22" s="194">
        <f>MIN(N32:N95)</f>
        <v>42.051000000000002</v>
      </c>
      <c r="G22" s="195">
        <f>AVERAGE(N32:N98)</f>
        <v>42.28290476190476</v>
      </c>
      <c r="H22" s="196">
        <f>G22-F22</f>
        <v>0.23190476190475806</v>
      </c>
      <c r="I22" s="211">
        <v>0.13195601851851851</v>
      </c>
      <c r="J22" s="198">
        <f t="shared" si="0"/>
        <v>2.0868055555555542E-2</v>
      </c>
      <c r="K22" s="212">
        <f>J22+K20</f>
        <v>4.723379629629626E-2</v>
      </c>
      <c r="L22" s="378">
        <v>945.95500000000004</v>
      </c>
      <c r="M22" s="213"/>
      <c r="N22" s="35"/>
      <c r="O22" s="13"/>
    </row>
    <row r="23" spans="1:17" s="3" customFormat="1" ht="30" customHeight="1" thickBot="1" x14ac:dyDescent="0.35">
      <c r="A23" s="189"/>
      <c r="B23" s="190" t="s">
        <v>74</v>
      </c>
      <c r="C23" s="191"/>
      <c r="D23" s="192"/>
      <c r="E23" s="193"/>
      <c r="F23" s="204"/>
      <c r="G23" s="205"/>
      <c r="H23" s="206"/>
      <c r="I23" s="207">
        <v>0.1423611111111111</v>
      </c>
      <c r="J23" s="208">
        <f t="shared" si="0"/>
        <v>1.0405092592592591E-2</v>
      </c>
      <c r="K23" s="215"/>
      <c r="L23" s="379"/>
      <c r="M23" s="216"/>
      <c r="N23" s="35"/>
      <c r="O23" s="13"/>
    </row>
    <row r="24" spans="1:17" s="3" customFormat="1" ht="30" customHeight="1" x14ac:dyDescent="0.3">
      <c r="A24" s="51">
        <v>13</v>
      </c>
      <c r="B24" s="118" t="s">
        <v>105</v>
      </c>
      <c r="C24" s="181">
        <v>6</v>
      </c>
      <c r="D24" s="128">
        <f>COUNTA(O32:O96)+D22+1</f>
        <v>203</v>
      </c>
      <c r="E24" s="129">
        <f>COUNTA(N32:N96)+1</f>
        <v>43</v>
      </c>
      <c r="F24" s="201">
        <f>MIN(O32:O95)</f>
        <v>43.005000000000003</v>
      </c>
      <c r="G24" s="202">
        <f>AVERAGE(O32:O98)</f>
        <v>43.017000000000003</v>
      </c>
      <c r="H24" s="203">
        <f>G24-F24</f>
        <v>1.2000000000000455E-2</v>
      </c>
      <c r="I24" s="110">
        <v>0.14390046296296297</v>
      </c>
      <c r="J24" s="111">
        <f t="shared" si="0"/>
        <v>1.5393518518518612E-3</v>
      </c>
      <c r="K24" s="214">
        <f>J24+K22</f>
        <v>4.8773148148148121E-2</v>
      </c>
      <c r="L24" s="375">
        <v>58.106999999999999</v>
      </c>
      <c r="M24" s="113"/>
      <c r="N24" s="30"/>
      <c r="O24" s="13"/>
    </row>
    <row r="25" spans="1:17" s="3" customFormat="1" ht="30" customHeight="1" x14ac:dyDescent="0.3">
      <c r="A25" s="52">
        <v>14</v>
      </c>
      <c r="B25" s="121" t="s">
        <v>104</v>
      </c>
      <c r="C25" s="182"/>
      <c r="D25" s="127">
        <f>COUNTA(P32:P96)+D24+1</f>
        <v>213</v>
      </c>
      <c r="E25" s="130">
        <f>COUNTA(P32:P96)+1</f>
        <v>10</v>
      </c>
      <c r="F25" s="56">
        <f>MIN(P32:P95)</f>
        <v>42.92</v>
      </c>
      <c r="G25" s="26">
        <f>AVERAGE(P32:P98)</f>
        <v>43.129888888888885</v>
      </c>
      <c r="H25" s="55">
        <f>G25-F25</f>
        <v>0.20988888888888368</v>
      </c>
      <c r="I25" s="60">
        <v>0.14907407407407405</v>
      </c>
      <c r="J25" s="66">
        <f t="shared" si="0"/>
        <v>5.1736111111110872E-3</v>
      </c>
      <c r="K25" s="68">
        <f>J25+K21</f>
        <v>5.7939814814814812E-2</v>
      </c>
      <c r="L25" s="376">
        <v>56.814</v>
      </c>
      <c r="M25" s="45"/>
      <c r="N25" s="31"/>
    </row>
    <row r="26" spans="1:17" s="3" customFormat="1" ht="30" customHeight="1" thickBot="1" x14ac:dyDescent="0.35">
      <c r="A26" s="53" t="s">
        <v>32</v>
      </c>
      <c r="B26" s="122" t="s">
        <v>105</v>
      </c>
      <c r="C26" s="184"/>
      <c r="D26" s="131">
        <f>COUNTA(Q32:Q96)+D25+1</f>
        <v>249</v>
      </c>
      <c r="E26" s="132">
        <f>COUNTA(Q32:Q96)+1</f>
        <v>36</v>
      </c>
      <c r="F26" s="57">
        <f>MIN(Q32:Q95)</f>
        <v>42.186999999999998</v>
      </c>
      <c r="G26" s="46">
        <f>AVERAGE(Q32:Q98)</f>
        <v>42.489314285714293</v>
      </c>
      <c r="H26" s="58">
        <f>G26-F26</f>
        <v>0.30231428571429575</v>
      </c>
      <c r="I26" s="61" t="str">
        <f>'Общие результаты'!G6</f>
        <v>4:00:12</v>
      </c>
      <c r="J26" s="69">
        <f t="shared" si="0"/>
        <v>1.7731481481481487E-2</v>
      </c>
      <c r="K26" s="70">
        <f>J26+K24</f>
        <v>6.6504629629629608E-2</v>
      </c>
      <c r="L26" s="377"/>
      <c r="M26" s="47"/>
      <c r="N26" s="31"/>
    </row>
    <row r="27" spans="1:17" s="3" customFormat="1" ht="30" customHeight="1" x14ac:dyDescent="0.3">
      <c r="A27" s="32"/>
      <c r="B27" s="33"/>
      <c r="C27" s="34"/>
      <c r="D27" s="34"/>
      <c r="E27" s="34"/>
      <c r="F27" s="25">
        <f>AVERAGE(F8,F10,F13,F16,F18,F21,F25)</f>
        <v>42.7256</v>
      </c>
      <c r="G27" s="27">
        <f>AVERAGE(C32:C61,E32:E61,G32:G61,I32:I62,K32:K62,M32:M64,P32:P64)</f>
        <v>42.861256410256424</v>
      </c>
      <c r="H27" s="28">
        <f>AVERAGE(H8,H10,H13,H16,H18,H21,H25)</f>
        <v>0.28123269340256341</v>
      </c>
      <c r="I27" s="226" t="s">
        <v>147</v>
      </c>
      <c r="J27" s="34"/>
      <c r="K27" s="34"/>
      <c r="L27" s="14"/>
      <c r="M27" s="14"/>
    </row>
    <row r="28" spans="1:17" ht="27.75" customHeight="1" thickBot="1" x14ac:dyDescent="0.35">
      <c r="A28" s="15"/>
      <c r="B28" s="15"/>
      <c r="C28" s="15"/>
      <c r="D28" s="16"/>
      <c r="E28" s="17"/>
      <c r="F28" s="18">
        <f>AVERAGE(F9,F12,F14,F17,F20,F22,F24,F26)</f>
        <v>42.294000000000004</v>
      </c>
      <c r="G28" s="27">
        <f>AVERAGE(D32:D61,F32:F61,H32:H61,J32:J62,L32:L62,N32:N64,O32:O64,Q32:Q65)</f>
        <v>42.357803921568632</v>
      </c>
      <c r="H28" s="19">
        <f>AVERAGE(H9,H12,H14,H17,H20,H22,H24,H26)</f>
        <v>0.25469938672438985</v>
      </c>
      <c r="I28" s="227" t="s">
        <v>148</v>
      </c>
      <c r="J28" s="17" t="s">
        <v>18</v>
      </c>
      <c r="K28" s="17"/>
      <c r="L28" s="14"/>
      <c r="M28" s="14"/>
    </row>
    <row r="29" spans="1:17" ht="30" customHeight="1" thickBot="1" x14ac:dyDescent="0.35">
      <c r="A29" s="20"/>
      <c r="B29" s="20"/>
      <c r="C29" s="20"/>
      <c r="D29" s="17"/>
      <c r="E29" s="17"/>
      <c r="F29" s="21">
        <f>AVERAGE(F8:F26)</f>
        <v>42.490181818181817</v>
      </c>
      <c r="G29" s="22">
        <f>AVERAGE(C32:Q93)</f>
        <v>42.531855319148939</v>
      </c>
      <c r="H29" s="23">
        <f>AVERAGE(H8:H26)</f>
        <v>0.26675998066901419</v>
      </c>
      <c r="I29" s="17"/>
      <c r="J29" s="17"/>
      <c r="K29" s="17"/>
      <c r="L29" s="20"/>
      <c r="M29" s="20"/>
    </row>
    <row r="30" spans="1:17" ht="15" thickBot="1" x14ac:dyDescent="0.35"/>
    <row r="31" spans="1:17" ht="15" thickBot="1" x14ac:dyDescent="0.35">
      <c r="C31" s="115" t="str">
        <f>B8</f>
        <v xml:space="preserve">Мифтахутдинов Ильяс </v>
      </c>
      <c r="D31" s="116" t="str">
        <f>B9</f>
        <v>Стоцкий Андрей</v>
      </c>
      <c r="E31" s="116" t="str">
        <f>B10</f>
        <v xml:space="preserve">Мифтахутдинов Ильяс </v>
      </c>
      <c r="F31" s="116" t="str">
        <f>B12</f>
        <v>Стоцкий Андрей</v>
      </c>
      <c r="G31" s="116" t="str">
        <f>B13</f>
        <v xml:space="preserve">Мифтахутдинов Ильяс </v>
      </c>
      <c r="H31" s="116" t="str">
        <f>B14</f>
        <v>Стоцкий Андрей</v>
      </c>
      <c r="I31" s="116" t="str">
        <f>B16</f>
        <v xml:space="preserve">Мифтахутдинов Ильяс </v>
      </c>
      <c r="J31" s="116" t="str">
        <f>B17</f>
        <v>Стоцкий Андрей</v>
      </c>
      <c r="K31" s="116" t="str">
        <f>B18</f>
        <v xml:space="preserve">Мифтахутдинов Ильяс </v>
      </c>
      <c r="L31" s="116" t="str">
        <f>B20</f>
        <v>Стоцкий Андрей</v>
      </c>
      <c r="M31" s="116" t="str">
        <f>B21</f>
        <v xml:space="preserve">Мифтахутдинов Ильяс </v>
      </c>
      <c r="N31" s="116" t="str">
        <f>B22</f>
        <v>Стоцкий Андрей</v>
      </c>
      <c r="O31" s="116" t="str">
        <f>B24</f>
        <v>Стоцкий Андрей</v>
      </c>
      <c r="P31" s="116" t="str">
        <f>B25</f>
        <v xml:space="preserve">Мифтахутдинов Ильяс </v>
      </c>
      <c r="Q31" s="117" t="str">
        <f>B26</f>
        <v>Стоцкий Андрей</v>
      </c>
    </row>
    <row r="32" spans="1:17" x14ac:dyDescent="0.3">
      <c r="B32" s="1">
        <v>1</v>
      </c>
      <c r="C32" s="353">
        <v>46.82</v>
      </c>
      <c r="D32" s="354"/>
      <c r="E32" s="354">
        <v>42.718000000000004</v>
      </c>
      <c r="F32" s="354">
        <v>42.639000000000003</v>
      </c>
      <c r="G32" s="354"/>
      <c r="H32" s="354">
        <v>42.024000000000001</v>
      </c>
      <c r="I32" s="354">
        <v>43.674999999999997</v>
      </c>
      <c r="J32" s="354"/>
      <c r="K32" s="354">
        <v>42.22</v>
      </c>
      <c r="L32" s="354">
        <v>43.328000000000003</v>
      </c>
      <c r="M32" s="354"/>
      <c r="N32" s="354">
        <v>42.557000000000002</v>
      </c>
      <c r="O32" s="354">
        <v>43.005000000000003</v>
      </c>
      <c r="P32" s="354">
        <v>43.66</v>
      </c>
      <c r="Q32" s="367">
        <v>42.694000000000003</v>
      </c>
    </row>
    <row r="33" spans="2:17" x14ac:dyDescent="0.3">
      <c r="B33" s="1">
        <v>2</v>
      </c>
      <c r="C33" s="353">
        <v>43.161999999999999</v>
      </c>
      <c r="D33" s="354"/>
      <c r="E33" s="354">
        <v>42.500999999999998</v>
      </c>
      <c r="F33" s="354">
        <v>42.625999999999998</v>
      </c>
      <c r="G33" s="354"/>
      <c r="H33" s="354">
        <v>42.109000000000002</v>
      </c>
      <c r="I33" s="354"/>
      <c r="J33" s="354"/>
      <c r="K33" s="354">
        <v>42.627000000000002</v>
      </c>
      <c r="L33" s="354"/>
      <c r="M33" s="368"/>
      <c r="N33" s="368">
        <v>42.631</v>
      </c>
      <c r="O33" s="354">
        <v>43.029000000000003</v>
      </c>
      <c r="P33" s="354">
        <v>43.036999999999999</v>
      </c>
      <c r="Q33" s="367">
        <v>42.360999999999997</v>
      </c>
    </row>
    <row r="34" spans="2:17" x14ac:dyDescent="0.3">
      <c r="B34" s="1">
        <v>3</v>
      </c>
      <c r="C34" s="353">
        <v>43.235999999999997</v>
      </c>
      <c r="D34" s="354"/>
      <c r="E34" s="354">
        <v>42.433</v>
      </c>
      <c r="F34" s="354">
        <v>42.383000000000003</v>
      </c>
      <c r="G34" s="354"/>
      <c r="H34" s="354"/>
      <c r="I34" s="354"/>
      <c r="J34" s="354"/>
      <c r="K34" s="354">
        <v>42.881999999999998</v>
      </c>
      <c r="L34" s="354"/>
      <c r="M34" s="368"/>
      <c r="N34" s="368">
        <v>42.268000000000001</v>
      </c>
      <c r="O34" s="354"/>
      <c r="P34" s="354">
        <v>42.975999999999999</v>
      </c>
      <c r="Q34" s="367">
        <v>42.423999999999999</v>
      </c>
    </row>
    <row r="35" spans="2:17" x14ac:dyDescent="0.3">
      <c r="B35" s="1">
        <v>4</v>
      </c>
      <c r="C35" s="353">
        <v>42.942999999999998</v>
      </c>
      <c r="D35" s="354"/>
      <c r="E35" s="354">
        <v>42.762999999999998</v>
      </c>
      <c r="F35" s="354">
        <v>42.22</v>
      </c>
      <c r="G35" s="354"/>
      <c r="H35" s="354"/>
      <c r="I35" s="354"/>
      <c r="J35" s="354"/>
      <c r="K35" s="354">
        <v>42.968000000000004</v>
      </c>
      <c r="L35" s="354"/>
      <c r="M35" s="368"/>
      <c r="N35" s="368">
        <v>42.348999999999997</v>
      </c>
      <c r="O35" s="354"/>
      <c r="P35" s="354">
        <v>43.015000000000001</v>
      </c>
      <c r="Q35" s="367">
        <v>42.488</v>
      </c>
    </row>
    <row r="36" spans="2:17" x14ac:dyDescent="0.3">
      <c r="B36" s="1">
        <v>5</v>
      </c>
      <c r="C36" s="353">
        <v>42.710999999999999</v>
      </c>
      <c r="D36" s="354"/>
      <c r="E36" s="354">
        <v>43.15</v>
      </c>
      <c r="F36" s="354">
        <v>42.113</v>
      </c>
      <c r="G36" s="354"/>
      <c r="H36" s="354"/>
      <c r="I36" s="354"/>
      <c r="J36" s="354"/>
      <c r="K36" s="354">
        <v>42.738999999999997</v>
      </c>
      <c r="L36" s="354"/>
      <c r="M36" s="354"/>
      <c r="N36" s="354">
        <v>42.875</v>
      </c>
      <c r="O36" s="354"/>
      <c r="P36" s="354">
        <v>43.064999999999998</v>
      </c>
      <c r="Q36" s="367">
        <v>42.636000000000003</v>
      </c>
    </row>
    <row r="37" spans="2:17" x14ac:dyDescent="0.3">
      <c r="B37" s="1">
        <v>6</v>
      </c>
      <c r="C37" s="353">
        <v>42.57</v>
      </c>
      <c r="D37" s="354"/>
      <c r="E37" s="354">
        <v>42.588999999999999</v>
      </c>
      <c r="F37" s="354">
        <v>42.212000000000003</v>
      </c>
      <c r="G37" s="354"/>
      <c r="H37" s="354"/>
      <c r="I37" s="354"/>
      <c r="J37" s="354"/>
      <c r="K37" s="354">
        <v>42.825000000000003</v>
      </c>
      <c r="L37" s="354"/>
      <c r="M37" s="354"/>
      <c r="N37" s="354">
        <v>42.331000000000003</v>
      </c>
      <c r="O37" s="354"/>
      <c r="P37" s="354">
        <v>42.92</v>
      </c>
      <c r="Q37" s="367">
        <v>42.359000000000002</v>
      </c>
    </row>
    <row r="38" spans="2:17" x14ac:dyDescent="0.3">
      <c r="B38" s="1">
        <v>7</v>
      </c>
      <c r="C38" s="353">
        <v>42.68</v>
      </c>
      <c r="D38" s="354"/>
      <c r="E38" s="354">
        <v>42.581000000000003</v>
      </c>
      <c r="F38" s="354">
        <v>42.09</v>
      </c>
      <c r="G38" s="354"/>
      <c r="H38" s="354"/>
      <c r="I38" s="354"/>
      <c r="J38" s="354"/>
      <c r="K38" s="354">
        <v>42.637999999999998</v>
      </c>
      <c r="L38" s="354"/>
      <c r="M38" s="354"/>
      <c r="N38" s="354">
        <v>42.408999999999999</v>
      </c>
      <c r="O38" s="354"/>
      <c r="P38" s="354">
        <v>43.061</v>
      </c>
      <c r="Q38" s="367">
        <v>42.52</v>
      </c>
    </row>
    <row r="39" spans="2:17" x14ac:dyDescent="0.3">
      <c r="B39" s="1">
        <v>8</v>
      </c>
      <c r="C39" s="353">
        <v>42.744999999999997</v>
      </c>
      <c r="D39" s="354"/>
      <c r="E39" s="354"/>
      <c r="F39" s="354">
        <v>42.228000000000002</v>
      </c>
      <c r="G39" s="354"/>
      <c r="H39" s="354"/>
      <c r="I39" s="354"/>
      <c r="J39" s="354"/>
      <c r="K39" s="354">
        <v>42.731000000000002</v>
      </c>
      <c r="L39" s="354"/>
      <c r="M39" s="354"/>
      <c r="N39" s="354">
        <v>42.347999999999999</v>
      </c>
      <c r="O39" s="354"/>
      <c r="P39" s="354">
        <v>43.084000000000003</v>
      </c>
      <c r="Q39" s="367">
        <v>42.54</v>
      </c>
    </row>
    <row r="40" spans="2:17" x14ac:dyDescent="0.3">
      <c r="B40" s="1">
        <v>9</v>
      </c>
      <c r="C40" s="356">
        <v>42.966000000000001</v>
      </c>
      <c r="D40" s="354"/>
      <c r="E40" s="354"/>
      <c r="F40" s="354">
        <v>41.97</v>
      </c>
      <c r="G40" s="354"/>
      <c r="H40" s="354"/>
      <c r="I40" s="354"/>
      <c r="J40" s="354"/>
      <c r="K40" s="354">
        <v>44.180999999999997</v>
      </c>
      <c r="L40" s="354"/>
      <c r="M40" s="354"/>
      <c r="N40" s="354">
        <v>42.152000000000001</v>
      </c>
      <c r="O40" s="354"/>
      <c r="P40" s="354">
        <v>43.350999999999999</v>
      </c>
      <c r="Q40" s="367">
        <v>42.378</v>
      </c>
    </row>
    <row r="41" spans="2:17" x14ac:dyDescent="0.3">
      <c r="B41" s="1">
        <v>10</v>
      </c>
      <c r="C41" s="353">
        <v>42.76</v>
      </c>
      <c r="D41" s="354"/>
      <c r="E41" s="354"/>
      <c r="F41" s="354">
        <v>42.258000000000003</v>
      </c>
      <c r="G41" s="354"/>
      <c r="H41" s="354"/>
      <c r="I41" s="354"/>
      <c r="J41" s="354"/>
      <c r="K41" s="354">
        <v>42.779000000000003</v>
      </c>
      <c r="L41" s="354"/>
      <c r="M41" s="354"/>
      <c r="N41" s="354">
        <v>42.33</v>
      </c>
      <c r="O41" s="354"/>
      <c r="P41" s="354"/>
      <c r="Q41" s="367">
        <v>42.469000000000001</v>
      </c>
    </row>
    <row r="42" spans="2:17" x14ac:dyDescent="0.3">
      <c r="B42" s="1">
        <v>11</v>
      </c>
      <c r="C42" s="353">
        <v>42.648000000000003</v>
      </c>
      <c r="D42" s="354"/>
      <c r="E42" s="354"/>
      <c r="F42" s="354">
        <v>42.058999999999997</v>
      </c>
      <c r="G42" s="354"/>
      <c r="H42" s="354"/>
      <c r="I42" s="354"/>
      <c r="J42" s="354"/>
      <c r="K42" s="354">
        <v>42.719000000000001</v>
      </c>
      <c r="L42" s="354"/>
      <c r="M42" s="354"/>
      <c r="N42" s="354">
        <v>42.146999999999998</v>
      </c>
      <c r="O42" s="354"/>
      <c r="P42" s="354"/>
      <c r="Q42" s="367">
        <v>42.58</v>
      </c>
    </row>
    <row r="43" spans="2:17" x14ac:dyDescent="0.3">
      <c r="B43" s="1">
        <v>12</v>
      </c>
      <c r="C43" s="353">
        <v>42.512999999999998</v>
      </c>
      <c r="D43" s="354"/>
      <c r="E43" s="354"/>
      <c r="F43" s="354">
        <v>42.146999999999998</v>
      </c>
      <c r="G43" s="354"/>
      <c r="H43" s="354"/>
      <c r="I43" s="354"/>
      <c r="J43" s="354"/>
      <c r="K43" s="354">
        <v>42.664999999999999</v>
      </c>
      <c r="L43" s="354"/>
      <c r="M43" s="354"/>
      <c r="N43" s="354">
        <v>42.372</v>
      </c>
      <c r="O43" s="354"/>
      <c r="P43" s="354"/>
      <c r="Q43" s="367">
        <v>42.445999999999998</v>
      </c>
    </row>
    <row r="44" spans="2:17" x14ac:dyDescent="0.3">
      <c r="B44" s="1">
        <v>13</v>
      </c>
      <c r="C44" s="353">
        <v>42.594999999999999</v>
      </c>
      <c r="D44" s="354"/>
      <c r="E44" s="354"/>
      <c r="F44" s="354">
        <v>42.426000000000002</v>
      </c>
      <c r="G44" s="354"/>
      <c r="H44" s="354"/>
      <c r="I44" s="354"/>
      <c r="J44" s="354"/>
      <c r="K44" s="354">
        <v>42.631999999999998</v>
      </c>
      <c r="L44" s="354"/>
      <c r="M44" s="354"/>
      <c r="N44" s="354">
        <v>42.216999999999999</v>
      </c>
      <c r="O44" s="354"/>
      <c r="P44" s="354"/>
      <c r="Q44" s="367">
        <v>42.411999999999999</v>
      </c>
    </row>
    <row r="45" spans="2:17" x14ac:dyDescent="0.3">
      <c r="B45" s="1">
        <v>14</v>
      </c>
      <c r="C45" s="357">
        <v>42.624000000000002</v>
      </c>
      <c r="D45" s="354"/>
      <c r="E45" s="354"/>
      <c r="F45" s="354">
        <v>42.055</v>
      </c>
      <c r="G45" s="354"/>
      <c r="H45" s="354"/>
      <c r="I45" s="354"/>
      <c r="J45" s="354"/>
      <c r="K45" s="354">
        <v>42.625999999999998</v>
      </c>
      <c r="L45" s="354"/>
      <c r="M45" s="354"/>
      <c r="N45" s="354">
        <v>42.115000000000002</v>
      </c>
      <c r="O45" s="354"/>
      <c r="P45" s="354"/>
      <c r="Q45" s="367">
        <v>42.331000000000003</v>
      </c>
    </row>
    <row r="46" spans="2:17" x14ac:dyDescent="0.3">
      <c r="B46" s="1">
        <v>15</v>
      </c>
      <c r="C46" s="353">
        <v>42.942999999999998</v>
      </c>
      <c r="D46" s="354"/>
      <c r="E46" s="354"/>
      <c r="F46" s="354">
        <v>42.884999999999998</v>
      </c>
      <c r="G46" s="354"/>
      <c r="H46" s="354"/>
      <c r="I46" s="354"/>
      <c r="J46" s="354"/>
      <c r="K46" s="354">
        <v>42.622</v>
      </c>
      <c r="L46" s="354"/>
      <c r="M46" s="354"/>
      <c r="N46" s="354">
        <v>42.338000000000001</v>
      </c>
      <c r="O46" s="354"/>
      <c r="P46" s="354"/>
      <c r="Q46" s="367">
        <v>42.344999999999999</v>
      </c>
    </row>
    <row r="47" spans="2:17" x14ac:dyDescent="0.3">
      <c r="B47" s="1">
        <v>16</v>
      </c>
      <c r="C47" s="353">
        <v>42.781999999999996</v>
      </c>
      <c r="D47" s="358"/>
      <c r="E47" s="354"/>
      <c r="F47" s="354">
        <v>42.276000000000003</v>
      </c>
      <c r="G47" s="354"/>
      <c r="H47" s="354"/>
      <c r="I47" s="354"/>
      <c r="J47" s="354"/>
      <c r="K47" s="354">
        <v>42.789000000000001</v>
      </c>
      <c r="L47" s="354"/>
      <c r="M47" s="354"/>
      <c r="N47" s="354">
        <v>42.432000000000002</v>
      </c>
      <c r="O47" s="354"/>
      <c r="P47" s="354"/>
      <c r="Q47" s="367">
        <v>42.186999999999998</v>
      </c>
    </row>
    <row r="48" spans="2:17" x14ac:dyDescent="0.3">
      <c r="B48" s="1">
        <v>17</v>
      </c>
      <c r="C48" s="353">
        <v>42.598999999999997</v>
      </c>
      <c r="D48" s="354"/>
      <c r="E48" s="354"/>
      <c r="F48" s="354">
        <v>42.872</v>
      </c>
      <c r="G48" s="354"/>
      <c r="H48" s="354"/>
      <c r="I48" s="354"/>
      <c r="J48" s="354"/>
      <c r="K48" s="354">
        <v>42.664999999999999</v>
      </c>
      <c r="L48" s="354"/>
      <c r="M48" s="354"/>
      <c r="N48" s="354">
        <v>42.341999999999999</v>
      </c>
      <c r="O48" s="354"/>
      <c r="P48" s="354"/>
      <c r="Q48" s="367">
        <v>42.281999999999996</v>
      </c>
    </row>
    <row r="49" spans="2:17" x14ac:dyDescent="0.3">
      <c r="B49" s="1">
        <v>18</v>
      </c>
      <c r="C49" s="353">
        <v>42.536999999999999</v>
      </c>
      <c r="D49" s="354"/>
      <c r="E49" s="354"/>
      <c r="F49" s="354">
        <v>42.465000000000003</v>
      </c>
      <c r="G49" s="354"/>
      <c r="H49" s="354"/>
      <c r="I49" s="354"/>
      <c r="J49" s="354"/>
      <c r="K49" s="354">
        <v>42.826000000000001</v>
      </c>
      <c r="L49" s="354"/>
      <c r="M49" s="354"/>
      <c r="N49" s="354">
        <v>42.179000000000002</v>
      </c>
      <c r="O49" s="354"/>
      <c r="P49" s="354"/>
      <c r="Q49" s="367">
        <v>42.341999999999999</v>
      </c>
    </row>
    <row r="50" spans="2:17" x14ac:dyDescent="0.3">
      <c r="B50" s="1">
        <v>19</v>
      </c>
      <c r="C50" s="353">
        <v>42.66</v>
      </c>
      <c r="D50" s="354"/>
      <c r="E50" s="354"/>
      <c r="F50" s="354">
        <v>42.014000000000003</v>
      </c>
      <c r="G50" s="354"/>
      <c r="H50" s="354"/>
      <c r="I50" s="354"/>
      <c r="J50" s="354"/>
      <c r="K50" s="354">
        <v>43.031999999999996</v>
      </c>
      <c r="L50" s="354"/>
      <c r="M50" s="354"/>
      <c r="N50" s="354">
        <v>42.267000000000003</v>
      </c>
      <c r="O50" s="354"/>
      <c r="P50" s="354"/>
      <c r="Q50" s="367">
        <v>42.481000000000002</v>
      </c>
    </row>
    <row r="51" spans="2:17" x14ac:dyDescent="0.3">
      <c r="B51" s="1">
        <v>20</v>
      </c>
      <c r="C51" s="353">
        <v>42.688000000000002</v>
      </c>
      <c r="D51" s="354"/>
      <c r="E51" s="354"/>
      <c r="F51" s="354">
        <v>41.993000000000002</v>
      </c>
      <c r="G51" s="354"/>
      <c r="H51" s="354"/>
      <c r="I51" s="354"/>
      <c r="J51" s="354"/>
      <c r="K51" s="354">
        <v>42.805999999999997</v>
      </c>
      <c r="L51" s="354"/>
      <c r="M51" s="354"/>
      <c r="N51" s="354">
        <v>42.319000000000003</v>
      </c>
      <c r="O51" s="354"/>
      <c r="P51" s="354"/>
      <c r="Q51" s="367">
        <v>42.262999999999998</v>
      </c>
    </row>
    <row r="52" spans="2:17" x14ac:dyDescent="0.3">
      <c r="B52" s="1">
        <v>21</v>
      </c>
      <c r="C52" s="353">
        <v>42.570999999999998</v>
      </c>
      <c r="D52" s="354"/>
      <c r="E52" s="354"/>
      <c r="F52" s="354">
        <v>41.99</v>
      </c>
      <c r="G52" s="354"/>
      <c r="H52" s="354"/>
      <c r="I52" s="354"/>
      <c r="J52" s="354"/>
      <c r="K52" s="354">
        <v>42.753</v>
      </c>
      <c r="L52" s="354"/>
      <c r="M52" s="354"/>
      <c r="N52" s="354">
        <v>42.597999999999999</v>
      </c>
      <c r="O52" s="354"/>
      <c r="P52" s="354"/>
      <c r="Q52" s="367">
        <v>43.494999999999997</v>
      </c>
    </row>
    <row r="53" spans="2:17" x14ac:dyDescent="0.3">
      <c r="B53" s="1">
        <v>22</v>
      </c>
      <c r="C53" s="353">
        <v>43.125999999999998</v>
      </c>
      <c r="D53" s="354"/>
      <c r="E53" s="354"/>
      <c r="F53" s="354">
        <v>42.222999999999999</v>
      </c>
      <c r="G53" s="354"/>
      <c r="H53" s="354"/>
      <c r="I53" s="354"/>
      <c r="J53" s="354"/>
      <c r="K53" s="354">
        <v>42.685000000000002</v>
      </c>
      <c r="L53" s="354"/>
      <c r="M53" s="354"/>
      <c r="N53" s="354">
        <v>42.113</v>
      </c>
      <c r="O53" s="354"/>
      <c r="P53" s="354"/>
      <c r="Q53" s="367">
        <v>42.322000000000003</v>
      </c>
    </row>
    <row r="54" spans="2:17" x14ac:dyDescent="0.3">
      <c r="B54" s="1">
        <v>23</v>
      </c>
      <c r="C54" s="353">
        <v>43.082000000000001</v>
      </c>
      <c r="D54" s="354"/>
      <c r="E54" s="354"/>
      <c r="F54" s="354">
        <v>41.969000000000001</v>
      </c>
      <c r="G54" s="354"/>
      <c r="H54" s="354"/>
      <c r="I54" s="354"/>
      <c r="J54" s="354"/>
      <c r="K54" s="354">
        <v>42.792999999999999</v>
      </c>
      <c r="L54" s="354"/>
      <c r="M54" s="354"/>
      <c r="N54" s="354">
        <v>42.204000000000001</v>
      </c>
      <c r="O54" s="354"/>
      <c r="P54" s="354"/>
      <c r="Q54" s="367">
        <v>42.598999999999997</v>
      </c>
    </row>
    <row r="55" spans="2:17" x14ac:dyDescent="0.3">
      <c r="B55" s="1">
        <v>24</v>
      </c>
      <c r="C55" s="353">
        <v>42.533999999999999</v>
      </c>
      <c r="D55" s="354"/>
      <c r="E55" s="354"/>
      <c r="F55" s="354">
        <v>42.280999999999999</v>
      </c>
      <c r="G55" s="354"/>
      <c r="H55" s="354"/>
      <c r="I55" s="354"/>
      <c r="J55" s="354"/>
      <c r="K55" s="354">
        <v>43.322000000000003</v>
      </c>
      <c r="L55" s="354"/>
      <c r="M55" s="354"/>
      <c r="N55" s="354">
        <v>42.09</v>
      </c>
      <c r="O55" s="354"/>
      <c r="P55" s="354"/>
      <c r="Q55" s="367">
        <v>42.6</v>
      </c>
    </row>
    <row r="56" spans="2:17" x14ac:dyDescent="0.3">
      <c r="B56" s="1">
        <v>25</v>
      </c>
      <c r="C56" s="353">
        <v>42.631999999999998</v>
      </c>
      <c r="D56" s="354"/>
      <c r="E56" s="354"/>
      <c r="F56" s="354">
        <v>41.948</v>
      </c>
      <c r="G56" s="354"/>
      <c r="H56" s="354"/>
      <c r="I56" s="354"/>
      <c r="J56" s="354"/>
      <c r="K56" s="354">
        <v>42.863</v>
      </c>
      <c r="L56" s="354"/>
      <c r="M56" s="354"/>
      <c r="N56" s="354">
        <v>42.051000000000002</v>
      </c>
      <c r="O56" s="354"/>
      <c r="P56" s="354"/>
      <c r="Q56" s="367">
        <v>42.298999999999999</v>
      </c>
    </row>
    <row r="57" spans="2:17" x14ac:dyDescent="0.3">
      <c r="B57" s="1">
        <v>26</v>
      </c>
      <c r="C57" s="353">
        <v>42.68</v>
      </c>
      <c r="D57" s="354"/>
      <c r="E57" s="354"/>
      <c r="F57" s="354">
        <v>41.969000000000001</v>
      </c>
      <c r="G57" s="354"/>
      <c r="H57" s="354"/>
      <c r="I57" s="354"/>
      <c r="J57" s="354"/>
      <c r="K57" s="354">
        <v>42.534999999999997</v>
      </c>
      <c r="L57" s="354"/>
      <c r="M57" s="354"/>
      <c r="N57" s="354">
        <v>42.41</v>
      </c>
      <c r="O57" s="354"/>
      <c r="P57" s="354"/>
      <c r="Q57" s="367">
        <v>42.305999999999997</v>
      </c>
    </row>
    <row r="58" spans="2:17" x14ac:dyDescent="0.3">
      <c r="B58" s="1">
        <v>27</v>
      </c>
      <c r="C58" s="353">
        <v>42.503</v>
      </c>
      <c r="D58" s="354"/>
      <c r="E58" s="354"/>
      <c r="F58" s="354">
        <v>41.927999999999997</v>
      </c>
      <c r="G58" s="354"/>
      <c r="H58" s="354"/>
      <c r="I58" s="354"/>
      <c r="J58" s="354"/>
      <c r="K58" s="354">
        <v>42.945999999999998</v>
      </c>
      <c r="L58" s="354"/>
      <c r="M58" s="354"/>
      <c r="N58" s="354">
        <v>42.32</v>
      </c>
      <c r="O58" s="354"/>
      <c r="P58" s="354"/>
      <c r="Q58" s="367">
        <v>43.061999999999998</v>
      </c>
    </row>
    <row r="59" spans="2:17" x14ac:dyDescent="0.3">
      <c r="B59" s="1">
        <v>28</v>
      </c>
      <c r="C59" s="353">
        <v>42.38</v>
      </c>
      <c r="D59" s="354"/>
      <c r="E59" s="354"/>
      <c r="F59" s="354">
        <v>42.097000000000001</v>
      </c>
      <c r="G59" s="354"/>
      <c r="H59" s="354"/>
      <c r="I59" s="354"/>
      <c r="J59" s="354"/>
      <c r="K59" s="354">
        <v>42.7</v>
      </c>
      <c r="L59" s="354"/>
      <c r="M59" s="354"/>
      <c r="N59" s="354">
        <v>42.207000000000001</v>
      </c>
      <c r="O59" s="354"/>
      <c r="P59" s="354"/>
      <c r="Q59" s="367">
        <v>42.494</v>
      </c>
    </row>
    <row r="60" spans="2:17" x14ac:dyDescent="0.3">
      <c r="B60" s="1">
        <v>29</v>
      </c>
      <c r="C60" s="353">
        <v>42.457999999999998</v>
      </c>
      <c r="D60" s="354"/>
      <c r="E60" s="354"/>
      <c r="F60" s="354">
        <v>41.978999999999999</v>
      </c>
      <c r="G60" s="354"/>
      <c r="H60" s="354"/>
      <c r="I60" s="354"/>
      <c r="J60" s="354"/>
      <c r="K60" s="354">
        <v>42.656999999999996</v>
      </c>
      <c r="L60" s="354"/>
      <c r="M60" s="354"/>
      <c r="N60" s="354">
        <v>42.317</v>
      </c>
      <c r="O60" s="354"/>
      <c r="P60" s="354"/>
      <c r="Q60" s="367">
        <v>42.475999999999999</v>
      </c>
    </row>
    <row r="61" spans="2:17" ht="15" thickBot="1" x14ac:dyDescent="0.35">
      <c r="B61" s="1">
        <v>30</v>
      </c>
      <c r="C61" s="359">
        <v>42.537999999999997</v>
      </c>
      <c r="D61" s="360"/>
      <c r="E61" s="360"/>
      <c r="F61" s="360">
        <v>42.223999999999997</v>
      </c>
      <c r="G61" s="360"/>
      <c r="H61" s="360"/>
      <c r="I61" s="360"/>
      <c r="J61" s="360"/>
      <c r="K61" s="360">
        <v>42.932000000000002</v>
      </c>
      <c r="L61" s="360"/>
      <c r="M61" s="360"/>
      <c r="N61" s="360">
        <v>42.116</v>
      </c>
      <c r="O61" s="360"/>
      <c r="P61" s="360"/>
      <c r="Q61" s="369">
        <v>42.451000000000001</v>
      </c>
    </row>
    <row r="62" spans="2:17" x14ac:dyDescent="0.3">
      <c r="B62" s="1">
        <v>31</v>
      </c>
      <c r="C62" s="354">
        <v>42.488999999999997</v>
      </c>
      <c r="D62" s="354"/>
      <c r="E62" s="354"/>
      <c r="F62" s="354">
        <v>42.01</v>
      </c>
      <c r="G62" s="354"/>
      <c r="H62" s="354"/>
      <c r="I62" s="354"/>
      <c r="J62" s="354"/>
      <c r="K62" s="354">
        <v>42.755000000000003</v>
      </c>
      <c r="L62" s="354"/>
      <c r="M62" s="354"/>
      <c r="N62" s="354">
        <v>42.375</v>
      </c>
      <c r="O62" s="354"/>
      <c r="P62" s="354"/>
      <c r="Q62" s="354">
        <v>42.441000000000003</v>
      </c>
    </row>
    <row r="63" spans="2:17" x14ac:dyDescent="0.3">
      <c r="B63" s="1">
        <v>32</v>
      </c>
      <c r="C63" s="354">
        <v>42.728999999999999</v>
      </c>
      <c r="D63" s="354"/>
      <c r="E63" s="354"/>
      <c r="F63" s="354">
        <v>41.796999999999997</v>
      </c>
      <c r="G63" s="354"/>
      <c r="H63" s="354"/>
      <c r="I63" s="354"/>
      <c r="J63" s="354"/>
      <c r="K63" s="354">
        <v>42.773000000000003</v>
      </c>
      <c r="L63" s="354"/>
      <c r="M63" s="354"/>
      <c r="N63" s="354">
        <v>42.146000000000001</v>
      </c>
      <c r="O63" s="354"/>
      <c r="P63" s="354"/>
      <c r="Q63" s="354">
        <v>42.54</v>
      </c>
    </row>
    <row r="64" spans="2:17" x14ac:dyDescent="0.3">
      <c r="B64" s="1">
        <v>33</v>
      </c>
      <c r="C64" s="354">
        <v>42.643000000000001</v>
      </c>
      <c r="D64" s="354"/>
      <c r="E64" s="354"/>
      <c r="F64" s="354">
        <v>41.825000000000003</v>
      </c>
      <c r="G64" s="354"/>
      <c r="H64" s="354"/>
      <c r="I64" s="354"/>
      <c r="J64" s="354"/>
      <c r="K64" s="354">
        <v>42.582999999999998</v>
      </c>
      <c r="L64" s="354"/>
      <c r="M64" s="354"/>
      <c r="N64" s="354">
        <v>42.082999999999998</v>
      </c>
      <c r="O64" s="354"/>
      <c r="P64" s="354"/>
      <c r="Q64" s="354">
        <v>42.527999999999999</v>
      </c>
    </row>
    <row r="65" spans="2:17" x14ac:dyDescent="0.3">
      <c r="B65" s="1">
        <v>34</v>
      </c>
      <c r="C65" s="354">
        <v>42.942999999999998</v>
      </c>
      <c r="D65" s="354"/>
      <c r="E65" s="354"/>
      <c r="F65" s="354">
        <v>42.018000000000001</v>
      </c>
      <c r="G65" s="354"/>
      <c r="H65" s="354"/>
      <c r="I65" s="354"/>
      <c r="J65" s="354"/>
      <c r="K65" s="354">
        <v>42.526000000000003</v>
      </c>
      <c r="L65" s="354"/>
      <c r="M65" s="354"/>
      <c r="N65" s="354">
        <v>42.091000000000001</v>
      </c>
      <c r="O65" s="354"/>
      <c r="P65" s="354"/>
      <c r="Q65" s="354">
        <v>42.302999999999997</v>
      </c>
    </row>
    <row r="66" spans="2:17" x14ac:dyDescent="0.3">
      <c r="B66" s="1">
        <v>35</v>
      </c>
      <c r="C66" s="354">
        <v>42.656999999999996</v>
      </c>
      <c r="D66" s="354"/>
      <c r="E66" s="354"/>
      <c r="F66" s="354">
        <v>41.777999999999999</v>
      </c>
      <c r="G66" s="354"/>
      <c r="H66" s="354"/>
      <c r="I66" s="354"/>
      <c r="J66" s="354"/>
      <c r="K66" s="354">
        <v>42.68</v>
      </c>
      <c r="L66" s="354"/>
      <c r="M66" s="354"/>
      <c r="N66" s="354">
        <v>42.264000000000003</v>
      </c>
      <c r="O66" s="354"/>
      <c r="P66" s="354"/>
      <c r="Q66" s="354">
        <v>42.671999999999997</v>
      </c>
    </row>
    <row r="67" spans="2:17" x14ac:dyDescent="0.3">
      <c r="B67" s="1">
        <v>36</v>
      </c>
      <c r="C67" s="354">
        <v>42.634</v>
      </c>
      <c r="D67" s="354"/>
      <c r="E67" s="354"/>
      <c r="F67" s="354">
        <v>41.874000000000002</v>
      </c>
      <c r="G67" s="354"/>
      <c r="H67" s="354"/>
      <c r="I67" s="354"/>
      <c r="J67" s="354"/>
      <c r="K67" s="354">
        <v>42.606999999999999</v>
      </c>
      <c r="L67" s="354"/>
      <c r="M67" s="354"/>
      <c r="N67" s="354">
        <v>42.314</v>
      </c>
      <c r="O67" s="354"/>
      <c r="P67" s="354"/>
      <c r="Q67" s="354"/>
    </row>
    <row r="68" spans="2:17" x14ac:dyDescent="0.3">
      <c r="B68" s="1">
        <v>37</v>
      </c>
      <c r="C68" s="354">
        <v>42.686</v>
      </c>
      <c r="D68" s="354"/>
      <c r="E68" s="354"/>
      <c r="F68" s="354">
        <v>41.831000000000003</v>
      </c>
      <c r="G68" s="354"/>
      <c r="H68" s="354"/>
      <c r="I68" s="354"/>
      <c r="J68" s="354"/>
      <c r="K68" s="354">
        <v>42.505000000000003</v>
      </c>
      <c r="L68" s="354"/>
      <c r="M68" s="354"/>
      <c r="N68" s="354">
        <v>42.094999999999999</v>
      </c>
      <c r="O68" s="354"/>
      <c r="P68" s="354"/>
      <c r="Q68" s="354"/>
    </row>
    <row r="69" spans="2:17" x14ac:dyDescent="0.3">
      <c r="B69" s="1">
        <v>38</v>
      </c>
      <c r="C69" s="354">
        <v>42.726999999999997</v>
      </c>
      <c r="D69" s="354"/>
      <c r="E69" s="354"/>
      <c r="F69" s="354">
        <v>41.914999999999999</v>
      </c>
      <c r="G69" s="354"/>
      <c r="H69" s="354"/>
      <c r="I69" s="354"/>
      <c r="J69" s="354"/>
      <c r="K69" s="354">
        <v>42.642000000000003</v>
      </c>
      <c r="L69" s="354"/>
      <c r="M69" s="354"/>
      <c r="N69" s="354">
        <v>42.292999999999999</v>
      </c>
      <c r="O69" s="354"/>
      <c r="P69" s="354"/>
      <c r="Q69" s="354"/>
    </row>
    <row r="70" spans="2:17" x14ac:dyDescent="0.3">
      <c r="B70" s="1">
        <v>39</v>
      </c>
      <c r="C70" s="354">
        <v>42.454000000000001</v>
      </c>
      <c r="D70" s="354"/>
      <c r="E70" s="354"/>
      <c r="F70" s="354">
        <v>41.744999999999997</v>
      </c>
      <c r="G70" s="354"/>
      <c r="H70" s="354"/>
      <c r="I70" s="354"/>
      <c r="J70" s="354"/>
      <c r="K70" s="354">
        <v>42.706000000000003</v>
      </c>
      <c r="L70" s="354"/>
      <c r="M70" s="354"/>
      <c r="N70" s="354">
        <v>42.329000000000001</v>
      </c>
      <c r="O70" s="354"/>
      <c r="P70" s="354"/>
      <c r="Q70" s="354"/>
    </row>
    <row r="71" spans="2:17" x14ac:dyDescent="0.3">
      <c r="B71" s="1">
        <v>40</v>
      </c>
      <c r="C71" s="354">
        <v>42.514000000000003</v>
      </c>
      <c r="D71" s="354"/>
      <c r="E71" s="354"/>
      <c r="F71" s="354">
        <v>41.969000000000001</v>
      </c>
      <c r="G71" s="354"/>
      <c r="H71" s="354"/>
      <c r="I71" s="354"/>
      <c r="J71" s="354"/>
      <c r="K71" s="354">
        <v>42.780999999999999</v>
      </c>
      <c r="L71" s="354"/>
      <c r="M71" s="354"/>
      <c r="N71" s="354">
        <v>42.061</v>
      </c>
      <c r="O71" s="354"/>
      <c r="P71" s="354"/>
      <c r="Q71" s="354"/>
    </row>
    <row r="72" spans="2:17" x14ac:dyDescent="0.3">
      <c r="B72" s="1">
        <v>41</v>
      </c>
      <c r="C72" s="354">
        <v>42.901000000000003</v>
      </c>
      <c r="D72" s="354"/>
      <c r="E72" s="354"/>
      <c r="F72" s="354">
        <v>42.017000000000003</v>
      </c>
      <c r="G72" s="354"/>
      <c r="H72" s="354"/>
      <c r="I72" s="354"/>
      <c r="J72" s="354"/>
      <c r="K72" s="354">
        <v>42.771999999999998</v>
      </c>
      <c r="L72" s="354"/>
      <c r="M72" s="354"/>
      <c r="N72" s="354">
        <v>42.226999999999997</v>
      </c>
      <c r="O72" s="354"/>
      <c r="P72" s="354"/>
      <c r="Q72" s="354"/>
    </row>
    <row r="73" spans="2:17" x14ac:dyDescent="0.3">
      <c r="B73" s="1">
        <v>42</v>
      </c>
      <c r="C73" s="354"/>
      <c r="D73" s="354"/>
      <c r="E73" s="354"/>
      <c r="F73" s="354">
        <v>42.235999999999997</v>
      </c>
      <c r="G73" s="354"/>
      <c r="H73" s="354"/>
      <c r="I73" s="354"/>
      <c r="J73" s="354"/>
      <c r="K73" s="354">
        <v>42.584000000000003</v>
      </c>
      <c r="L73" s="354"/>
      <c r="M73" s="354"/>
      <c r="N73" s="354">
        <v>42.2</v>
      </c>
      <c r="O73" s="354"/>
      <c r="P73" s="354"/>
      <c r="Q73" s="354"/>
    </row>
    <row r="74" spans="2:17" x14ac:dyDescent="0.3">
      <c r="B74" s="1">
        <v>43</v>
      </c>
      <c r="C74" s="354"/>
      <c r="D74" s="354"/>
      <c r="E74" s="354"/>
      <c r="F74" s="354">
        <v>42.05</v>
      </c>
      <c r="G74" s="354"/>
      <c r="H74" s="354"/>
      <c r="I74" s="354"/>
      <c r="J74" s="354"/>
      <c r="K74" s="354">
        <v>42.761000000000003</v>
      </c>
      <c r="L74" s="354"/>
      <c r="M74" s="354"/>
      <c r="N74" s="354"/>
      <c r="O74" s="354"/>
      <c r="P74" s="354"/>
      <c r="Q74" s="354"/>
    </row>
    <row r="75" spans="2:17" x14ac:dyDescent="0.3">
      <c r="B75" s="1">
        <v>44</v>
      </c>
      <c r="C75" s="354"/>
      <c r="D75" s="354"/>
      <c r="E75" s="354"/>
      <c r="F75" s="354">
        <v>41.168999999999997</v>
      </c>
      <c r="G75" s="354"/>
      <c r="H75" s="354"/>
      <c r="I75" s="354"/>
      <c r="J75" s="354"/>
      <c r="K75" s="354">
        <v>42.530999999999999</v>
      </c>
      <c r="L75" s="354"/>
      <c r="M75" s="354"/>
      <c r="N75" s="354"/>
      <c r="O75" s="354"/>
      <c r="P75" s="354"/>
      <c r="Q75" s="354"/>
    </row>
    <row r="76" spans="2:17" x14ac:dyDescent="0.3">
      <c r="B76" s="1">
        <v>45</v>
      </c>
      <c r="C76" s="354"/>
      <c r="D76" s="354"/>
      <c r="E76" s="354"/>
      <c r="F76" s="354"/>
      <c r="G76" s="354"/>
      <c r="H76" s="354"/>
      <c r="I76" s="354"/>
      <c r="J76" s="354"/>
      <c r="K76" s="354">
        <v>42.77</v>
      </c>
      <c r="L76" s="354"/>
      <c r="M76" s="354"/>
      <c r="N76" s="354"/>
      <c r="O76" s="354"/>
      <c r="P76" s="354"/>
      <c r="Q76" s="354"/>
    </row>
    <row r="77" spans="2:17" x14ac:dyDescent="0.3">
      <c r="B77" s="1">
        <v>46</v>
      </c>
      <c r="C77" s="354"/>
      <c r="D77" s="354"/>
      <c r="E77" s="354"/>
      <c r="F77" s="354"/>
      <c r="G77" s="354"/>
      <c r="H77" s="354"/>
      <c r="I77" s="354"/>
      <c r="J77" s="354"/>
      <c r="K77" s="354">
        <v>42.668999999999997</v>
      </c>
      <c r="L77" s="354"/>
      <c r="M77" s="354"/>
      <c r="N77" s="354"/>
      <c r="O77" s="354"/>
      <c r="P77" s="354"/>
      <c r="Q77" s="354"/>
    </row>
    <row r="78" spans="2:17" x14ac:dyDescent="0.3">
      <c r="B78" s="1">
        <v>47</v>
      </c>
      <c r="C78" s="354"/>
      <c r="D78" s="354"/>
      <c r="E78" s="354"/>
      <c r="F78" s="354"/>
      <c r="G78" s="354"/>
      <c r="H78" s="354"/>
      <c r="I78" s="354"/>
      <c r="J78" s="354"/>
      <c r="K78" s="354">
        <v>42.597999999999999</v>
      </c>
      <c r="L78" s="354"/>
      <c r="M78" s="354"/>
      <c r="N78" s="354"/>
      <c r="O78" s="354"/>
      <c r="P78" s="354"/>
      <c r="Q78" s="354"/>
    </row>
    <row r="79" spans="2:17" x14ac:dyDescent="0.3">
      <c r="B79" s="1">
        <v>48</v>
      </c>
      <c r="C79" s="354"/>
      <c r="D79" s="354"/>
      <c r="E79" s="354"/>
      <c r="F79" s="354"/>
      <c r="G79" s="354"/>
      <c r="H79" s="354"/>
      <c r="I79" s="354"/>
      <c r="J79" s="354"/>
      <c r="K79" s="354">
        <v>42.597999999999999</v>
      </c>
      <c r="L79" s="354"/>
      <c r="M79" s="354"/>
      <c r="N79" s="354"/>
      <c r="O79" s="354"/>
      <c r="P79" s="354"/>
      <c r="Q79" s="354"/>
    </row>
    <row r="80" spans="2:17" x14ac:dyDescent="0.3">
      <c r="B80" s="1">
        <v>49</v>
      </c>
      <c r="C80" s="354"/>
      <c r="D80" s="354"/>
      <c r="E80" s="354"/>
      <c r="F80" s="354"/>
      <c r="G80" s="354"/>
      <c r="H80" s="354"/>
      <c r="I80" s="354"/>
      <c r="J80" s="354"/>
      <c r="K80" s="354">
        <v>42.74</v>
      </c>
      <c r="L80" s="354"/>
      <c r="M80" s="354"/>
      <c r="N80" s="354"/>
      <c r="O80" s="354"/>
      <c r="P80" s="354"/>
      <c r="Q80" s="354"/>
    </row>
    <row r="81" spans="1:17" x14ac:dyDescent="0.3">
      <c r="B81" s="1">
        <v>50</v>
      </c>
      <c r="C81" s="354"/>
      <c r="D81" s="354"/>
      <c r="E81" s="354"/>
      <c r="F81" s="354"/>
      <c r="G81" s="354"/>
      <c r="H81" s="354"/>
      <c r="I81" s="354"/>
      <c r="J81" s="354"/>
      <c r="K81" s="354">
        <v>42.631</v>
      </c>
      <c r="L81" s="354"/>
      <c r="M81" s="354"/>
      <c r="N81" s="354"/>
      <c r="O81" s="354"/>
      <c r="P81" s="354"/>
      <c r="Q81" s="354"/>
    </row>
    <row r="82" spans="1:17" x14ac:dyDescent="0.3">
      <c r="B82" s="1">
        <v>51</v>
      </c>
      <c r="C82" s="354"/>
      <c r="D82" s="354"/>
      <c r="E82" s="354"/>
      <c r="F82" s="354"/>
      <c r="G82" s="354"/>
      <c r="H82" s="354"/>
      <c r="I82" s="354"/>
      <c r="J82" s="354"/>
      <c r="K82" s="354">
        <v>42.698</v>
      </c>
      <c r="L82" s="354"/>
      <c r="M82" s="354"/>
      <c r="N82" s="354"/>
      <c r="O82" s="354"/>
      <c r="P82" s="354"/>
      <c r="Q82" s="354"/>
    </row>
    <row r="83" spans="1:17" x14ac:dyDescent="0.3">
      <c r="B83" s="1">
        <v>52</v>
      </c>
      <c r="C83" s="354"/>
      <c r="D83" s="354"/>
      <c r="E83" s="354"/>
      <c r="F83" s="354"/>
      <c r="G83" s="354"/>
      <c r="H83" s="354"/>
      <c r="I83" s="354"/>
      <c r="J83" s="354"/>
      <c r="K83" s="354"/>
      <c r="L83" s="354"/>
      <c r="M83" s="354"/>
      <c r="N83" s="354"/>
      <c r="O83" s="354"/>
      <c r="P83" s="354"/>
      <c r="Q83" s="354"/>
    </row>
    <row r="84" spans="1:17" x14ac:dyDescent="0.3">
      <c r="B84" s="1">
        <v>53</v>
      </c>
      <c r="C84" s="354"/>
      <c r="D84" s="354"/>
      <c r="E84" s="354"/>
      <c r="F84" s="354"/>
      <c r="G84" s="354"/>
      <c r="H84" s="354"/>
      <c r="I84" s="354"/>
      <c r="J84" s="354"/>
      <c r="K84" s="354"/>
      <c r="L84" s="354"/>
      <c r="M84" s="354"/>
      <c r="N84" s="354"/>
      <c r="O84" s="354"/>
      <c r="P84" s="354"/>
      <c r="Q84" s="354"/>
    </row>
    <row r="85" spans="1:17" x14ac:dyDescent="0.3">
      <c r="B85" s="1">
        <v>54</v>
      </c>
      <c r="C85" s="354"/>
      <c r="D85" s="354"/>
      <c r="E85" s="354"/>
      <c r="F85" s="354"/>
      <c r="G85" s="354"/>
      <c r="H85" s="354"/>
      <c r="I85" s="354"/>
      <c r="J85" s="354"/>
      <c r="K85" s="354"/>
      <c r="L85" s="354"/>
      <c r="M85" s="354"/>
      <c r="N85" s="354"/>
      <c r="O85" s="354"/>
      <c r="P85" s="354"/>
      <c r="Q85" s="354"/>
    </row>
    <row r="86" spans="1:17" x14ac:dyDescent="0.3">
      <c r="B86" s="1">
        <v>55</v>
      </c>
      <c r="C86" s="354"/>
      <c r="D86" s="354"/>
      <c r="E86" s="354"/>
      <c r="F86" s="354"/>
      <c r="G86" s="354"/>
      <c r="H86" s="354"/>
      <c r="I86" s="354"/>
      <c r="J86" s="354"/>
      <c r="K86" s="354"/>
      <c r="L86" s="354"/>
      <c r="M86" s="354"/>
      <c r="N86" s="354"/>
      <c r="O86" s="354"/>
      <c r="P86" s="354"/>
      <c r="Q86" s="354"/>
    </row>
    <row r="87" spans="1:17" x14ac:dyDescent="0.3">
      <c r="B87" s="1">
        <v>56</v>
      </c>
      <c r="C87" s="354"/>
      <c r="D87" s="354"/>
      <c r="E87" s="354"/>
      <c r="F87" s="354"/>
      <c r="G87" s="354"/>
      <c r="H87" s="354"/>
      <c r="I87" s="354"/>
      <c r="J87" s="354"/>
      <c r="K87" s="355"/>
      <c r="L87" s="355"/>
      <c r="M87" s="355"/>
      <c r="N87" s="355"/>
      <c r="O87" s="355"/>
      <c r="P87" s="355"/>
      <c r="Q87" s="355"/>
    </row>
    <row r="88" spans="1:17" x14ac:dyDescent="0.3">
      <c r="B88" s="1">
        <v>57</v>
      </c>
      <c r="C88" s="355"/>
      <c r="D88" s="354"/>
      <c r="E88" s="354"/>
      <c r="F88" s="354"/>
      <c r="G88" s="354"/>
      <c r="H88" s="354"/>
      <c r="I88" s="355"/>
      <c r="J88" s="355"/>
      <c r="K88" s="355"/>
      <c r="L88" s="355"/>
      <c r="M88" s="355"/>
      <c r="N88" s="355"/>
      <c r="O88" s="355"/>
      <c r="P88" s="355"/>
      <c r="Q88" s="355"/>
    </row>
    <row r="89" spans="1:17" x14ac:dyDescent="0.3">
      <c r="B89" s="1">
        <v>58</v>
      </c>
      <c r="C89" s="355"/>
      <c r="D89" s="354"/>
      <c r="E89" s="354"/>
      <c r="F89" s="354"/>
      <c r="G89" s="354"/>
      <c r="H89" s="354"/>
      <c r="I89" s="355"/>
      <c r="J89" s="355"/>
      <c r="K89" s="355"/>
      <c r="L89" s="355"/>
      <c r="M89" s="355"/>
      <c r="N89" s="355"/>
      <c r="O89" s="355"/>
      <c r="P89" s="355"/>
      <c r="Q89" s="355"/>
    </row>
    <row r="90" spans="1:17" x14ac:dyDescent="0.3">
      <c r="B90" s="1">
        <v>59</v>
      </c>
      <c r="C90" s="355"/>
      <c r="D90" s="354"/>
      <c r="E90" s="354"/>
      <c r="F90" s="354"/>
      <c r="G90" s="354"/>
      <c r="H90" s="354"/>
      <c r="I90" s="354"/>
      <c r="J90" s="354"/>
      <c r="K90" s="354"/>
      <c r="L90" s="354"/>
      <c r="M90" s="355"/>
      <c r="N90" s="355"/>
      <c r="O90" s="355"/>
      <c r="P90" s="355"/>
      <c r="Q90" s="355"/>
    </row>
    <row r="91" spans="1:17" x14ac:dyDescent="0.3">
      <c r="B91" s="1">
        <v>60</v>
      </c>
      <c r="C91" s="355"/>
      <c r="D91" s="354"/>
      <c r="E91" s="354"/>
      <c r="F91" s="354"/>
      <c r="G91" s="354"/>
      <c r="H91" s="354"/>
      <c r="I91" s="354"/>
      <c r="J91" s="354"/>
      <c r="K91" s="354"/>
      <c r="L91" s="354"/>
      <c r="M91" s="355"/>
      <c r="N91" s="355"/>
      <c r="O91" s="355"/>
      <c r="P91" s="355"/>
      <c r="Q91" s="355"/>
    </row>
    <row r="92" spans="1:17" s="2" customFormat="1" x14ac:dyDescent="0.3">
      <c r="A92" s="1"/>
      <c r="B92" s="1">
        <v>61</v>
      </c>
      <c r="C92" s="355"/>
      <c r="D92" s="354"/>
      <c r="E92" s="354"/>
      <c r="F92" s="354"/>
      <c r="G92" s="354"/>
      <c r="H92" s="354"/>
      <c r="I92" s="354"/>
      <c r="J92" s="354"/>
      <c r="K92" s="354"/>
      <c r="L92" s="354"/>
      <c r="M92" s="355"/>
      <c r="N92" s="355"/>
      <c r="O92" s="355"/>
      <c r="P92" s="355"/>
      <c r="Q92" s="354"/>
    </row>
    <row r="93" spans="1:17" s="2" customFormat="1" x14ac:dyDescent="0.3">
      <c r="A93" s="1"/>
      <c r="B93" s="1">
        <v>62</v>
      </c>
      <c r="C93" s="355"/>
      <c r="D93" s="354"/>
      <c r="E93" s="354"/>
      <c r="F93" s="354"/>
      <c r="G93" s="354"/>
      <c r="H93" s="354"/>
      <c r="I93" s="354"/>
      <c r="J93" s="354"/>
      <c r="K93" s="354"/>
      <c r="L93" s="354"/>
      <c r="M93" s="355"/>
      <c r="N93" s="355"/>
      <c r="O93" s="355"/>
      <c r="P93" s="355"/>
      <c r="Q93" s="354"/>
    </row>
    <row r="94" spans="1:17" s="2" customFormat="1" x14ac:dyDescent="0.3">
      <c r="A94" s="1"/>
      <c r="B94" s="1">
        <v>63</v>
      </c>
      <c r="C94" s="72"/>
      <c r="D94" s="71"/>
      <c r="E94" s="71"/>
      <c r="F94" s="71"/>
      <c r="G94" s="71"/>
      <c r="H94" s="71"/>
      <c r="I94" s="71"/>
      <c r="J94" s="71"/>
      <c r="K94" s="71"/>
      <c r="L94" s="71"/>
      <c r="M94" s="72"/>
      <c r="N94" s="72"/>
      <c r="O94" s="72"/>
      <c r="P94" s="72"/>
      <c r="Q94" s="71"/>
    </row>
  </sheetData>
  <mergeCells count="19">
    <mergeCell ref="C8:C10"/>
    <mergeCell ref="C12:C14"/>
    <mergeCell ref="C16:C18"/>
    <mergeCell ref="C20:C22"/>
    <mergeCell ref="C24:C26"/>
    <mergeCell ref="L22:L23"/>
    <mergeCell ref="L18:L19"/>
    <mergeCell ref="L14:L15"/>
    <mergeCell ref="L10:L11"/>
    <mergeCell ref="A2:L2"/>
    <mergeCell ref="A4:N4"/>
    <mergeCell ref="A6:A7"/>
    <mergeCell ref="B6:B7"/>
    <mergeCell ref="C6:C7"/>
    <mergeCell ref="D6:D7"/>
    <mergeCell ref="E6:E7"/>
    <mergeCell ref="F6:H6"/>
    <mergeCell ref="I6:I7"/>
    <mergeCell ref="J6:K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94"/>
  <sheetViews>
    <sheetView zoomScale="50" zoomScaleNormal="50" workbookViewId="0">
      <selection activeCell="N27" sqref="N27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5" ht="18" x14ac:dyDescent="0.35">
      <c r="A2" s="160" t="s">
        <v>53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</row>
    <row r="3" spans="1:15" ht="7.5" customHeight="1" thickBot="1" x14ac:dyDescent="0.35"/>
    <row r="4" spans="1:15" ht="18" thickBot="1" x14ac:dyDescent="0.4">
      <c r="A4" s="161" t="s">
        <v>98</v>
      </c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3"/>
    </row>
    <row r="5" spans="1:15" ht="7.5" customHeight="1" thickBot="1" x14ac:dyDescent="0.35"/>
    <row r="6" spans="1:15" s="2" customFormat="1" ht="20.25" customHeight="1" x14ac:dyDescent="0.3">
      <c r="A6" s="164" t="s">
        <v>19</v>
      </c>
      <c r="B6" s="166" t="s">
        <v>13</v>
      </c>
      <c r="C6" s="168" t="s">
        <v>17</v>
      </c>
      <c r="D6" s="170" t="s">
        <v>20</v>
      </c>
      <c r="E6" s="172" t="s">
        <v>21</v>
      </c>
      <c r="F6" s="174" t="s">
        <v>22</v>
      </c>
      <c r="G6" s="175"/>
      <c r="H6" s="176"/>
      <c r="I6" s="177" t="s">
        <v>23</v>
      </c>
      <c r="J6" s="179" t="s">
        <v>24</v>
      </c>
      <c r="K6" s="180"/>
      <c r="L6" s="48"/>
      <c r="M6" s="49"/>
    </row>
    <row r="7" spans="1:15" s="2" customFormat="1" ht="27.75" customHeight="1" thickBot="1" x14ac:dyDescent="0.35">
      <c r="A7" s="165"/>
      <c r="B7" s="167"/>
      <c r="C7" s="169"/>
      <c r="D7" s="171"/>
      <c r="E7" s="173"/>
      <c r="F7" s="123" t="s">
        <v>25</v>
      </c>
      <c r="G7" s="124" t="s">
        <v>26</v>
      </c>
      <c r="H7" s="125" t="s">
        <v>27</v>
      </c>
      <c r="I7" s="178"/>
      <c r="J7" s="62" t="s">
        <v>28</v>
      </c>
      <c r="K7" s="63" t="s">
        <v>29</v>
      </c>
      <c r="L7" s="133" t="s">
        <v>30</v>
      </c>
      <c r="M7" s="50" t="s">
        <v>31</v>
      </c>
    </row>
    <row r="8" spans="1:15" s="3" customFormat="1" ht="30" customHeight="1" x14ac:dyDescent="0.3">
      <c r="A8" s="51">
        <v>1</v>
      </c>
      <c r="B8" s="118" t="s">
        <v>99</v>
      </c>
      <c r="C8" s="181">
        <v>1</v>
      </c>
      <c r="D8" s="128">
        <f>COUNTA(C32:C96)</f>
        <v>30</v>
      </c>
      <c r="E8" s="129">
        <f>COUNTA(C32:C96)</f>
        <v>30</v>
      </c>
      <c r="F8" s="73">
        <f>MIN(C32:C95)</f>
        <v>42.280999999999999</v>
      </c>
      <c r="G8" s="126">
        <f>AVERAGE(C32:C98)</f>
        <v>43.060300000000005</v>
      </c>
      <c r="H8" s="54">
        <f>G8-F8</f>
        <v>0.77930000000000632</v>
      </c>
      <c r="I8" s="59">
        <v>1.5011574074074075E-2</v>
      </c>
      <c r="J8" s="64">
        <f>I8</f>
        <v>1.5011574074074075E-2</v>
      </c>
      <c r="K8" s="65">
        <f>J8</f>
        <v>1.5011574074074075E-2</v>
      </c>
      <c r="L8" s="374">
        <v>58.026000000000003</v>
      </c>
      <c r="M8" s="44"/>
      <c r="N8" s="43"/>
      <c r="O8" s="13"/>
    </row>
    <row r="9" spans="1:15" s="3" customFormat="1" ht="30" customHeight="1" x14ac:dyDescent="0.3">
      <c r="A9" s="109">
        <v>2</v>
      </c>
      <c r="B9" s="119" t="s">
        <v>100</v>
      </c>
      <c r="C9" s="182"/>
      <c r="D9" s="127">
        <f>COUNTA(D32:D96)+D8+1</f>
        <v>32</v>
      </c>
      <c r="E9" s="130">
        <f>COUNTA(D32:D96)+1</f>
        <v>2</v>
      </c>
      <c r="F9" s="56">
        <f>MIN(D32:D95)</f>
        <v>43.095999999999997</v>
      </c>
      <c r="G9" s="26">
        <f>AVERAGE(D32:D98)</f>
        <v>43.095999999999997</v>
      </c>
      <c r="H9" s="55">
        <f>G9-F9</f>
        <v>0</v>
      </c>
      <c r="I9" s="110">
        <v>1.6168981481481482E-2</v>
      </c>
      <c r="J9" s="111">
        <f>I9-I8</f>
        <v>1.1574074074074073E-3</v>
      </c>
      <c r="K9" s="112">
        <f>J9</f>
        <v>1.1574074074074073E-3</v>
      </c>
      <c r="L9" s="375">
        <v>57.521000000000001</v>
      </c>
      <c r="M9" s="113"/>
      <c r="N9" s="43"/>
      <c r="O9" s="13"/>
    </row>
    <row r="10" spans="1:15" s="3" customFormat="1" ht="30" customHeight="1" thickBot="1" x14ac:dyDescent="0.35">
      <c r="A10" s="185">
        <v>3</v>
      </c>
      <c r="B10" s="186" t="s">
        <v>99</v>
      </c>
      <c r="C10" s="184"/>
      <c r="D10" s="131">
        <f>COUNTA(E32:E96)+D9+1</f>
        <v>51</v>
      </c>
      <c r="E10" s="132">
        <f>COUNTA(E32:E96)+1</f>
        <v>19</v>
      </c>
      <c r="F10" s="194">
        <f>MIN(E32:E95)</f>
        <v>42.179000000000002</v>
      </c>
      <c r="G10" s="195">
        <f>AVERAGE(E32:E98)</f>
        <v>42.618666666666662</v>
      </c>
      <c r="H10" s="196">
        <f>G10-F10</f>
        <v>0.43966666666666043</v>
      </c>
      <c r="I10" s="197">
        <v>2.5717592592592594E-2</v>
      </c>
      <c r="J10" s="198">
        <f t="shared" ref="J10:J26" si="0">I10-I9</f>
        <v>9.5486111111111119E-3</v>
      </c>
      <c r="K10" s="199">
        <f>J10+K8</f>
        <v>2.4560185185185185E-2</v>
      </c>
      <c r="L10" s="378">
        <v>941.17700000000002</v>
      </c>
      <c r="M10" s="200"/>
      <c r="N10" s="43"/>
      <c r="O10" s="13"/>
    </row>
    <row r="11" spans="1:15" s="3" customFormat="1" ht="30" customHeight="1" thickBot="1" x14ac:dyDescent="0.35">
      <c r="A11" s="189"/>
      <c r="B11" s="190" t="s">
        <v>74</v>
      </c>
      <c r="C11" s="191"/>
      <c r="D11" s="192"/>
      <c r="E11" s="193"/>
      <c r="F11" s="204"/>
      <c r="G11" s="205"/>
      <c r="H11" s="206"/>
      <c r="I11" s="207">
        <v>3.605324074074074E-2</v>
      </c>
      <c r="J11" s="208">
        <f t="shared" si="0"/>
        <v>1.0335648148148146E-2</v>
      </c>
      <c r="K11" s="209"/>
      <c r="L11" s="379"/>
      <c r="M11" s="216" t="s">
        <v>141</v>
      </c>
      <c r="N11" s="381" t="s">
        <v>142</v>
      </c>
      <c r="O11" s="13"/>
    </row>
    <row r="12" spans="1:15" s="3" customFormat="1" ht="30" customHeight="1" x14ac:dyDescent="0.3">
      <c r="A12" s="51">
        <v>4</v>
      </c>
      <c r="B12" s="118" t="s">
        <v>100</v>
      </c>
      <c r="C12" s="181">
        <v>2</v>
      </c>
      <c r="D12" s="128">
        <f>COUNTA(F32:F96)+D10+1</f>
        <v>79</v>
      </c>
      <c r="E12" s="129">
        <f>COUNTA(F32:F96)+1</f>
        <v>28</v>
      </c>
      <c r="F12" s="201">
        <f>MIN(F32:F95)</f>
        <v>42.026000000000003</v>
      </c>
      <c r="G12" s="202">
        <f>AVERAGE(F32:F98)</f>
        <v>42.352185185185185</v>
      </c>
      <c r="H12" s="203">
        <f>G12-F12</f>
        <v>0.32618518518518158</v>
      </c>
      <c r="I12" s="110">
        <v>4.9849537037037039E-2</v>
      </c>
      <c r="J12" s="111">
        <f t="shared" si="0"/>
        <v>1.37962962962963E-2</v>
      </c>
      <c r="K12" s="112">
        <f>J12+K9</f>
        <v>1.4953703703703707E-2</v>
      </c>
      <c r="L12" s="375">
        <v>57.262999999999998</v>
      </c>
      <c r="M12" s="113"/>
      <c r="N12" s="43"/>
      <c r="O12" s="13"/>
    </row>
    <row r="13" spans="1:15" s="3" customFormat="1" ht="30" customHeight="1" x14ac:dyDescent="0.3">
      <c r="A13" s="109">
        <v>5</v>
      </c>
      <c r="B13" s="119" t="s">
        <v>99</v>
      </c>
      <c r="C13" s="182"/>
      <c r="D13" s="127">
        <f>COUNTA(G32:G96)+D12+1</f>
        <v>81</v>
      </c>
      <c r="E13" s="130">
        <f>COUNTA(G32:G96)+1</f>
        <v>2</v>
      </c>
      <c r="F13" s="56">
        <f>MIN(G32:G95)</f>
        <v>42.884</v>
      </c>
      <c r="G13" s="26">
        <f>AVERAGE(G32:G98)</f>
        <v>42.884</v>
      </c>
      <c r="H13" s="55">
        <f>G13-F13</f>
        <v>0</v>
      </c>
      <c r="I13" s="110">
        <v>5.1006944444444445E-2</v>
      </c>
      <c r="J13" s="111">
        <f t="shared" si="0"/>
        <v>1.1574074074074056E-3</v>
      </c>
      <c r="K13" s="112">
        <f>J13+K10</f>
        <v>2.5717592592592591E-2</v>
      </c>
      <c r="L13" s="375">
        <v>56.582000000000001</v>
      </c>
      <c r="M13" s="113"/>
      <c r="N13" s="43"/>
      <c r="O13" s="13"/>
    </row>
    <row r="14" spans="1:15" s="3" customFormat="1" ht="30" customHeight="1" thickBot="1" x14ac:dyDescent="0.35">
      <c r="A14" s="185">
        <v>6</v>
      </c>
      <c r="B14" s="186" t="s">
        <v>100</v>
      </c>
      <c r="C14" s="184"/>
      <c r="D14" s="131">
        <f>COUNTA(H32:H96)+D13+1</f>
        <v>97</v>
      </c>
      <c r="E14" s="132">
        <f>COUNTA(H32:H96)+1</f>
        <v>16</v>
      </c>
      <c r="F14" s="194">
        <f>MIN(H32:H95)</f>
        <v>42.167999999999999</v>
      </c>
      <c r="G14" s="195">
        <f>AVERAGE(H32:H98)</f>
        <v>42.694266666666664</v>
      </c>
      <c r="H14" s="196">
        <f>G14-F14</f>
        <v>0.52626666666666466</v>
      </c>
      <c r="I14" s="197">
        <v>6.0324074074074079E-2</v>
      </c>
      <c r="J14" s="198">
        <f t="shared" si="0"/>
        <v>9.3171296296296335E-3</v>
      </c>
      <c r="K14" s="199">
        <f>J14+K12</f>
        <v>2.4270833333333339E-2</v>
      </c>
      <c r="L14" s="378">
        <v>907.32899999999995</v>
      </c>
      <c r="M14" s="200"/>
      <c r="N14" s="43"/>
      <c r="O14" s="13"/>
    </row>
    <row r="15" spans="1:15" s="3" customFormat="1" ht="30" customHeight="1" thickBot="1" x14ac:dyDescent="0.35">
      <c r="A15" s="189"/>
      <c r="B15" s="190" t="s">
        <v>74</v>
      </c>
      <c r="C15" s="191"/>
      <c r="D15" s="192"/>
      <c r="E15" s="193"/>
      <c r="F15" s="204"/>
      <c r="G15" s="205"/>
      <c r="H15" s="206"/>
      <c r="I15" s="207">
        <v>7.0300925925925919E-2</v>
      </c>
      <c r="J15" s="208">
        <f t="shared" si="0"/>
        <v>9.9768518518518409E-3</v>
      </c>
      <c r="K15" s="209"/>
      <c r="L15" s="379"/>
      <c r="M15" s="210"/>
      <c r="N15" s="43"/>
      <c r="O15" s="13"/>
    </row>
    <row r="16" spans="1:15" s="3" customFormat="1" ht="30" customHeight="1" x14ac:dyDescent="0.3">
      <c r="A16" s="51">
        <v>7</v>
      </c>
      <c r="B16" s="118" t="s">
        <v>99</v>
      </c>
      <c r="C16" s="181">
        <v>3</v>
      </c>
      <c r="D16" s="128">
        <f>COUNTA(I32:I96)+D14+1</f>
        <v>124</v>
      </c>
      <c r="E16" s="129">
        <f>COUNTA(I32:I96)+1</f>
        <v>27</v>
      </c>
      <c r="F16" s="201">
        <f>MIN(I32:I95)</f>
        <v>42.167999999999999</v>
      </c>
      <c r="G16" s="202">
        <f>AVERAGE(I32:I98)</f>
        <v>42.411307692307702</v>
      </c>
      <c r="H16" s="203">
        <f>G16-F16</f>
        <v>0.24330769230770244</v>
      </c>
      <c r="I16" s="110">
        <v>8.3611111111111122E-2</v>
      </c>
      <c r="J16" s="111">
        <f t="shared" si="0"/>
        <v>1.3310185185185203E-2</v>
      </c>
      <c r="K16" s="112">
        <f>J16+K13</f>
        <v>3.9027777777777793E-2</v>
      </c>
      <c r="L16" s="375">
        <v>57.521000000000001</v>
      </c>
      <c r="M16" s="113"/>
      <c r="N16" s="43"/>
      <c r="O16" s="13"/>
    </row>
    <row r="17" spans="1:17" s="3" customFormat="1" ht="30" customHeight="1" x14ac:dyDescent="0.3">
      <c r="A17" s="109">
        <v>8</v>
      </c>
      <c r="B17" s="119" t="s">
        <v>100</v>
      </c>
      <c r="C17" s="182"/>
      <c r="D17" s="127">
        <f>COUNTA(J32:J96)+D16+1</f>
        <v>126</v>
      </c>
      <c r="E17" s="130">
        <f>COUNTA(J32:J96)+1</f>
        <v>2</v>
      </c>
      <c r="F17" s="56">
        <f>MIN(J32:J95)</f>
        <v>42.997</v>
      </c>
      <c r="G17" s="26">
        <f>AVERAGE(J32:J98)</f>
        <v>42.997</v>
      </c>
      <c r="H17" s="55">
        <f>G17-F17</f>
        <v>0</v>
      </c>
      <c r="I17" s="110">
        <v>8.4780092592592601E-2</v>
      </c>
      <c r="J17" s="111">
        <f t="shared" si="0"/>
        <v>1.1689814814814792E-3</v>
      </c>
      <c r="K17" s="112">
        <f>J17+K14</f>
        <v>2.5439814814814818E-2</v>
      </c>
      <c r="L17" s="375">
        <v>57.18</v>
      </c>
      <c r="M17" s="113"/>
      <c r="N17" s="43"/>
      <c r="O17" s="13"/>
    </row>
    <row r="18" spans="1:17" s="3" customFormat="1" ht="30" customHeight="1" thickBot="1" x14ac:dyDescent="0.35">
      <c r="A18" s="185">
        <v>9</v>
      </c>
      <c r="B18" s="186" t="s">
        <v>99</v>
      </c>
      <c r="C18" s="184"/>
      <c r="D18" s="131">
        <f>COUNTA(K32:K96)+D17+1</f>
        <v>154</v>
      </c>
      <c r="E18" s="132">
        <f>COUNTA(K32:K96)+1</f>
        <v>28</v>
      </c>
      <c r="F18" s="194">
        <f>MIN(K32:K95)</f>
        <v>42.201999999999998</v>
      </c>
      <c r="G18" s="195">
        <f>AVERAGE(K32:K98)</f>
        <v>42.467222222222226</v>
      </c>
      <c r="H18" s="196">
        <f>G18-F18</f>
        <v>0.2652222222222278</v>
      </c>
      <c r="I18" s="197">
        <v>9.8703703703703696E-2</v>
      </c>
      <c r="J18" s="198">
        <f t="shared" si="0"/>
        <v>1.3923611111111095E-2</v>
      </c>
      <c r="K18" s="199">
        <f>J18+K16</f>
        <v>5.2951388888888888E-2</v>
      </c>
      <c r="L18" s="378">
        <v>945.37699999999995</v>
      </c>
      <c r="M18" s="200"/>
      <c r="N18" s="43"/>
      <c r="O18" s="13"/>
    </row>
    <row r="19" spans="1:17" s="3" customFormat="1" ht="30" customHeight="1" thickBot="1" x14ac:dyDescent="0.35">
      <c r="A19" s="189"/>
      <c r="B19" s="190" t="s">
        <v>74</v>
      </c>
      <c r="C19" s="191"/>
      <c r="D19" s="192"/>
      <c r="E19" s="193"/>
      <c r="F19" s="204"/>
      <c r="G19" s="205"/>
      <c r="H19" s="206"/>
      <c r="I19" s="207">
        <v>0.10910879629629629</v>
      </c>
      <c r="J19" s="208">
        <f t="shared" si="0"/>
        <v>1.0405092592592591E-2</v>
      </c>
      <c r="K19" s="209"/>
      <c r="L19" s="379"/>
      <c r="M19" s="216" t="s">
        <v>139</v>
      </c>
      <c r="N19" s="381" t="s">
        <v>140</v>
      </c>
      <c r="O19" s="13"/>
    </row>
    <row r="20" spans="1:17" s="3" customFormat="1" ht="30" customHeight="1" x14ac:dyDescent="0.3">
      <c r="A20" s="51">
        <v>10</v>
      </c>
      <c r="B20" s="118" t="s">
        <v>100</v>
      </c>
      <c r="C20" s="181">
        <v>4</v>
      </c>
      <c r="D20" s="128">
        <f>COUNTA(L32:L96)+D18+1</f>
        <v>188</v>
      </c>
      <c r="E20" s="129">
        <f>COUNTA(L32:L96)+1</f>
        <v>34</v>
      </c>
      <c r="F20" s="201">
        <f>MIN(L32:L95)</f>
        <v>42.235999999999997</v>
      </c>
      <c r="G20" s="202">
        <f>AVERAGE(L32:L98)</f>
        <v>42.557818181818178</v>
      </c>
      <c r="H20" s="203">
        <f>G20-F20</f>
        <v>0.32181818181818045</v>
      </c>
      <c r="I20" s="110">
        <v>0.12590277777777778</v>
      </c>
      <c r="J20" s="111">
        <f t="shared" si="0"/>
        <v>1.6793981481481493E-2</v>
      </c>
      <c r="K20" s="112">
        <f>J20+K17</f>
        <v>4.2233796296296311E-2</v>
      </c>
      <c r="L20" s="375">
        <v>57.472000000000001</v>
      </c>
      <c r="M20" s="113"/>
      <c r="N20" s="43"/>
      <c r="O20" s="13"/>
    </row>
    <row r="21" spans="1:17" s="3" customFormat="1" ht="30" customHeight="1" x14ac:dyDescent="0.3">
      <c r="A21" s="52">
        <v>11</v>
      </c>
      <c r="B21" s="120" t="s">
        <v>99</v>
      </c>
      <c r="C21" s="182"/>
      <c r="D21" s="127">
        <f>COUNTA(M32:M96)+D20+1</f>
        <v>189</v>
      </c>
      <c r="E21" s="130">
        <f>COUNTA(M32:M96)+1</f>
        <v>1</v>
      </c>
      <c r="F21" s="56"/>
      <c r="G21" s="26"/>
      <c r="H21" s="55"/>
      <c r="I21" s="60">
        <v>0.12656249999999999</v>
      </c>
      <c r="J21" s="111">
        <f t="shared" si="0"/>
        <v>6.5972222222221433E-4</v>
      </c>
      <c r="K21" s="67">
        <f>J21+K18</f>
        <v>5.3611111111111102E-2</v>
      </c>
      <c r="L21" s="376">
        <v>56.893000000000001</v>
      </c>
      <c r="M21" s="45"/>
      <c r="N21" s="30"/>
      <c r="O21" s="13"/>
    </row>
    <row r="22" spans="1:17" s="3" customFormat="1" ht="30" customHeight="1" thickBot="1" x14ac:dyDescent="0.35">
      <c r="A22" s="53">
        <v>12</v>
      </c>
      <c r="B22" s="122" t="s">
        <v>100</v>
      </c>
      <c r="C22" s="184"/>
      <c r="D22" s="131">
        <f>COUNTA(N32:N96)+1+D21</f>
        <v>200</v>
      </c>
      <c r="E22" s="132">
        <f>COUNTA(N32:N96)+1</f>
        <v>11</v>
      </c>
      <c r="F22" s="194">
        <f>MIN(N32:N95)</f>
        <v>42.296999999999997</v>
      </c>
      <c r="G22" s="195">
        <f>AVERAGE(N32:N98)</f>
        <v>42.540599999999998</v>
      </c>
      <c r="H22" s="196">
        <f>G22-F22</f>
        <v>0.2436000000000007</v>
      </c>
      <c r="I22" s="211">
        <v>0.13214120370370372</v>
      </c>
      <c r="J22" s="198">
        <f t="shared" si="0"/>
        <v>5.5787037037037246E-3</v>
      </c>
      <c r="K22" s="212">
        <f>J22+K20</f>
        <v>4.7812500000000036E-2</v>
      </c>
      <c r="L22" s="378">
        <v>946.63300000000004</v>
      </c>
      <c r="M22" s="213"/>
      <c r="N22" s="35"/>
      <c r="O22" s="13"/>
    </row>
    <row r="23" spans="1:17" s="3" customFormat="1" ht="30" customHeight="1" thickBot="1" x14ac:dyDescent="0.35">
      <c r="A23" s="189"/>
      <c r="B23" s="190" t="s">
        <v>74</v>
      </c>
      <c r="C23" s="191"/>
      <c r="D23" s="192"/>
      <c r="E23" s="193"/>
      <c r="F23" s="204"/>
      <c r="G23" s="205"/>
      <c r="H23" s="206"/>
      <c r="I23" s="207">
        <v>0.14254629629629631</v>
      </c>
      <c r="J23" s="208">
        <f t="shared" si="0"/>
        <v>1.0405092592592591E-2</v>
      </c>
      <c r="K23" s="215"/>
      <c r="L23" s="379"/>
      <c r="M23" s="216"/>
      <c r="N23" s="35"/>
      <c r="O23" s="13"/>
    </row>
    <row r="24" spans="1:17" s="3" customFormat="1" ht="30" customHeight="1" x14ac:dyDescent="0.3">
      <c r="A24" s="51">
        <v>13</v>
      </c>
      <c r="B24" s="118" t="s">
        <v>100</v>
      </c>
      <c r="C24" s="181">
        <v>5</v>
      </c>
      <c r="D24" s="128">
        <f>COUNTA(O32:O96)+D22+1</f>
        <v>202</v>
      </c>
      <c r="E24" s="129">
        <f>COUNTA(N32:N96)+1</f>
        <v>11</v>
      </c>
      <c r="F24" s="201">
        <f>MIN(O32:O95)</f>
        <v>43.65</v>
      </c>
      <c r="G24" s="202">
        <f>AVERAGE(O32:O98)</f>
        <v>43.65</v>
      </c>
      <c r="H24" s="203">
        <f>G24-F24</f>
        <v>0</v>
      </c>
      <c r="I24" s="110">
        <v>0.14361111111111111</v>
      </c>
      <c r="J24" s="111">
        <f t="shared" si="0"/>
        <v>1.0648148148147962E-3</v>
      </c>
      <c r="K24" s="214">
        <f>J24+K22</f>
        <v>4.8877314814814832E-2</v>
      </c>
      <c r="L24" s="375">
        <v>57.607999999999997</v>
      </c>
      <c r="M24" s="113"/>
      <c r="N24" s="30"/>
      <c r="O24" s="13"/>
    </row>
    <row r="25" spans="1:17" s="3" customFormat="1" ht="30" customHeight="1" x14ac:dyDescent="0.3">
      <c r="A25" s="52">
        <v>14</v>
      </c>
      <c r="B25" s="121" t="s">
        <v>99</v>
      </c>
      <c r="C25" s="182"/>
      <c r="D25" s="127">
        <f>COUNTA(P32:P96)+D24+1</f>
        <v>216</v>
      </c>
      <c r="E25" s="130">
        <f>COUNTA(P32:P96)+1</f>
        <v>14</v>
      </c>
      <c r="F25" s="56">
        <f>MIN(P32:P95)</f>
        <v>42.575000000000003</v>
      </c>
      <c r="G25" s="26">
        <f>AVERAGE(P32:P98)</f>
        <v>42.835538461538462</v>
      </c>
      <c r="H25" s="55">
        <f>G25-F25</f>
        <v>0.26053846153845939</v>
      </c>
      <c r="I25" s="60">
        <v>0.1507175925925926</v>
      </c>
      <c r="J25" s="66">
        <f t="shared" si="0"/>
        <v>7.1064814814814914E-3</v>
      </c>
      <c r="K25" s="68">
        <f>J25+K21</f>
        <v>6.0717592592592594E-2</v>
      </c>
      <c r="L25" s="376">
        <v>56.633000000000003</v>
      </c>
      <c r="M25" s="45"/>
      <c r="N25" s="31"/>
    </row>
    <row r="26" spans="1:17" s="3" customFormat="1" ht="30" customHeight="1" thickBot="1" x14ac:dyDescent="0.35">
      <c r="A26" s="53" t="s">
        <v>32</v>
      </c>
      <c r="B26" s="122" t="s">
        <v>100</v>
      </c>
      <c r="C26" s="184"/>
      <c r="D26" s="131">
        <f>COUNTA(Q32:Q96)+D25+1</f>
        <v>249</v>
      </c>
      <c r="E26" s="132">
        <f>COUNTA(Q32:Q96)+1</f>
        <v>33</v>
      </c>
      <c r="F26" s="57">
        <f>MIN(Q32:Q95)</f>
        <v>42.426000000000002</v>
      </c>
      <c r="G26" s="46">
        <f>AVERAGE(Q32:Q98)</f>
        <v>42.688874999999996</v>
      </c>
      <c r="H26" s="58">
        <f>G26-F26</f>
        <v>0.26287499999999397</v>
      </c>
      <c r="I26" s="61" t="str">
        <f>'Общие результаты'!G6</f>
        <v>4:00:12</v>
      </c>
      <c r="J26" s="69">
        <f t="shared" si="0"/>
        <v>1.6087962962962943E-2</v>
      </c>
      <c r="K26" s="70">
        <f>J26+K24</f>
        <v>6.4965277777777775E-2</v>
      </c>
      <c r="L26" s="377"/>
      <c r="M26" s="429" t="s">
        <v>154</v>
      </c>
      <c r="N26" s="430" t="s">
        <v>142</v>
      </c>
    </row>
    <row r="27" spans="1:17" s="3" customFormat="1" ht="30" customHeight="1" x14ac:dyDescent="0.3">
      <c r="A27" s="32"/>
      <c r="B27" s="33"/>
      <c r="C27" s="34"/>
      <c r="D27" s="34"/>
      <c r="E27" s="34"/>
      <c r="F27" s="25">
        <f>AVERAGE(F8,F10,F13,F16,F18,F21,F25)</f>
        <v>42.381499999999996</v>
      </c>
      <c r="G27" s="27">
        <f>AVERAGE(C32:C61,E32:E61,G32:G61,I32:I62,K32:K62,M32:M64,P32:P64)</f>
        <v>42.678260869565207</v>
      </c>
      <c r="H27" s="28">
        <f>AVERAGE(H8,H10,H13,H16,H18,H21,H25)</f>
        <v>0.33133917378917604</v>
      </c>
      <c r="I27" s="226" t="s">
        <v>101</v>
      </c>
      <c r="J27" s="34"/>
      <c r="K27" s="34"/>
      <c r="L27" s="14"/>
      <c r="M27" s="14"/>
    </row>
    <row r="28" spans="1:17" ht="27.75" customHeight="1" thickBot="1" x14ac:dyDescent="0.35">
      <c r="A28" s="15"/>
      <c r="B28" s="15"/>
      <c r="C28" s="15"/>
      <c r="D28" s="16"/>
      <c r="E28" s="17"/>
      <c r="F28" s="18">
        <f>AVERAGE(F9,F12,F14,F17,F20,F22,F24,F26)</f>
        <v>42.611999999999995</v>
      </c>
      <c r="G28" s="27">
        <f>AVERAGE(D32:D61,F32:F61,H32:H61,J32:J62,L32:L62,N32:N64,O32:O64,Q32:Q65)</f>
        <v>42.578813559322022</v>
      </c>
      <c r="H28" s="19">
        <f>AVERAGE(H9,H12,H14,H17,H20,H22,H24,H26)</f>
        <v>0.21009312920875267</v>
      </c>
      <c r="I28" s="227" t="s">
        <v>102</v>
      </c>
      <c r="J28" s="17" t="s">
        <v>18</v>
      </c>
      <c r="K28" s="17"/>
      <c r="L28" s="14"/>
      <c r="M28" s="14"/>
    </row>
    <row r="29" spans="1:17" ht="30" customHeight="1" thickBot="1" x14ac:dyDescent="0.35">
      <c r="A29" s="20"/>
      <c r="B29" s="20"/>
      <c r="C29" s="20"/>
      <c r="D29" s="17"/>
      <c r="E29" s="17"/>
      <c r="F29" s="21">
        <f>AVERAGE(F8:F26)</f>
        <v>42.513214285714291</v>
      </c>
      <c r="G29" s="22">
        <f>AVERAGE(C32:Q73)</f>
        <v>42.627761702127664</v>
      </c>
      <c r="H29" s="23">
        <f>AVERAGE(H8:H26)</f>
        <v>0.26205571974321984</v>
      </c>
      <c r="I29" s="17"/>
      <c r="J29" s="17"/>
      <c r="K29" s="17"/>
      <c r="L29" s="20"/>
      <c r="M29" s="20"/>
    </row>
    <row r="30" spans="1:17" ht="15" thickBot="1" x14ac:dyDescent="0.35"/>
    <row r="31" spans="1:17" ht="15" thickBot="1" x14ac:dyDescent="0.35">
      <c r="C31" s="115" t="str">
        <f>B8</f>
        <v>Резанко Ольга</v>
      </c>
      <c r="D31" s="116" t="str">
        <f>B9</f>
        <v>Тыщенко Миша</v>
      </c>
      <c r="E31" s="116" t="str">
        <f>B10</f>
        <v>Резанко Ольга</v>
      </c>
      <c r="F31" s="116" t="str">
        <f>B12</f>
        <v>Тыщенко Миша</v>
      </c>
      <c r="G31" s="116" t="str">
        <f>B13</f>
        <v>Резанко Ольга</v>
      </c>
      <c r="H31" s="116" t="str">
        <f>B14</f>
        <v>Тыщенко Миша</v>
      </c>
      <c r="I31" s="116" t="str">
        <f>B16</f>
        <v>Резанко Ольга</v>
      </c>
      <c r="J31" s="116" t="str">
        <f>B17</f>
        <v>Тыщенко Миша</v>
      </c>
      <c r="K31" s="116" t="str">
        <f>B18</f>
        <v>Резанко Ольга</v>
      </c>
      <c r="L31" s="116" t="str">
        <f>B20</f>
        <v>Тыщенко Миша</v>
      </c>
      <c r="M31" s="116" t="str">
        <f>B21</f>
        <v>Резанко Ольга</v>
      </c>
      <c r="N31" s="116" t="str">
        <f>B22</f>
        <v>Тыщенко Миша</v>
      </c>
      <c r="O31" s="116" t="str">
        <f>B24</f>
        <v>Тыщенко Миша</v>
      </c>
      <c r="P31" s="116" t="str">
        <f>B25</f>
        <v>Резанко Ольга</v>
      </c>
      <c r="Q31" s="117" t="str">
        <f>B26</f>
        <v>Тыщенко Миша</v>
      </c>
    </row>
    <row r="32" spans="1:17" x14ac:dyDescent="0.3">
      <c r="B32" s="1">
        <v>1</v>
      </c>
      <c r="C32" s="353">
        <v>51.658000000000001</v>
      </c>
      <c r="D32" s="354">
        <v>43.095999999999997</v>
      </c>
      <c r="E32" s="354">
        <v>42.618000000000002</v>
      </c>
      <c r="F32" s="354">
        <v>42.734000000000002</v>
      </c>
      <c r="G32" s="354">
        <v>42.884</v>
      </c>
      <c r="H32" s="354">
        <v>42.374000000000002</v>
      </c>
      <c r="I32" s="354">
        <v>42.908999999999999</v>
      </c>
      <c r="J32" s="354">
        <v>42.997</v>
      </c>
      <c r="K32" s="354">
        <v>42.378999999999998</v>
      </c>
      <c r="L32" s="354">
        <v>43.994</v>
      </c>
      <c r="M32" s="354"/>
      <c r="N32" s="354">
        <v>42.497999999999998</v>
      </c>
      <c r="O32" s="354">
        <v>43.65</v>
      </c>
      <c r="P32" s="354">
        <v>43.281999999999996</v>
      </c>
      <c r="Q32" s="367">
        <v>43.161000000000001</v>
      </c>
    </row>
    <row r="33" spans="2:17" x14ac:dyDescent="0.3">
      <c r="B33" s="1">
        <v>2</v>
      </c>
      <c r="C33" s="353">
        <v>44.204999999999998</v>
      </c>
      <c r="D33" s="354"/>
      <c r="E33" s="354">
        <v>42.595999999999997</v>
      </c>
      <c r="F33" s="354">
        <v>42.692</v>
      </c>
      <c r="G33" s="354"/>
      <c r="H33" s="354">
        <v>42.451000000000001</v>
      </c>
      <c r="I33" s="354">
        <v>42.5</v>
      </c>
      <c r="J33" s="354"/>
      <c r="K33" s="354">
        <v>42.267000000000003</v>
      </c>
      <c r="L33" s="354">
        <v>42.703000000000003</v>
      </c>
      <c r="M33" s="368"/>
      <c r="N33" s="368">
        <v>42.460999999999999</v>
      </c>
      <c r="O33" s="354"/>
      <c r="P33" s="354">
        <v>42.930999999999997</v>
      </c>
      <c r="Q33" s="367">
        <v>42.731000000000002</v>
      </c>
    </row>
    <row r="34" spans="2:17" x14ac:dyDescent="0.3">
      <c r="B34" s="1">
        <v>3</v>
      </c>
      <c r="C34" s="353">
        <v>43.029000000000003</v>
      </c>
      <c r="D34" s="354"/>
      <c r="E34" s="354">
        <v>42.652999999999999</v>
      </c>
      <c r="F34" s="354">
        <v>42.463000000000001</v>
      </c>
      <c r="G34" s="354"/>
      <c r="H34" s="354">
        <v>42.265999999999998</v>
      </c>
      <c r="I34" s="354">
        <v>42.408999999999999</v>
      </c>
      <c r="J34" s="354"/>
      <c r="K34" s="354">
        <v>42.470999999999997</v>
      </c>
      <c r="L34" s="354">
        <v>42.691000000000003</v>
      </c>
      <c r="M34" s="368"/>
      <c r="N34" s="368">
        <v>43.335000000000001</v>
      </c>
      <c r="O34" s="354"/>
      <c r="P34" s="354">
        <v>42.616999999999997</v>
      </c>
      <c r="Q34" s="367">
        <v>42.685000000000002</v>
      </c>
    </row>
    <row r="35" spans="2:17" x14ac:dyDescent="0.3">
      <c r="B35" s="1">
        <v>4</v>
      </c>
      <c r="C35" s="353">
        <v>42.779000000000003</v>
      </c>
      <c r="D35" s="354"/>
      <c r="E35" s="354">
        <v>42.52</v>
      </c>
      <c r="F35" s="354">
        <v>42.424999999999997</v>
      </c>
      <c r="G35" s="354"/>
      <c r="H35" s="354">
        <v>42.231000000000002</v>
      </c>
      <c r="I35" s="354">
        <v>42.814</v>
      </c>
      <c r="J35" s="354"/>
      <c r="K35" s="354">
        <v>42.45</v>
      </c>
      <c r="L35" s="354">
        <v>43.616</v>
      </c>
      <c r="M35" s="368"/>
      <c r="N35" s="368">
        <v>42.569000000000003</v>
      </c>
      <c r="O35" s="354"/>
      <c r="P35" s="354">
        <v>42.884999999999998</v>
      </c>
      <c r="Q35" s="367">
        <v>42.598999999999997</v>
      </c>
    </row>
    <row r="36" spans="2:17" x14ac:dyDescent="0.3">
      <c r="B36" s="1">
        <v>5</v>
      </c>
      <c r="C36" s="353">
        <v>44.323999999999998</v>
      </c>
      <c r="D36" s="354"/>
      <c r="E36" s="354">
        <v>42.808999999999997</v>
      </c>
      <c r="F36" s="354">
        <v>42.225000000000001</v>
      </c>
      <c r="G36" s="354"/>
      <c r="H36" s="354">
        <v>42.29</v>
      </c>
      <c r="I36" s="354">
        <v>42.412999999999997</v>
      </c>
      <c r="J36" s="354"/>
      <c r="K36" s="354">
        <v>42.686</v>
      </c>
      <c r="L36" s="354">
        <v>42.526000000000003</v>
      </c>
      <c r="M36" s="354"/>
      <c r="N36" s="354">
        <v>42.296999999999997</v>
      </c>
      <c r="O36" s="354"/>
      <c r="P36" s="354">
        <v>42.997999999999998</v>
      </c>
      <c r="Q36" s="367">
        <v>42.676000000000002</v>
      </c>
    </row>
    <row r="37" spans="2:17" x14ac:dyDescent="0.3">
      <c r="B37" s="1">
        <v>6</v>
      </c>
      <c r="C37" s="353">
        <v>43.521999999999998</v>
      </c>
      <c r="D37" s="354"/>
      <c r="E37" s="354">
        <v>42.485999999999997</v>
      </c>
      <c r="F37" s="354">
        <v>42.323999999999998</v>
      </c>
      <c r="G37" s="354"/>
      <c r="H37" s="354">
        <v>42.287999999999997</v>
      </c>
      <c r="I37" s="354">
        <v>42.249000000000002</v>
      </c>
      <c r="J37" s="354"/>
      <c r="K37" s="354">
        <v>42.35</v>
      </c>
      <c r="L37" s="354">
        <v>42.311</v>
      </c>
      <c r="M37" s="354"/>
      <c r="N37" s="354">
        <v>42.356999999999999</v>
      </c>
      <c r="O37" s="354"/>
      <c r="P37" s="354">
        <v>42.695</v>
      </c>
      <c r="Q37" s="367">
        <v>42.47</v>
      </c>
    </row>
    <row r="38" spans="2:17" x14ac:dyDescent="0.3">
      <c r="B38" s="1">
        <v>7</v>
      </c>
      <c r="C38" s="353">
        <v>42.593000000000004</v>
      </c>
      <c r="D38" s="354"/>
      <c r="E38" s="354">
        <v>42.302999999999997</v>
      </c>
      <c r="F38" s="354">
        <v>42.026000000000003</v>
      </c>
      <c r="G38" s="354"/>
      <c r="H38" s="354">
        <v>42.363999999999997</v>
      </c>
      <c r="I38" s="354">
        <v>42.301000000000002</v>
      </c>
      <c r="J38" s="354"/>
      <c r="K38" s="354">
        <v>42.326000000000001</v>
      </c>
      <c r="L38" s="354">
        <v>43.034999999999997</v>
      </c>
      <c r="M38" s="354"/>
      <c r="N38" s="354">
        <v>42.470999999999997</v>
      </c>
      <c r="O38" s="354"/>
      <c r="P38" s="354">
        <v>42.817</v>
      </c>
      <c r="Q38" s="367">
        <v>42.527999999999999</v>
      </c>
    </row>
    <row r="39" spans="2:17" x14ac:dyDescent="0.3">
      <c r="B39" s="1">
        <v>8</v>
      </c>
      <c r="C39" s="353">
        <v>42.692999999999998</v>
      </c>
      <c r="D39" s="354"/>
      <c r="E39" s="354">
        <v>42.179000000000002</v>
      </c>
      <c r="F39" s="354">
        <v>42.578000000000003</v>
      </c>
      <c r="G39" s="354"/>
      <c r="H39" s="354">
        <v>42.323</v>
      </c>
      <c r="I39" s="354">
        <v>42.314</v>
      </c>
      <c r="J39" s="354"/>
      <c r="K39" s="354">
        <v>42.345999999999997</v>
      </c>
      <c r="L39" s="354">
        <v>42.357999999999997</v>
      </c>
      <c r="M39" s="354"/>
      <c r="N39" s="354">
        <v>42.445</v>
      </c>
      <c r="O39" s="354"/>
      <c r="P39" s="354">
        <v>42.575000000000003</v>
      </c>
      <c r="Q39" s="367">
        <v>42.634</v>
      </c>
    </row>
    <row r="40" spans="2:17" x14ac:dyDescent="0.3">
      <c r="B40" s="1">
        <v>9</v>
      </c>
      <c r="C40" s="356">
        <v>42.631</v>
      </c>
      <c r="D40" s="354"/>
      <c r="E40" s="354">
        <v>43.274000000000001</v>
      </c>
      <c r="F40" s="354">
        <v>42.195</v>
      </c>
      <c r="G40" s="354"/>
      <c r="H40" s="354">
        <v>42.222999999999999</v>
      </c>
      <c r="I40" s="354">
        <v>42.320999999999998</v>
      </c>
      <c r="J40" s="354"/>
      <c r="K40" s="354">
        <v>42.372999999999998</v>
      </c>
      <c r="L40" s="354">
        <v>42.408999999999999</v>
      </c>
      <c r="M40" s="354"/>
      <c r="N40" s="354">
        <v>42.518000000000001</v>
      </c>
      <c r="O40" s="354"/>
      <c r="P40" s="354">
        <v>42.649000000000001</v>
      </c>
      <c r="Q40" s="367">
        <v>42.524999999999999</v>
      </c>
    </row>
    <row r="41" spans="2:17" x14ac:dyDescent="0.3">
      <c r="B41" s="1">
        <v>10</v>
      </c>
      <c r="C41" s="353">
        <v>42.837000000000003</v>
      </c>
      <c r="D41" s="354"/>
      <c r="E41" s="354">
        <v>42.649000000000001</v>
      </c>
      <c r="F41" s="354">
        <v>42.289000000000001</v>
      </c>
      <c r="G41" s="354"/>
      <c r="H41" s="354">
        <v>42.466999999999999</v>
      </c>
      <c r="I41" s="354">
        <v>42.258000000000003</v>
      </c>
      <c r="J41" s="354"/>
      <c r="K41" s="354">
        <v>42.362000000000002</v>
      </c>
      <c r="L41" s="354">
        <v>42.482999999999997</v>
      </c>
      <c r="M41" s="354"/>
      <c r="N41" s="354">
        <v>42.454999999999998</v>
      </c>
      <c r="O41" s="354"/>
      <c r="P41" s="354">
        <v>42.783999999999999</v>
      </c>
      <c r="Q41" s="367">
        <v>42.468000000000004</v>
      </c>
    </row>
    <row r="42" spans="2:17" x14ac:dyDescent="0.3">
      <c r="B42" s="1">
        <v>11</v>
      </c>
      <c r="C42" s="353">
        <v>42.695999999999998</v>
      </c>
      <c r="D42" s="354"/>
      <c r="E42" s="354">
        <v>42.51</v>
      </c>
      <c r="F42" s="354">
        <v>42.465000000000003</v>
      </c>
      <c r="G42" s="354"/>
      <c r="H42" s="354">
        <v>42.167999999999999</v>
      </c>
      <c r="I42" s="354">
        <v>42.219000000000001</v>
      </c>
      <c r="J42" s="354"/>
      <c r="K42" s="354">
        <v>42.581000000000003</v>
      </c>
      <c r="L42" s="354">
        <v>42.447000000000003</v>
      </c>
      <c r="M42" s="354"/>
      <c r="N42" s="354"/>
      <c r="O42" s="354"/>
      <c r="P42" s="354">
        <v>42.978000000000002</v>
      </c>
      <c r="Q42" s="367">
        <v>42.61</v>
      </c>
    </row>
    <row r="43" spans="2:17" x14ac:dyDescent="0.3">
      <c r="B43" s="1">
        <v>12</v>
      </c>
      <c r="C43" s="353">
        <v>42.709000000000003</v>
      </c>
      <c r="D43" s="354"/>
      <c r="E43" s="354">
        <v>42.521000000000001</v>
      </c>
      <c r="F43" s="354">
        <v>42.234999999999999</v>
      </c>
      <c r="G43" s="354"/>
      <c r="H43" s="354">
        <v>42.204000000000001</v>
      </c>
      <c r="I43" s="354">
        <v>42.244</v>
      </c>
      <c r="J43" s="354"/>
      <c r="K43" s="354">
        <v>42.350999999999999</v>
      </c>
      <c r="L43" s="354">
        <v>42.497</v>
      </c>
      <c r="M43" s="354"/>
      <c r="N43" s="354"/>
      <c r="O43" s="354"/>
      <c r="P43" s="354">
        <v>42.673999999999999</v>
      </c>
      <c r="Q43" s="367">
        <v>42.600999999999999</v>
      </c>
    </row>
    <row r="44" spans="2:17" x14ac:dyDescent="0.3">
      <c r="B44" s="1">
        <v>13</v>
      </c>
      <c r="C44" s="353">
        <v>42.655000000000001</v>
      </c>
      <c r="D44" s="354"/>
      <c r="E44" s="354">
        <v>42.613</v>
      </c>
      <c r="F44" s="354">
        <v>42.207999999999998</v>
      </c>
      <c r="G44" s="354"/>
      <c r="H44" s="380">
        <f>152.937-110</f>
        <v>42.937000000000012</v>
      </c>
      <c r="I44" s="354">
        <v>42.369</v>
      </c>
      <c r="J44" s="354"/>
      <c r="K44" s="354">
        <v>42.439</v>
      </c>
      <c r="L44" s="354">
        <v>42.5</v>
      </c>
      <c r="M44" s="354"/>
      <c r="N44" s="354"/>
      <c r="O44" s="354"/>
      <c r="P44" s="354">
        <v>42.976999999999997</v>
      </c>
      <c r="Q44" s="367">
        <v>42.567</v>
      </c>
    </row>
    <row r="45" spans="2:17" x14ac:dyDescent="0.3">
      <c r="B45" s="1">
        <v>14</v>
      </c>
      <c r="C45" s="357">
        <v>42.445</v>
      </c>
      <c r="D45" s="354"/>
      <c r="E45" s="354">
        <v>42.578000000000003</v>
      </c>
      <c r="F45" s="354">
        <v>42.213000000000001</v>
      </c>
      <c r="G45" s="354"/>
      <c r="H45" s="354">
        <v>46.148000000000003</v>
      </c>
      <c r="I45" s="354">
        <v>42.348999999999997</v>
      </c>
      <c r="J45" s="354"/>
      <c r="K45" s="354">
        <v>42.441000000000003</v>
      </c>
      <c r="L45" s="354">
        <v>42.277999999999999</v>
      </c>
      <c r="M45" s="354"/>
      <c r="N45" s="354"/>
      <c r="O45" s="354"/>
      <c r="P45" s="354"/>
      <c r="Q45" s="367">
        <v>42.725999999999999</v>
      </c>
    </row>
    <row r="46" spans="2:17" x14ac:dyDescent="0.3">
      <c r="B46" s="1">
        <v>15</v>
      </c>
      <c r="C46" s="353">
        <v>42.691000000000003</v>
      </c>
      <c r="D46" s="354"/>
      <c r="E46" s="354">
        <v>42.639000000000003</v>
      </c>
      <c r="F46" s="354">
        <v>42.344000000000001</v>
      </c>
      <c r="G46" s="354"/>
      <c r="H46" s="354">
        <v>43.68</v>
      </c>
      <c r="I46" s="354">
        <v>42.484000000000002</v>
      </c>
      <c r="J46" s="354"/>
      <c r="K46" s="354">
        <v>42.304000000000002</v>
      </c>
      <c r="L46" s="354">
        <v>42.292999999999999</v>
      </c>
      <c r="M46" s="354"/>
      <c r="N46" s="354"/>
      <c r="O46" s="354"/>
      <c r="P46" s="354"/>
      <c r="Q46" s="367">
        <v>42.811999999999998</v>
      </c>
    </row>
    <row r="47" spans="2:17" x14ac:dyDescent="0.3">
      <c r="B47" s="1">
        <v>16</v>
      </c>
      <c r="C47" s="353">
        <v>42.497</v>
      </c>
      <c r="D47" s="358"/>
      <c r="E47" s="354">
        <v>42.896000000000001</v>
      </c>
      <c r="F47" s="354">
        <v>42.295999999999999</v>
      </c>
      <c r="G47" s="354"/>
      <c r="H47" s="354"/>
      <c r="I47" s="354">
        <v>42.167999999999999</v>
      </c>
      <c r="J47" s="354"/>
      <c r="K47" s="354">
        <v>42.36</v>
      </c>
      <c r="L47" s="354">
        <v>42.323</v>
      </c>
      <c r="M47" s="354"/>
      <c r="N47" s="354"/>
      <c r="O47" s="354"/>
      <c r="P47" s="354"/>
      <c r="Q47" s="367">
        <v>42.53</v>
      </c>
    </row>
    <row r="48" spans="2:17" x14ac:dyDescent="0.3">
      <c r="B48" s="1">
        <v>17</v>
      </c>
      <c r="C48" s="353">
        <v>42.576999999999998</v>
      </c>
      <c r="D48" s="354"/>
      <c r="E48" s="354">
        <v>42.936999999999998</v>
      </c>
      <c r="F48" s="354">
        <v>42.104999999999997</v>
      </c>
      <c r="G48" s="354"/>
      <c r="H48" s="354"/>
      <c r="I48" s="354">
        <v>42.386000000000003</v>
      </c>
      <c r="J48" s="354"/>
      <c r="K48" s="354">
        <v>42.973999999999997</v>
      </c>
      <c r="L48" s="354">
        <v>42.579000000000001</v>
      </c>
      <c r="M48" s="354"/>
      <c r="N48" s="354"/>
      <c r="O48" s="354"/>
      <c r="P48" s="354"/>
      <c r="Q48" s="367">
        <v>42.704000000000001</v>
      </c>
    </row>
    <row r="49" spans="2:17" x14ac:dyDescent="0.3">
      <c r="B49" s="1">
        <v>18</v>
      </c>
      <c r="C49" s="353">
        <v>42.7</v>
      </c>
      <c r="D49" s="354"/>
      <c r="E49" s="354">
        <v>42.354999999999997</v>
      </c>
      <c r="F49" s="354">
        <v>42.268000000000001</v>
      </c>
      <c r="G49" s="354"/>
      <c r="H49" s="354"/>
      <c r="I49" s="354">
        <v>42.33</v>
      </c>
      <c r="J49" s="354"/>
      <c r="K49" s="354">
        <v>42.954999999999998</v>
      </c>
      <c r="L49" s="354">
        <v>42.45</v>
      </c>
      <c r="M49" s="354"/>
      <c r="N49" s="354"/>
      <c r="O49" s="354"/>
      <c r="P49" s="354"/>
      <c r="Q49" s="367">
        <v>42.628999999999998</v>
      </c>
    </row>
    <row r="50" spans="2:17" x14ac:dyDescent="0.3">
      <c r="B50" s="1">
        <v>19</v>
      </c>
      <c r="C50" s="353">
        <v>42.539000000000001</v>
      </c>
      <c r="D50" s="354"/>
      <c r="E50" s="354"/>
      <c r="F50" s="354">
        <v>42.32</v>
      </c>
      <c r="G50" s="354"/>
      <c r="H50" s="354"/>
      <c r="I50" s="354">
        <v>42.311</v>
      </c>
      <c r="J50" s="354"/>
      <c r="K50" s="354">
        <v>42.201999999999998</v>
      </c>
      <c r="L50" s="354">
        <v>42.372999999999998</v>
      </c>
      <c r="M50" s="354"/>
      <c r="N50" s="354"/>
      <c r="O50" s="354"/>
      <c r="P50" s="354"/>
      <c r="Q50" s="367">
        <v>42.65</v>
      </c>
    </row>
    <row r="51" spans="2:17" x14ac:dyDescent="0.3">
      <c r="B51" s="1">
        <v>20</v>
      </c>
      <c r="C51" s="353">
        <v>42.411999999999999</v>
      </c>
      <c r="D51" s="354"/>
      <c r="E51" s="354"/>
      <c r="F51" s="354">
        <v>42.252000000000002</v>
      </c>
      <c r="G51" s="354"/>
      <c r="H51" s="354"/>
      <c r="I51" s="354">
        <v>42.43</v>
      </c>
      <c r="J51" s="354"/>
      <c r="K51" s="354">
        <v>42.313000000000002</v>
      </c>
      <c r="L51" s="354">
        <v>42.4</v>
      </c>
      <c r="M51" s="354"/>
      <c r="N51" s="354"/>
      <c r="O51" s="354"/>
      <c r="P51" s="354"/>
      <c r="Q51" s="367">
        <v>42.426000000000002</v>
      </c>
    </row>
    <row r="52" spans="2:17" x14ac:dyDescent="0.3">
      <c r="B52" s="1">
        <v>21</v>
      </c>
      <c r="C52" s="353">
        <v>42.366999999999997</v>
      </c>
      <c r="D52" s="354"/>
      <c r="E52" s="354"/>
      <c r="F52" s="354">
        <v>42.445999999999998</v>
      </c>
      <c r="G52" s="354"/>
      <c r="H52" s="354"/>
      <c r="I52" s="354">
        <v>42.216000000000001</v>
      </c>
      <c r="J52" s="354"/>
      <c r="K52" s="354">
        <v>43.54</v>
      </c>
      <c r="L52" s="354">
        <v>42.235999999999997</v>
      </c>
      <c r="M52" s="354"/>
      <c r="N52" s="354"/>
      <c r="O52" s="354"/>
      <c r="P52" s="354"/>
      <c r="Q52" s="367">
        <v>42.552999999999997</v>
      </c>
    </row>
    <row r="53" spans="2:17" x14ac:dyDescent="0.3">
      <c r="B53" s="1">
        <v>22</v>
      </c>
      <c r="C53" s="353">
        <v>42.978999999999999</v>
      </c>
      <c r="D53" s="354"/>
      <c r="E53" s="354"/>
      <c r="F53" s="354">
        <v>42.405000000000001</v>
      </c>
      <c r="G53" s="354"/>
      <c r="H53" s="354"/>
      <c r="I53" s="354">
        <v>42.462000000000003</v>
      </c>
      <c r="J53" s="354"/>
      <c r="K53" s="354">
        <v>42.423999999999999</v>
      </c>
      <c r="L53" s="354">
        <v>42.320999999999998</v>
      </c>
      <c r="M53" s="354"/>
      <c r="N53" s="354"/>
      <c r="O53" s="354"/>
      <c r="P53" s="354"/>
      <c r="Q53" s="367">
        <v>42.616999999999997</v>
      </c>
    </row>
    <row r="54" spans="2:17" x14ac:dyDescent="0.3">
      <c r="B54" s="1">
        <v>23</v>
      </c>
      <c r="C54" s="353">
        <v>42.360999999999997</v>
      </c>
      <c r="D54" s="354"/>
      <c r="E54" s="354"/>
      <c r="F54" s="354">
        <v>42.436999999999998</v>
      </c>
      <c r="G54" s="354"/>
      <c r="H54" s="354"/>
      <c r="I54" s="354">
        <v>42.420999999999999</v>
      </c>
      <c r="J54" s="354"/>
      <c r="K54" s="354">
        <v>42.448999999999998</v>
      </c>
      <c r="L54" s="354">
        <v>42.584000000000003</v>
      </c>
      <c r="M54" s="354"/>
      <c r="N54" s="354"/>
      <c r="O54" s="354"/>
      <c r="P54" s="354"/>
      <c r="Q54" s="367">
        <v>43.734999999999999</v>
      </c>
    </row>
    <row r="55" spans="2:17" x14ac:dyDescent="0.3">
      <c r="B55" s="1">
        <v>24</v>
      </c>
      <c r="C55" s="353">
        <v>42.521999999999998</v>
      </c>
      <c r="D55" s="354"/>
      <c r="E55" s="354"/>
      <c r="F55" s="354">
        <v>42.3</v>
      </c>
      <c r="G55" s="354"/>
      <c r="H55" s="354"/>
      <c r="I55" s="354">
        <v>42.387999999999998</v>
      </c>
      <c r="J55" s="354"/>
      <c r="K55" s="354">
        <v>42.268999999999998</v>
      </c>
      <c r="L55" s="354">
        <v>42.558</v>
      </c>
      <c r="M55" s="354"/>
      <c r="N55" s="354"/>
      <c r="O55" s="354"/>
      <c r="P55" s="354"/>
      <c r="Q55" s="367">
        <v>42.86</v>
      </c>
    </row>
    <row r="56" spans="2:17" x14ac:dyDescent="0.3">
      <c r="B56" s="1">
        <v>25</v>
      </c>
      <c r="C56" s="353">
        <v>42.722999999999999</v>
      </c>
      <c r="D56" s="354"/>
      <c r="E56" s="354"/>
      <c r="F56" s="354">
        <v>42.247</v>
      </c>
      <c r="G56" s="354"/>
      <c r="H56" s="354"/>
      <c r="I56" s="354">
        <v>42.268000000000001</v>
      </c>
      <c r="J56" s="354"/>
      <c r="K56" s="354">
        <v>42.323</v>
      </c>
      <c r="L56" s="354">
        <v>42.579000000000001</v>
      </c>
      <c r="M56" s="354"/>
      <c r="N56" s="354"/>
      <c r="O56" s="354"/>
      <c r="P56" s="354"/>
      <c r="Q56" s="367">
        <v>42.561</v>
      </c>
    </row>
    <row r="57" spans="2:17" x14ac:dyDescent="0.3">
      <c r="B57" s="1">
        <v>26</v>
      </c>
      <c r="C57" s="353">
        <v>42.576000000000001</v>
      </c>
      <c r="D57" s="354"/>
      <c r="E57" s="354"/>
      <c r="F57" s="354">
        <v>42.429000000000002</v>
      </c>
      <c r="G57" s="354"/>
      <c r="H57" s="354"/>
      <c r="I57" s="354">
        <v>43.161000000000001</v>
      </c>
      <c r="J57" s="354"/>
      <c r="K57" s="354">
        <v>42.368000000000002</v>
      </c>
      <c r="L57" s="354">
        <v>42.472999999999999</v>
      </c>
      <c r="M57" s="354"/>
      <c r="N57" s="354"/>
      <c r="O57" s="354"/>
      <c r="P57" s="354"/>
      <c r="Q57" s="367">
        <v>42.963000000000001</v>
      </c>
    </row>
    <row r="58" spans="2:17" x14ac:dyDescent="0.3">
      <c r="B58" s="1">
        <v>27</v>
      </c>
      <c r="C58" s="353">
        <v>42.280999999999999</v>
      </c>
      <c r="D58" s="354"/>
      <c r="E58" s="354"/>
      <c r="F58" s="354">
        <v>42.588000000000001</v>
      </c>
      <c r="G58" s="354"/>
      <c r="H58" s="354"/>
      <c r="I58" s="354"/>
      <c r="J58" s="354"/>
      <c r="K58" s="354">
        <v>42.311999999999998</v>
      </c>
      <c r="L58" s="354">
        <v>42.418999999999997</v>
      </c>
      <c r="M58" s="354"/>
      <c r="N58" s="354"/>
      <c r="O58" s="354"/>
      <c r="P58" s="354"/>
      <c r="Q58" s="367">
        <v>42.601999999999997</v>
      </c>
    </row>
    <row r="59" spans="2:17" x14ac:dyDescent="0.3">
      <c r="B59" s="1">
        <v>28</v>
      </c>
      <c r="C59" s="353">
        <v>42.372</v>
      </c>
      <c r="D59" s="354"/>
      <c r="E59" s="354"/>
      <c r="F59" s="354"/>
      <c r="G59" s="354"/>
      <c r="H59" s="354"/>
      <c r="I59" s="354"/>
      <c r="J59" s="354"/>
      <c r="K59" s="354"/>
      <c r="L59" s="354">
        <v>42.588000000000001</v>
      </c>
      <c r="M59" s="354"/>
      <c r="N59" s="354"/>
      <c r="O59" s="354"/>
      <c r="P59" s="354"/>
      <c r="Q59" s="367">
        <v>42.606000000000002</v>
      </c>
    </row>
    <row r="60" spans="2:17" x14ac:dyDescent="0.3">
      <c r="B60" s="1">
        <v>29</v>
      </c>
      <c r="C60" s="353">
        <v>42.718000000000004</v>
      </c>
      <c r="D60" s="354"/>
      <c r="E60" s="354"/>
      <c r="F60" s="354"/>
      <c r="G60" s="354"/>
      <c r="H60" s="354"/>
      <c r="I60" s="354"/>
      <c r="J60" s="354"/>
      <c r="K60" s="354"/>
      <c r="L60" s="354">
        <v>42.378</v>
      </c>
      <c r="M60" s="354"/>
      <c r="N60" s="354"/>
      <c r="O60" s="354"/>
      <c r="P60" s="354"/>
      <c r="Q60" s="367">
        <v>42.548999999999999</v>
      </c>
    </row>
    <row r="61" spans="2:17" ht="15" thickBot="1" x14ac:dyDescent="0.35">
      <c r="B61" s="1">
        <v>30</v>
      </c>
      <c r="C61" s="359">
        <v>42.718000000000004</v>
      </c>
      <c r="D61" s="360"/>
      <c r="E61" s="360"/>
      <c r="F61" s="360"/>
      <c r="G61" s="360"/>
      <c r="H61" s="360"/>
      <c r="I61" s="360"/>
      <c r="J61" s="360"/>
      <c r="K61" s="360"/>
      <c r="L61" s="360">
        <v>42.445</v>
      </c>
      <c r="M61" s="360"/>
      <c r="N61" s="360"/>
      <c r="O61" s="360"/>
      <c r="P61" s="360"/>
      <c r="Q61" s="369">
        <v>42.710999999999999</v>
      </c>
    </row>
    <row r="62" spans="2:17" x14ac:dyDescent="0.3">
      <c r="B62" s="1">
        <v>31</v>
      </c>
      <c r="C62" s="354"/>
      <c r="D62" s="354"/>
      <c r="E62" s="354"/>
      <c r="F62" s="354"/>
      <c r="G62" s="354"/>
      <c r="H62" s="354"/>
      <c r="I62" s="354"/>
      <c r="J62" s="354"/>
      <c r="K62" s="354"/>
      <c r="L62" s="354">
        <v>42.337000000000003</v>
      </c>
      <c r="M62" s="354"/>
      <c r="N62" s="354"/>
      <c r="O62" s="354"/>
      <c r="P62" s="354"/>
      <c r="Q62" s="354">
        <v>42.634</v>
      </c>
    </row>
    <row r="63" spans="2:17" x14ac:dyDescent="0.3">
      <c r="B63" s="1">
        <v>32</v>
      </c>
      <c r="C63" s="354"/>
      <c r="D63" s="354"/>
      <c r="E63" s="354"/>
      <c r="F63" s="354"/>
      <c r="G63" s="354"/>
      <c r="H63" s="354"/>
      <c r="I63" s="354"/>
      <c r="J63" s="354"/>
      <c r="K63" s="354"/>
      <c r="L63" s="354">
        <v>42.459000000000003</v>
      </c>
      <c r="M63" s="354"/>
      <c r="N63" s="354"/>
      <c r="O63" s="354"/>
      <c r="P63" s="354"/>
      <c r="Q63" s="354">
        <v>42.920999999999999</v>
      </c>
    </row>
    <row r="64" spans="2:17" x14ac:dyDescent="0.3">
      <c r="B64" s="1">
        <v>33</v>
      </c>
      <c r="C64" s="354"/>
      <c r="D64" s="354"/>
      <c r="E64" s="354"/>
      <c r="F64" s="354"/>
      <c r="G64" s="354"/>
      <c r="H64" s="354"/>
      <c r="I64" s="354"/>
      <c r="J64" s="354"/>
      <c r="K64" s="354"/>
      <c r="L64" s="354">
        <v>42.765000000000001</v>
      </c>
      <c r="M64" s="354"/>
      <c r="N64" s="354"/>
      <c r="O64" s="354"/>
      <c r="P64" s="354"/>
      <c r="Q64" s="354"/>
    </row>
    <row r="65" spans="2:17" x14ac:dyDescent="0.3">
      <c r="B65" s="1">
        <v>34</v>
      </c>
      <c r="C65" s="354"/>
      <c r="D65" s="354"/>
      <c r="E65" s="354"/>
      <c r="F65" s="354"/>
      <c r="G65" s="354"/>
      <c r="H65" s="354"/>
      <c r="I65" s="354"/>
      <c r="J65" s="354"/>
      <c r="K65" s="354"/>
      <c r="L65" s="354"/>
      <c r="M65" s="354"/>
      <c r="N65" s="354"/>
      <c r="O65" s="354"/>
      <c r="P65" s="354"/>
      <c r="Q65" s="354"/>
    </row>
    <row r="66" spans="2:17" x14ac:dyDescent="0.3">
      <c r="B66" s="1">
        <v>35</v>
      </c>
      <c r="C66" s="354"/>
      <c r="D66" s="354"/>
      <c r="E66" s="354"/>
      <c r="F66" s="354"/>
      <c r="G66" s="354"/>
      <c r="H66" s="354"/>
      <c r="I66" s="354"/>
      <c r="J66" s="354"/>
      <c r="K66" s="354"/>
      <c r="L66" s="354"/>
      <c r="M66" s="354"/>
      <c r="N66" s="354"/>
      <c r="O66" s="354"/>
      <c r="P66" s="354"/>
      <c r="Q66" s="354"/>
    </row>
    <row r="67" spans="2:17" x14ac:dyDescent="0.3">
      <c r="B67" s="1">
        <v>36</v>
      </c>
      <c r="C67" s="354"/>
      <c r="D67" s="354"/>
      <c r="E67" s="354"/>
      <c r="F67" s="354"/>
      <c r="G67" s="354"/>
      <c r="H67" s="354"/>
      <c r="I67" s="354"/>
      <c r="J67" s="354"/>
      <c r="K67" s="354"/>
      <c r="L67" s="354"/>
      <c r="M67" s="354"/>
      <c r="N67" s="354"/>
      <c r="O67" s="354"/>
      <c r="P67" s="354"/>
      <c r="Q67" s="354"/>
    </row>
    <row r="68" spans="2:17" x14ac:dyDescent="0.3">
      <c r="B68" s="1">
        <v>37</v>
      </c>
      <c r="C68" s="354"/>
      <c r="D68" s="354"/>
      <c r="E68" s="354"/>
      <c r="F68" s="354"/>
      <c r="G68" s="354"/>
      <c r="H68" s="354"/>
      <c r="I68" s="354"/>
      <c r="J68" s="354"/>
      <c r="K68" s="354"/>
      <c r="L68" s="354"/>
      <c r="M68" s="354"/>
      <c r="N68" s="354"/>
      <c r="O68" s="354"/>
      <c r="P68" s="354"/>
      <c r="Q68" s="354"/>
    </row>
    <row r="69" spans="2:17" x14ac:dyDescent="0.3">
      <c r="B69" s="1">
        <v>38</v>
      </c>
      <c r="C69" s="354"/>
      <c r="D69" s="354"/>
      <c r="E69" s="354"/>
      <c r="F69" s="354"/>
      <c r="G69" s="354"/>
      <c r="H69" s="354"/>
      <c r="I69" s="354"/>
      <c r="J69" s="354"/>
      <c r="K69" s="354"/>
      <c r="L69" s="354"/>
      <c r="M69" s="354"/>
      <c r="N69" s="354"/>
      <c r="O69" s="354"/>
      <c r="P69" s="354"/>
      <c r="Q69" s="354"/>
    </row>
    <row r="70" spans="2:17" x14ac:dyDescent="0.3">
      <c r="B70" s="1">
        <v>39</v>
      </c>
      <c r="C70" s="354"/>
      <c r="D70" s="354"/>
      <c r="E70" s="354"/>
      <c r="F70" s="354"/>
      <c r="G70" s="354"/>
      <c r="H70" s="354"/>
      <c r="I70" s="354"/>
      <c r="J70" s="354"/>
      <c r="K70" s="354"/>
      <c r="L70" s="354"/>
      <c r="M70" s="354"/>
      <c r="N70" s="354"/>
      <c r="O70" s="354"/>
      <c r="P70" s="354"/>
      <c r="Q70" s="354"/>
    </row>
    <row r="71" spans="2:17" x14ac:dyDescent="0.3">
      <c r="B71" s="1">
        <v>40</v>
      </c>
      <c r="C71" s="354"/>
      <c r="D71" s="354"/>
      <c r="E71" s="354"/>
      <c r="F71" s="354"/>
      <c r="G71" s="354"/>
      <c r="H71" s="354"/>
      <c r="I71" s="354"/>
      <c r="J71" s="354"/>
      <c r="K71" s="354"/>
      <c r="L71" s="354"/>
      <c r="M71" s="354"/>
      <c r="N71" s="354"/>
      <c r="O71" s="354"/>
      <c r="P71" s="354"/>
      <c r="Q71" s="354"/>
    </row>
    <row r="72" spans="2:17" x14ac:dyDescent="0.3">
      <c r="B72" s="1">
        <v>41</v>
      </c>
      <c r="C72" s="354"/>
      <c r="D72" s="354"/>
      <c r="E72" s="354"/>
      <c r="F72" s="354"/>
      <c r="G72" s="354"/>
      <c r="H72" s="354"/>
      <c r="I72" s="354"/>
      <c r="J72" s="354"/>
      <c r="K72" s="354"/>
      <c r="L72" s="354"/>
      <c r="M72" s="354"/>
      <c r="N72" s="354"/>
      <c r="O72" s="354"/>
      <c r="P72" s="354"/>
      <c r="Q72" s="354"/>
    </row>
    <row r="73" spans="2:17" x14ac:dyDescent="0.3">
      <c r="B73" s="1">
        <v>42</v>
      </c>
      <c r="C73" s="354"/>
      <c r="D73" s="354"/>
      <c r="E73" s="354"/>
      <c r="F73" s="354"/>
      <c r="G73" s="354"/>
      <c r="H73" s="354"/>
      <c r="I73" s="354"/>
      <c r="J73" s="354"/>
      <c r="K73" s="354"/>
      <c r="L73" s="354"/>
      <c r="M73" s="354"/>
      <c r="N73" s="354"/>
      <c r="O73" s="354"/>
      <c r="P73" s="354"/>
      <c r="Q73" s="354"/>
    </row>
    <row r="74" spans="2:17" x14ac:dyDescent="0.3">
      <c r="B74" s="1">
        <v>43</v>
      </c>
      <c r="C74" s="354"/>
      <c r="D74" s="354"/>
      <c r="E74" s="354"/>
      <c r="F74" s="354"/>
      <c r="G74" s="354"/>
      <c r="H74" s="354"/>
      <c r="I74" s="354"/>
      <c r="J74" s="354"/>
      <c r="K74" s="354"/>
      <c r="L74" s="354"/>
      <c r="M74" s="354"/>
      <c r="N74" s="354"/>
      <c r="O74" s="354"/>
      <c r="P74" s="354"/>
      <c r="Q74" s="354"/>
    </row>
    <row r="75" spans="2:17" x14ac:dyDescent="0.3">
      <c r="B75" s="1">
        <v>44</v>
      </c>
      <c r="C75" s="354"/>
      <c r="D75" s="354"/>
      <c r="E75" s="354"/>
      <c r="F75" s="354"/>
      <c r="G75" s="354"/>
      <c r="H75" s="354"/>
      <c r="I75" s="354"/>
      <c r="J75" s="354"/>
      <c r="K75" s="354"/>
      <c r="L75" s="354"/>
      <c r="M75" s="354"/>
      <c r="N75" s="354"/>
      <c r="O75" s="354"/>
      <c r="P75" s="354"/>
      <c r="Q75" s="354"/>
    </row>
    <row r="76" spans="2:17" x14ac:dyDescent="0.3">
      <c r="B76" s="1">
        <v>45</v>
      </c>
      <c r="C76" s="354"/>
      <c r="D76" s="354"/>
      <c r="E76" s="354"/>
      <c r="F76" s="354"/>
      <c r="G76" s="354"/>
      <c r="H76" s="354"/>
      <c r="I76" s="354"/>
      <c r="J76" s="354"/>
      <c r="K76" s="354"/>
      <c r="L76" s="354"/>
      <c r="M76" s="354"/>
      <c r="N76" s="354"/>
      <c r="O76" s="354"/>
      <c r="P76" s="354"/>
      <c r="Q76" s="354"/>
    </row>
    <row r="77" spans="2:17" x14ac:dyDescent="0.3">
      <c r="B77" s="1">
        <v>46</v>
      </c>
      <c r="C77" s="354"/>
      <c r="D77" s="354"/>
      <c r="E77" s="354"/>
      <c r="F77" s="354"/>
      <c r="G77" s="354"/>
      <c r="H77" s="354"/>
      <c r="I77" s="354"/>
      <c r="J77" s="354"/>
      <c r="K77" s="354"/>
      <c r="L77" s="354"/>
      <c r="M77" s="354"/>
      <c r="N77" s="354"/>
      <c r="O77" s="354"/>
      <c r="P77" s="354"/>
      <c r="Q77" s="354"/>
    </row>
    <row r="78" spans="2:17" x14ac:dyDescent="0.3">
      <c r="B78" s="1">
        <v>47</v>
      </c>
      <c r="C78" s="354"/>
      <c r="D78" s="354"/>
      <c r="E78" s="354"/>
      <c r="F78" s="354"/>
      <c r="G78" s="354"/>
      <c r="H78" s="354"/>
      <c r="I78" s="354"/>
      <c r="J78" s="354"/>
      <c r="K78" s="354"/>
      <c r="L78" s="354"/>
      <c r="M78" s="354"/>
      <c r="N78" s="354"/>
      <c r="O78" s="354"/>
      <c r="P78" s="354"/>
      <c r="Q78" s="354"/>
    </row>
    <row r="79" spans="2:17" x14ac:dyDescent="0.3">
      <c r="B79" s="1">
        <v>48</v>
      </c>
      <c r="C79" s="354"/>
      <c r="D79" s="354"/>
      <c r="E79" s="354"/>
      <c r="F79" s="354"/>
      <c r="G79" s="354"/>
      <c r="H79" s="354"/>
      <c r="I79" s="354"/>
      <c r="J79" s="354"/>
      <c r="K79" s="354"/>
      <c r="L79" s="354"/>
      <c r="M79" s="354"/>
      <c r="N79" s="354"/>
      <c r="O79" s="354"/>
      <c r="P79" s="354"/>
      <c r="Q79" s="354"/>
    </row>
    <row r="80" spans="2:17" x14ac:dyDescent="0.3">
      <c r="B80" s="1">
        <v>49</v>
      </c>
      <c r="C80" s="354"/>
      <c r="D80" s="354"/>
      <c r="E80" s="354"/>
      <c r="F80" s="354"/>
      <c r="G80" s="354"/>
      <c r="H80" s="354"/>
      <c r="I80" s="354"/>
      <c r="J80" s="354"/>
      <c r="K80" s="354"/>
      <c r="L80" s="354"/>
      <c r="M80" s="354"/>
      <c r="N80" s="354"/>
      <c r="O80" s="354"/>
      <c r="P80" s="354"/>
      <c r="Q80" s="354"/>
    </row>
    <row r="81" spans="1:17" x14ac:dyDescent="0.3">
      <c r="B81" s="1">
        <v>50</v>
      </c>
      <c r="C81" s="354"/>
      <c r="D81" s="354"/>
      <c r="E81" s="354"/>
      <c r="F81" s="354"/>
      <c r="G81" s="354"/>
      <c r="H81" s="354"/>
      <c r="I81" s="354"/>
      <c r="J81" s="354"/>
      <c r="K81" s="354"/>
      <c r="L81" s="354"/>
      <c r="M81" s="354"/>
      <c r="N81" s="354"/>
      <c r="O81" s="354"/>
      <c r="P81" s="354"/>
      <c r="Q81" s="354"/>
    </row>
    <row r="82" spans="1:17" x14ac:dyDescent="0.3">
      <c r="B82" s="1">
        <v>51</v>
      </c>
      <c r="C82" s="354"/>
      <c r="D82" s="354"/>
      <c r="E82" s="354"/>
      <c r="F82" s="354"/>
      <c r="G82" s="354"/>
      <c r="H82" s="354"/>
      <c r="I82" s="354"/>
      <c r="J82" s="354"/>
      <c r="K82" s="354"/>
      <c r="L82" s="354"/>
      <c r="M82" s="354"/>
      <c r="N82" s="354"/>
      <c r="O82" s="354"/>
      <c r="P82" s="354"/>
      <c r="Q82" s="354"/>
    </row>
    <row r="83" spans="1:17" x14ac:dyDescent="0.3">
      <c r="B83" s="1">
        <v>52</v>
      </c>
      <c r="C83" s="354"/>
      <c r="D83" s="354"/>
      <c r="E83" s="354"/>
      <c r="F83" s="354"/>
      <c r="G83" s="354"/>
      <c r="H83" s="354"/>
      <c r="I83" s="354"/>
      <c r="J83" s="354"/>
      <c r="K83" s="354"/>
      <c r="L83" s="354"/>
      <c r="M83" s="354"/>
      <c r="N83" s="354"/>
      <c r="O83" s="354"/>
      <c r="P83" s="354"/>
      <c r="Q83" s="354"/>
    </row>
    <row r="84" spans="1:17" x14ac:dyDescent="0.3">
      <c r="B84" s="1">
        <v>53</v>
      </c>
      <c r="C84" s="354"/>
      <c r="D84" s="354"/>
      <c r="E84" s="354"/>
      <c r="F84" s="354"/>
      <c r="G84" s="354"/>
      <c r="H84" s="354"/>
      <c r="I84" s="354"/>
      <c r="J84" s="354"/>
      <c r="K84" s="354"/>
      <c r="L84" s="354"/>
      <c r="M84" s="354"/>
      <c r="N84" s="354"/>
      <c r="O84" s="354"/>
      <c r="P84" s="354"/>
      <c r="Q84" s="354"/>
    </row>
    <row r="85" spans="1:17" x14ac:dyDescent="0.3">
      <c r="B85" s="1">
        <v>54</v>
      </c>
      <c r="C85" s="354"/>
      <c r="D85" s="354"/>
      <c r="E85" s="354"/>
      <c r="F85" s="354"/>
      <c r="G85" s="354"/>
      <c r="H85" s="354"/>
      <c r="I85" s="354"/>
      <c r="J85" s="354"/>
      <c r="K85" s="354"/>
      <c r="L85" s="354"/>
      <c r="M85" s="354"/>
      <c r="N85" s="354"/>
      <c r="O85" s="354"/>
      <c r="P85" s="354"/>
      <c r="Q85" s="354"/>
    </row>
    <row r="86" spans="1:17" x14ac:dyDescent="0.3">
      <c r="B86" s="1">
        <v>55</v>
      </c>
      <c r="C86" s="354"/>
      <c r="D86" s="354"/>
      <c r="E86" s="354"/>
      <c r="F86" s="354"/>
      <c r="G86" s="354"/>
      <c r="H86" s="354"/>
      <c r="I86" s="354"/>
      <c r="J86" s="354"/>
      <c r="K86" s="354"/>
      <c r="L86" s="354"/>
      <c r="M86" s="354"/>
      <c r="N86" s="354"/>
      <c r="O86" s="354"/>
      <c r="P86" s="354"/>
      <c r="Q86" s="354"/>
    </row>
    <row r="87" spans="1:17" x14ac:dyDescent="0.3">
      <c r="B87" s="1">
        <v>56</v>
      </c>
      <c r="C87" s="354"/>
      <c r="D87" s="354"/>
      <c r="E87" s="354"/>
      <c r="F87" s="354"/>
      <c r="G87" s="354"/>
      <c r="H87" s="354"/>
      <c r="I87" s="354"/>
      <c r="J87" s="354"/>
      <c r="K87" s="354"/>
      <c r="L87" s="354"/>
      <c r="M87" s="354"/>
      <c r="N87" s="354"/>
      <c r="O87" s="354"/>
      <c r="P87" s="354"/>
      <c r="Q87" s="354"/>
    </row>
    <row r="88" spans="1:17" x14ac:dyDescent="0.3">
      <c r="B88" s="1">
        <v>57</v>
      </c>
      <c r="C88" s="114"/>
      <c r="D88" s="24"/>
      <c r="E88" s="24"/>
      <c r="F88" s="24"/>
      <c r="G88" s="24"/>
      <c r="H88" s="24"/>
      <c r="I88" s="72"/>
      <c r="J88" s="72"/>
      <c r="K88" s="72"/>
      <c r="L88" s="72"/>
      <c r="M88" s="72"/>
      <c r="N88" s="72"/>
      <c r="O88" s="72"/>
      <c r="P88" s="72"/>
      <c r="Q88" s="72"/>
    </row>
    <row r="89" spans="1:17" x14ac:dyDescent="0.3">
      <c r="B89" s="1">
        <v>58</v>
      </c>
      <c r="C89" s="72"/>
      <c r="D89" s="71"/>
      <c r="E89" s="71"/>
      <c r="F89" s="71"/>
      <c r="G89" s="71"/>
      <c r="H89" s="71"/>
      <c r="I89" s="72"/>
      <c r="J89" s="72"/>
      <c r="K89" s="72"/>
      <c r="L89" s="72"/>
      <c r="M89" s="72"/>
      <c r="N89" s="72"/>
      <c r="O89" s="72"/>
      <c r="P89" s="72"/>
      <c r="Q89" s="72"/>
    </row>
    <row r="90" spans="1:17" x14ac:dyDescent="0.3">
      <c r="B90" s="1">
        <v>59</v>
      </c>
      <c r="C90" s="72"/>
      <c r="D90" s="71"/>
      <c r="E90" s="71"/>
      <c r="F90" s="71"/>
      <c r="G90" s="71"/>
      <c r="H90" s="71"/>
      <c r="I90" s="71"/>
      <c r="J90" s="71"/>
      <c r="K90" s="71"/>
      <c r="L90" s="71"/>
      <c r="M90" s="72"/>
      <c r="N90" s="72"/>
      <c r="O90" s="72"/>
      <c r="P90" s="72"/>
      <c r="Q90" s="72"/>
    </row>
    <row r="91" spans="1:17" x14ac:dyDescent="0.3">
      <c r="B91" s="1">
        <v>60</v>
      </c>
      <c r="C91" s="72"/>
      <c r="D91" s="71"/>
      <c r="E91" s="71"/>
      <c r="F91" s="71"/>
      <c r="G91" s="71"/>
      <c r="H91" s="71"/>
      <c r="I91" s="71"/>
      <c r="J91" s="71"/>
      <c r="K91" s="71"/>
      <c r="L91" s="71"/>
      <c r="M91" s="72"/>
      <c r="N91" s="72"/>
      <c r="O91" s="72"/>
      <c r="P91" s="72"/>
      <c r="Q91" s="72"/>
    </row>
    <row r="92" spans="1:17" s="2" customFormat="1" x14ac:dyDescent="0.3">
      <c r="A92" s="1"/>
      <c r="B92" s="1">
        <v>61</v>
      </c>
      <c r="C92" s="72"/>
      <c r="D92" s="71"/>
      <c r="E92" s="71"/>
      <c r="F92" s="71"/>
      <c r="G92" s="71"/>
      <c r="H92" s="71"/>
      <c r="I92" s="71"/>
      <c r="J92" s="71"/>
      <c r="K92" s="71"/>
      <c r="L92" s="71"/>
      <c r="M92" s="72"/>
      <c r="N92" s="72"/>
      <c r="O92" s="72"/>
      <c r="P92" s="72"/>
      <c r="Q92" s="71"/>
    </row>
    <row r="93" spans="1:17" s="2" customFormat="1" x14ac:dyDescent="0.3">
      <c r="A93" s="1"/>
      <c r="B93" s="1">
        <v>62</v>
      </c>
      <c r="C93" s="72"/>
      <c r="D93" s="71"/>
      <c r="E93" s="71"/>
      <c r="F93" s="71"/>
      <c r="G93" s="71"/>
      <c r="H93" s="71"/>
      <c r="I93" s="71"/>
      <c r="J93" s="71"/>
      <c r="K93" s="71"/>
      <c r="L93" s="71"/>
      <c r="M93" s="72"/>
      <c r="N93" s="72"/>
      <c r="O93" s="72"/>
      <c r="P93" s="72"/>
      <c r="Q93" s="71"/>
    </row>
    <row r="94" spans="1:17" s="2" customFormat="1" x14ac:dyDescent="0.3">
      <c r="A94" s="1"/>
      <c r="B94" s="1">
        <v>63</v>
      </c>
      <c r="C94" s="72"/>
      <c r="D94" s="71"/>
      <c r="E94" s="71"/>
      <c r="F94" s="71"/>
      <c r="G94" s="71"/>
      <c r="H94" s="71"/>
      <c r="I94" s="71"/>
      <c r="J94" s="71"/>
      <c r="K94" s="71"/>
      <c r="L94" s="71"/>
      <c r="M94" s="72"/>
      <c r="N94" s="72"/>
      <c r="O94" s="72"/>
      <c r="P94" s="72"/>
      <c r="Q94" s="71"/>
    </row>
  </sheetData>
  <mergeCells count="19">
    <mergeCell ref="L22:L23"/>
    <mergeCell ref="L18:L19"/>
    <mergeCell ref="L14:L15"/>
    <mergeCell ref="L10:L11"/>
    <mergeCell ref="C8:C10"/>
    <mergeCell ref="C12:C14"/>
    <mergeCell ref="C16:C18"/>
    <mergeCell ref="C24:C26"/>
    <mergeCell ref="F6:H6"/>
    <mergeCell ref="C20:C22"/>
    <mergeCell ref="A2:L2"/>
    <mergeCell ref="A4:N4"/>
    <mergeCell ref="A6:A7"/>
    <mergeCell ref="B6:B7"/>
    <mergeCell ref="C6:C7"/>
    <mergeCell ref="D6:D7"/>
    <mergeCell ref="E6:E7"/>
    <mergeCell ref="I6:I7"/>
    <mergeCell ref="J6:K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94"/>
  <sheetViews>
    <sheetView topLeftCell="A3" zoomScale="50" zoomScaleNormal="50" workbookViewId="0">
      <selection activeCell="L8" sqref="L8:L25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5" width="8.88671875" style="1"/>
    <col min="16" max="16" width="10.77734375" style="1" bestFit="1" customWidth="1"/>
    <col min="17" max="16384" width="8.88671875" style="1"/>
  </cols>
  <sheetData>
    <row r="2" spans="1:15" ht="18" x14ac:dyDescent="0.35">
      <c r="A2" s="160" t="s">
        <v>53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</row>
    <row r="3" spans="1:15" ht="7.5" customHeight="1" thickBot="1" x14ac:dyDescent="0.35"/>
    <row r="4" spans="1:15" ht="18" thickBot="1" x14ac:dyDescent="0.4">
      <c r="A4" s="161" t="s">
        <v>95</v>
      </c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3"/>
    </row>
    <row r="5" spans="1:15" ht="7.5" customHeight="1" thickBot="1" x14ac:dyDescent="0.35"/>
    <row r="6" spans="1:15" s="2" customFormat="1" ht="20.25" customHeight="1" x14ac:dyDescent="0.3">
      <c r="A6" s="164" t="s">
        <v>19</v>
      </c>
      <c r="B6" s="166" t="s">
        <v>13</v>
      </c>
      <c r="C6" s="168" t="s">
        <v>17</v>
      </c>
      <c r="D6" s="170" t="s">
        <v>20</v>
      </c>
      <c r="E6" s="172" t="s">
        <v>21</v>
      </c>
      <c r="F6" s="174" t="s">
        <v>22</v>
      </c>
      <c r="G6" s="175"/>
      <c r="H6" s="176"/>
      <c r="I6" s="177" t="s">
        <v>23</v>
      </c>
      <c r="J6" s="179" t="s">
        <v>24</v>
      </c>
      <c r="K6" s="180"/>
      <c r="L6" s="48"/>
      <c r="M6" s="49"/>
    </row>
    <row r="7" spans="1:15" s="2" customFormat="1" ht="27.75" customHeight="1" thickBot="1" x14ac:dyDescent="0.35">
      <c r="A7" s="165"/>
      <c r="B7" s="167"/>
      <c r="C7" s="169"/>
      <c r="D7" s="171"/>
      <c r="E7" s="173"/>
      <c r="F7" s="123" t="s">
        <v>25</v>
      </c>
      <c r="G7" s="124" t="s">
        <v>26</v>
      </c>
      <c r="H7" s="125" t="s">
        <v>27</v>
      </c>
      <c r="I7" s="178"/>
      <c r="J7" s="62" t="s">
        <v>28</v>
      </c>
      <c r="K7" s="63" t="s">
        <v>29</v>
      </c>
      <c r="L7" s="133" t="s">
        <v>30</v>
      </c>
      <c r="M7" s="50" t="s">
        <v>31</v>
      </c>
    </row>
    <row r="8" spans="1:15" s="3" customFormat="1" ht="30" customHeight="1" x14ac:dyDescent="0.3">
      <c r="A8" s="51">
        <v>1</v>
      </c>
      <c r="B8" s="118" t="s">
        <v>96</v>
      </c>
      <c r="C8" s="181">
        <v>6</v>
      </c>
      <c r="D8" s="128">
        <f>COUNTA(C32:C96)</f>
        <v>15</v>
      </c>
      <c r="E8" s="129">
        <f>COUNTA(C32:C96)</f>
        <v>15</v>
      </c>
      <c r="F8" s="73">
        <f>MIN(C32:C95)</f>
        <v>42.695</v>
      </c>
      <c r="G8" s="126">
        <f>AVERAGE(C32:C98)</f>
        <v>43.192066666666655</v>
      </c>
      <c r="H8" s="54">
        <f>G8-F8</f>
        <v>0.49706666666665456</v>
      </c>
      <c r="I8" s="59">
        <v>7.5231481481481477E-3</v>
      </c>
      <c r="J8" s="64">
        <f>I8</f>
        <v>7.5231481481481477E-3</v>
      </c>
      <c r="K8" s="65">
        <f>J8</f>
        <v>7.5231481481481477E-3</v>
      </c>
      <c r="L8" s="374">
        <v>60.423999999999999</v>
      </c>
      <c r="M8" s="44"/>
      <c r="N8" s="43"/>
      <c r="O8" s="13"/>
    </row>
    <row r="9" spans="1:15" s="3" customFormat="1" ht="30" customHeight="1" x14ac:dyDescent="0.3">
      <c r="A9" s="109">
        <v>2</v>
      </c>
      <c r="B9" s="119" t="s">
        <v>97</v>
      </c>
      <c r="C9" s="182"/>
      <c r="D9" s="127">
        <f>COUNTA(D32:D96)+D8+1</f>
        <v>38</v>
      </c>
      <c r="E9" s="130">
        <f>COUNTA(D32:D96)+1</f>
        <v>23</v>
      </c>
      <c r="F9" s="56">
        <f>MIN(D32:D95)</f>
        <v>42.545000000000002</v>
      </c>
      <c r="G9" s="26">
        <f>AVERAGE(D32:D98)</f>
        <v>42.790318181818179</v>
      </c>
      <c r="H9" s="55">
        <f>G9-F9</f>
        <v>0.24531818181817755</v>
      </c>
      <c r="I9" s="110">
        <v>1.9120370370370371E-2</v>
      </c>
      <c r="J9" s="111">
        <f>I9-I8</f>
        <v>1.1597222222222224E-2</v>
      </c>
      <c r="K9" s="112">
        <f>J9</f>
        <v>1.1597222222222224E-2</v>
      </c>
      <c r="L9" s="375">
        <v>56.643000000000001</v>
      </c>
      <c r="M9" s="113"/>
      <c r="N9" s="43"/>
      <c r="O9" s="13"/>
    </row>
    <row r="10" spans="1:15" s="3" customFormat="1" ht="30" customHeight="1" thickBot="1" x14ac:dyDescent="0.35">
      <c r="A10" s="185">
        <v>3</v>
      </c>
      <c r="B10" s="186" t="s">
        <v>96</v>
      </c>
      <c r="C10" s="184"/>
      <c r="D10" s="131">
        <f>COUNTA(E32:E96)+D9+1</f>
        <v>51</v>
      </c>
      <c r="E10" s="132">
        <f>COUNTA(E32:E96)+1</f>
        <v>13</v>
      </c>
      <c r="F10" s="194">
        <f>MIN(E32:E95)</f>
        <v>42.673000000000002</v>
      </c>
      <c r="G10" s="195">
        <f>AVERAGE(E32:E98)</f>
        <v>42.977000000000004</v>
      </c>
      <c r="H10" s="196">
        <f>G10-F10</f>
        <v>0.30400000000000205</v>
      </c>
      <c r="I10" s="197">
        <v>2.5740740740740745E-2</v>
      </c>
      <c r="J10" s="198">
        <f t="shared" ref="J10:J26" si="0">I10-I9</f>
        <v>6.6203703703703737E-3</v>
      </c>
      <c r="K10" s="199">
        <f>J10+K8</f>
        <v>1.4143518518518521E-2</v>
      </c>
      <c r="L10" s="378">
        <v>936.29300000000001</v>
      </c>
      <c r="M10" s="200"/>
      <c r="N10" s="43"/>
      <c r="O10" s="13"/>
    </row>
    <row r="11" spans="1:15" s="3" customFormat="1" ht="30" customHeight="1" thickBot="1" x14ac:dyDescent="0.35">
      <c r="A11" s="189"/>
      <c r="B11" s="190" t="s">
        <v>74</v>
      </c>
      <c r="C11" s="191"/>
      <c r="D11" s="192"/>
      <c r="E11" s="193"/>
      <c r="F11" s="204"/>
      <c r="G11" s="205"/>
      <c r="H11" s="206"/>
      <c r="I11" s="207">
        <v>3.6018518518518519E-2</v>
      </c>
      <c r="J11" s="208">
        <f t="shared" si="0"/>
        <v>1.0277777777777775E-2</v>
      </c>
      <c r="K11" s="209"/>
      <c r="L11" s="379"/>
      <c r="M11" s="210"/>
      <c r="N11" s="43"/>
      <c r="O11" s="13"/>
    </row>
    <row r="12" spans="1:15" s="3" customFormat="1" ht="30" customHeight="1" x14ac:dyDescent="0.3">
      <c r="A12" s="51">
        <v>4</v>
      </c>
      <c r="B12" s="118" t="s">
        <v>96</v>
      </c>
      <c r="C12" s="181">
        <v>7</v>
      </c>
      <c r="D12" s="128">
        <f>COUNTA(F32:F96)+D10+1</f>
        <v>71</v>
      </c>
      <c r="E12" s="129">
        <f>COUNTA(F32:F96)+1</f>
        <v>20</v>
      </c>
      <c r="F12" s="201">
        <f>MIN(F32:F95)</f>
        <v>42.332000000000001</v>
      </c>
      <c r="G12" s="202">
        <f>AVERAGE(F32:F98)</f>
        <v>42.62978947368422</v>
      </c>
      <c r="H12" s="203">
        <f>G12-F12</f>
        <v>0.29778947368421882</v>
      </c>
      <c r="I12" s="110">
        <v>4.5960648148148146E-2</v>
      </c>
      <c r="J12" s="111">
        <f t="shared" si="0"/>
        <v>9.9421296296296272E-3</v>
      </c>
      <c r="K12" s="112">
        <f>J12+K10</f>
        <v>2.4085648148148148E-2</v>
      </c>
      <c r="L12" s="375">
        <v>56.338000000000001</v>
      </c>
      <c r="M12" s="113"/>
      <c r="N12" s="43"/>
      <c r="O12" s="13"/>
    </row>
    <row r="13" spans="1:15" s="3" customFormat="1" ht="30" customHeight="1" x14ac:dyDescent="0.3">
      <c r="A13" s="109">
        <v>5</v>
      </c>
      <c r="B13" s="119" t="s">
        <v>97</v>
      </c>
      <c r="C13" s="182"/>
      <c r="D13" s="127">
        <f>COUNTA(G32:G96)+D12+1</f>
        <v>92</v>
      </c>
      <c r="E13" s="130">
        <f>COUNTA(G32:G96)+1</f>
        <v>21</v>
      </c>
      <c r="F13" s="56">
        <f>MIN(G32:G95)</f>
        <v>42.216000000000001</v>
      </c>
      <c r="G13" s="26">
        <f>AVERAGE(G32:G98)</f>
        <v>42.493850000000002</v>
      </c>
      <c r="H13" s="55">
        <f>G13-F13</f>
        <v>0.27785000000000082</v>
      </c>
      <c r="I13" s="110">
        <v>5.6446759259259259E-2</v>
      </c>
      <c r="J13" s="111">
        <f t="shared" si="0"/>
        <v>1.0486111111111113E-2</v>
      </c>
      <c r="K13" s="112">
        <f>J13+K9</f>
        <v>2.2083333333333337E-2</v>
      </c>
      <c r="L13" s="375">
        <v>55.902999999999999</v>
      </c>
      <c r="M13" s="113"/>
      <c r="N13" s="43"/>
      <c r="O13" s="13"/>
    </row>
    <row r="14" spans="1:15" s="3" customFormat="1" ht="30" customHeight="1" thickBot="1" x14ac:dyDescent="0.35">
      <c r="A14" s="185">
        <v>6</v>
      </c>
      <c r="B14" s="186" t="s">
        <v>96</v>
      </c>
      <c r="C14" s="184"/>
      <c r="D14" s="131">
        <f>COUNTA(H32:H96)+D13+1</f>
        <v>100</v>
      </c>
      <c r="E14" s="132">
        <f>COUNTA(H32:H96)+1</f>
        <v>8</v>
      </c>
      <c r="F14" s="194">
        <f>MIN(H32:H95)</f>
        <v>42.430999999999997</v>
      </c>
      <c r="G14" s="195">
        <f>AVERAGE(H32:H98)</f>
        <v>42.576857142857143</v>
      </c>
      <c r="H14" s="196">
        <f>G14-F14</f>
        <v>0.14585714285714602</v>
      </c>
      <c r="I14" s="197">
        <v>6.0532407407407403E-2</v>
      </c>
      <c r="J14" s="198">
        <f t="shared" si="0"/>
        <v>4.0856481481481438E-3</v>
      </c>
      <c r="K14" s="199">
        <f>J14+K12</f>
        <v>2.8171296296296292E-2</v>
      </c>
      <c r="L14" s="378">
        <v>1018.24</v>
      </c>
      <c r="M14" s="200"/>
      <c r="N14" s="43"/>
      <c r="O14" s="13"/>
    </row>
    <row r="15" spans="1:15" s="3" customFormat="1" ht="30" customHeight="1" thickBot="1" x14ac:dyDescent="0.35">
      <c r="A15" s="189"/>
      <c r="B15" s="190" t="s">
        <v>74</v>
      </c>
      <c r="C15" s="191"/>
      <c r="D15" s="192"/>
      <c r="E15" s="193"/>
      <c r="F15" s="204"/>
      <c r="G15" s="205"/>
      <c r="H15" s="206"/>
      <c r="I15" s="207">
        <v>7.1782407407407406E-2</v>
      </c>
      <c r="J15" s="208">
        <f t="shared" si="0"/>
        <v>1.1250000000000003E-2</v>
      </c>
      <c r="K15" s="209"/>
      <c r="L15" s="379"/>
      <c r="M15" s="210"/>
      <c r="N15" s="43"/>
      <c r="O15" s="13"/>
    </row>
    <row r="16" spans="1:15" s="3" customFormat="1" ht="30" customHeight="1" x14ac:dyDescent="0.3">
      <c r="A16" s="51">
        <v>7</v>
      </c>
      <c r="B16" s="118" t="s">
        <v>97</v>
      </c>
      <c r="C16" s="181">
        <v>9</v>
      </c>
      <c r="D16" s="128">
        <f>COUNTA(I32:I96)+D14+1</f>
        <v>117</v>
      </c>
      <c r="E16" s="129">
        <f>COUNTA(I32:I96)+1</f>
        <v>17</v>
      </c>
      <c r="F16" s="201">
        <f>MIN(I32:I95)</f>
        <v>42.692</v>
      </c>
      <c r="G16" s="202">
        <f>AVERAGE(I32:I98)</f>
        <v>43.055000000000014</v>
      </c>
      <c r="H16" s="203">
        <f>G16-F16</f>
        <v>0.36300000000001376</v>
      </c>
      <c r="I16" s="110">
        <v>8.0312499999999995E-2</v>
      </c>
      <c r="J16" s="111">
        <f t="shared" si="0"/>
        <v>8.5300925925925891E-3</v>
      </c>
      <c r="K16" s="112">
        <f>J16+K13</f>
        <v>3.0613425925925926E-2</v>
      </c>
      <c r="L16" s="375">
        <v>56.079000000000001</v>
      </c>
      <c r="M16" s="113"/>
      <c r="N16" s="43"/>
      <c r="O16" s="13"/>
    </row>
    <row r="17" spans="1:17" s="3" customFormat="1" ht="30" customHeight="1" x14ac:dyDescent="0.3">
      <c r="A17" s="109">
        <v>8</v>
      </c>
      <c r="B17" s="119" t="s">
        <v>96</v>
      </c>
      <c r="C17" s="182"/>
      <c r="D17" s="127">
        <f>COUNTA(J32:J96)+D16+1</f>
        <v>132</v>
      </c>
      <c r="E17" s="130">
        <f>COUNTA(J32:J96)+1</f>
        <v>15</v>
      </c>
      <c r="F17" s="56">
        <f>MIN(J32:J95)</f>
        <v>42.393999999999998</v>
      </c>
      <c r="G17" s="26">
        <f>AVERAGE(J32:J98)</f>
        <v>42.994142857142847</v>
      </c>
      <c r="H17" s="55">
        <f>G17-F17</f>
        <v>0.6001428571428491</v>
      </c>
      <c r="I17" s="110">
        <v>8.7928240740740737E-2</v>
      </c>
      <c r="J17" s="111">
        <f t="shared" si="0"/>
        <v>7.6157407407407424E-3</v>
      </c>
      <c r="K17" s="112">
        <f>J17+K14</f>
        <v>3.5787037037037034E-2</v>
      </c>
      <c r="L17" s="375">
        <v>55.86</v>
      </c>
      <c r="M17" s="113"/>
      <c r="N17" s="43"/>
      <c r="O17" s="13"/>
    </row>
    <row r="18" spans="1:17" s="3" customFormat="1" ht="30" customHeight="1" thickBot="1" x14ac:dyDescent="0.35">
      <c r="A18" s="185">
        <v>9</v>
      </c>
      <c r="B18" s="186" t="s">
        <v>97</v>
      </c>
      <c r="C18" s="184"/>
      <c r="D18" s="131">
        <f>COUNTA(K32:K96)+D17+1</f>
        <v>153</v>
      </c>
      <c r="E18" s="132">
        <f>COUNTA(K32:K96)+1</f>
        <v>21</v>
      </c>
      <c r="F18" s="194">
        <f>MIN(K32:K95)</f>
        <v>42.531999999999996</v>
      </c>
      <c r="G18" s="195">
        <f>AVERAGE(K32:K98)</f>
        <v>42.958750000000002</v>
      </c>
      <c r="H18" s="196">
        <f>G18-F18</f>
        <v>0.42675000000000551</v>
      </c>
      <c r="I18" s="197">
        <v>9.8506944444444453E-2</v>
      </c>
      <c r="J18" s="198">
        <f t="shared" si="0"/>
        <v>1.0578703703703715E-2</v>
      </c>
      <c r="K18" s="199">
        <f>J18+K16</f>
        <v>4.1192129629629641E-2</v>
      </c>
      <c r="L18" s="378">
        <v>944.52099999999996</v>
      </c>
      <c r="M18" s="200"/>
      <c r="N18" s="43"/>
      <c r="O18" s="13"/>
    </row>
    <row r="19" spans="1:17" s="3" customFormat="1" ht="30" customHeight="1" thickBot="1" x14ac:dyDescent="0.35">
      <c r="A19" s="189"/>
      <c r="B19" s="190" t="s">
        <v>74</v>
      </c>
      <c r="C19" s="191"/>
      <c r="D19" s="192"/>
      <c r="E19" s="193"/>
      <c r="F19" s="204"/>
      <c r="G19" s="205"/>
      <c r="H19" s="206"/>
      <c r="I19" s="207">
        <v>0.10888888888888888</v>
      </c>
      <c r="J19" s="208">
        <f t="shared" si="0"/>
        <v>1.038194444444443E-2</v>
      </c>
      <c r="K19" s="209"/>
      <c r="L19" s="379"/>
      <c r="M19" s="210"/>
      <c r="N19" s="43"/>
      <c r="O19" s="13"/>
    </row>
    <row r="20" spans="1:17" s="3" customFormat="1" ht="30" customHeight="1" x14ac:dyDescent="0.3">
      <c r="A20" s="51">
        <v>10</v>
      </c>
      <c r="B20" s="118" t="s">
        <v>97</v>
      </c>
      <c r="C20" s="181">
        <v>10</v>
      </c>
      <c r="D20" s="128">
        <f>COUNTA(L32:L96)+D18+1</f>
        <v>159</v>
      </c>
      <c r="E20" s="129">
        <f>COUNTA(L32:L96)+1</f>
        <v>6</v>
      </c>
      <c r="F20" s="201">
        <f>MIN(L32:L95)</f>
        <v>42.923000000000002</v>
      </c>
      <c r="G20" s="202">
        <f>AVERAGE(L32:L98)</f>
        <v>43.0822</v>
      </c>
      <c r="H20" s="203">
        <f>G20-F20</f>
        <v>0.15919999999999845</v>
      </c>
      <c r="I20" s="110">
        <v>0.11194444444444444</v>
      </c>
      <c r="J20" s="111">
        <f t="shared" si="0"/>
        <v>3.0555555555555614E-3</v>
      </c>
      <c r="K20" s="112">
        <f>J20+K18</f>
        <v>4.4247685185185202E-2</v>
      </c>
      <c r="L20" s="375">
        <v>56.542000000000002</v>
      </c>
      <c r="M20" s="113"/>
      <c r="N20" s="43"/>
      <c r="O20" s="13"/>
    </row>
    <row r="21" spans="1:17" s="3" customFormat="1" ht="30" customHeight="1" x14ac:dyDescent="0.3">
      <c r="A21" s="52">
        <v>11</v>
      </c>
      <c r="B21" s="120" t="s">
        <v>96</v>
      </c>
      <c r="C21" s="182"/>
      <c r="D21" s="127">
        <f>COUNTA(M32:M96)+D20+1</f>
        <v>194</v>
      </c>
      <c r="E21" s="130">
        <f>COUNTA(M32:M96)+1</f>
        <v>35</v>
      </c>
      <c r="F21" s="56">
        <f>MIN(M32:M95)</f>
        <v>42.326999999999998</v>
      </c>
      <c r="G21" s="26">
        <f>AVERAGE(M32:M98)</f>
        <v>42.641911764705881</v>
      </c>
      <c r="H21" s="55">
        <f>G21-F21</f>
        <v>0.314911764705883</v>
      </c>
      <c r="I21" s="60">
        <v>0.12938657407407408</v>
      </c>
      <c r="J21" s="111">
        <f t="shared" si="0"/>
        <v>1.7442129629629641E-2</v>
      </c>
      <c r="K21" s="112">
        <f>J21+K17</f>
        <v>5.3229166666666675E-2</v>
      </c>
      <c r="L21" s="376">
        <v>56.539000000000001</v>
      </c>
      <c r="M21" s="45"/>
      <c r="N21" s="30"/>
      <c r="O21" s="13"/>
    </row>
    <row r="22" spans="1:17" s="3" customFormat="1" ht="30" customHeight="1" thickBot="1" x14ac:dyDescent="0.35">
      <c r="A22" s="53">
        <v>12</v>
      </c>
      <c r="B22" s="122" t="s">
        <v>97</v>
      </c>
      <c r="C22" s="184"/>
      <c r="D22" s="131">
        <f>COUNTA(N32:N96)+1+D21</f>
        <v>199</v>
      </c>
      <c r="E22" s="132">
        <f>COUNTA(N32:N96)+1</f>
        <v>5</v>
      </c>
      <c r="F22" s="194">
        <f>MIN(N32:N95)</f>
        <v>42.680999999999997</v>
      </c>
      <c r="G22" s="195">
        <f>AVERAGE(N32:N98)</f>
        <v>42.835249999999995</v>
      </c>
      <c r="H22" s="196">
        <f>G22-F22</f>
        <v>0.15424999999999756</v>
      </c>
      <c r="I22" s="211">
        <v>0.13200231481481481</v>
      </c>
      <c r="J22" s="198">
        <f t="shared" si="0"/>
        <v>2.615740740740724E-3</v>
      </c>
      <c r="K22" s="199">
        <f>J22+K20</f>
        <v>4.6863425925925926E-2</v>
      </c>
      <c r="L22" s="378">
        <v>944.88800000000003</v>
      </c>
      <c r="M22" s="213"/>
      <c r="N22" s="35"/>
      <c r="O22" s="13"/>
    </row>
    <row r="23" spans="1:17" s="3" customFormat="1" ht="30" customHeight="1" thickBot="1" x14ac:dyDescent="0.35">
      <c r="A23" s="189"/>
      <c r="B23" s="190" t="s">
        <v>74</v>
      </c>
      <c r="C23" s="191"/>
      <c r="D23" s="192"/>
      <c r="E23" s="193"/>
      <c r="F23" s="204"/>
      <c r="G23" s="205"/>
      <c r="H23" s="206"/>
      <c r="I23" s="207">
        <v>0.1424074074074074</v>
      </c>
      <c r="J23" s="208">
        <f t="shared" si="0"/>
        <v>1.0405092592592591E-2</v>
      </c>
      <c r="K23" s="215"/>
      <c r="L23" s="379"/>
      <c r="M23" s="216"/>
      <c r="N23" s="35"/>
      <c r="O23" s="13"/>
    </row>
    <row r="24" spans="1:17" s="3" customFormat="1" ht="30" customHeight="1" x14ac:dyDescent="0.3">
      <c r="A24" s="51">
        <v>13</v>
      </c>
      <c r="B24" s="118" t="s">
        <v>97</v>
      </c>
      <c r="C24" s="181">
        <v>1</v>
      </c>
      <c r="D24" s="128">
        <f>COUNTA(O32:O96)+D22+1</f>
        <v>206</v>
      </c>
      <c r="E24" s="129">
        <f>COUNTA(N32:N96)+1</f>
        <v>5</v>
      </c>
      <c r="F24" s="201">
        <f>MIN(O32:O95)</f>
        <v>42.49</v>
      </c>
      <c r="G24" s="202">
        <f>AVERAGE(O32:O98)</f>
        <v>42.782833333333336</v>
      </c>
      <c r="H24" s="203">
        <f>G24-F24</f>
        <v>0.29283333333333417</v>
      </c>
      <c r="I24" s="110">
        <v>0.14591435185185184</v>
      </c>
      <c r="J24" s="111">
        <f t="shared" si="0"/>
        <v>3.5069444444444375E-3</v>
      </c>
      <c r="K24" s="214">
        <f>J24+K22</f>
        <v>5.0370370370370364E-2</v>
      </c>
      <c r="L24" s="375">
        <v>55.932000000000002</v>
      </c>
      <c r="M24" s="113"/>
      <c r="N24" s="30"/>
      <c r="O24" s="13"/>
    </row>
    <row r="25" spans="1:17" s="3" customFormat="1" ht="30" customHeight="1" x14ac:dyDescent="0.3">
      <c r="A25" s="52">
        <v>14</v>
      </c>
      <c r="B25" s="121" t="s">
        <v>96</v>
      </c>
      <c r="C25" s="182"/>
      <c r="D25" s="127">
        <f>COUNTA(P32:P96)+D24+1</f>
        <v>230</v>
      </c>
      <c r="E25" s="130">
        <f>COUNTA(P32:P96)+1</f>
        <v>24</v>
      </c>
      <c r="F25" s="56">
        <f>MIN(P32:P95)</f>
        <v>42.19</v>
      </c>
      <c r="G25" s="26">
        <f>AVERAGE(P32:P98)</f>
        <v>42.435391304347831</v>
      </c>
      <c r="H25" s="55">
        <f>G25-F25</f>
        <v>0.24539130434783374</v>
      </c>
      <c r="I25" s="60">
        <v>0.15787037037037036</v>
      </c>
      <c r="J25" s="66">
        <f t="shared" si="0"/>
        <v>1.1956018518518519E-2</v>
      </c>
      <c r="K25" s="68">
        <f>J25+K21</f>
        <v>6.5185185185185193E-2</v>
      </c>
      <c r="L25" s="376">
        <v>56.018000000000001</v>
      </c>
      <c r="M25" s="45"/>
      <c r="N25" s="31"/>
    </row>
    <row r="26" spans="1:17" s="3" customFormat="1" ht="30" customHeight="1" thickBot="1" x14ac:dyDescent="0.35">
      <c r="A26" s="53" t="s">
        <v>32</v>
      </c>
      <c r="B26" s="122" t="s">
        <v>97</v>
      </c>
      <c r="C26" s="184"/>
      <c r="D26" s="131">
        <f>COUNTA(Q32:Q96)+D25+1</f>
        <v>248</v>
      </c>
      <c r="E26" s="132">
        <f>COUNTA(Q32:Q96)+1</f>
        <v>18</v>
      </c>
      <c r="F26" s="57">
        <f>MIN(Q32:Q95)</f>
        <v>42.165999999999997</v>
      </c>
      <c r="G26" s="46">
        <f>AVERAGE(Q32:Q98)</f>
        <v>42.462235294117647</v>
      </c>
      <c r="H26" s="58">
        <f>G26-F26</f>
        <v>0.29623529411765048</v>
      </c>
      <c r="I26" s="61" t="str">
        <f>'Общие результаты'!G6</f>
        <v>4:00:12</v>
      </c>
      <c r="J26" s="69">
        <f t="shared" si="0"/>
        <v>8.9351851851851849E-3</v>
      </c>
      <c r="K26" s="70">
        <f>J26+K24</f>
        <v>5.9305555555555549E-2</v>
      </c>
      <c r="L26" s="377"/>
      <c r="M26" s="47"/>
      <c r="N26" s="31"/>
    </row>
    <row r="27" spans="1:17" s="3" customFormat="1" ht="30" customHeight="1" x14ac:dyDescent="0.3">
      <c r="A27" s="32"/>
      <c r="B27" s="33"/>
      <c r="C27" s="34"/>
      <c r="D27" s="34"/>
      <c r="E27" s="34"/>
      <c r="F27" s="25">
        <f>AVERAGE(F8,F10,F12,F14,F17,F21,F25)</f>
        <v>42.434571428571424</v>
      </c>
      <c r="G27" s="27">
        <f>AVERAGE(C32:C61,E32:E61,F32:F61,H32:H62,J32:J62,M32:M64,P32:P64)</f>
        <v>42.737073170731698</v>
      </c>
      <c r="H27" s="28">
        <f>AVERAGE(H8,H10,H12,H14,H17,H21,H25)</f>
        <v>0.34359417277208387</v>
      </c>
      <c r="I27" s="226" t="s">
        <v>146</v>
      </c>
      <c r="J27" s="34"/>
      <c r="K27" s="34"/>
      <c r="L27" s="14"/>
      <c r="M27" s="14"/>
    </row>
    <row r="28" spans="1:17" ht="27.75" customHeight="1" thickBot="1" x14ac:dyDescent="0.35">
      <c r="A28" s="15"/>
      <c r="B28" s="15"/>
      <c r="C28" s="15"/>
      <c r="D28" s="16"/>
      <c r="E28" s="17"/>
      <c r="F28" s="18">
        <f>AVERAGE(F9,F13,F16,F18,F20,F22,F24,F26)</f>
        <v>42.530625000000001</v>
      </c>
      <c r="G28" s="27">
        <f>AVERAGE(D32:D61,G32:G61,L32:L61,I32:I62,K32:K62,N32:N64,O32:O64,Q32:Q65)</f>
        <v>42.769327272727232</v>
      </c>
      <c r="H28" s="19">
        <f>AVERAGE(H9,H13,H16,H18,H20,H22,H24,H26)</f>
        <v>0.27692960115864729</v>
      </c>
      <c r="I28" s="227" t="s">
        <v>90</v>
      </c>
      <c r="J28" s="17" t="s">
        <v>18</v>
      </c>
      <c r="K28" s="17"/>
      <c r="L28" s="14"/>
      <c r="M28" s="14"/>
    </row>
    <row r="29" spans="1:17" ht="30" customHeight="1" thickBot="1" x14ac:dyDescent="0.35">
      <c r="A29" s="20"/>
      <c r="B29" s="20"/>
      <c r="C29" s="20"/>
      <c r="D29" s="17"/>
      <c r="E29" s="17"/>
      <c r="F29" s="21">
        <f>AVERAGE(F8:F26)</f>
        <v>42.48579999999999</v>
      </c>
      <c r="G29" s="22">
        <f>AVERAGE(C32:Q73)</f>
        <v>42.752102564102515</v>
      </c>
      <c r="H29" s="23">
        <f>AVERAGE(H8:H26)</f>
        <v>0.30803973457825101</v>
      </c>
      <c r="I29" s="17"/>
      <c r="J29" s="17"/>
      <c r="K29" s="17"/>
      <c r="L29" s="20"/>
      <c r="M29" s="20"/>
    </row>
    <row r="30" spans="1:17" ht="15" thickBot="1" x14ac:dyDescent="0.35"/>
    <row r="31" spans="1:17" ht="15" thickBot="1" x14ac:dyDescent="0.35">
      <c r="C31" s="115" t="str">
        <f>B8</f>
        <v>Ткаченко Кирилл</v>
      </c>
      <c r="D31" s="116" t="str">
        <f>B9</f>
        <v>Хавило Дима</v>
      </c>
      <c r="E31" s="116" t="str">
        <f>B10</f>
        <v>Ткаченко Кирилл</v>
      </c>
      <c r="F31" s="116" t="str">
        <f>B12</f>
        <v>Ткаченко Кирилл</v>
      </c>
      <c r="G31" s="116" t="str">
        <f>B13</f>
        <v>Хавило Дима</v>
      </c>
      <c r="H31" s="116" t="str">
        <f>B14</f>
        <v>Ткаченко Кирилл</v>
      </c>
      <c r="I31" s="116" t="str">
        <f>B16</f>
        <v>Хавило Дима</v>
      </c>
      <c r="J31" s="116" t="str">
        <f>B17</f>
        <v>Ткаченко Кирилл</v>
      </c>
      <c r="K31" s="116" t="str">
        <f>B18</f>
        <v>Хавило Дима</v>
      </c>
      <c r="L31" s="116" t="str">
        <f>B20</f>
        <v>Хавило Дима</v>
      </c>
      <c r="M31" s="116" t="str">
        <f>B21</f>
        <v>Ткаченко Кирилл</v>
      </c>
      <c r="N31" s="116" t="str">
        <f>B22</f>
        <v>Хавило Дима</v>
      </c>
      <c r="O31" s="116" t="str">
        <f>B24</f>
        <v>Хавило Дима</v>
      </c>
      <c r="P31" s="116" t="str">
        <f>B25</f>
        <v>Ткаченко Кирилл</v>
      </c>
      <c r="Q31" s="117" t="str">
        <f>B26</f>
        <v>Хавило Дима</v>
      </c>
    </row>
    <row r="32" spans="1:17" x14ac:dyDescent="0.3">
      <c r="B32" s="1">
        <v>1</v>
      </c>
      <c r="C32" s="382">
        <v>46.091000000000001</v>
      </c>
      <c r="D32" s="368">
        <v>43.054000000000002</v>
      </c>
      <c r="E32" s="368">
        <v>43.314999999999998</v>
      </c>
      <c r="F32" s="368">
        <v>43.241999999999997</v>
      </c>
      <c r="G32" s="368">
        <v>43.113</v>
      </c>
      <c r="H32" s="368">
        <v>42.872999999999998</v>
      </c>
      <c r="I32" s="368">
        <v>44.05</v>
      </c>
      <c r="J32" s="368">
        <v>43.311</v>
      </c>
      <c r="K32" s="368">
        <v>42.87</v>
      </c>
      <c r="L32" s="368">
        <v>43.375999999999998</v>
      </c>
      <c r="M32" s="368">
        <v>43.122</v>
      </c>
      <c r="N32" s="368">
        <v>43.040999999999997</v>
      </c>
      <c r="O32" s="368">
        <v>42.872</v>
      </c>
      <c r="P32" s="368">
        <v>42.457999999999998</v>
      </c>
      <c r="Q32" s="383">
        <v>42.594999999999999</v>
      </c>
    </row>
    <row r="33" spans="2:17" x14ac:dyDescent="0.3">
      <c r="B33" s="1">
        <v>2</v>
      </c>
      <c r="C33" s="382">
        <v>43.12</v>
      </c>
      <c r="D33" s="368">
        <v>42.762999999999998</v>
      </c>
      <c r="E33" s="368">
        <v>42.89</v>
      </c>
      <c r="F33" s="368">
        <v>43.37</v>
      </c>
      <c r="G33" s="368">
        <v>42.633000000000003</v>
      </c>
      <c r="H33" s="368">
        <v>42.704999999999998</v>
      </c>
      <c r="I33" s="368">
        <v>43.262</v>
      </c>
      <c r="J33" s="368">
        <v>42.98</v>
      </c>
      <c r="K33" s="368">
        <v>43.052999999999997</v>
      </c>
      <c r="L33" s="368">
        <v>43.021999999999998</v>
      </c>
      <c r="M33" s="368">
        <v>42.576000000000001</v>
      </c>
      <c r="N33" s="368">
        <v>42.783999999999999</v>
      </c>
      <c r="O33" s="368">
        <v>42.643999999999998</v>
      </c>
      <c r="P33" s="368">
        <v>42.722000000000001</v>
      </c>
      <c r="Q33" s="383">
        <v>42.673000000000002</v>
      </c>
    </row>
    <row r="34" spans="2:17" x14ac:dyDescent="0.3">
      <c r="B34" s="1">
        <v>3</v>
      </c>
      <c r="C34" s="382">
        <v>42.941000000000003</v>
      </c>
      <c r="D34" s="368">
        <v>42.683</v>
      </c>
      <c r="E34" s="368">
        <v>44.225999999999999</v>
      </c>
      <c r="F34" s="368">
        <v>42.656999999999996</v>
      </c>
      <c r="G34" s="368">
        <v>42.399000000000001</v>
      </c>
      <c r="H34" s="368">
        <v>42.542999999999999</v>
      </c>
      <c r="I34" s="368">
        <v>43.112000000000002</v>
      </c>
      <c r="J34" s="368">
        <v>42.94</v>
      </c>
      <c r="K34" s="368">
        <v>43.125999999999998</v>
      </c>
      <c r="L34" s="368">
        <v>43.055999999999997</v>
      </c>
      <c r="M34" s="368">
        <v>42.723999999999997</v>
      </c>
      <c r="N34" s="368">
        <v>42.680999999999997</v>
      </c>
      <c r="O34" s="368">
        <v>42.906999999999996</v>
      </c>
      <c r="P34" s="368">
        <v>42.290999999999997</v>
      </c>
      <c r="Q34" s="383">
        <v>42.941000000000003</v>
      </c>
    </row>
    <row r="35" spans="2:17" x14ac:dyDescent="0.3">
      <c r="B35" s="1">
        <v>4</v>
      </c>
      <c r="C35" s="382">
        <v>42.7</v>
      </c>
      <c r="D35" s="368">
        <v>42.845999999999997</v>
      </c>
      <c r="E35" s="368">
        <v>42.823</v>
      </c>
      <c r="F35" s="368">
        <v>42.712000000000003</v>
      </c>
      <c r="G35" s="368">
        <v>42.631</v>
      </c>
      <c r="H35" s="368">
        <v>42.430999999999997</v>
      </c>
      <c r="I35" s="368">
        <v>43.031999999999996</v>
      </c>
      <c r="J35" s="368">
        <v>42.784999999999997</v>
      </c>
      <c r="K35" s="368">
        <v>43.158999999999999</v>
      </c>
      <c r="L35" s="368">
        <v>42.923000000000002</v>
      </c>
      <c r="M35" s="368">
        <v>43.124000000000002</v>
      </c>
      <c r="N35" s="368">
        <v>42.835000000000001</v>
      </c>
      <c r="O35" s="368">
        <v>42.854999999999997</v>
      </c>
      <c r="P35" s="368">
        <v>42.453000000000003</v>
      </c>
      <c r="Q35" s="383">
        <v>42.683</v>
      </c>
    </row>
    <row r="36" spans="2:17" x14ac:dyDescent="0.3">
      <c r="B36" s="1">
        <v>5</v>
      </c>
      <c r="C36" s="382">
        <v>42.796999999999997</v>
      </c>
      <c r="D36" s="368">
        <v>43.024999999999999</v>
      </c>
      <c r="E36" s="368">
        <v>43.011000000000003</v>
      </c>
      <c r="F36" s="368">
        <v>42.558</v>
      </c>
      <c r="G36" s="368">
        <v>42.555999999999997</v>
      </c>
      <c r="H36" s="368">
        <v>42.494</v>
      </c>
      <c r="I36" s="368">
        <v>42.710999999999999</v>
      </c>
      <c r="J36" s="368">
        <v>42.94</v>
      </c>
      <c r="K36" s="368">
        <v>43.109000000000002</v>
      </c>
      <c r="L36" s="368">
        <v>43.033999999999999</v>
      </c>
      <c r="M36" s="368">
        <v>42.811</v>
      </c>
      <c r="N36" s="368"/>
      <c r="O36" s="368">
        <v>42.49</v>
      </c>
      <c r="P36" s="368">
        <v>42.578000000000003</v>
      </c>
      <c r="Q36" s="383">
        <v>42.456000000000003</v>
      </c>
    </row>
    <row r="37" spans="2:17" x14ac:dyDescent="0.3">
      <c r="B37" s="1">
        <v>6</v>
      </c>
      <c r="C37" s="382">
        <v>42.896000000000001</v>
      </c>
      <c r="D37" s="368">
        <v>42.802</v>
      </c>
      <c r="E37" s="368">
        <v>42.725999999999999</v>
      </c>
      <c r="F37" s="368">
        <v>42.526000000000003</v>
      </c>
      <c r="G37" s="368">
        <v>42.481000000000002</v>
      </c>
      <c r="H37" s="368">
        <v>42.457999999999998</v>
      </c>
      <c r="I37" s="368">
        <v>42.959000000000003</v>
      </c>
      <c r="J37" s="368">
        <v>42.908000000000001</v>
      </c>
      <c r="K37" s="368">
        <v>43.073</v>
      </c>
      <c r="L37" s="368"/>
      <c r="M37" s="368">
        <v>42.622999999999998</v>
      </c>
      <c r="N37" s="368"/>
      <c r="O37" s="368">
        <v>42.929000000000002</v>
      </c>
      <c r="P37" s="368">
        <v>42.613999999999997</v>
      </c>
      <c r="Q37" s="383">
        <v>42.222999999999999</v>
      </c>
    </row>
    <row r="38" spans="2:17" x14ac:dyDescent="0.3">
      <c r="B38" s="1">
        <v>7</v>
      </c>
      <c r="C38" s="382">
        <v>42.72</v>
      </c>
      <c r="D38" s="368">
        <v>42.701999999999998</v>
      </c>
      <c r="E38" s="368">
        <v>42.72</v>
      </c>
      <c r="F38" s="368">
        <v>42.402000000000001</v>
      </c>
      <c r="G38" s="368">
        <v>42.506999999999998</v>
      </c>
      <c r="H38" s="368">
        <v>42.533999999999999</v>
      </c>
      <c r="I38" s="368">
        <v>42.692</v>
      </c>
      <c r="J38" s="368">
        <v>42.844999999999999</v>
      </c>
      <c r="K38" s="368">
        <v>42.893000000000001</v>
      </c>
      <c r="L38" s="368"/>
      <c r="M38" s="368">
        <v>42.53</v>
      </c>
      <c r="N38" s="368"/>
      <c r="O38" s="368"/>
      <c r="P38" s="368">
        <v>42.453000000000003</v>
      </c>
      <c r="Q38" s="383">
        <v>42.57</v>
      </c>
    </row>
    <row r="39" spans="2:17" x14ac:dyDescent="0.3">
      <c r="B39" s="1">
        <v>8</v>
      </c>
      <c r="C39" s="382">
        <v>42.695</v>
      </c>
      <c r="D39" s="368">
        <v>43.179000000000002</v>
      </c>
      <c r="E39" s="368">
        <v>42.673000000000002</v>
      </c>
      <c r="F39" s="368">
        <v>43.374000000000002</v>
      </c>
      <c r="G39" s="368">
        <v>42.554000000000002</v>
      </c>
      <c r="H39" s="368"/>
      <c r="I39" s="368">
        <v>42.999000000000002</v>
      </c>
      <c r="J39" s="368">
        <v>42.698999999999998</v>
      </c>
      <c r="K39" s="368">
        <v>42.98</v>
      </c>
      <c r="L39" s="368"/>
      <c r="M39" s="368">
        <v>42.564999999999998</v>
      </c>
      <c r="N39" s="368"/>
      <c r="O39" s="368"/>
      <c r="P39" s="368">
        <v>42.459000000000003</v>
      </c>
      <c r="Q39" s="383">
        <v>42.54</v>
      </c>
    </row>
    <row r="40" spans="2:17" x14ac:dyDescent="0.3">
      <c r="B40" s="1">
        <v>9</v>
      </c>
      <c r="C40" s="384">
        <v>44.2</v>
      </c>
      <c r="D40" s="368">
        <v>42.847000000000001</v>
      </c>
      <c r="E40" s="368">
        <v>42.87</v>
      </c>
      <c r="F40" s="368">
        <v>42.433999999999997</v>
      </c>
      <c r="G40" s="368">
        <v>42.466000000000001</v>
      </c>
      <c r="H40" s="368"/>
      <c r="I40" s="368">
        <v>42.781999999999996</v>
      </c>
      <c r="J40" s="368">
        <v>42.914000000000001</v>
      </c>
      <c r="K40" s="368">
        <v>42.912999999999997</v>
      </c>
      <c r="L40" s="368"/>
      <c r="M40" s="368">
        <v>42.326999999999998</v>
      </c>
      <c r="N40" s="368"/>
      <c r="O40" s="368"/>
      <c r="P40" s="368">
        <v>42.317999999999998</v>
      </c>
      <c r="Q40" s="383">
        <v>42.247999999999998</v>
      </c>
    </row>
    <row r="41" spans="2:17" x14ac:dyDescent="0.3">
      <c r="B41" s="1">
        <v>10</v>
      </c>
      <c r="C41" s="382">
        <v>43.106000000000002</v>
      </c>
      <c r="D41" s="368">
        <v>42.545000000000002</v>
      </c>
      <c r="E41" s="368">
        <v>42.76</v>
      </c>
      <c r="F41" s="368">
        <v>42.384</v>
      </c>
      <c r="G41" s="368">
        <v>42.216000000000001</v>
      </c>
      <c r="H41" s="368"/>
      <c r="I41" s="368">
        <v>42.744999999999997</v>
      </c>
      <c r="J41" s="368">
        <v>42.792000000000002</v>
      </c>
      <c r="K41" s="368">
        <v>43.673000000000002</v>
      </c>
      <c r="L41" s="368"/>
      <c r="M41" s="368">
        <v>42.61</v>
      </c>
      <c r="N41" s="368"/>
      <c r="O41" s="368"/>
      <c r="P41" s="368">
        <v>43.11</v>
      </c>
      <c r="Q41" s="383">
        <v>42.345999999999997</v>
      </c>
    </row>
    <row r="42" spans="2:17" x14ac:dyDescent="0.3">
      <c r="B42" s="1">
        <v>11</v>
      </c>
      <c r="C42" s="382">
        <v>42.811</v>
      </c>
      <c r="D42" s="368">
        <v>42.636000000000003</v>
      </c>
      <c r="E42" s="368">
        <v>42.805999999999997</v>
      </c>
      <c r="F42" s="368">
        <v>42.396000000000001</v>
      </c>
      <c r="G42" s="368">
        <v>42.261000000000003</v>
      </c>
      <c r="H42" s="368"/>
      <c r="I42" s="368">
        <v>43.119</v>
      </c>
      <c r="J42" s="368">
        <v>42.691000000000003</v>
      </c>
      <c r="K42" s="368">
        <v>42.531999999999996</v>
      </c>
      <c r="L42" s="368"/>
      <c r="M42" s="368">
        <v>42.475999999999999</v>
      </c>
      <c r="N42" s="368"/>
      <c r="O42" s="368"/>
      <c r="P42" s="368">
        <v>42.368000000000002</v>
      </c>
      <c r="Q42" s="383">
        <v>42.302</v>
      </c>
    </row>
    <row r="43" spans="2:17" x14ac:dyDescent="0.3">
      <c r="B43" s="1">
        <v>12</v>
      </c>
      <c r="C43" s="382">
        <v>42.8</v>
      </c>
      <c r="D43" s="368">
        <v>42.570999999999998</v>
      </c>
      <c r="E43" s="368">
        <v>42.904000000000003</v>
      </c>
      <c r="F43" s="368">
        <v>42.42</v>
      </c>
      <c r="G43" s="368">
        <v>42.567999999999998</v>
      </c>
      <c r="H43" s="368"/>
      <c r="I43" s="368">
        <v>43.95</v>
      </c>
      <c r="J43" s="368">
        <v>42.393999999999998</v>
      </c>
      <c r="K43" s="368">
        <v>42.927999999999997</v>
      </c>
      <c r="L43" s="368"/>
      <c r="M43" s="368">
        <v>42.534999999999997</v>
      </c>
      <c r="N43" s="368"/>
      <c r="O43" s="368"/>
      <c r="P43" s="368">
        <v>42.609000000000002</v>
      </c>
      <c r="Q43" s="383">
        <v>42.354999999999997</v>
      </c>
    </row>
    <row r="44" spans="2:17" x14ac:dyDescent="0.3">
      <c r="B44" s="1">
        <v>13</v>
      </c>
      <c r="C44" s="382">
        <v>42.798999999999999</v>
      </c>
      <c r="D44" s="368">
        <v>42.598999999999997</v>
      </c>
      <c r="E44" s="368"/>
      <c r="F44" s="368">
        <v>42.387999999999998</v>
      </c>
      <c r="G44" s="368">
        <v>42.442999999999998</v>
      </c>
      <c r="H44" s="368"/>
      <c r="I44" s="368">
        <v>42.875</v>
      </c>
      <c r="J44" s="368">
        <v>43.131999999999998</v>
      </c>
      <c r="K44" s="368">
        <v>42.749000000000002</v>
      </c>
      <c r="L44" s="368"/>
      <c r="M44" s="368">
        <v>42.465000000000003</v>
      </c>
      <c r="N44" s="368"/>
      <c r="O44" s="368"/>
      <c r="P44" s="368">
        <v>42.19</v>
      </c>
      <c r="Q44" s="383">
        <v>42.354999999999997</v>
      </c>
    </row>
    <row r="45" spans="2:17" x14ac:dyDescent="0.3">
      <c r="B45" s="1">
        <v>14</v>
      </c>
      <c r="C45" s="385">
        <v>42.871000000000002</v>
      </c>
      <c r="D45" s="368">
        <v>42.581000000000003</v>
      </c>
      <c r="E45" s="368"/>
      <c r="F45" s="368">
        <v>42.543999999999997</v>
      </c>
      <c r="G45" s="368">
        <v>42.381999999999998</v>
      </c>
      <c r="H45" s="368"/>
      <c r="I45" s="368">
        <v>42.969000000000001</v>
      </c>
      <c r="J45" s="368">
        <v>44.587000000000003</v>
      </c>
      <c r="K45" s="368">
        <v>42.743000000000002</v>
      </c>
      <c r="L45" s="368"/>
      <c r="M45" s="368">
        <v>42.515000000000001</v>
      </c>
      <c r="N45" s="368"/>
      <c r="O45" s="368"/>
      <c r="P45" s="368">
        <v>42.41</v>
      </c>
      <c r="Q45" s="383">
        <v>42.765999999999998</v>
      </c>
    </row>
    <row r="46" spans="2:17" x14ac:dyDescent="0.3">
      <c r="B46" s="1">
        <v>15</v>
      </c>
      <c r="C46" s="382">
        <v>43.334000000000003</v>
      </c>
      <c r="D46" s="368">
        <v>42.758000000000003</v>
      </c>
      <c r="E46" s="368"/>
      <c r="F46" s="368">
        <v>42.478999999999999</v>
      </c>
      <c r="G46" s="368">
        <v>42.488999999999997</v>
      </c>
      <c r="H46" s="368"/>
      <c r="I46" s="368">
        <v>42.835000000000001</v>
      </c>
      <c r="J46" s="368"/>
      <c r="K46" s="368">
        <v>42.765999999999998</v>
      </c>
      <c r="L46" s="368"/>
      <c r="M46" s="368">
        <v>42.558</v>
      </c>
      <c r="N46" s="368"/>
      <c r="O46" s="368"/>
      <c r="P46" s="368">
        <v>42.284999999999997</v>
      </c>
      <c r="Q46" s="383">
        <v>42.256999999999998</v>
      </c>
    </row>
    <row r="47" spans="2:17" x14ac:dyDescent="0.3">
      <c r="B47" s="1">
        <v>16</v>
      </c>
      <c r="C47" s="382"/>
      <c r="D47" s="386">
        <v>42.655000000000001</v>
      </c>
      <c r="E47" s="368"/>
      <c r="F47" s="368">
        <v>42.332000000000001</v>
      </c>
      <c r="G47" s="368">
        <v>42.540999999999997</v>
      </c>
      <c r="H47" s="368"/>
      <c r="I47" s="368">
        <v>42.787999999999997</v>
      </c>
      <c r="J47" s="368"/>
      <c r="K47" s="368">
        <v>42.816000000000003</v>
      </c>
      <c r="L47" s="368"/>
      <c r="M47" s="368">
        <v>42.427</v>
      </c>
      <c r="N47" s="368"/>
      <c r="O47" s="368"/>
      <c r="P47" s="368">
        <v>42.451999999999998</v>
      </c>
      <c r="Q47" s="383">
        <v>42.381999999999998</v>
      </c>
    </row>
    <row r="48" spans="2:17" x14ac:dyDescent="0.3">
      <c r="B48" s="1">
        <v>17</v>
      </c>
      <c r="C48" s="382"/>
      <c r="D48" s="368">
        <v>42.764000000000003</v>
      </c>
      <c r="E48" s="368"/>
      <c r="F48" s="368">
        <v>42.656999999999996</v>
      </c>
      <c r="G48" s="368">
        <v>42.335000000000001</v>
      </c>
      <c r="H48" s="368"/>
      <c r="I48" s="368"/>
      <c r="J48" s="368"/>
      <c r="K48" s="368">
        <v>43.133000000000003</v>
      </c>
      <c r="L48" s="368"/>
      <c r="M48" s="368">
        <v>43.624000000000002</v>
      </c>
      <c r="N48" s="368"/>
      <c r="O48" s="368"/>
      <c r="P48" s="368">
        <v>42.286999999999999</v>
      </c>
      <c r="Q48" s="383">
        <v>42.165999999999997</v>
      </c>
    </row>
    <row r="49" spans="2:17" x14ac:dyDescent="0.3">
      <c r="B49" s="1">
        <v>18</v>
      </c>
      <c r="C49" s="382"/>
      <c r="D49" s="368">
        <v>42.726999999999997</v>
      </c>
      <c r="E49" s="368"/>
      <c r="F49" s="368">
        <v>42.406999999999996</v>
      </c>
      <c r="G49" s="368">
        <v>42.328000000000003</v>
      </c>
      <c r="H49" s="368"/>
      <c r="I49" s="368"/>
      <c r="J49" s="368"/>
      <c r="K49" s="368">
        <v>42.843000000000004</v>
      </c>
      <c r="L49" s="368"/>
      <c r="M49" s="368">
        <v>42.420999999999999</v>
      </c>
      <c r="N49" s="368"/>
      <c r="O49" s="368"/>
      <c r="P49" s="368">
        <v>42.356999999999999</v>
      </c>
      <c r="Q49" s="383"/>
    </row>
    <row r="50" spans="2:17" x14ac:dyDescent="0.3">
      <c r="B50" s="1">
        <v>19</v>
      </c>
      <c r="C50" s="382"/>
      <c r="D50" s="368">
        <v>42.726999999999997</v>
      </c>
      <c r="E50" s="368"/>
      <c r="F50" s="368">
        <v>42.683999999999997</v>
      </c>
      <c r="G50" s="368">
        <v>42.398000000000003</v>
      </c>
      <c r="H50" s="368"/>
      <c r="I50" s="368"/>
      <c r="J50" s="368"/>
      <c r="K50" s="368">
        <v>42.774000000000001</v>
      </c>
      <c r="L50" s="368"/>
      <c r="M50" s="368">
        <v>42.551000000000002</v>
      </c>
      <c r="N50" s="368"/>
      <c r="O50" s="368"/>
      <c r="P50" s="368">
        <v>42.34</v>
      </c>
      <c r="Q50" s="383"/>
    </row>
    <row r="51" spans="2:17" x14ac:dyDescent="0.3">
      <c r="B51" s="1">
        <v>20</v>
      </c>
      <c r="C51" s="382"/>
      <c r="D51" s="368">
        <v>42.698</v>
      </c>
      <c r="E51" s="368"/>
      <c r="F51" s="368"/>
      <c r="G51" s="368">
        <v>42.576000000000001</v>
      </c>
      <c r="H51" s="368"/>
      <c r="I51" s="368"/>
      <c r="J51" s="368"/>
      <c r="K51" s="368">
        <v>43.042000000000002</v>
      </c>
      <c r="L51" s="368"/>
      <c r="M51" s="368">
        <v>42.533999999999999</v>
      </c>
      <c r="N51" s="368"/>
      <c r="O51" s="368"/>
      <c r="P51" s="368">
        <v>42.23</v>
      </c>
      <c r="Q51" s="383"/>
    </row>
    <row r="52" spans="2:17" x14ac:dyDescent="0.3">
      <c r="B52" s="1">
        <v>21</v>
      </c>
      <c r="C52" s="382"/>
      <c r="D52" s="368">
        <v>42.722999999999999</v>
      </c>
      <c r="E52" s="368"/>
      <c r="F52" s="368"/>
      <c r="G52" s="368"/>
      <c r="H52" s="368"/>
      <c r="I52" s="368"/>
      <c r="J52" s="368"/>
      <c r="K52" s="368"/>
      <c r="L52" s="368"/>
      <c r="M52" s="368">
        <v>42.694000000000003</v>
      </c>
      <c r="N52" s="368"/>
      <c r="O52" s="368"/>
      <c r="P52" s="368">
        <v>42.311999999999998</v>
      </c>
      <c r="Q52" s="383"/>
    </row>
    <row r="53" spans="2:17" x14ac:dyDescent="0.3">
      <c r="B53" s="1">
        <v>22</v>
      </c>
      <c r="C53" s="382"/>
      <c r="D53" s="368">
        <v>43.502000000000002</v>
      </c>
      <c r="E53" s="368"/>
      <c r="F53" s="368"/>
      <c r="G53" s="368"/>
      <c r="H53" s="368"/>
      <c r="I53" s="368"/>
      <c r="J53" s="368"/>
      <c r="K53" s="368"/>
      <c r="L53" s="368"/>
      <c r="M53" s="368">
        <v>42.643999999999998</v>
      </c>
      <c r="N53" s="368"/>
      <c r="O53" s="368"/>
      <c r="P53" s="368">
        <v>42.228999999999999</v>
      </c>
      <c r="Q53" s="383"/>
    </row>
    <row r="54" spans="2:17" x14ac:dyDescent="0.3">
      <c r="B54" s="1">
        <v>23</v>
      </c>
      <c r="C54" s="382"/>
      <c r="D54" s="368"/>
      <c r="E54" s="368"/>
      <c r="F54" s="368"/>
      <c r="G54" s="368"/>
      <c r="H54" s="368"/>
      <c r="I54" s="368"/>
      <c r="J54" s="368"/>
      <c r="K54" s="368"/>
      <c r="L54" s="368"/>
      <c r="M54" s="368">
        <v>42.656999999999996</v>
      </c>
      <c r="N54" s="368"/>
      <c r="O54" s="368"/>
      <c r="P54" s="368">
        <v>42.488999999999997</v>
      </c>
      <c r="Q54" s="383"/>
    </row>
    <row r="55" spans="2:17" x14ac:dyDescent="0.3">
      <c r="B55" s="1">
        <v>24</v>
      </c>
      <c r="C55" s="382"/>
      <c r="D55" s="368"/>
      <c r="E55" s="368"/>
      <c r="F55" s="368"/>
      <c r="G55" s="368"/>
      <c r="H55" s="368"/>
      <c r="I55" s="368"/>
      <c r="J55" s="368"/>
      <c r="K55" s="368"/>
      <c r="L55" s="368"/>
      <c r="M55" s="368">
        <v>42.54</v>
      </c>
      <c r="N55" s="368"/>
      <c r="O55" s="368"/>
      <c r="P55" s="368"/>
      <c r="Q55" s="383"/>
    </row>
    <row r="56" spans="2:17" x14ac:dyDescent="0.3">
      <c r="B56" s="1">
        <v>25</v>
      </c>
      <c r="C56" s="382"/>
      <c r="D56" s="368"/>
      <c r="E56" s="368"/>
      <c r="F56" s="368"/>
      <c r="G56" s="368"/>
      <c r="H56" s="368"/>
      <c r="I56" s="368"/>
      <c r="J56" s="368"/>
      <c r="K56" s="368"/>
      <c r="L56" s="368"/>
      <c r="M56" s="368">
        <v>42.677999999999997</v>
      </c>
      <c r="N56" s="368"/>
      <c r="O56" s="368"/>
      <c r="P56" s="368"/>
      <c r="Q56" s="383"/>
    </row>
    <row r="57" spans="2:17" x14ac:dyDescent="0.3">
      <c r="B57" s="1">
        <v>26</v>
      </c>
      <c r="C57" s="382"/>
      <c r="D57" s="368"/>
      <c r="E57" s="368"/>
      <c r="F57" s="368"/>
      <c r="G57" s="368"/>
      <c r="H57" s="368"/>
      <c r="I57" s="368"/>
      <c r="J57" s="368"/>
      <c r="K57" s="368"/>
      <c r="L57" s="368"/>
      <c r="M57" s="368">
        <v>42.506</v>
      </c>
      <c r="N57" s="368"/>
      <c r="O57" s="368"/>
      <c r="P57" s="368"/>
      <c r="Q57" s="383"/>
    </row>
    <row r="58" spans="2:17" x14ac:dyDescent="0.3">
      <c r="B58" s="1">
        <v>27</v>
      </c>
      <c r="C58" s="382"/>
      <c r="D58" s="368"/>
      <c r="E58" s="368"/>
      <c r="F58" s="368"/>
      <c r="G58" s="368"/>
      <c r="H58" s="368"/>
      <c r="I58" s="368"/>
      <c r="J58" s="368"/>
      <c r="K58" s="368"/>
      <c r="L58" s="368"/>
      <c r="M58" s="368">
        <v>42.529000000000003</v>
      </c>
      <c r="N58" s="368"/>
      <c r="O58" s="368"/>
      <c r="P58" s="368"/>
      <c r="Q58" s="383"/>
    </row>
    <row r="59" spans="2:17" x14ac:dyDescent="0.3">
      <c r="B59" s="1">
        <v>28</v>
      </c>
      <c r="C59" s="382"/>
      <c r="D59" s="368"/>
      <c r="E59" s="368"/>
      <c r="F59" s="368"/>
      <c r="G59" s="368"/>
      <c r="H59" s="368"/>
      <c r="I59" s="368"/>
      <c r="J59" s="368"/>
      <c r="K59" s="368"/>
      <c r="L59" s="368"/>
      <c r="M59" s="368">
        <v>42.743000000000002</v>
      </c>
      <c r="N59" s="368"/>
      <c r="O59" s="368"/>
      <c r="P59" s="368"/>
      <c r="Q59" s="383"/>
    </row>
    <row r="60" spans="2:17" x14ac:dyDescent="0.3">
      <c r="B60" s="1">
        <v>29</v>
      </c>
      <c r="C60" s="382"/>
      <c r="D60" s="368"/>
      <c r="E60" s="368"/>
      <c r="F60" s="368"/>
      <c r="G60" s="368"/>
      <c r="H60" s="368"/>
      <c r="I60" s="368"/>
      <c r="J60" s="368"/>
      <c r="K60" s="368"/>
      <c r="L60" s="368"/>
      <c r="M60" s="368">
        <v>42.537999999999997</v>
      </c>
      <c r="N60" s="368"/>
      <c r="O60" s="368"/>
      <c r="P60" s="368"/>
      <c r="Q60" s="383"/>
    </row>
    <row r="61" spans="2:17" ht="15" thickBot="1" x14ac:dyDescent="0.35">
      <c r="B61" s="1">
        <v>30</v>
      </c>
      <c r="C61" s="387"/>
      <c r="D61" s="388"/>
      <c r="E61" s="388"/>
      <c r="F61" s="388"/>
      <c r="G61" s="388"/>
      <c r="H61" s="388"/>
      <c r="I61" s="388"/>
      <c r="J61" s="388"/>
      <c r="K61" s="388"/>
      <c r="L61" s="388"/>
      <c r="M61" s="388">
        <v>42.521999999999998</v>
      </c>
      <c r="N61" s="388"/>
      <c r="O61" s="388"/>
      <c r="P61" s="388"/>
      <c r="Q61" s="389"/>
    </row>
    <row r="62" spans="2:17" x14ac:dyDescent="0.3">
      <c r="B62" s="1">
        <v>31</v>
      </c>
      <c r="C62" s="368"/>
      <c r="D62" s="368"/>
      <c r="E62" s="368"/>
      <c r="F62" s="368"/>
      <c r="G62" s="368"/>
      <c r="H62" s="368"/>
      <c r="I62" s="368"/>
      <c r="J62" s="368"/>
      <c r="K62" s="368"/>
      <c r="L62" s="368"/>
      <c r="M62" s="368">
        <v>42.643999999999998</v>
      </c>
      <c r="N62" s="368"/>
      <c r="O62" s="368"/>
      <c r="P62" s="368"/>
      <c r="Q62" s="368"/>
    </row>
    <row r="63" spans="2:17" x14ac:dyDescent="0.3">
      <c r="B63" s="1">
        <v>32</v>
      </c>
      <c r="C63" s="368"/>
      <c r="D63" s="368"/>
      <c r="E63" s="368"/>
      <c r="F63" s="368"/>
      <c r="G63" s="368"/>
      <c r="H63" s="368"/>
      <c r="I63" s="368"/>
      <c r="J63" s="368"/>
      <c r="K63" s="368"/>
      <c r="L63" s="368"/>
      <c r="M63" s="368">
        <v>42.633000000000003</v>
      </c>
      <c r="N63" s="368"/>
      <c r="O63" s="368"/>
      <c r="P63" s="368"/>
      <c r="Q63" s="368"/>
    </row>
    <row r="64" spans="2:17" x14ac:dyDescent="0.3">
      <c r="B64" s="1">
        <v>33</v>
      </c>
      <c r="C64" s="368"/>
      <c r="D64" s="368"/>
      <c r="E64" s="368"/>
      <c r="F64" s="368"/>
      <c r="G64" s="368"/>
      <c r="H64" s="368"/>
      <c r="I64" s="368"/>
      <c r="J64" s="368"/>
      <c r="K64" s="368"/>
      <c r="L64" s="368"/>
      <c r="M64" s="368">
        <v>42.673000000000002</v>
      </c>
      <c r="N64" s="368"/>
      <c r="O64" s="368"/>
      <c r="P64" s="368"/>
      <c r="Q64" s="368"/>
    </row>
    <row r="65" spans="2:17" x14ac:dyDescent="0.3">
      <c r="B65" s="1">
        <v>34</v>
      </c>
      <c r="C65" s="368"/>
      <c r="D65" s="368"/>
      <c r="E65" s="368"/>
      <c r="F65" s="368"/>
      <c r="G65" s="368"/>
      <c r="H65" s="368"/>
      <c r="I65" s="368"/>
      <c r="J65" s="368"/>
      <c r="K65" s="368"/>
      <c r="L65" s="368"/>
      <c r="M65" s="368">
        <v>42.706000000000003</v>
      </c>
      <c r="N65" s="368"/>
      <c r="O65" s="368"/>
      <c r="P65" s="368"/>
      <c r="Q65" s="368"/>
    </row>
    <row r="66" spans="2:17" x14ac:dyDescent="0.3">
      <c r="B66" s="1">
        <v>35</v>
      </c>
      <c r="C66" s="368"/>
      <c r="D66" s="368"/>
      <c r="E66" s="368"/>
      <c r="F66" s="368"/>
      <c r="G66" s="368"/>
      <c r="H66" s="368"/>
      <c r="I66" s="368"/>
      <c r="J66" s="368"/>
      <c r="K66" s="368"/>
      <c r="L66" s="368"/>
      <c r="M66" s="368"/>
      <c r="N66" s="368"/>
      <c r="O66" s="368"/>
      <c r="P66" s="368"/>
      <c r="Q66" s="368"/>
    </row>
    <row r="67" spans="2:17" x14ac:dyDescent="0.3">
      <c r="B67" s="1">
        <v>36</v>
      </c>
      <c r="C67" s="368"/>
      <c r="D67" s="368"/>
      <c r="E67" s="368"/>
      <c r="F67" s="368"/>
      <c r="G67" s="368"/>
      <c r="H67" s="368"/>
      <c r="I67" s="368"/>
      <c r="J67" s="368"/>
      <c r="K67" s="368"/>
      <c r="L67" s="368"/>
      <c r="M67" s="368"/>
      <c r="N67" s="368"/>
      <c r="O67" s="368"/>
      <c r="P67" s="368"/>
      <c r="Q67" s="368"/>
    </row>
    <row r="68" spans="2:17" x14ac:dyDescent="0.3">
      <c r="B68" s="1">
        <v>37</v>
      </c>
      <c r="C68" s="368"/>
      <c r="D68" s="368"/>
      <c r="E68" s="368"/>
      <c r="F68" s="368"/>
      <c r="G68" s="368"/>
      <c r="H68" s="368"/>
      <c r="I68" s="368"/>
      <c r="J68" s="368"/>
      <c r="K68" s="368"/>
      <c r="L68" s="368"/>
      <c r="M68" s="368"/>
      <c r="N68" s="368"/>
      <c r="O68" s="368"/>
      <c r="P68" s="368"/>
      <c r="Q68" s="368"/>
    </row>
    <row r="69" spans="2:17" x14ac:dyDescent="0.3">
      <c r="B69" s="1">
        <v>38</v>
      </c>
      <c r="C69" s="368"/>
      <c r="D69" s="368"/>
      <c r="E69" s="368"/>
      <c r="F69" s="368"/>
      <c r="G69" s="368"/>
      <c r="H69" s="368"/>
      <c r="I69" s="368"/>
      <c r="J69" s="368"/>
      <c r="K69" s="368"/>
      <c r="L69" s="368"/>
      <c r="M69" s="368"/>
      <c r="N69" s="368"/>
      <c r="O69" s="368"/>
      <c r="P69" s="368"/>
      <c r="Q69" s="368"/>
    </row>
    <row r="70" spans="2:17" x14ac:dyDescent="0.3">
      <c r="B70" s="1">
        <v>39</v>
      </c>
      <c r="C70" s="368"/>
      <c r="D70" s="368"/>
      <c r="E70" s="368"/>
      <c r="F70" s="368"/>
      <c r="G70" s="368"/>
      <c r="H70" s="368"/>
      <c r="I70" s="368"/>
      <c r="J70" s="368"/>
      <c r="K70" s="368"/>
      <c r="L70" s="368"/>
      <c r="M70" s="368"/>
      <c r="N70" s="368"/>
      <c r="O70" s="368"/>
      <c r="P70" s="368"/>
      <c r="Q70" s="368"/>
    </row>
    <row r="71" spans="2:17" x14ac:dyDescent="0.3">
      <c r="B71" s="1">
        <v>40</v>
      </c>
      <c r="C71" s="368"/>
      <c r="D71" s="368"/>
      <c r="E71" s="368"/>
      <c r="F71" s="368"/>
      <c r="G71" s="368"/>
      <c r="H71" s="368"/>
      <c r="I71" s="368"/>
      <c r="J71" s="368"/>
      <c r="K71" s="368"/>
      <c r="L71" s="368"/>
      <c r="M71" s="368"/>
      <c r="N71" s="368"/>
      <c r="O71" s="368"/>
      <c r="P71" s="368"/>
      <c r="Q71" s="368"/>
    </row>
    <row r="72" spans="2:17" x14ac:dyDescent="0.3">
      <c r="B72" s="1">
        <v>41</v>
      </c>
      <c r="C72" s="368"/>
      <c r="D72" s="368"/>
      <c r="E72" s="368"/>
      <c r="F72" s="368"/>
      <c r="G72" s="368"/>
      <c r="H72" s="368"/>
      <c r="I72" s="368"/>
      <c r="J72" s="368"/>
      <c r="K72" s="368"/>
      <c r="L72" s="368"/>
      <c r="M72" s="368"/>
      <c r="N72" s="368"/>
      <c r="O72" s="368"/>
      <c r="P72" s="368"/>
      <c r="Q72" s="368"/>
    </row>
    <row r="73" spans="2:17" x14ac:dyDescent="0.3">
      <c r="B73" s="1">
        <v>42</v>
      </c>
      <c r="C73" s="368"/>
      <c r="D73" s="368"/>
      <c r="E73" s="368"/>
      <c r="F73" s="368"/>
      <c r="G73" s="368"/>
      <c r="H73" s="368"/>
      <c r="I73" s="368"/>
      <c r="J73" s="368"/>
      <c r="K73" s="368"/>
      <c r="L73" s="368"/>
      <c r="M73" s="368"/>
      <c r="N73" s="368"/>
      <c r="O73" s="368"/>
      <c r="P73" s="368"/>
      <c r="Q73" s="368"/>
    </row>
    <row r="74" spans="2:17" x14ac:dyDescent="0.3">
      <c r="B74" s="1">
        <v>43</v>
      </c>
      <c r="C74" s="368"/>
      <c r="D74" s="368"/>
      <c r="E74" s="368"/>
      <c r="F74" s="368"/>
      <c r="G74" s="368"/>
      <c r="H74" s="368"/>
      <c r="I74" s="368"/>
      <c r="J74" s="368"/>
      <c r="K74" s="368"/>
      <c r="L74" s="368"/>
      <c r="M74" s="368"/>
      <c r="N74" s="368"/>
      <c r="O74" s="368"/>
      <c r="P74" s="368"/>
      <c r="Q74" s="368"/>
    </row>
    <row r="75" spans="2:17" x14ac:dyDescent="0.3">
      <c r="B75" s="1">
        <v>44</v>
      </c>
      <c r="C75" s="368"/>
      <c r="D75" s="368"/>
      <c r="E75" s="368"/>
      <c r="F75" s="368"/>
      <c r="G75" s="368"/>
      <c r="H75" s="368"/>
      <c r="I75" s="368"/>
      <c r="J75" s="368"/>
      <c r="K75" s="368"/>
      <c r="L75" s="368"/>
      <c r="M75" s="368"/>
      <c r="N75" s="368"/>
      <c r="O75" s="368"/>
      <c r="P75" s="368"/>
      <c r="Q75" s="368"/>
    </row>
    <row r="76" spans="2:17" x14ac:dyDescent="0.3">
      <c r="B76" s="1">
        <v>45</v>
      </c>
      <c r="C76" s="368"/>
      <c r="D76" s="368"/>
      <c r="E76" s="368"/>
      <c r="F76" s="368"/>
      <c r="G76" s="368"/>
      <c r="H76" s="368"/>
      <c r="I76" s="368"/>
      <c r="J76" s="368"/>
      <c r="K76" s="368"/>
      <c r="L76" s="368"/>
      <c r="M76" s="368"/>
      <c r="N76" s="368"/>
      <c r="O76" s="368"/>
      <c r="P76" s="368"/>
      <c r="Q76" s="368"/>
    </row>
    <row r="77" spans="2:17" x14ac:dyDescent="0.3">
      <c r="B77" s="1">
        <v>46</v>
      </c>
      <c r="C77" s="368"/>
      <c r="D77" s="368"/>
      <c r="E77" s="368"/>
      <c r="F77" s="368"/>
      <c r="G77" s="368"/>
      <c r="H77" s="368"/>
      <c r="I77" s="368"/>
      <c r="J77" s="368"/>
      <c r="K77" s="368"/>
      <c r="L77" s="368"/>
      <c r="M77" s="368"/>
      <c r="N77" s="368"/>
      <c r="O77" s="368"/>
      <c r="P77" s="368"/>
      <c r="Q77" s="368"/>
    </row>
    <row r="78" spans="2:17" x14ac:dyDescent="0.3">
      <c r="B78" s="1">
        <v>47</v>
      </c>
      <c r="C78" s="368"/>
      <c r="D78" s="368"/>
      <c r="E78" s="368"/>
      <c r="F78" s="368"/>
      <c r="G78" s="368"/>
      <c r="H78" s="368"/>
      <c r="I78" s="368"/>
      <c r="J78" s="368"/>
      <c r="K78" s="368"/>
      <c r="L78" s="368"/>
      <c r="M78" s="368"/>
      <c r="N78" s="368"/>
      <c r="O78" s="368"/>
      <c r="P78" s="368"/>
      <c r="Q78" s="368"/>
    </row>
    <row r="79" spans="2:17" x14ac:dyDescent="0.3">
      <c r="B79" s="1">
        <v>48</v>
      </c>
      <c r="C79" s="368"/>
      <c r="D79" s="368"/>
      <c r="E79" s="368"/>
      <c r="F79" s="368"/>
      <c r="G79" s="368"/>
      <c r="H79" s="368"/>
      <c r="I79" s="368"/>
      <c r="J79" s="368"/>
      <c r="K79" s="368"/>
      <c r="L79" s="368"/>
      <c r="M79" s="368"/>
      <c r="N79" s="368"/>
      <c r="O79" s="368"/>
      <c r="P79" s="368"/>
      <c r="Q79" s="368"/>
    </row>
    <row r="80" spans="2:17" x14ac:dyDescent="0.3">
      <c r="B80" s="1">
        <v>49</v>
      </c>
      <c r="C80" s="368"/>
      <c r="D80" s="368"/>
      <c r="E80" s="368"/>
      <c r="F80" s="368"/>
      <c r="G80" s="368"/>
      <c r="H80" s="368"/>
      <c r="I80" s="368"/>
      <c r="J80" s="368"/>
      <c r="K80" s="368"/>
      <c r="L80" s="368"/>
      <c r="M80" s="368"/>
      <c r="N80" s="368"/>
      <c r="O80" s="368"/>
      <c r="P80" s="368"/>
      <c r="Q80" s="368"/>
    </row>
    <row r="81" spans="1:17" x14ac:dyDescent="0.3">
      <c r="B81" s="1">
        <v>50</v>
      </c>
      <c r="C81" s="368"/>
      <c r="D81" s="368"/>
      <c r="E81" s="368"/>
      <c r="F81" s="368"/>
      <c r="G81" s="368"/>
      <c r="H81" s="368"/>
      <c r="I81" s="368"/>
      <c r="J81" s="368"/>
      <c r="K81" s="368"/>
      <c r="L81" s="368"/>
      <c r="M81" s="368"/>
      <c r="N81" s="368"/>
      <c r="O81" s="368"/>
      <c r="P81" s="368"/>
      <c r="Q81" s="368"/>
    </row>
    <row r="82" spans="1:17" x14ac:dyDescent="0.3">
      <c r="B82" s="1">
        <v>51</v>
      </c>
      <c r="C82" s="368"/>
      <c r="D82" s="368"/>
      <c r="E82" s="368"/>
      <c r="F82" s="368"/>
      <c r="G82" s="368"/>
      <c r="H82" s="368"/>
      <c r="I82" s="368"/>
      <c r="J82" s="368"/>
      <c r="K82" s="368"/>
      <c r="L82" s="368"/>
      <c r="M82" s="368"/>
      <c r="N82" s="368"/>
      <c r="O82" s="368"/>
      <c r="P82" s="368"/>
      <c r="Q82" s="368"/>
    </row>
    <row r="83" spans="1:17" x14ac:dyDescent="0.3">
      <c r="B83" s="1">
        <v>52</v>
      </c>
      <c r="C83" s="368"/>
      <c r="D83" s="368"/>
      <c r="E83" s="368"/>
      <c r="F83" s="368"/>
      <c r="G83" s="368"/>
      <c r="H83" s="368"/>
      <c r="I83" s="368"/>
      <c r="J83" s="368"/>
      <c r="K83" s="368"/>
      <c r="L83" s="368"/>
      <c r="M83" s="368"/>
      <c r="N83" s="368"/>
      <c r="O83" s="368"/>
      <c r="P83" s="368"/>
      <c r="Q83" s="368"/>
    </row>
    <row r="84" spans="1:17" x14ac:dyDescent="0.3">
      <c r="B84" s="1">
        <v>53</v>
      </c>
      <c r="C84" s="368"/>
      <c r="D84" s="368"/>
      <c r="E84" s="368"/>
      <c r="F84" s="368"/>
      <c r="G84" s="368"/>
      <c r="H84" s="368"/>
      <c r="I84" s="368"/>
      <c r="J84" s="368"/>
      <c r="K84" s="368"/>
      <c r="L84" s="368"/>
      <c r="M84" s="368"/>
      <c r="N84" s="368"/>
      <c r="O84" s="368"/>
      <c r="P84" s="368"/>
      <c r="Q84" s="368"/>
    </row>
    <row r="85" spans="1:17" x14ac:dyDescent="0.3">
      <c r="B85" s="1">
        <v>54</v>
      </c>
      <c r="C85" s="368"/>
      <c r="D85" s="368"/>
      <c r="E85" s="368"/>
      <c r="F85" s="368"/>
      <c r="G85" s="368"/>
      <c r="H85" s="368"/>
      <c r="I85" s="368"/>
      <c r="J85" s="368"/>
      <c r="K85" s="368"/>
      <c r="L85" s="368"/>
      <c r="M85" s="368"/>
      <c r="N85" s="368"/>
      <c r="O85" s="368"/>
      <c r="P85" s="368"/>
      <c r="Q85" s="368"/>
    </row>
    <row r="86" spans="1:17" x14ac:dyDescent="0.3">
      <c r="B86" s="1">
        <v>55</v>
      </c>
      <c r="C86" s="368"/>
      <c r="D86" s="368"/>
      <c r="E86" s="368"/>
      <c r="F86" s="368"/>
      <c r="G86" s="368"/>
      <c r="H86" s="368"/>
      <c r="I86" s="368"/>
      <c r="J86" s="368"/>
      <c r="K86" s="368"/>
      <c r="L86" s="368"/>
      <c r="M86" s="368"/>
      <c r="N86" s="368"/>
      <c r="O86" s="368"/>
      <c r="P86" s="368"/>
      <c r="Q86" s="368"/>
    </row>
    <row r="87" spans="1:17" x14ac:dyDescent="0.3">
      <c r="B87" s="1">
        <v>56</v>
      </c>
      <c r="C87" s="368"/>
      <c r="D87" s="368"/>
      <c r="E87" s="368"/>
      <c r="F87" s="368"/>
      <c r="G87" s="368"/>
      <c r="H87" s="368"/>
      <c r="I87" s="368"/>
      <c r="J87" s="368"/>
      <c r="K87" s="368"/>
      <c r="L87" s="368"/>
      <c r="M87" s="368"/>
      <c r="N87" s="368"/>
      <c r="O87" s="368"/>
      <c r="P87" s="368"/>
      <c r="Q87" s="368"/>
    </row>
    <row r="88" spans="1:17" x14ac:dyDescent="0.3">
      <c r="B88" s="1">
        <v>57</v>
      </c>
      <c r="C88" s="368"/>
      <c r="D88" s="368"/>
      <c r="E88" s="368"/>
      <c r="F88" s="368"/>
      <c r="G88" s="368"/>
      <c r="H88" s="368"/>
      <c r="I88" s="368"/>
      <c r="J88" s="368"/>
      <c r="K88" s="368"/>
      <c r="L88" s="368"/>
      <c r="M88" s="368"/>
      <c r="N88" s="368"/>
      <c r="O88" s="368"/>
      <c r="P88" s="368"/>
      <c r="Q88" s="368"/>
    </row>
    <row r="89" spans="1:17" x14ac:dyDescent="0.3">
      <c r="B89" s="1">
        <v>58</v>
      </c>
      <c r="C89" s="368"/>
      <c r="D89" s="368"/>
      <c r="E89" s="368"/>
      <c r="F89" s="368"/>
      <c r="G89" s="368"/>
      <c r="H89" s="368"/>
      <c r="I89" s="368"/>
      <c r="J89" s="368"/>
      <c r="K89" s="368"/>
      <c r="L89" s="368"/>
      <c r="M89" s="368"/>
      <c r="N89" s="368"/>
      <c r="O89" s="368"/>
      <c r="P89" s="368"/>
      <c r="Q89" s="368"/>
    </row>
    <row r="90" spans="1:17" x14ac:dyDescent="0.3">
      <c r="B90" s="1">
        <v>59</v>
      </c>
      <c r="C90" s="72"/>
      <c r="D90" s="71"/>
      <c r="E90" s="71"/>
      <c r="F90" s="71"/>
      <c r="G90" s="71"/>
      <c r="H90" s="71"/>
      <c r="I90" s="71"/>
      <c r="J90" s="71"/>
      <c r="K90" s="71"/>
      <c r="L90" s="71"/>
      <c r="M90" s="72"/>
      <c r="N90" s="72"/>
      <c r="O90" s="72"/>
      <c r="P90" s="72"/>
      <c r="Q90" s="72"/>
    </row>
    <row r="91" spans="1:17" x14ac:dyDescent="0.3">
      <c r="B91" s="1">
        <v>60</v>
      </c>
      <c r="C91" s="72"/>
      <c r="D91" s="71"/>
      <c r="E91" s="71"/>
      <c r="F91" s="71"/>
      <c r="G91" s="71"/>
      <c r="H91" s="71"/>
      <c r="I91" s="71"/>
      <c r="J91" s="71"/>
      <c r="K91" s="71"/>
      <c r="L91" s="71"/>
      <c r="M91" s="72"/>
      <c r="N91" s="72"/>
      <c r="O91" s="72"/>
      <c r="P91" s="72"/>
      <c r="Q91" s="72"/>
    </row>
    <row r="92" spans="1:17" s="2" customFormat="1" x14ac:dyDescent="0.3">
      <c r="A92" s="1"/>
      <c r="B92" s="1">
        <v>61</v>
      </c>
      <c r="C92" s="72"/>
      <c r="D92" s="71"/>
      <c r="E92" s="71"/>
      <c r="F92" s="71"/>
      <c r="G92" s="71"/>
      <c r="H92" s="71"/>
      <c r="I92" s="71"/>
      <c r="J92" s="71"/>
      <c r="K92" s="71"/>
      <c r="L92" s="71"/>
      <c r="M92" s="72"/>
      <c r="N92" s="72"/>
      <c r="O92" s="72"/>
      <c r="P92" s="72"/>
      <c r="Q92" s="71"/>
    </row>
    <row r="93" spans="1:17" s="2" customFormat="1" x14ac:dyDescent="0.3">
      <c r="A93" s="1"/>
      <c r="B93" s="1">
        <v>62</v>
      </c>
      <c r="C93" s="72"/>
      <c r="D93" s="71"/>
      <c r="E93" s="71"/>
      <c r="F93" s="71"/>
      <c r="G93" s="71"/>
      <c r="H93" s="71"/>
      <c r="I93" s="71"/>
      <c r="J93" s="71"/>
      <c r="K93" s="71"/>
      <c r="L93" s="71"/>
      <c r="M93" s="72"/>
      <c r="N93" s="72"/>
      <c r="O93" s="72"/>
      <c r="P93" s="72"/>
      <c r="Q93" s="71"/>
    </row>
    <row r="94" spans="1:17" s="2" customFormat="1" x14ac:dyDescent="0.3">
      <c r="A94" s="1"/>
      <c r="B94" s="1">
        <v>63</v>
      </c>
      <c r="C94" s="72"/>
      <c r="D94" s="71"/>
      <c r="E94" s="71"/>
      <c r="F94" s="71"/>
      <c r="G94" s="71"/>
      <c r="H94" s="71"/>
      <c r="I94" s="71"/>
      <c r="J94" s="71"/>
      <c r="K94" s="71"/>
      <c r="L94" s="71"/>
      <c r="M94" s="72"/>
      <c r="N94" s="72"/>
      <c r="O94" s="72"/>
      <c r="P94" s="72"/>
      <c r="Q94" s="71"/>
    </row>
  </sheetData>
  <mergeCells count="19">
    <mergeCell ref="C8:C10"/>
    <mergeCell ref="C12:C14"/>
    <mergeCell ref="C16:C18"/>
    <mergeCell ref="C20:C22"/>
    <mergeCell ref="C24:C26"/>
    <mergeCell ref="L22:L23"/>
    <mergeCell ref="L18:L19"/>
    <mergeCell ref="L14:L15"/>
    <mergeCell ref="L10:L11"/>
    <mergeCell ref="A2:L2"/>
    <mergeCell ref="A4:N4"/>
    <mergeCell ref="A6:A7"/>
    <mergeCell ref="B6:B7"/>
    <mergeCell ref="C6:C7"/>
    <mergeCell ref="D6:D7"/>
    <mergeCell ref="E6:E7"/>
    <mergeCell ref="F6:H6"/>
    <mergeCell ref="I6:I7"/>
    <mergeCell ref="J6:K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94"/>
  <sheetViews>
    <sheetView topLeftCell="A5" zoomScale="50" zoomScaleNormal="50" workbookViewId="0">
      <selection activeCell="L8" sqref="L8:L25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5" ht="18" x14ac:dyDescent="0.35">
      <c r="A2" s="160" t="s">
        <v>53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</row>
    <row r="3" spans="1:15" ht="7.5" customHeight="1" thickBot="1" x14ac:dyDescent="0.35"/>
    <row r="4" spans="1:15" ht="18" thickBot="1" x14ac:dyDescent="0.4">
      <c r="A4" s="161" t="s">
        <v>69</v>
      </c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3"/>
    </row>
    <row r="5" spans="1:15" ht="7.5" customHeight="1" thickBot="1" x14ac:dyDescent="0.35"/>
    <row r="6" spans="1:15" s="2" customFormat="1" ht="20.25" customHeight="1" x14ac:dyDescent="0.3">
      <c r="A6" s="164" t="s">
        <v>19</v>
      </c>
      <c r="B6" s="166" t="s">
        <v>13</v>
      </c>
      <c r="C6" s="168" t="s">
        <v>17</v>
      </c>
      <c r="D6" s="170" t="s">
        <v>20</v>
      </c>
      <c r="E6" s="172" t="s">
        <v>21</v>
      </c>
      <c r="F6" s="174" t="s">
        <v>22</v>
      </c>
      <c r="G6" s="175"/>
      <c r="H6" s="175"/>
      <c r="I6" s="219" t="s">
        <v>23</v>
      </c>
      <c r="J6" s="217" t="s">
        <v>24</v>
      </c>
      <c r="K6" s="217"/>
      <c r="L6" s="222" t="s">
        <v>30</v>
      </c>
      <c r="M6" s="223" t="s">
        <v>31</v>
      </c>
      <c r="N6" s="220"/>
    </row>
    <row r="7" spans="1:15" s="2" customFormat="1" ht="27.75" customHeight="1" thickBot="1" x14ac:dyDescent="0.35">
      <c r="A7" s="165"/>
      <c r="B7" s="167"/>
      <c r="C7" s="169"/>
      <c r="D7" s="171"/>
      <c r="E7" s="173"/>
      <c r="F7" s="123" t="s">
        <v>25</v>
      </c>
      <c r="G7" s="124" t="s">
        <v>26</v>
      </c>
      <c r="H7" s="218" t="s">
        <v>27</v>
      </c>
      <c r="I7" s="62" t="s">
        <v>28</v>
      </c>
      <c r="J7" s="62" t="s">
        <v>28</v>
      </c>
      <c r="K7" s="221" t="s">
        <v>29</v>
      </c>
      <c r="L7" s="224"/>
      <c r="M7" s="225"/>
    </row>
    <row r="8" spans="1:15" s="3" customFormat="1" ht="30" customHeight="1" x14ac:dyDescent="0.3">
      <c r="A8" s="51">
        <v>1</v>
      </c>
      <c r="B8" s="118" t="s">
        <v>70</v>
      </c>
      <c r="C8" s="181">
        <v>9</v>
      </c>
      <c r="D8" s="128">
        <f>COUNTA(C32:C96)</f>
        <v>1</v>
      </c>
      <c r="E8" s="129">
        <f>COUNTA(C32:C96)</f>
        <v>1</v>
      </c>
      <c r="F8" s="73">
        <f>MIN(C32:C95)</f>
        <v>51.826999999999998</v>
      </c>
      <c r="G8" s="126">
        <f>AVERAGE(C32:C98)</f>
        <v>51.826999999999998</v>
      </c>
      <c r="H8" s="54">
        <f>G8-F8</f>
        <v>0</v>
      </c>
      <c r="I8" s="59">
        <v>6.4814814814814813E-4</v>
      </c>
      <c r="J8" s="64">
        <f>I8</f>
        <v>6.4814814814814813E-4</v>
      </c>
      <c r="K8" s="65">
        <f>J8</f>
        <v>6.4814814814814813E-4</v>
      </c>
      <c r="L8" s="375">
        <v>57.997</v>
      </c>
      <c r="M8" s="113"/>
      <c r="N8" s="43"/>
      <c r="O8" s="13"/>
    </row>
    <row r="9" spans="1:15" s="3" customFormat="1" ht="30" customHeight="1" x14ac:dyDescent="0.3">
      <c r="A9" s="109">
        <v>2</v>
      </c>
      <c r="B9" s="119" t="s">
        <v>71</v>
      </c>
      <c r="C9" s="182"/>
      <c r="D9" s="127">
        <f>COUNTA(D32:D96)+D8+1</f>
        <v>2</v>
      </c>
      <c r="E9" s="130">
        <f>COUNTA(D32:D96)+1</f>
        <v>1</v>
      </c>
      <c r="F9" s="56"/>
      <c r="G9" s="26"/>
      <c r="H9" s="55"/>
      <c r="I9" s="110">
        <v>1.4351851851851854E-3</v>
      </c>
      <c r="J9" s="111">
        <f>I9-I8</f>
        <v>7.8703703703703726E-4</v>
      </c>
      <c r="K9" s="112">
        <f>J9</f>
        <v>7.8703703703703726E-4</v>
      </c>
      <c r="L9" s="375">
        <v>59.517000000000003</v>
      </c>
      <c r="M9" s="113"/>
      <c r="N9" s="43"/>
      <c r="O9" s="13"/>
    </row>
    <row r="10" spans="1:15" s="3" customFormat="1" ht="30" customHeight="1" thickBot="1" x14ac:dyDescent="0.35">
      <c r="A10" s="185">
        <v>3</v>
      </c>
      <c r="B10" s="186" t="s">
        <v>70</v>
      </c>
      <c r="C10" s="184"/>
      <c r="D10" s="131">
        <f>COUNTA(E32:E96)+D9+1</f>
        <v>51</v>
      </c>
      <c r="E10" s="132">
        <f>COUNTA(E32:E96)+1</f>
        <v>49</v>
      </c>
      <c r="F10" s="194">
        <f>MIN(E32:E95)</f>
        <v>42.850999999999999</v>
      </c>
      <c r="G10" s="195">
        <f>AVERAGE(E32:E98)</f>
        <v>43.163958333333333</v>
      </c>
      <c r="H10" s="196">
        <f>G10-F10</f>
        <v>0.31295833333333434</v>
      </c>
      <c r="I10" s="197">
        <v>2.5983796296296297E-2</v>
      </c>
      <c r="J10" s="198">
        <f t="shared" ref="J10:J26" si="0">I10-I9</f>
        <v>2.4548611111111111E-2</v>
      </c>
      <c r="K10" s="199">
        <f>J10+K8</f>
        <v>2.5196759259259259E-2</v>
      </c>
      <c r="L10" s="378">
        <v>936.93600000000004</v>
      </c>
      <c r="M10" s="200"/>
      <c r="N10" s="43"/>
      <c r="O10" s="13"/>
    </row>
    <row r="11" spans="1:15" s="3" customFormat="1" ht="30" customHeight="1" thickBot="1" x14ac:dyDescent="0.35">
      <c r="A11" s="189"/>
      <c r="B11" s="190" t="s">
        <v>74</v>
      </c>
      <c r="C11" s="191"/>
      <c r="D11" s="192"/>
      <c r="E11" s="193"/>
      <c r="F11" s="204"/>
      <c r="G11" s="205"/>
      <c r="H11" s="206"/>
      <c r="I11" s="207">
        <v>3.6284722222222225E-2</v>
      </c>
      <c r="J11" s="208">
        <f t="shared" si="0"/>
        <v>1.0300925925925929E-2</v>
      </c>
      <c r="K11" s="209"/>
      <c r="L11" s="379"/>
      <c r="M11" s="210"/>
      <c r="N11" s="43"/>
      <c r="O11" s="13"/>
    </row>
    <row r="12" spans="1:15" s="3" customFormat="1" ht="30" customHeight="1" x14ac:dyDescent="0.3">
      <c r="A12" s="51">
        <v>4</v>
      </c>
      <c r="B12" s="118" t="s">
        <v>71</v>
      </c>
      <c r="C12" s="181">
        <v>10</v>
      </c>
      <c r="D12" s="128">
        <f>COUNTA(F32:F96)+D10+1</f>
        <v>68</v>
      </c>
      <c r="E12" s="129">
        <f>COUNTA(F32:F96)+1</f>
        <v>17</v>
      </c>
      <c r="F12" s="201">
        <f>MIN(F32:F95)</f>
        <v>42.631999999999998</v>
      </c>
      <c r="G12" s="202">
        <f>AVERAGE(F32:F98)</f>
        <v>43.007812499999993</v>
      </c>
      <c r="H12" s="203">
        <f>G12-F12</f>
        <v>0.375812499999995</v>
      </c>
      <c r="I12" s="110">
        <v>4.4791666666666667E-2</v>
      </c>
      <c r="J12" s="111">
        <f t="shared" si="0"/>
        <v>8.506944444444442E-3</v>
      </c>
      <c r="K12" s="112">
        <f>J12+K9</f>
        <v>9.2939814814814795E-3</v>
      </c>
      <c r="L12" s="375">
        <v>59.725999999999999</v>
      </c>
      <c r="M12" s="113"/>
      <c r="N12" s="43"/>
      <c r="O12" s="13"/>
    </row>
    <row r="13" spans="1:15" s="3" customFormat="1" ht="30" customHeight="1" x14ac:dyDescent="0.3">
      <c r="A13" s="109">
        <v>5</v>
      </c>
      <c r="B13" s="119" t="s">
        <v>70</v>
      </c>
      <c r="C13" s="182"/>
      <c r="D13" s="127">
        <f>COUNTA(G32:G96)+D12+1</f>
        <v>74</v>
      </c>
      <c r="E13" s="130">
        <f>COUNTA(G32:G96)+1</f>
        <v>6</v>
      </c>
      <c r="F13" s="56">
        <f>MIN(G32:G95)</f>
        <v>43.261000000000003</v>
      </c>
      <c r="G13" s="26">
        <f>AVERAGE(G32:G98)</f>
        <v>43.361599999999996</v>
      </c>
      <c r="H13" s="55">
        <f>G13-F13</f>
        <v>0.10059999999999292</v>
      </c>
      <c r="I13" s="110">
        <v>4.7997685185185185E-2</v>
      </c>
      <c r="J13" s="111">
        <f t="shared" si="0"/>
        <v>3.2060185185185178E-3</v>
      </c>
      <c r="K13" s="112">
        <f>J13+K10</f>
        <v>2.8402777777777777E-2</v>
      </c>
      <c r="L13" s="375">
        <v>56.261000000000003</v>
      </c>
      <c r="M13" s="113"/>
      <c r="N13" s="43"/>
      <c r="O13" s="13"/>
    </row>
    <row r="14" spans="1:15" s="3" customFormat="1" ht="30" customHeight="1" thickBot="1" x14ac:dyDescent="0.35">
      <c r="A14" s="185">
        <v>6</v>
      </c>
      <c r="B14" s="186" t="s">
        <v>71</v>
      </c>
      <c r="C14" s="184"/>
      <c r="D14" s="131">
        <f>COUNTA(H32:H96)+D13+1</f>
        <v>99</v>
      </c>
      <c r="E14" s="132">
        <f>COUNTA(H32:H96)+1</f>
        <v>25</v>
      </c>
      <c r="F14" s="194">
        <f>MIN(H32:H95)</f>
        <v>42.420999999999999</v>
      </c>
      <c r="G14" s="195">
        <f>AVERAGE(H32:H98)</f>
        <v>42.771916666666669</v>
      </c>
      <c r="H14" s="196">
        <f>G14-F14</f>
        <v>0.3509166666666701</v>
      </c>
      <c r="I14" s="197">
        <v>6.0520833333333329E-2</v>
      </c>
      <c r="J14" s="198">
        <f t="shared" si="0"/>
        <v>1.2523148148148144E-2</v>
      </c>
      <c r="K14" s="199">
        <f>J14+K12</f>
        <v>2.1817129629629624E-2</v>
      </c>
      <c r="L14" s="378">
        <v>1017.898</v>
      </c>
      <c r="M14" s="200"/>
      <c r="N14" s="43"/>
      <c r="O14" s="13"/>
    </row>
    <row r="15" spans="1:15" s="3" customFormat="1" ht="30" customHeight="1" thickBot="1" x14ac:dyDescent="0.35">
      <c r="A15" s="189"/>
      <c r="B15" s="190" t="s">
        <v>74</v>
      </c>
      <c r="C15" s="191"/>
      <c r="D15" s="192"/>
      <c r="E15" s="193"/>
      <c r="F15" s="204"/>
      <c r="G15" s="205"/>
      <c r="H15" s="206"/>
      <c r="I15" s="207">
        <v>7.1759259259259259E-2</v>
      </c>
      <c r="J15" s="208">
        <f t="shared" si="0"/>
        <v>1.1238425925925929E-2</v>
      </c>
      <c r="K15" s="209"/>
      <c r="L15" s="379"/>
      <c r="M15" s="210"/>
      <c r="N15" s="43"/>
      <c r="O15" s="13"/>
    </row>
    <row r="16" spans="1:15" s="3" customFormat="1" ht="30" customHeight="1" x14ac:dyDescent="0.3">
      <c r="A16" s="51">
        <v>7</v>
      </c>
      <c r="B16" s="118" t="s">
        <v>71</v>
      </c>
      <c r="C16" s="181">
        <v>1</v>
      </c>
      <c r="D16" s="128">
        <f>COUNTA(I32:I96)+D14+1</f>
        <v>126</v>
      </c>
      <c r="E16" s="129">
        <f>COUNTA(I32:I96)+1</f>
        <v>27</v>
      </c>
      <c r="F16" s="201">
        <f>MIN(I32:I95)</f>
        <v>42.103999999999999</v>
      </c>
      <c r="G16" s="202">
        <f>AVERAGE(I32:I98)</f>
        <v>42.467807692307687</v>
      </c>
      <c r="H16" s="203">
        <f>G16-F16</f>
        <v>0.36380769230768806</v>
      </c>
      <c r="I16" s="110">
        <v>8.5092592592592595E-2</v>
      </c>
      <c r="J16" s="111">
        <f t="shared" si="0"/>
        <v>1.3333333333333336E-2</v>
      </c>
      <c r="K16" s="112">
        <f>J16+K14</f>
        <v>3.515046296296296E-2</v>
      </c>
      <c r="L16" s="375">
        <v>60.747</v>
      </c>
      <c r="M16" s="113"/>
      <c r="N16" s="43"/>
      <c r="O16" s="13"/>
    </row>
    <row r="17" spans="1:17" s="3" customFormat="1" ht="30" customHeight="1" x14ac:dyDescent="0.3">
      <c r="A17" s="109">
        <v>8</v>
      </c>
      <c r="B17" s="119" t="s">
        <v>70</v>
      </c>
      <c r="C17" s="182"/>
      <c r="D17" s="127">
        <f>COUNTA(J32:J96)+D16+1</f>
        <v>127</v>
      </c>
      <c r="E17" s="130">
        <f>COUNTA(J32:J96)+1</f>
        <v>1</v>
      </c>
      <c r="F17" s="56"/>
      <c r="G17" s="26"/>
      <c r="H17" s="55"/>
      <c r="I17" s="110">
        <v>8.5787037037037037E-2</v>
      </c>
      <c r="J17" s="111">
        <f t="shared" si="0"/>
        <v>6.9444444444444198E-4</v>
      </c>
      <c r="K17" s="112">
        <f>J17+K13</f>
        <v>2.9097222222222219E-2</v>
      </c>
      <c r="L17" s="375">
        <v>56.121000000000002</v>
      </c>
      <c r="M17" s="113"/>
      <c r="N17" s="43"/>
      <c r="O17" s="13"/>
    </row>
    <row r="18" spans="1:17" s="3" customFormat="1" ht="30" customHeight="1" thickBot="1" x14ac:dyDescent="0.35">
      <c r="A18" s="185">
        <v>9</v>
      </c>
      <c r="B18" s="186" t="s">
        <v>71</v>
      </c>
      <c r="C18" s="184"/>
      <c r="D18" s="131">
        <f>COUNTA(K32:K96)+D17+1</f>
        <v>153</v>
      </c>
      <c r="E18" s="132">
        <f>COUNTA(K32:K96)+1</f>
        <v>26</v>
      </c>
      <c r="F18" s="194">
        <f>MIN(K32:K95)</f>
        <v>42.066000000000003</v>
      </c>
      <c r="G18" s="195">
        <f>AVERAGE(K32:K98)</f>
        <v>42.375479999999989</v>
      </c>
      <c r="H18" s="196">
        <f>G18-F18</f>
        <v>0.30947999999998643</v>
      </c>
      <c r="I18" s="197">
        <v>9.869212962962963E-2</v>
      </c>
      <c r="J18" s="198">
        <f t="shared" si="0"/>
        <v>1.2905092592592593E-2</v>
      </c>
      <c r="K18" s="199">
        <f>J18+K16</f>
        <v>4.8055555555555553E-2</v>
      </c>
      <c r="L18" s="378">
        <v>945.37599999999998</v>
      </c>
      <c r="M18" s="200"/>
      <c r="N18" s="43"/>
      <c r="O18" s="13"/>
    </row>
    <row r="19" spans="1:17" s="3" customFormat="1" ht="30" customHeight="1" thickBot="1" x14ac:dyDescent="0.35">
      <c r="A19" s="189"/>
      <c r="B19" s="190" t="s">
        <v>74</v>
      </c>
      <c r="C19" s="191"/>
      <c r="D19" s="192"/>
      <c r="E19" s="193"/>
      <c r="F19" s="204"/>
      <c r="G19" s="205"/>
      <c r="H19" s="206"/>
      <c r="I19" s="207">
        <v>0.10908564814814814</v>
      </c>
      <c r="J19" s="208">
        <f t="shared" si="0"/>
        <v>1.039351851851851E-2</v>
      </c>
      <c r="K19" s="209"/>
      <c r="L19" s="379"/>
      <c r="M19" s="210"/>
      <c r="N19" s="43"/>
      <c r="O19" s="13"/>
    </row>
    <row r="20" spans="1:17" s="3" customFormat="1" ht="30" customHeight="1" x14ac:dyDescent="0.3">
      <c r="A20" s="51">
        <v>10</v>
      </c>
      <c r="B20" s="118" t="s">
        <v>70</v>
      </c>
      <c r="C20" s="181">
        <v>13</v>
      </c>
      <c r="D20" s="128">
        <f>COUNTA(L32:L96)+D18+1</f>
        <v>190</v>
      </c>
      <c r="E20" s="129">
        <f>COUNTA(L32:L96)+1</f>
        <v>37</v>
      </c>
      <c r="F20" s="201">
        <f>MIN(L32:L95)</f>
        <v>42.167999999999999</v>
      </c>
      <c r="G20" s="202">
        <f>AVERAGE(L32:L98)</f>
        <v>42.820722222222209</v>
      </c>
      <c r="H20" s="203">
        <f>G20-F20</f>
        <v>0.65272222222220933</v>
      </c>
      <c r="I20" s="110">
        <v>0.12818287037037038</v>
      </c>
      <c r="J20" s="111">
        <f t="shared" si="0"/>
        <v>1.9097222222222238E-2</v>
      </c>
      <c r="K20" s="112">
        <f>J20+K17</f>
        <v>4.8194444444444456E-2</v>
      </c>
      <c r="L20" s="375">
        <v>56.963999999999999</v>
      </c>
      <c r="M20" s="113"/>
      <c r="N20" s="43"/>
      <c r="O20" s="13"/>
    </row>
    <row r="21" spans="1:17" s="3" customFormat="1" ht="30" customHeight="1" x14ac:dyDescent="0.3">
      <c r="A21" s="52">
        <v>11</v>
      </c>
      <c r="B21" s="120" t="s">
        <v>71</v>
      </c>
      <c r="C21" s="183"/>
      <c r="D21" s="127">
        <f>COUNTA(M32:M96)+D20+1</f>
        <v>193</v>
      </c>
      <c r="E21" s="130">
        <f>COUNTA(M32:M96)+1</f>
        <v>3</v>
      </c>
      <c r="F21" s="56">
        <f>MIN(M32:M95)</f>
        <v>42.704000000000001</v>
      </c>
      <c r="G21" s="26">
        <f>AVERAGE(M32:M98)</f>
        <v>42.725000000000001</v>
      </c>
      <c r="H21" s="55">
        <f>G21-F21</f>
        <v>2.1000000000000796E-2</v>
      </c>
      <c r="I21" s="60">
        <v>0.12982638888888889</v>
      </c>
      <c r="J21" s="111">
        <f t="shared" si="0"/>
        <v>1.6435185185185164E-3</v>
      </c>
      <c r="K21" s="67">
        <f>J21+K18</f>
        <v>4.9699074074074069E-2</v>
      </c>
      <c r="L21" s="376">
        <v>58.331000000000003</v>
      </c>
      <c r="M21" s="45"/>
      <c r="N21" s="30"/>
      <c r="O21" s="13"/>
    </row>
    <row r="22" spans="1:17" s="3" customFormat="1" ht="30" customHeight="1" thickBot="1" x14ac:dyDescent="0.35">
      <c r="A22" s="53">
        <v>12</v>
      </c>
      <c r="B22" s="122" t="s">
        <v>70</v>
      </c>
      <c r="C22" s="188">
        <v>2</v>
      </c>
      <c r="D22" s="131">
        <f>COUNTA(N32:N96)+1+D21</f>
        <v>197</v>
      </c>
      <c r="E22" s="132">
        <f>COUNTA(N32:N96)+1</f>
        <v>4</v>
      </c>
      <c r="F22" s="194">
        <f>MIN(N32:N95)</f>
        <v>42.515000000000001</v>
      </c>
      <c r="G22" s="195">
        <f>AVERAGE(N32:N98)</f>
        <v>42.630666666666663</v>
      </c>
      <c r="H22" s="196">
        <f>G22-F22</f>
        <v>0.11566666666666237</v>
      </c>
      <c r="I22" s="211">
        <v>0.13196759259259258</v>
      </c>
      <c r="J22" s="198">
        <f t="shared" si="0"/>
        <v>2.1412037037036868E-3</v>
      </c>
      <c r="K22" s="212">
        <f>J22+K20</f>
        <v>5.0335648148148143E-2</v>
      </c>
      <c r="L22" s="378">
        <v>883.298</v>
      </c>
      <c r="M22" s="213"/>
      <c r="N22" s="35"/>
      <c r="O22" s="13"/>
    </row>
    <row r="23" spans="1:17" s="3" customFormat="1" ht="30" customHeight="1" thickBot="1" x14ac:dyDescent="0.35">
      <c r="A23" s="189"/>
      <c r="B23" s="190" t="s">
        <v>74</v>
      </c>
      <c r="C23" s="191"/>
      <c r="D23" s="192"/>
      <c r="E23" s="193"/>
      <c r="F23" s="204"/>
      <c r="G23" s="205"/>
      <c r="H23" s="206"/>
      <c r="I23" s="207">
        <v>0.1416550925925926</v>
      </c>
      <c r="J23" s="208">
        <f t="shared" si="0"/>
        <v>9.6875000000000155E-3</v>
      </c>
      <c r="K23" s="215"/>
      <c r="L23" s="379"/>
      <c r="M23" s="216" t="s">
        <v>143</v>
      </c>
      <c r="N23" s="35" t="s">
        <v>140</v>
      </c>
      <c r="O23" s="13"/>
    </row>
    <row r="24" spans="1:17" s="3" customFormat="1" ht="30" customHeight="1" x14ac:dyDescent="0.3">
      <c r="A24" s="51">
        <v>13</v>
      </c>
      <c r="B24" s="118" t="s">
        <v>70</v>
      </c>
      <c r="C24" s="181">
        <v>3</v>
      </c>
      <c r="D24" s="128">
        <f>COUNTA(O32:O96)+D22+1</f>
        <v>214</v>
      </c>
      <c r="E24" s="129">
        <f>COUNTA(N32:N96)+1</f>
        <v>4</v>
      </c>
      <c r="F24" s="201">
        <f>MIN(O32:O95)</f>
        <v>42.36</v>
      </c>
      <c r="G24" s="202">
        <f>AVERAGE(O32:O98)</f>
        <v>42.630937500000002</v>
      </c>
      <c r="H24" s="203">
        <f>G24-F24</f>
        <v>0.27093750000000227</v>
      </c>
      <c r="I24" s="110">
        <v>0.15010416666666668</v>
      </c>
      <c r="J24" s="111">
        <f t="shared" si="0"/>
        <v>8.4490740740740811E-3</v>
      </c>
      <c r="K24" s="214">
        <f>J24+K22</f>
        <v>5.8784722222222224E-2</v>
      </c>
      <c r="L24" s="375">
        <v>56.216000000000001</v>
      </c>
      <c r="M24" s="113"/>
      <c r="N24" s="30"/>
      <c r="O24" s="13"/>
    </row>
    <row r="25" spans="1:17" s="3" customFormat="1" ht="30" customHeight="1" x14ac:dyDescent="0.3">
      <c r="A25" s="52">
        <v>14</v>
      </c>
      <c r="B25" s="121" t="s">
        <v>71</v>
      </c>
      <c r="C25" s="182"/>
      <c r="D25" s="127">
        <f>COUNTA(P32:P96)+D24+1</f>
        <v>246</v>
      </c>
      <c r="E25" s="130">
        <f>COUNTA(P32:P96)+1</f>
        <v>32</v>
      </c>
      <c r="F25" s="56">
        <f>MIN(P32:P95)</f>
        <v>41.914000000000001</v>
      </c>
      <c r="G25" s="26">
        <f>AVERAGE(P32:P98)</f>
        <v>42.231967741935485</v>
      </c>
      <c r="H25" s="55">
        <f>G25-F25</f>
        <v>0.31796774193548316</v>
      </c>
      <c r="I25" s="60">
        <v>0.16590277777777776</v>
      </c>
      <c r="J25" s="66">
        <f t="shared" si="0"/>
        <v>1.5798611111111083E-2</v>
      </c>
      <c r="K25" s="68">
        <f>J25+K21</f>
        <v>6.5497685185185145E-2</v>
      </c>
      <c r="L25" s="376">
        <v>58.561</v>
      </c>
      <c r="M25" s="45"/>
      <c r="N25" s="31"/>
    </row>
    <row r="26" spans="1:17" s="3" customFormat="1" ht="30" customHeight="1" thickBot="1" x14ac:dyDescent="0.35">
      <c r="A26" s="53" t="s">
        <v>32</v>
      </c>
      <c r="B26" s="122" t="s">
        <v>70</v>
      </c>
      <c r="C26" s="184"/>
      <c r="D26" s="131">
        <f>COUNTA(Q32:Q96)+D25+1</f>
        <v>248</v>
      </c>
      <c r="E26" s="132">
        <f>COUNTA(Q32:Q96)+1</f>
        <v>2</v>
      </c>
      <c r="F26" s="57">
        <f>MIN(Q32:Q95)</f>
        <v>42.74</v>
      </c>
      <c r="G26" s="46">
        <f>AVERAGE(Q32:Q98)</f>
        <v>42.74</v>
      </c>
      <c r="H26" s="58">
        <f>G26-F26</f>
        <v>0</v>
      </c>
      <c r="I26" s="61" t="str">
        <f>'Общие результаты'!G6</f>
        <v>4:00:12</v>
      </c>
      <c r="J26" s="69">
        <f t="shared" si="0"/>
        <v>9.0277777777778012E-4</v>
      </c>
      <c r="K26" s="70">
        <f>J26+K24</f>
        <v>5.9687500000000004E-2</v>
      </c>
      <c r="L26" s="377"/>
      <c r="M26" s="47"/>
      <c r="N26" s="31"/>
    </row>
    <row r="27" spans="1:17" s="3" customFormat="1" ht="30" customHeight="1" x14ac:dyDescent="0.3">
      <c r="A27" s="32"/>
      <c r="B27" s="33"/>
      <c r="C27" s="34"/>
      <c r="D27" s="34"/>
      <c r="E27" s="34"/>
      <c r="F27" s="25">
        <f>AVERAGE(F8,F10,F13,F17,F20,F22,F24,F26)</f>
        <v>43.960285714285718</v>
      </c>
      <c r="G27" s="27">
        <f>AVERAGE(C32:C61,E32:E61,G32:G61,J32:J62,L32:L62,N32:N64,O32:O64,Q32:Q64)</f>
        <v>43.043229885057471</v>
      </c>
      <c r="H27" s="28">
        <f>AVERAGE(H8,H10,H13,H17,H20,H22,H24,H26)</f>
        <v>0.20755496031745732</v>
      </c>
      <c r="I27" s="226" t="s">
        <v>75</v>
      </c>
      <c r="J27" s="34"/>
      <c r="K27" s="34"/>
      <c r="L27" s="14"/>
      <c r="M27" s="14"/>
    </row>
    <row r="28" spans="1:17" ht="27.75" customHeight="1" thickBot="1" x14ac:dyDescent="0.35">
      <c r="A28" s="15"/>
      <c r="B28" s="15"/>
      <c r="C28" s="15"/>
      <c r="D28" s="16"/>
      <c r="E28" s="17"/>
      <c r="F28" s="18">
        <f>AVERAGE(F9,F12,F14,F16,F18,F21,F25)</f>
        <v>42.306833333333337</v>
      </c>
      <c r="G28" s="27">
        <f>AVERAGE(D32:D61,F32:F61,H32:H61,I32:I62,K32:K62,M32:M64,P32:P64)</f>
        <v>42.522919354838677</v>
      </c>
      <c r="H28" s="19">
        <f>AVERAGE(H9,H12,H14,H16,H18,H21,H25)</f>
        <v>0.28983076681830394</v>
      </c>
      <c r="I28" s="227" t="s">
        <v>72</v>
      </c>
      <c r="J28" s="17" t="s">
        <v>18</v>
      </c>
      <c r="K28" s="17"/>
      <c r="L28" s="14"/>
      <c r="M28" s="14"/>
    </row>
    <row r="29" spans="1:17" ht="30" customHeight="1" thickBot="1" x14ac:dyDescent="0.35">
      <c r="A29" s="20"/>
      <c r="B29" s="20"/>
      <c r="C29" s="20"/>
      <c r="D29" s="17"/>
      <c r="E29" s="17"/>
      <c r="F29" s="21">
        <f>AVERAGE(F8:F26)</f>
        <v>43.197153846153853</v>
      </c>
      <c r="G29" s="22">
        <f>AVERAGE(C32:Q83)</f>
        <v>42.767606837606813</v>
      </c>
      <c r="H29" s="23">
        <f>AVERAGE(H8:H26)</f>
        <v>0.24552840947169421</v>
      </c>
      <c r="J29" s="17"/>
      <c r="K29" s="17"/>
      <c r="L29" s="17"/>
      <c r="M29" s="20"/>
      <c r="N29" s="20"/>
    </row>
    <row r="30" spans="1:17" ht="15" thickBot="1" x14ac:dyDescent="0.35"/>
    <row r="31" spans="1:17" ht="15" thickBot="1" x14ac:dyDescent="0.35">
      <c r="C31" s="391" t="str">
        <f>B8</f>
        <v>Шутка Виталий</v>
      </c>
      <c r="D31" s="392" t="str">
        <f>B9</f>
        <v>Фортуна Таня</v>
      </c>
      <c r="E31" s="392" t="str">
        <f>B10</f>
        <v>Шутка Виталий</v>
      </c>
      <c r="F31" s="392" t="str">
        <f>B12</f>
        <v>Фортуна Таня</v>
      </c>
      <c r="G31" s="392" t="str">
        <f>B13</f>
        <v>Шутка Виталий</v>
      </c>
      <c r="H31" s="392" t="str">
        <f>B14</f>
        <v>Фортуна Таня</v>
      </c>
      <c r="I31" s="392" t="str">
        <f>B16</f>
        <v>Фортуна Таня</v>
      </c>
      <c r="J31" s="392" t="str">
        <f>B17</f>
        <v>Шутка Виталий</v>
      </c>
      <c r="K31" s="392" t="str">
        <f>B18</f>
        <v>Фортуна Таня</v>
      </c>
      <c r="L31" s="392" t="str">
        <f>B20</f>
        <v>Шутка Виталий</v>
      </c>
      <c r="M31" s="392" t="str">
        <f>B21</f>
        <v>Фортуна Таня</v>
      </c>
      <c r="N31" s="392" t="str">
        <f>B22</f>
        <v>Шутка Виталий</v>
      </c>
      <c r="O31" s="392" t="str">
        <f>B24</f>
        <v>Шутка Виталий</v>
      </c>
      <c r="P31" s="392" t="str">
        <f>B25</f>
        <v>Фортуна Таня</v>
      </c>
      <c r="Q31" s="393" t="str">
        <f>B26</f>
        <v>Шутка Виталий</v>
      </c>
    </row>
    <row r="32" spans="1:17" x14ac:dyDescent="0.3">
      <c r="B32" s="1">
        <v>1</v>
      </c>
      <c r="C32" s="394">
        <v>51.826999999999998</v>
      </c>
      <c r="D32" s="395"/>
      <c r="E32" s="395">
        <v>43.357999999999997</v>
      </c>
      <c r="F32" s="395">
        <v>43.36</v>
      </c>
      <c r="G32" s="395">
        <v>43.51</v>
      </c>
      <c r="H32" s="395">
        <v>42.865000000000002</v>
      </c>
      <c r="I32" s="395">
        <v>43.017000000000003</v>
      </c>
      <c r="J32" s="395"/>
      <c r="K32" s="395">
        <v>42.241999999999997</v>
      </c>
      <c r="L32" s="395">
        <v>44.616</v>
      </c>
      <c r="M32" s="395">
        <v>42.746000000000002</v>
      </c>
      <c r="N32" s="395">
        <v>42.515000000000001</v>
      </c>
      <c r="O32" s="395">
        <v>43.11</v>
      </c>
      <c r="P32" s="395">
        <v>42.503</v>
      </c>
      <c r="Q32" s="396">
        <v>42.74</v>
      </c>
    </row>
    <row r="33" spans="2:17" x14ac:dyDescent="0.3">
      <c r="B33" s="1">
        <v>2</v>
      </c>
      <c r="C33" s="353"/>
      <c r="D33" s="354"/>
      <c r="E33" s="354">
        <v>43.121000000000002</v>
      </c>
      <c r="F33" s="354">
        <v>42.820999999999998</v>
      </c>
      <c r="G33" s="354">
        <v>43.345999999999997</v>
      </c>
      <c r="H33" s="354">
        <v>42.959000000000003</v>
      </c>
      <c r="I33" s="354">
        <v>42.548000000000002</v>
      </c>
      <c r="J33" s="354"/>
      <c r="K33" s="354">
        <v>42.197000000000003</v>
      </c>
      <c r="L33" s="354">
        <v>43.869</v>
      </c>
      <c r="M33" s="368">
        <v>42.704000000000001</v>
      </c>
      <c r="N33" s="368">
        <v>42.607999999999997</v>
      </c>
      <c r="O33" s="354">
        <v>42.948</v>
      </c>
      <c r="P33" s="354">
        <v>42.402000000000001</v>
      </c>
      <c r="Q33" s="367"/>
    </row>
    <row r="34" spans="2:17" x14ac:dyDescent="0.3">
      <c r="B34" s="1">
        <v>3</v>
      </c>
      <c r="C34" s="353"/>
      <c r="D34" s="354"/>
      <c r="E34" s="354">
        <v>43.107999999999997</v>
      </c>
      <c r="F34" s="354">
        <v>42.826999999999998</v>
      </c>
      <c r="G34" s="354">
        <v>43.372999999999998</v>
      </c>
      <c r="H34" s="354">
        <v>42.575000000000003</v>
      </c>
      <c r="I34" s="354">
        <v>42.395000000000003</v>
      </c>
      <c r="J34" s="354"/>
      <c r="K34" s="354">
        <v>43.838999999999999</v>
      </c>
      <c r="L34" s="354">
        <v>43.298999999999999</v>
      </c>
      <c r="M34" s="368"/>
      <c r="N34" s="368">
        <v>42.768999999999998</v>
      </c>
      <c r="O34" s="354">
        <v>42.862000000000002</v>
      </c>
      <c r="P34" s="354">
        <v>42.317</v>
      </c>
      <c r="Q34" s="367"/>
    </row>
    <row r="35" spans="2:17" x14ac:dyDescent="0.3">
      <c r="B35" s="1">
        <v>4</v>
      </c>
      <c r="C35" s="353"/>
      <c r="D35" s="354"/>
      <c r="E35" s="354">
        <v>43.180999999999997</v>
      </c>
      <c r="F35" s="354">
        <v>42.704999999999998</v>
      </c>
      <c r="G35" s="354">
        <v>43.261000000000003</v>
      </c>
      <c r="H35" s="354">
        <v>42.488</v>
      </c>
      <c r="I35" s="354">
        <v>42.433999999999997</v>
      </c>
      <c r="J35" s="354"/>
      <c r="K35" s="354">
        <v>42.591000000000001</v>
      </c>
      <c r="L35" s="354">
        <v>44.082000000000001</v>
      </c>
      <c r="M35" s="368"/>
      <c r="N35" s="368"/>
      <c r="O35" s="354">
        <v>42.65</v>
      </c>
      <c r="P35" s="354">
        <v>42.121000000000002</v>
      </c>
      <c r="Q35" s="367"/>
    </row>
    <row r="36" spans="2:17" x14ac:dyDescent="0.3">
      <c r="B36" s="1">
        <v>5</v>
      </c>
      <c r="C36" s="353"/>
      <c r="D36" s="354"/>
      <c r="E36" s="354">
        <v>43.03</v>
      </c>
      <c r="F36" s="354">
        <v>42.914000000000001</v>
      </c>
      <c r="G36" s="354">
        <v>43.317999999999998</v>
      </c>
      <c r="H36" s="354">
        <v>43.298000000000002</v>
      </c>
      <c r="I36" s="354">
        <v>42.753</v>
      </c>
      <c r="J36" s="354"/>
      <c r="K36" s="354">
        <v>42.209000000000003</v>
      </c>
      <c r="L36" s="354">
        <v>44.058999999999997</v>
      </c>
      <c r="M36" s="354"/>
      <c r="N36" s="354"/>
      <c r="O36" s="354">
        <v>42.572000000000003</v>
      </c>
      <c r="P36" s="354">
        <v>42.43</v>
      </c>
      <c r="Q36" s="367"/>
    </row>
    <row r="37" spans="2:17" x14ac:dyDescent="0.3">
      <c r="B37" s="1">
        <v>6</v>
      </c>
      <c r="C37" s="353"/>
      <c r="D37" s="354"/>
      <c r="E37" s="354">
        <v>43.021000000000001</v>
      </c>
      <c r="F37" s="354">
        <v>42.828000000000003</v>
      </c>
      <c r="G37" s="354"/>
      <c r="H37" s="354">
        <v>42.712000000000003</v>
      </c>
      <c r="I37" s="354">
        <v>43.033000000000001</v>
      </c>
      <c r="J37" s="354"/>
      <c r="K37" s="354">
        <v>42.283000000000001</v>
      </c>
      <c r="L37" s="354">
        <v>43.966000000000001</v>
      </c>
      <c r="M37" s="354"/>
      <c r="N37" s="354"/>
      <c r="O37" s="354">
        <v>42.36</v>
      </c>
      <c r="P37" s="354">
        <v>42.283999999999999</v>
      </c>
      <c r="Q37" s="367"/>
    </row>
    <row r="38" spans="2:17" x14ac:dyDescent="0.3">
      <c r="B38" s="1">
        <v>7</v>
      </c>
      <c r="C38" s="353"/>
      <c r="D38" s="354"/>
      <c r="E38" s="354">
        <v>43.127000000000002</v>
      </c>
      <c r="F38" s="354">
        <v>42.863999999999997</v>
      </c>
      <c r="G38" s="354"/>
      <c r="H38" s="354">
        <v>42.420999999999999</v>
      </c>
      <c r="I38" s="354">
        <v>42.273000000000003</v>
      </c>
      <c r="J38" s="354"/>
      <c r="K38" s="354">
        <v>42.271999999999998</v>
      </c>
      <c r="L38" s="354">
        <f>102.71-60</f>
        <v>42.709999999999994</v>
      </c>
      <c r="M38" s="354"/>
      <c r="N38" s="354"/>
      <c r="O38" s="354">
        <v>42.710999999999999</v>
      </c>
      <c r="P38" s="354">
        <v>42.05</v>
      </c>
      <c r="Q38" s="367"/>
    </row>
    <row r="39" spans="2:17" x14ac:dyDescent="0.3">
      <c r="B39" s="1">
        <v>8</v>
      </c>
      <c r="C39" s="353"/>
      <c r="D39" s="354"/>
      <c r="E39" s="354">
        <v>42.997999999999998</v>
      </c>
      <c r="F39" s="354">
        <v>42.838999999999999</v>
      </c>
      <c r="G39" s="354"/>
      <c r="H39" s="354">
        <v>42.600999999999999</v>
      </c>
      <c r="I39" s="354">
        <v>42.319000000000003</v>
      </c>
      <c r="J39" s="354"/>
      <c r="K39" s="354">
        <v>42.066000000000003</v>
      </c>
      <c r="L39" s="354">
        <v>43.387</v>
      </c>
      <c r="M39" s="354"/>
      <c r="N39" s="354"/>
      <c r="O39" s="354">
        <v>42.459000000000003</v>
      </c>
      <c r="P39" s="354">
        <v>42.13</v>
      </c>
      <c r="Q39" s="367"/>
    </row>
    <row r="40" spans="2:17" x14ac:dyDescent="0.3">
      <c r="B40" s="1">
        <v>9</v>
      </c>
      <c r="C40" s="356"/>
      <c r="D40" s="354"/>
      <c r="E40" s="354">
        <v>43.015000000000001</v>
      </c>
      <c r="F40" s="354">
        <v>42.654000000000003</v>
      </c>
      <c r="G40" s="354"/>
      <c r="H40" s="354">
        <v>42.582999999999998</v>
      </c>
      <c r="I40" s="354">
        <v>42.246000000000002</v>
      </c>
      <c r="J40" s="354"/>
      <c r="K40" s="354">
        <v>42.095999999999997</v>
      </c>
      <c r="L40" s="354">
        <v>43.06</v>
      </c>
      <c r="M40" s="354"/>
      <c r="N40" s="354"/>
      <c r="O40" s="354">
        <v>42.683</v>
      </c>
      <c r="P40" s="354">
        <v>42.210999999999999</v>
      </c>
      <c r="Q40" s="367"/>
    </row>
    <row r="41" spans="2:17" x14ac:dyDescent="0.3">
      <c r="B41" s="1">
        <v>10</v>
      </c>
      <c r="C41" s="353"/>
      <c r="D41" s="354"/>
      <c r="E41" s="354">
        <v>42.978999999999999</v>
      </c>
      <c r="F41" s="354">
        <v>42.892000000000003</v>
      </c>
      <c r="G41" s="354"/>
      <c r="H41" s="354">
        <v>42.584000000000003</v>
      </c>
      <c r="I41" s="354">
        <v>42.642000000000003</v>
      </c>
      <c r="J41" s="354"/>
      <c r="K41" s="354">
        <v>42.079000000000001</v>
      </c>
      <c r="L41" s="354">
        <v>42.634</v>
      </c>
      <c r="M41" s="354"/>
      <c r="N41" s="354"/>
      <c r="O41" s="354">
        <v>42.758000000000003</v>
      </c>
      <c r="P41" s="354">
        <v>42.122999999999998</v>
      </c>
      <c r="Q41" s="367"/>
    </row>
    <row r="42" spans="2:17" x14ac:dyDescent="0.3">
      <c r="B42" s="1">
        <v>11</v>
      </c>
      <c r="C42" s="353"/>
      <c r="D42" s="354"/>
      <c r="E42" s="354">
        <v>43.779000000000003</v>
      </c>
      <c r="F42" s="354">
        <v>43.453000000000003</v>
      </c>
      <c r="G42" s="354"/>
      <c r="H42" s="354">
        <v>42.58</v>
      </c>
      <c r="I42" s="354">
        <v>42.103999999999999</v>
      </c>
      <c r="J42" s="354"/>
      <c r="K42" s="354">
        <v>42.250999999999998</v>
      </c>
      <c r="L42" s="354">
        <v>42.497999999999998</v>
      </c>
      <c r="M42" s="354"/>
      <c r="N42" s="354"/>
      <c r="O42" s="354">
        <v>42.393999999999998</v>
      </c>
      <c r="P42" s="354">
        <v>41.914000000000001</v>
      </c>
      <c r="Q42" s="367"/>
    </row>
    <row r="43" spans="2:17" x14ac:dyDescent="0.3">
      <c r="B43" s="1">
        <v>12</v>
      </c>
      <c r="C43" s="353"/>
      <c r="D43" s="354"/>
      <c r="E43" s="354">
        <v>43.145000000000003</v>
      </c>
      <c r="F43" s="354">
        <v>42.872</v>
      </c>
      <c r="G43" s="354"/>
      <c r="H43" s="354">
        <v>42.682000000000002</v>
      </c>
      <c r="I43" s="354">
        <v>42.314999999999998</v>
      </c>
      <c r="J43" s="354"/>
      <c r="K43" s="354">
        <v>42.274999999999999</v>
      </c>
      <c r="L43" s="354">
        <v>42.551000000000002</v>
      </c>
      <c r="M43" s="354"/>
      <c r="N43" s="354"/>
      <c r="O43" s="354">
        <v>42.514000000000003</v>
      </c>
      <c r="P43" s="354">
        <v>42.084000000000003</v>
      </c>
      <c r="Q43" s="367"/>
    </row>
    <row r="44" spans="2:17" x14ac:dyDescent="0.3">
      <c r="B44" s="1">
        <v>13</v>
      </c>
      <c r="C44" s="353"/>
      <c r="D44" s="354"/>
      <c r="E44" s="354">
        <v>43.264000000000003</v>
      </c>
      <c r="F44" s="354">
        <v>43.360999999999997</v>
      </c>
      <c r="G44" s="354"/>
      <c r="H44" s="354">
        <v>42.569000000000003</v>
      </c>
      <c r="I44" s="354">
        <v>42.29</v>
      </c>
      <c r="J44" s="354"/>
      <c r="K44" s="354">
        <v>42.201999999999998</v>
      </c>
      <c r="L44" s="354">
        <v>42.735999999999997</v>
      </c>
      <c r="M44" s="354"/>
      <c r="N44" s="354"/>
      <c r="O44" s="354">
        <v>42.375999999999998</v>
      </c>
      <c r="P44" s="354">
        <v>42.283999999999999</v>
      </c>
      <c r="Q44" s="367"/>
    </row>
    <row r="45" spans="2:17" x14ac:dyDescent="0.3">
      <c r="B45" s="1">
        <v>14</v>
      </c>
      <c r="C45" s="357"/>
      <c r="D45" s="354"/>
      <c r="E45" s="354">
        <v>43.667999999999999</v>
      </c>
      <c r="F45" s="354">
        <v>43.118000000000002</v>
      </c>
      <c r="G45" s="354"/>
      <c r="H45" s="354">
        <v>42.726999999999997</v>
      </c>
      <c r="I45" s="354">
        <v>42.228000000000002</v>
      </c>
      <c r="J45" s="354"/>
      <c r="K45" s="354">
        <v>42.151000000000003</v>
      </c>
      <c r="L45" s="354">
        <v>42.533000000000001</v>
      </c>
      <c r="M45" s="354"/>
      <c r="N45" s="354"/>
      <c r="O45" s="354">
        <v>42.421999999999997</v>
      </c>
      <c r="P45" s="354">
        <v>42.131999999999998</v>
      </c>
      <c r="Q45" s="367"/>
    </row>
    <row r="46" spans="2:17" x14ac:dyDescent="0.3">
      <c r="B46" s="1">
        <v>15</v>
      </c>
      <c r="C46" s="353"/>
      <c r="D46" s="354"/>
      <c r="E46" s="354">
        <v>43.277999999999999</v>
      </c>
      <c r="F46" s="354">
        <v>42.631999999999998</v>
      </c>
      <c r="G46" s="354"/>
      <c r="H46" s="354">
        <v>42.759</v>
      </c>
      <c r="I46" s="354">
        <v>42.682000000000002</v>
      </c>
      <c r="J46" s="354"/>
      <c r="K46" s="354">
        <v>42.241</v>
      </c>
      <c r="L46" s="354">
        <v>42.478000000000002</v>
      </c>
      <c r="M46" s="354"/>
      <c r="N46" s="354"/>
      <c r="O46" s="354">
        <v>42.814999999999998</v>
      </c>
      <c r="P46" s="354">
        <v>42.2</v>
      </c>
      <c r="Q46" s="367"/>
    </row>
    <row r="47" spans="2:17" x14ac:dyDescent="0.3">
      <c r="B47" s="1">
        <v>16</v>
      </c>
      <c r="C47" s="353"/>
      <c r="D47" s="358"/>
      <c r="E47" s="354">
        <v>43.198999999999998</v>
      </c>
      <c r="F47" s="354">
        <v>43.984999999999999</v>
      </c>
      <c r="G47" s="354"/>
      <c r="H47" s="354">
        <v>43.55</v>
      </c>
      <c r="I47" s="354">
        <v>42.298000000000002</v>
      </c>
      <c r="J47" s="354"/>
      <c r="K47" s="354">
        <v>42.713999999999999</v>
      </c>
      <c r="L47" s="354">
        <v>42.470999999999997</v>
      </c>
      <c r="M47" s="354"/>
      <c r="N47" s="354"/>
      <c r="O47" s="354">
        <v>42.460999999999999</v>
      </c>
      <c r="P47" s="354">
        <v>42.206000000000003</v>
      </c>
      <c r="Q47" s="367"/>
    </row>
    <row r="48" spans="2:17" x14ac:dyDescent="0.3">
      <c r="B48" s="1">
        <v>17</v>
      </c>
      <c r="C48" s="353"/>
      <c r="D48" s="354"/>
      <c r="E48" s="354">
        <v>43.423000000000002</v>
      </c>
      <c r="F48" s="354"/>
      <c r="G48" s="354"/>
      <c r="H48" s="354">
        <v>43.109000000000002</v>
      </c>
      <c r="I48" s="354">
        <v>42.107999999999997</v>
      </c>
      <c r="J48" s="354"/>
      <c r="K48" s="354">
        <v>42.273000000000003</v>
      </c>
      <c r="L48" s="354">
        <v>42.890999999999998</v>
      </c>
      <c r="M48" s="354"/>
      <c r="N48" s="354"/>
      <c r="O48" s="354"/>
      <c r="P48" s="354">
        <v>42.311999999999998</v>
      </c>
      <c r="Q48" s="367"/>
    </row>
    <row r="49" spans="2:17" x14ac:dyDescent="0.3">
      <c r="B49" s="1">
        <v>18</v>
      </c>
      <c r="C49" s="353"/>
      <c r="D49" s="354"/>
      <c r="E49" s="354">
        <v>42.86</v>
      </c>
      <c r="F49" s="354"/>
      <c r="G49" s="354"/>
      <c r="H49" s="354">
        <v>42.783000000000001</v>
      </c>
      <c r="I49" s="354">
        <v>42.348999999999997</v>
      </c>
      <c r="J49" s="354"/>
      <c r="K49" s="354">
        <v>42.323999999999998</v>
      </c>
      <c r="L49" s="354">
        <v>42.621000000000002</v>
      </c>
      <c r="M49" s="354"/>
      <c r="N49" s="354"/>
      <c r="O49" s="354"/>
      <c r="P49" s="354">
        <v>42.341999999999999</v>
      </c>
      <c r="Q49" s="367"/>
    </row>
    <row r="50" spans="2:17" x14ac:dyDescent="0.3">
      <c r="B50" s="1">
        <v>19</v>
      </c>
      <c r="C50" s="353"/>
      <c r="D50" s="354"/>
      <c r="E50" s="354">
        <v>43.11</v>
      </c>
      <c r="F50" s="354"/>
      <c r="G50" s="354"/>
      <c r="H50" s="354">
        <v>42.585999999999999</v>
      </c>
      <c r="I50" s="354">
        <v>42.805999999999997</v>
      </c>
      <c r="J50" s="354"/>
      <c r="K50" s="354">
        <v>42.804000000000002</v>
      </c>
      <c r="L50" s="354">
        <v>42.459000000000003</v>
      </c>
      <c r="M50" s="354"/>
      <c r="N50" s="354"/>
      <c r="O50" s="354"/>
      <c r="P50" s="354">
        <v>42.677</v>
      </c>
      <c r="Q50" s="367"/>
    </row>
    <row r="51" spans="2:17" x14ac:dyDescent="0.3">
      <c r="B51" s="1">
        <v>20</v>
      </c>
      <c r="C51" s="353"/>
      <c r="D51" s="354"/>
      <c r="E51" s="354">
        <v>42.951000000000001</v>
      </c>
      <c r="F51" s="354"/>
      <c r="G51" s="354"/>
      <c r="H51" s="354">
        <v>42.875999999999998</v>
      </c>
      <c r="I51" s="354">
        <v>42.688000000000002</v>
      </c>
      <c r="J51" s="354"/>
      <c r="K51" s="354">
        <v>42.421999999999997</v>
      </c>
      <c r="L51" s="354">
        <v>42.5</v>
      </c>
      <c r="M51" s="354"/>
      <c r="N51" s="354"/>
      <c r="O51" s="354"/>
      <c r="P51" s="354">
        <v>42.081000000000003</v>
      </c>
      <c r="Q51" s="367"/>
    </row>
    <row r="52" spans="2:17" x14ac:dyDescent="0.3">
      <c r="B52" s="1">
        <v>21</v>
      </c>
      <c r="C52" s="353"/>
      <c r="D52" s="354"/>
      <c r="E52" s="354">
        <v>43.116999999999997</v>
      </c>
      <c r="F52" s="354"/>
      <c r="G52" s="354"/>
      <c r="H52" s="354">
        <v>42.74</v>
      </c>
      <c r="I52" s="354">
        <v>42.341999999999999</v>
      </c>
      <c r="J52" s="354"/>
      <c r="K52" s="354">
        <v>42.295000000000002</v>
      </c>
      <c r="L52" s="354">
        <v>42.389000000000003</v>
      </c>
      <c r="M52" s="354"/>
      <c r="N52" s="354"/>
      <c r="O52" s="354"/>
      <c r="P52" s="354">
        <v>42.747999999999998</v>
      </c>
      <c r="Q52" s="367"/>
    </row>
    <row r="53" spans="2:17" x14ac:dyDescent="0.3">
      <c r="B53" s="1">
        <v>22</v>
      </c>
      <c r="C53" s="353"/>
      <c r="D53" s="354"/>
      <c r="E53" s="354">
        <v>43.045999999999999</v>
      </c>
      <c r="F53" s="354"/>
      <c r="G53" s="354"/>
      <c r="H53" s="354">
        <v>42.758000000000003</v>
      </c>
      <c r="I53" s="354">
        <v>42.151000000000003</v>
      </c>
      <c r="J53" s="354"/>
      <c r="K53" s="354">
        <v>42.256</v>
      </c>
      <c r="L53" s="354">
        <v>42.552999999999997</v>
      </c>
      <c r="M53" s="354"/>
      <c r="N53" s="354"/>
      <c r="O53" s="354"/>
      <c r="P53" s="354">
        <v>42.314999999999998</v>
      </c>
      <c r="Q53" s="367"/>
    </row>
    <row r="54" spans="2:17" x14ac:dyDescent="0.3">
      <c r="B54" s="1">
        <v>23</v>
      </c>
      <c r="C54" s="353"/>
      <c r="D54" s="354"/>
      <c r="E54" s="354">
        <v>43.253</v>
      </c>
      <c r="F54" s="354"/>
      <c r="G54" s="354"/>
      <c r="H54" s="354">
        <v>42.841000000000001</v>
      </c>
      <c r="I54" s="354">
        <v>42.56</v>
      </c>
      <c r="J54" s="354"/>
      <c r="K54" s="354">
        <v>42.334000000000003</v>
      </c>
      <c r="L54" s="354">
        <v>42.405000000000001</v>
      </c>
      <c r="M54" s="354"/>
      <c r="N54" s="354"/>
      <c r="O54" s="354"/>
      <c r="P54" s="354">
        <v>42.030999999999999</v>
      </c>
      <c r="Q54" s="367"/>
    </row>
    <row r="55" spans="2:17" x14ac:dyDescent="0.3">
      <c r="B55" s="1">
        <v>24</v>
      </c>
      <c r="C55" s="353"/>
      <c r="D55" s="354"/>
      <c r="E55" s="354">
        <v>42.902999999999999</v>
      </c>
      <c r="F55" s="354"/>
      <c r="G55" s="354"/>
      <c r="H55" s="354">
        <v>42.88</v>
      </c>
      <c r="I55" s="354">
        <v>42.552999999999997</v>
      </c>
      <c r="J55" s="354"/>
      <c r="K55" s="354">
        <v>42.478999999999999</v>
      </c>
      <c r="L55" s="354">
        <v>42.405999999999999</v>
      </c>
      <c r="M55" s="354"/>
      <c r="N55" s="354"/>
      <c r="O55" s="354"/>
      <c r="P55" s="354">
        <v>41.987000000000002</v>
      </c>
      <c r="Q55" s="367"/>
    </row>
    <row r="56" spans="2:17" x14ac:dyDescent="0.3">
      <c r="B56" s="1">
        <v>25</v>
      </c>
      <c r="C56" s="353"/>
      <c r="D56" s="354"/>
      <c r="E56" s="354">
        <v>43.140999999999998</v>
      </c>
      <c r="F56" s="354"/>
      <c r="G56" s="354"/>
      <c r="H56" s="354"/>
      <c r="I56" s="354">
        <v>42.372999999999998</v>
      </c>
      <c r="J56" s="354"/>
      <c r="K56" s="354">
        <v>42.491999999999997</v>
      </c>
      <c r="L56" s="354">
        <v>42.402999999999999</v>
      </c>
      <c r="M56" s="354"/>
      <c r="N56" s="354"/>
      <c r="O56" s="354"/>
      <c r="P56" s="354">
        <v>42.238999999999997</v>
      </c>
      <c r="Q56" s="367"/>
    </row>
    <row r="57" spans="2:17" x14ac:dyDescent="0.3">
      <c r="B57" s="1">
        <v>26</v>
      </c>
      <c r="C57" s="353"/>
      <c r="D57" s="354"/>
      <c r="E57" s="354">
        <v>42.954000000000001</v>
      </c>
      <c r="F57" s="354"/>
      <c r="G57" s="354"/>
      <c r="H57" s="354"/>
      <c r="I57" s="354">
        <v>42.655999999999999</v>
      </c>
      <c r="J57" s="354"/>
      <c r="K57" s="354"/>
      <c r="L57" s="354">
        <v>42.503999999999998</v>
      </c>
      <c r="M57" s="354"/>
      <c r="N57" s="354"/>
      <c r="O57" s="354"/>
      <c r="P57" s="354">
        <v>42.07</v>
      </c>
      <c r="Q57" s="367"/>
    </row>
    <row r="58" spans="2:17" x14ac:dyDescent="0.3">
      <c r="B58" s="1">
        <v>27</v>
      </c>
      <c r="C58" s="353"/>
      <c r="D58" s="354"/>
      <c r="E58" s="354">
        <v>43.228999999999999</v>
      </c>
      <c r="F58" s="354"/>
      <c r="G58" s="354"/>
      <c r="H58" s="354"/>
      <c r="I58" s="354"/>
      <c r="J58" s="354"/>
      <c r="K58" s="354"/>
      <c r="L58" s="354">
        <v>42.487000000000002</v>
      </c>
      <c r="M58" s="354"/>
      <c r="N58" s="354"/>
      <c r="O58" s="354"/>
      <c r="P58" s="354">
        <v>42.390999999999998</v>
      </c>
      <c r="Q58" s="367"/>
    </row>
    <row r="59" spans="2:17" x14ac:dyDescent="0.3">
      <c r="B59" s="1">
        <v>28</v>
      </c>
      <c r="C59" s="353"/>
      <c r="D59" s="354"/>
      <c r="E59" s="354">
        <v>42.850999999999999</v>
      </c>
      <c r="F59" s="354"/>
      <c r="G59" s="354"/>
      <c r="H59" s="354"/>
      <c r="I59" s="354"/>
      <c r="J59" s="354"/>
      <c r="K59" s="354"/>
      <c r="L59" s="354">
        <v>43.415999999999997</v>
      </c>
      <c r="M59" s="354"/>
      <c r="N59" s="354"/>
      <c r="O59" s="354"/>
      <c r="P59" s="354">
        <v>42.207999999999998</v>
      </c>
      <c r="Q59" s="367"/>
    </row>
    <row r="60" spans="2:17" x14ac:dyDescent="0.3">
      <c r="B60" s="1">
        <v>29</v>
      </c>
      <c r="C60" s="353"/>
      <c r="D60" s="354"/>
      <c r="E60" s="354">
        <v>43.241999999999997</v>
      </c>
      <c r="F60" s="354"/>
      <c r="G60" s="354"/>
      <c r="H60" s="354"/>
      <c r="I60" s="354"/>
      <c r="J60" s="354"/>
      <c r="K60" s="354"/>
      <c r="L60" s="354">
        <v>42.424999999999997</v>
      </c>
      <c r="M60" s="354"/>
      <c r="N60" s="354"/>
      <c r="O60" s="354"/>
      <c r="P60" s="354">
        <v>42.08</v>
      </c>
      <c r="Q60" s="367"/>
    </row>
    <row r="61" spans="2:17" ht="15" thickBot="1" x14ac:dyDescent="0.35">
      <c r="B61" s="1">
        <v>30</v>
      </c>
      <c r="C61" s="359"/>
      <c r="D61" s="360"/>
      <c r="E61" s="360">
        <v>43.048999999999999</v>
      </c>
      <c r="F61" s="360"/>
      <c r="G61" s="360"/>
      <c r="H61" s="360"/>
      <c r="I61" s="360"/>
      <c r="J61" s="360"/>
      <c r="K61" s="360"/>
      <c r="L61" s="360">
        <v>42.167999999999999</v>
      </c>
      <c r="M61" s="360"/>
      <c r="N61" s="360"/>
      <c r="O61" s="360"/>
      <c r="P61" s="360">
        <v>42.223999999999997</v>
      </c>
      <c r="Q61" s="369"/>
    </row>
    <row r="62" spans="2:17" x14ac:dyDescent="0.3">
      <c r="B62" s="1">
        <v>31</v>
      </c>
      <c r="C62" s="354"/>
      <c r="D62" s="354"/>
      <c r="E62" s="354">
        <v>43.243000000000002</v>
      </c>
      <c r="F62" s="354"/>
      <c r="G62" s="354"/>
      <c r="H62" s="354"/>
      <c r="I62" s="354"/>
      <c r="J62" s="354"/>
      <c r="K62" s="354"/>
      <c r="L62" s="354">
        <v>42.423000000000002</v>
      </c>
      <c r="M62" s="354"/>
      <c r="N62" s="354"/>
      <c r="O62" s="354"/>
      <c r="P62" s="354">
        <v>42.094999999999999</v>
      </c>
      <c r="Q62" s="354"/>
    </row>
    <row r="63" spans="2:17" x14ac:dyDescent="0.3">
      <c r="B63" s="1">
        <v>32</v>
      </c>
      <c r="C63" s="354"/>
      <c r="D63" s="354"/>
      <c r="E63" s="354">
        <v>43.347000000000001</v>
      </c>
      <c r="F63" s="354"/>
      <c r="G63" s="354"/>
      <c r="H63" s="354"/>
      <c r="I63" s="354"/>
      <c r="J63" s="354"/>
      <c r="K63" s="354"/>
      <c r="L63" s="354">
        <v>42.337000000000003</v>
      </c>
      <c r="M63" s="354"/>
      <c r="N63" s="354"/>
      <c r="O63" s="354"/>
      <c r="P63" s="354"/>
      <c r="Q63" s="354"/>
    </row>
    <row r="64" spans="2:17" x14ac:dyDescent="0.3">
      <c r="B64" s="1">
        <v>33</v>
      </c>
      <c r="C64" s="354"/>
      <c r="D64" s="354"/>
      <c r="E64" s="354">
        <v>43.029000000000003</v>
      </c>
      <c r="F64" s="354"/>
      <c r="G64" s="354"/>
      <c r="H64" s="354"/>
      <c r="I64" s="354"/>
      <c r="J64" s="354"/>
      <c r="K64" s="354"/>
      <c r="L64" s="354">
        <v>42.441000000000003</v>
      </c>
      <c r="M64" s="354"/>
      <c r="N64" s="354"/>
      <c r="O64" s="354"/>
      <c r="P64" s="354"/>
      <c r="Q64" s="354"/>
    </row>
    <row r="65" spans="2:17" x14ac:dyDescent="0.3">
      <c r="B65" s="1">
        <v>34</v>
      </c>
      <c r="C65" s="354"/>
      <c r="D65" s="354"/>
      <c r="E65" s="354">
        <v>42.902000000000001</v>
      </c>
      <c r="F65" s="354"/>
      <c r="G65" s="354"/>
      <c r="H65" s="354"/>
      <c r="I65" s="354"/>
      <c r="J65" s="354"/>
      <c r="K65" s="354"/>
      <c r="L65" s="354">
        <v>42.393999999999998</v>
      </c>
      <c r="M65" s="354"/>
      <c r="N65" s="354"/>
      <c r="O65" s="354"/>
      <c r="P65" s="354"/>
      <c r="Q65" s="354"/>
    </row>
    <row r="66" spans="2:17" x14ac:dyDescent="0.3">
      <c r="B66" s="1">
        <v>35</v>
      </c>
      <c r="C66" s="354"/>
      <c r="D66" s="354"/>
      <c r="E66" s="354">
        <v>42.927</v>
      </c>
      <c r="F66" s="354"/>
      <c r="G66" s="354"/>
      <c r="H66" s="354"/>
      <c r="I66" s="354"/>
      <c r="J66" s="354"/>
      <c r="K66" s="354"/>
      <c r="L66" s="354">
        <v>42.84</v>
      </c>
      <c r="M66" s="354"/>
      <c r="N66" s="354"/>
      <c r="O66" s="354"/>
      <c r="P66" s="354"/>
      <c r="Q66" s="354"/>
    </row>
    <row r="67" spans="2:17" x14ac:dyDescent="0.3">
      <c r="B67" s="1">
        <v>36</v>
      </c>
      <c r="C67" s="354"/>
      <c r="D67" s="354"/>
      <c r="E67" s="354">
        <v>42.942</v>
      </c>
      <c r="F67" s="354"/>
      <c r="G67" s="354"/>
      <c r="H67" s="354"/>
      <c r="I67" s="354"/>
      <c r="J67" s="354"/>
      <c r="K67" s="354"/>
      <c r="L67" s="354">
        <v>42.534999999999997</v>
      </c>
      <c r="M67" s="354"/>
      <c r="N67" s="354"/>
      <c r="O67" s="354"/>
      <c r="P67" s="354"/>
      <c r="Q67" s="354"/>
    </row>
    <row r="68" spans="2:17" x14ac:dyDescent="0.3">
      <c r="B68" s="1">
        <v>37</v>
      </c>
      <c r="C68" s="354"/>
      <c r="D68" s="354"/>
      <c r="E68" s="354">
        <v>43.154000000000003</v>
      </c>
      <c r="F68" s="354"/>
      <c r="G68" s="354"/>
      <c r="H68" s="354"/>
      <c r="I68" s="354"/>
      <c r="J68" s="354"/>
      <c r="K68" s="354"/>
      <c r="L68" s="354"/>
      <c r="M68" s="354"/>
      <c r="N68" s="354"/>
      <c r="O68" s="354"/>
      <c r="P68" s="354"/>
      <c r="Q68" s="354"/>
    </row>
    <row r="69" spans="2:17" x14ac:dyDescent="0.3">
      <c r="B69" s="1">
        <v>38</v>
      </c>
      <c r="C69" s="354"/>
      <c r="D69" s="354"/>
      <c r="E69" s="354">
        <v>43.155000000000001</v>
      </c>
      <c r="F69" s="354"/>
      <c r="G69" s="354"/>
      <c r="H69" s="354"/>
      <c r="I69" s="354"/>
      <c r="J69" s="354"/>
      <c r="K69" s="354"/>
      <c r="L69" s="354"/>
      <c r="M69" s="354"/>
      <c r="N69" s="354"/>
      <c r="O69" s="354"/>
      <c r="P69" s="354"/>
      <c r="Q69" s="354"/>
    </row>
    <row r="70" spans="2:17" x14ac:dyDescent="0.3">
      <c r="B70" s="1">
        <v>39</v>
      </c>
      <c r="C70" s="354"/>
      <c r="D70" s="354"/>
      <c r="E70" s="354">
        <v>44.085999999999999</v>
      </c>
      <c r="F70" s="354"/>
      <c r="G70" s="354"/>
      <c r="H70" s="354"/>
      <c r="I70" s="354"/>
      <c r="J70" s="354"/>
      <c r="K70" s="354"/>
      <c r="L70" s="354"/>
      <c r="M70" s="354"/>
      <c r="N70" s="354"/>
      <c r="O70" s="354"/>
      <c r="P70" s="354"/>
      <c r="Q70" s="354"/>
    </row>
    <row r="71" spans="2:17" x14ac:dyDescent="0.3">
      <c r="B71" s="1">
        <v>40</v>
      </c>
      <c r="C71" s="354"/>
      <c r="D71" s="354"/>
      <c r="E71" s="354">
        <v>42.991999999999997</v>
      </c>
      <c r="F71" s="354"/>
      <c r="G71" s="354"/>
      <c r="H71" s="354"/>
      <c r="I71" s="354"/>
      <c r="J71" s="354"/>
      <c r="K71" s="354"/>
      <c r="L71" s="354"/>
      <c r="M71" s="354"/>
      <c r="N71" s="354"/>
      <c r="O71" s="354"/>
      <c r="P71" s="354"/>
      <c r="Q71" s="354"/>
    </row>
    <row r="72" spans="2:17" x14ac:dyDescent="0.3">
      <c r="B72" s="1">
        <v>41</v>
      </c>
      <c r="C72" s="354"/>
      <c r="D72" s="354"/>
      <c r="E72" s="354">
        <v>43.109000000000002</v>
      </c>
      <c r="F72" s="354"/>
      <c r="G72" s="354"/>
      <c r="H72" s="354"/>
      <c r="I72" s="354"/>
      <c r="J72" s="354"/>
      <c r="K72" s="354"/>
      <c r="L72" s="354"/>
      <c r="M72" s="354"/>
      <c r="N72" s="354"/>
      <c r="O72" s="354"/>
      <c r="P72" s="354"/>
      <c r="Q72" s="354"/>
    </row>
    <row r="73" spans="2:17" x14ac:dyDescent="0.3">
      <c r="B73" s="1">
        <v>42</v>
      </c>
      <c r="C73" s="354"/>
      <c r="D73" s="354"/>
      <c r="E73" s="354">
        <v>43.247999999999998</v>
      </c>
      <c r="F73" s="354"/>
      <c r="G73" s="354"/>
      <c r="H73" s="354"/>
      <c r="I73" s="354"/>
      <c r="J73" s="354"/>
      <c r="K73" s="354"/>
      <c r="L73" s="354"/>
      <c r="M73" s="354"/>
      <c r="N73" s="354"/>
      <c r="O73" s="354"/>
      <c r="P73" s="354"/>
      <c r="Q73" s="354"/>
    </row>
    <row r="74" spans="2:17" x14ac:dyDescent="0.3">
      <c r="B74" s="1">
        <v>43</v>
      </c>
      <c r="C74" s="354"/>
      <c r="D74" s="354"/>
      <c r="E74" s="354">
        <v>43.122</v>
      </c>
      <c r="F74" s="354"/>
      <c r="G74" s="354"/>
      <c r="H74" s="354"/>
      <c r="I74" s="354"/>
      <c r="J74" s="354"/>
      <c r="K74" s="354"/>
      <c r="L74" s="354"/>
      <c r="M74" s="354"/>
      <c r="N74" s="354"/>
      <c r="O74" s="354"/>
      <c r="P74" s="354"/>
      <c r="Q74" s="354"/>
    </row>
    <row r="75" spans="2:17" x14ac:dyDescent="0.3">
      <c r="B75" s="1">
        <v>44</v>
      </c>
      <c r="C75" s="354"/>
      <c r="D75" s="354"/>
      <c r="E75" s="354">
        <v>43.094000000000001</v>
      </c>
      <c r="F75" s="354"/>
      <c r="G75" s="354"/>
      <c r="H75" s="354"/>
      <c r="I75" s="354"/>
      <c r="J75" s="354"/>
      <c r="K75" s="354"/>
      <c r="L75" s="354"/>
      <c r="M75" s="354"/>
      <c r="N75" s="354"/>
      <c r="O75" s="354"/>
      <c r="P75" s="354"/>
      <c r="Q75" s="354"/>
    </row>
    <row r="76" spans="2:17" x14ac:dyDescent="0.3">
      <c r="B76" s="1">
        <v>45</v>
      </c>
      <c r="C76" s="354"/>
      <c r="D76" s="354"/>
      <c r="E76" s="354">
        <v>43.151000000000003</v>
      </c>
      <c r="F76" s="354"/>
      <c r="G76" s="354"/>
      <c r="H76" s="354"/>
      <c r="I76" s="354"/>
      <c r="J76" s="354"/>
      <c r="K76" s="354"/>
      <c r="L76" s="354"/>
      <c r="M76" s="354"/>
      <c r="N76" s="354"/>
      <c r="O76" s="354"/>
      <c r="P76" s="354"/>
      <c r="Q76" s="354"/>
    </row>
    <row r="77" spans="2:17" x14ac:dyDescent="0.3">
      <c r="B77" s="1">
        <v>46</v>
      </c>
      <c r="C77" s="354"/>
      <c r="D77" s="354"/>
      <c r="E77" s="354">
        <v>43.243000000000002</v>
      </c>
      <c r="F77" s="354"/>
      <c r="G77" s="354"/>
      <c r="H77" s="354"/>
      <c r="I77" s="354"/>
      <c r="J77" s="354"/>
      <c r="K77" s="354"/>
      <c r="L77" s="354"/>
      <c r="M77" s="354"/>
      <c r="N77" s="354"/>
      <c r="O77" s="354"/>
      <c r="P77" s="354"/>
      <c r="Q77" s="354"/>
    </row>
    <row r="78" spans="2:17" x14ac:dyDescent="0.3">
      <c r="B78" s="1">
        <v>47</v>
      </c>
      <c r="C78" s="354"/>
      <c r="D78" s="354"/>
      <c r="E78" s="354">
        <v>43.305</v>
      </c>
      <c r="F78" s="354"/>
      <c r="G78" s="354"/>
      <c r="H78" s="354"/>
      <c r="I78" s="354"/>
      <c r="J78" s="354"/>
      <c r="K78" s="354"/>
      <c r="L78" s="354"/>
      <c r="M78" s="354"/>
      <c r="N78" s="354"/>
      <c r="O78" s="354"/>
      <c r="P78" s="354"/>
      <c r="Q78" s="354"/>
    </row>
    <row r="79" spans="2:17" x14ac:dyDescent="0.3">
      <c r="B79" s="1">
        <v>48</v>
      </c>
      <c r="C79" s="354"/>
      <c r="D79" s="354"/>
      <c r="E79" s="354">
        <v>43.420999999999999</v>
      </c>
      <c r="F79" s="354"/>
      <c r="G79" s="354"/>
      <c r="H79" s="354"/>
      <c r="I79" s="354"/>
      <c r="J79" s="354"/>
      <c r="K79" s="354"/>
      <c r="L79" s="354"/>
      <c r="M79" s="354"/>
      <c r="N79" s="354"/>
      <c r="O79" s="354"/>
      <c r="P79" s="354"/>
      <c r="Q79" s="354"/>
    </row>
    <row r="80" spans="2:17" x14ac:dyDescent="0.3">
      <c r="B80" s="1">
        <v>49</v>
      </c>
      <c r="C80" s="354"/>
      <c r="D80" s="354"/>
      <c r="E80" s="354"/>
      <c r="F80" s="354"/>
      <c r="G80" s="354"/>
      <c r="H80" s="354"/>
      <c r="I80" s="354"/>
      <c r="J80" s="354"/>
      <c r="K80" s="354"/>
      <c r="L80" s="354"/>
      <c r="M80" s="354"/>
      <c r="N80" s="354"/>
      <c r="O80" s="354"/>
      <c r="P80" s="354"/>
      <c r="Q80" s="354"/>
    </row>
    <row r="81" spans="1:17" x14ac:dyDescent="0.3">
      <c r="B81" s="1">
        <v>50</v>
      </c>
      <c r="C81" s="354"/>
      <c r="D81" s="354"/>
      <c r="E81" s="354"/>
      <c r="F81" s="354"/>
      <c r="G81" s="354"/>
      <c r="H81" s="354"/>
      <c r="I81" s="354"/>
      <c r="J81" s="354"/>
      <c r="K81" s="354"/>
      <c r="L81" s="354"/>
      <c r="M81" s="354"/>
      <c r="N81" s="354"/>
      <c r="O81" s="354"/>
      <c r="P81" s="354"/>
      <c r="Q81" s="354"/>
    </row>
    <row r="82" spans="1:17" x14ac:dyDescent="0.3">
      <c r="B82" s="1">
        <v>51</v>
      </c>
      <c r="C82" s="354"/>
      <c r="D82" s="354"/>
      <c r="E82" s="354"/>
      <c r="F82" s="354"/>
      <c r="G82" s="354"/>
      <c r="H82" s="354"/>
      <c r="I82" s="354"/>
      <c r="J82" s="354"/>
      <c r="K82" s="354"/>
      <c r="L82" s="354"/>
      <c r="M82" s="354"/>
      <c r="N82" s="354"/>
      <c r="O82" s="354"/>
      <c r="P82" s="354"/>
      <c r="Q82" s="354"/>
    </row>
    <row r="83" spans="1:17" x14ac:dyDescent="0.3">
      <c r="B83" s="1">
        <v>52</v>
      </c>
      <c r="C83" s="354"/>
      <c r="D83" s="354"/>
      <c r="E83" s="354"/>
      <c r="F83" s="354"/>
      <c r="G83" s="354"/>
      <c r="H83" s="354"/>
      <c r="I83" s="354"/>
      <c r="J83" s="354"/>
      <c r="K83" s="354"/>
      <c r="L83" s="354"/>
      <c r="M83" s="354"/>
      <c r="N83" s="354"/>
      <c r="O83" s="354"/>
      <c r="P83" s="354"/>
      <c r="Q83" s="354"/>
    </row>
    <row r="84" spans="1:17" x14ac:dyDescent="0.3">
      <c r="B84" s="1">
        <v>53</v>
      </c>
      <c r="C84" s="354"/>
      <c r="D84" s="354"/>
      <c r="E84" s="354"/>
      <c r="F84" s="354"/>
      <c r="G84" s="354"/>
      <c r="H84" s="354"/>
      <c r="I84" s="354"/>
      <c r="J84" s="354"/>
      <c r="K84" s="354"/>
      <c r="L84" s="354"/>
      <c r="M84" s="354"/>
      <c r="N84" s="354"/>
      <c r="O84" s="354"/>
      <c r="P84" s="354"/>
      <c r="Q84" s="354"/>
    </row>
    <row r="85" spans="1:17" x14ac:dyDescent="0.3">
      <c r="B85" s="1">
        <v>54</v>
      </c>
      <c r="C85" s="354"/>
      <c r="D85" s="354"/>
      <c r="E85" s="354"/>
      <c r="F85" s="354"/>
      <c r="G85" s="354"/>
      <c r="H85" s="354"/>
      <c r="I85" s="354"/>
      <c r="J85" s="354"/>
      <c r="K85" s="354"/>
      <c r="L85" s="354"/>
      <c r="M85" s="354"/>
      <c r="N85" s="354"/>
      <c r="O85" s="354"/>
      <c r="P85" s="354"/>
      <c r="Q85" s="354"/>
    </row>
    <row r="86" spans="1:17" x14ac:dyDescent="0.3">
      <c r="B86" s="1">
        <v>55</v>
      </c>
      <c r="C86" s="354"/>
      <c r="D86" s="354"/>
      <c r="E86" s="354"/>
      <c r="F86" s="354"/>
      <c r="G86" s="354"/>
      <c r="H86" s="354"/>
      <c r="I86" s="354"/>
      <c r="J86" s="354"/>
      <c r="K86" s="354"/>
      <c r="L86" s="354"/>
      <c r="M86" s="354"/>
      <c r="N86" s="354"/>
      <c r="O86" s="354"/>
      <c r="P86" s="354"/>
      <c r="Q86" s="354"/>
    </row>
    <row r="87" spans="1:17" x14ac:dyDescent="0.3">
      <c r="B87" s="1">
        <v>56</v>
      </c>
      <c r="C87" s="354"/>
      <c r="D87" s="354"/>
      <c r="E87" s="354"/>
      <c r="F87" s="354"/>
      <c r="G87" s="354"/>
      <c r="H87" s="354"/>
      <c r="I87" s="354"/>
      <c r="J87" s="354"/>
      <c r="K87" s="354"/>
      <c r="L87" s="354"/>
      <c r="M87" s="354"/>
      <c r="N87" s="354"/>
      <c r="O87" s="354"/>
      <c r="P87" s="354"/>
      <c r="Q87" s="354"/>
    </row>
    <row r="88" spans="1:17" x14ac:dyDescent="0.3">
      <c r="B88" s="1">
        <v>57</v>
      </c>
      <c r="C88" s="354"/>
      <c r="D88" s="354"/>
      <c r="E88" s="354"/>
      <c r="F88" s="354"/>
      <c r="G88" s="354"/>
      <c r="H88" s="354"/>
      <c r="I88" s="354"/>
      <c r="J88" s="354"/>
      <c r="K88" s="354"/>
      <c r="L88" s="354"/>
      <c r="M88" s="354"/>
      <c r="N88" s="354"/>
      <c r="O88" s="354"/>
      <c r="P88" s="354"/>
      <c r="Q88" s="354"/>
    </row>
    <row r="89" spans="1:17" x14ac:dyDescent="0.3">
      <c r="B89" s="1">
        <v>58</v>
      </c>
      <c r="C89" s="354"/>
      <c r="D89" s="354"/>
      <c r="E89" s="354"/>
      <c r="F89" s="354"/>
      <c r="G89" s="354"/>
      <c r="H89" s="354"/>
      <c r="I89" s="354"/>
      <c r="J89" s="354"/>
      <c r="K89" s="354"/>
      <c r="L89" s="354"/>
      <c r="M89" s="354"/>
      <c r="N89" s="354"/>
      <c r="O89" s="354"/>
      <c r="P89" s="354"/>
      <c r="Q89" s="354"/>
    </row>
    <row r="90" spans="1:17" x14ac:dyDescent="0.3">
      <c r="B90" s="1">
        <v>59</v>
      </c>
      <c r="C90" s="354"/>
      <c r="D90" s="354"/>
      <c r="E90" s="354"/>
      <c r="F90" s="354"/>
      <c r="G90" s="354"/>
      <c r="H90" s="354"/>
      <c r="I90" s="354"/>
      <c r="J90" s="354"/>
      <c r="K90" s="354"/>
      <c r="L90" s="354"/>
      <c r="M90" s="354"/>
      <c r="N90" s="354"/>
      <c r="O90" s="354"/>
      <c r="P90" s="354"/>
      <c r="Q90" s="354"/>
    </row>
    <row r="91" spans="1:17" x14ac:dyDescent="0.3">
      <c r="B91" s="1">
        <v>60</v>
      </c>
      <c r="C91" s="354"/>
      <c r="D91" s="354"/>
      <c r="E91" s="354"/>
      <c r="F91" s="354"/>
      <c r="G91" s="354"/>
      <c r="H91" s="354"/>
      <c r="I91" s="354"/>
      <c r="J91" s="354"/>
      <c r="K91" s="354"/>
      <c r="L91" s="354"/>
      <c r="M91" s="354"/>
      <c r="N91" s="354"/>
      <c r="O91" s="354"/>
      <c r="P91" s="354"/>
      <c r="Q91" s="354"/>
    </row>
    <row r="92" spans="1:17" s="2" customFormat="1" x14ac:dyDescent="0.3">
      <c r="A92" s="1"/>
      <c r="B92" s="1">
        <v>61</v>
      </c>
      <c r="C92" s="354"/>
      <c r="D92" s="354"/>
      <c r="E92" s="354"/>
      <c r="F92" s="354"/>
      <c r="G92" s="354"/>
      <c r="H92" s="354"/>
      <c r="I92" s="354"/>
      <c r="J92" s="354"/>
      <c r="K92" s="354"/>
      <c r="L92" s="354"/>
      <c r="M92" s="354"/>
      <c r="N92" s="354"/>
      <c r="O92" s="354"/>
      <c r="P92" s="354"/>
      <c r="Q92" s="354"/>
    </row>
    <row r="93" spans="1:17" s="2" customFormat="1" x14ac:dyDescent="0.3">
      <c r="A93" s="1"/>
      <c r="B93" s="1">
        <v>62</v>
      </c>
      <c r="C93" s="72"/>
      <c r="D93" s="71"/>
      <c r="E93" s="71"/>
      <c r="F93" s="71"/>
      <c r="G93" s="71"/>
      <c r="H93" s="71"/>
      <c r="I93" s="71"/>
      <c r="J93" s="71"/>
      <c r="K93" s="71"/>
      <c r="L93" s="71"/>
      <c r="M93" s="72"/>
      <c r="N93" s="72"/>
      <c r="O93" s="72"/>
      <c r="P93" s="72"/>
      <c r="Q93" s="71"/>
    </row>
    <row r="94" spans="1:17" s="2" customFormat="1" x14ac:dyDescent="0.3">
      <c r="A94" s="1"/>
      <c r="B94" s="1">
        <v>63</v>
      </c>
      <c r="C94" s="72"/>
      <c r="D94" s="71"/>
      <c r="E94" s="71"/>
      <c r="F94" s="71"/>
      <c r="G94" s="71"/>
      <c r="H94" s="71"/>
      <c r="I94" s="71"/>
      <c r="J94" s="71"/>
      <c r="K94" s="71"/>
      <c r="L94" s="71"/>
      <c r="M94" s="72"/>
      <c r="N94" s="72"/>
      <c r="O94" s="72"/>
      <c r="P94" s="72"/>
      <c r="Q94" s="71"/>
    </row>
  </sheetData>
  <mergeCells count="20">
    <mergeCell ref="C20:C21"/>
    <mergeCell ref="C24:C26"/>
    <mergeCell ref="F6:H6"/>
    <mergeCell ref="J6:K6"/>
    <mergeCell ref="L6:L7"/>
    <mergeCell ref="L22:L23"/>
    <mergeCell ref="L18:L19"/>
    <mergeCell ref="L14:L15"/>
    <mergeCell ref="L10:L11"/>
    <mergeCell ref="C8:C10"/>
    <mergeCell ref="C12:C14"/>
    <mergeCell ref="C16:C18"/>
    <mergeCell ref="A2:L2"/>
    <mergeCell ref="A4:N4"/>
    <mergeCell ref="A6:A7"/>
    <mergeCell ref="B6:B7"/>
    <mergeCell ref="C6:C7"/>
    <mergeCell ref="D6:D7"/>
    <mergeCell ref="E6:E7"/>
    <mergeCell ref="M6:M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ignoredErrors>
    <ignoredError sqref="K25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05"/>
  <sheetViews>
    <sheetView topLeftCell="A2" zoomScale="50" zoomScaleNormal="50" workbookViewId="0">
      <selection activeCell="L8" sqref="L8:L25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5" ht="18" x14ac:dyDescent="0.35">
      <c r="A2" s="160" t="s">
        <v>53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</row>
    <row r="3" spans="1:15" ht="7.5" customHeight="1" thickBot="1" x14ac:dyDescent="0.35"/>
    <row r="4" spans="1:15" ht="18" thickBot="1" x14ac:dyDescent="0.4">
      <c r="A4" s="161" t="s">
        <v>92</v>
      </c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3"/>
    </row>
    <row r="5" spans="1:15" ht="7.5" customHeight="1" thickBot="1" x14ac:dyDescent="0.35"/>
    <row r="6" spans="1:15" s="2" customFormat="1" ht="20.25" customHeight="1" x14ac:dyDescent="0.3">
      <c r="A6" s="164" t="s">
        <v>19</v>
      </c>
      <c r="B6" s="166" t="s">
        <v>13</v>
      </c>
      <c r="C6" s="168" t="s">
        <v>17</v>
      </c>
      <c r="D6" s="170" t="s">
        <v>20</v>
      </c>
      <c r="E6" s="172" t="s">
        <v>21</v>
      </c>
      <c r="F6" s="174" t="s">
        <v>22</v>
      </c>
      <c r="G6" s="175"/>
      <c r="H6" s="176"/>
      <c r="I6" s="177" t="s">
        <v>23</v>
      </c>
      <c r="J6" s="179" t="s">
        <v>24</v>
      </c>
      <c r="K6" s="180"/>
      <c r="L6" s="48"/>
      <c r="M6" s="49"/>
    </row>
    <row r="7" spans="1:15" s="2" customFormat="1" ht="27.75" customHeight="1" thickBot="1" x14ac:dyDescent="0.35">
      <c r="A7" s="165"/>
      <c r="B7" s="167"/>
      <c r="C7" s="169"/>
      <c r="D7" s="171"/>
      <c r="E7" s="173"/>
      <c r="F7" s="123" t="s">
        <v>25</v>
      </c>
      <c r="G7" s="124" t="s">
        <v>26</v>
      </c>
      <c r="H7" s="125" t="s">
        <v>27</v>
      </c>
      <c r="I7" s="178"/>
      <c r="J7" s="62" t="s">
        <v>28</v>
      </c>
      <c r="K7" s="63" t="s">
        <v>29</v>
      </c>
      <c r="L7" s="133" t="s">
        <v>30</v>
      </c>
      <c r="M7" s="50" t="s">
        <v>31</v>
      </c>
    </row>
    <row r="8" spans="1:15" s="3" customFormat="1" ht="30" customHeight="1" x14ac:dyDescent="0.3">
      <c r="A8" s="51">
        <v>1</v>
      </c>
      <c r="B8" s="118" t="s">
        <v>93</v>
      </c>
      <c r="C8" s="181">
        <v>3</v>
      </c>
      <c r="D8" s="128">
        <f>COUNTA(C32:C96)</f>
        <v>28</v>
      </c>
      <c r="E8" s="129">
        <f>COUNTA(C32:C96)</f>
        <v>28</v>
      </c>
      <c r="F8" s="73">
        <f>MIN(C32:C95)</f>
        <v>41.805</v>
      </c>
      <c r="G8" s="126">
        <f>AVERAGE(C32:C98)</f>
        <v>42.655428571428573</v>
      </c>
      <c r="H8" s="54">
        <f>G8-F8</f>
        <v>0.85042857142857287</v>
      </c>
      <c r="I8" s="59">
        <v>1.3877314814814815E-2</v>
      </c>
      <c r="J8" s="64">
        <f>I8</f>
        <v>1.3877314814814815E-2</v>
      </c>
      <c r="K8" s="65">
        <f>J8</f>
        <v>1.3877314814814815E-2</v>
      </c>
      <c r="L8" s="374">
        <v>58.042999999999999</v>
      </c>
      <c r="M8" s="44"/>
      <c r="N8" s="43"/>
      <c r="O8" s="13"/>
    </row>
    <row r="9" spans="1:15" s="3" customFormat="1" ht="30" customHeight="1" x14ac:dyDescent="0.3">
      <c r="A9" s="109">
        <v>2</v>
      </c>
      <c r="B9" s="119" t="s">
        <v>94</v>
      </c>
      <c r="C9" s="182"/>
      <c r="D9" s="127">
        <f>COUNTA(D32:D96)+D8+1</f>
        <v>50</v>
      </c>
      <c r="E9" s="130">
        <f>COUNTA(D32:D96)+1</f>
        <v>22</v>
      </c>
      <c r="F9" s="56">
        <f>MIN(D32:D95)</f>
        <v>42.914999999999999</v>
      </c>
      <c r="G9" s="26">
        <f>AVERAGE(D32:D98)</f>
        <v>43.185523809523815</v>
      </c>
      <c r="H9" s="55">
        <f>G9-F9</f>
        <v>0.27052380952381583</v>
      </c>
      <c r="I9" s="110">
        <v>2.5046296296296299E-2</v>
      </c>
      <c r="J9" s="111">
        <f>I9-I8</f>
        <v>1.1168981481481485E-2</v>
      </c>
      <c r="K9" s="112">
        <f>J9</f>
        <v>1.1168981481481485E-2</v>
      </c>
      <c r="L9" s="375">
        <v>56.688000000000002</v>
      </c>
      <c r="M9" s="113"/>
      <c r="N9" s="43"/>
      <c r="O9" s="13"/>
    </row>
    <row r="10" spans="1:15" s="3" customFormat="1" ht="30" customHeight="1" thickBot="1" x14ac:dyDescent="0.35">
      <c r="A10" s="185">
        <v>3</v>
      </c>
      <c r="B10" s="186" t="s">
        <v>93</v>
      </c>
      <c r="C10" s="184"/>
      <c r="D10" s="131">
        <f>COUNTA(E32:E96)+D9+1</f>
        <v>51</v>
      </c>
      <c r="E10" s="132">
        <f>COUNTA(E32:E96)+1</f>
        <v>1</v>
      </c>
      <c r="F10" s="194"/>
      <c r="G10" s="195"/>
      <c r="H10" s="196"/>
      <c r="I10" s="197">
        <v>2.5706018518518517E-2</v>
      </c>
      <c r="J10" s="198">
        <f t="shared" ref="J10:J26" si="0">I10-I9</f>
        <v>6.597222222222178E-4</v>
      </c>
      <c r="K10" s="199">
        <f>J10+K8</f>
        <v>1.4537037037037032E-2</v>
      </c>
      <c r="L10" s="378">
        <v>935.28499999999997</v>
      </c>
      <c r="M10" s="200"/>
      <c r="N10" s="43"/>
      <c r="O10" s="13"/>
    </row>
    <row r="11" spans="1:15" s="3" customFormat="1" ht="30" customHeight="1" thickBot="1" x14ac:dyDescent="0.35">
      <c r="A11" s="189"/>
      <c r="B11" s="190" t="s">
        <v>74</v>
      </c>
      <c r="C11" s="191"/>
      <c r="D11" s="192"/>
      <c r="E11" s="193"/>
      <c r="F11" s="204"/>
      <c r="G11" s="205"/>
      <c r="H11" s="206"/>
      <c r="I11" s="207">
        <v>3.5972222222222218E-2</v>
      </c>
      <c r="J11" s="208">
        <f t="shared" si="0"/>
        <v>1.0266203703703701E-2</v>
      </c>
      <c r="K11" s="209"/>
      <c r="L11" s="379"/>
      <c r="M11" s="210"/>
      <c r="N11" s="43"/>
      <c r="O11" s="13"/>
    </row>
    <row r="12" spans="1:15" s="3" customFormat="1" ht="30" customHeight="1" x14ac:dyDescent="0.3">
      <c r="A12" s="51">
        <v>4</v>
      </c>
      <c r="B12" s="118" t="s">
        <v>93</v>
      </c>
      <c r="C12" s="181">
        <v>4</v>
      </c>
      <c r="D12" s="128">
        <f>COUNTA(F32:F96)+D10+1</f>
        <v>58</v>
      </c>
      <c r="E12" s="129">
        <f>COUNTA(F32:F96)+1</f>
        <v>7</v>
      </c>
      <c r="F12" s="201">
        <f>MIN(F32:F95)</f>
        <v>42.3</v>
      </c>
      <c r="G12" s="202">
        <f>AVERAGE(F32:F98)</f>
        <v>42.603333333333339</v>
      </c>
      <c r="H12" s="203">
        <f>G12-F12</f>
        <v>0.30333333333334167</v>
      </c>
      <c r="I12" s="110">
        <v>3.9490740740740743E-2</v>
      </c>
      <c r="J12" s="111">
        <f t="shared" si="0"/>
        <v>3.518518518518525E-3</v>
      </c>
      <c r="K12" s="112">
        <f>J12+K10</f>
        <v>1.8055555555555557E-2</v>
      </c>
      <c r="L12" s="375">
        <v>57.930999999999997</v>
      </c>
      <c r="M12" s="113"/>
      <c r="N12" s="43"/>
      <c r="O12" s="13"/>
    </row>
    <row r="13" spans="1:15" s="3" customFormat="1" ht="30" customHeight="1" x14ac:dyDescent="0.3">
      <c r="A13" s="109">
        <v>5</v>
      </c>
      <c r="B13" s="119" t="s">
        <v>94</v>
      </c>
      <c r="C13" s="182"/>
      <c r="D13" s="127">
        <f>COUNTA(G32:G96)+D12+1</f>
        <v>92</v>
      </c>
      <c r="E13" s="130">
        <f>COUNTA(G32:G96)+1</f>
        <v>34</v>
      </c>
      <c r="F13" s="56">
        <f>MIN(G32:G95)</f>
        <v>42.951999999999998</v>
      </c>
      <c r="G13" s="26">
        <f>AVERAGE(G32:G98)</f>
        <v>43.301696969696962</v>
      </c>
      <c r="H13" s="55">
        <f>G13-F13</f>
        <v>0.34969696969696429</v>
      </c>
      <c r="I13" s="110">
        <v>5.6701388888888891E-2</v>
      </c>
      <c r="J13" s="111">
        <f t="shared" si="0"/>
        <v>1.7210648148148149E-2</v>
      </c>
      <c r="K13" s="112">
        <f>J13+K9</f>
        <v>2.8379629629629633E-2</v>
      </c>
      <c r="L13" s="375">
        <v>57.930999999999997</v>
      </c>
      <c r="M13" s="113"/>
      <c r="N13" s="43"/>
      <c r="O13" s="13"/>
    </row>
    <row r="14" spans="1:15" s="3" customFormat="1" ht="30" customHeight="1" thickBot="1" x14ac:dyDescent="0.35">
      <c r="A14" s="185">
        <v>6</v>
      </c>
      <c r="B14" s="186" t="s">
        <v>93</v>
      </c>
      <c r="C14" s="184"/>
      <c r="D14" s="131">
        <f>COUNTA(H32:H96)+D13+1</f>
        <v>99</v>
      </c>
      <c r="E14" s="132">
        <f>COUNTA(H32:H96)+1</f>
        <v>7</v>
      </c>
      <c r="F14" s="194">
        <f>MIN(H32:H95)</f>
        <v>42.030999999999999</v>
      </c>
      <c r="G14" s="195">
        <f>AVERAGE(H32:H98)</f>
        <v>42.217000000000006</v>
      </c>
      <c r="H14" s="196">
        <f>G14-F14</f>
        <v>0.18600000000000705</v>
      </c>
      <c r="I14" s="197">
        <v>6.0289351851851851E-2</v>
      </c>
      <c r="J14" s="198">
        <f t="shared" si="0"/>
        <v>3.5879629629629595E-3</v>
      </c>
      <c r="K14" s="199">
        <f>J14+K12</f>
        <v>2.1643518518518517E-2</v>
      </c>
      <c r="L14" s="378">
        <v>1018.239</v>
      </c>
      <c r="M14" s="200"/>
      <c r="N14" s="43"/>
      <c r="O14" s="13"/>
    </row>
    <row r="15" spans="1:15" s="3" customFormat="1" ht="30" customHeight="1" thickBot="1" x14ac:dyDescent="0.35">
      <c r="A15" s="189"/>
      <c r="B15" s="190" t="s">
        <v>74</v>
      </c>
      <c r="C15" s="191"/>
      <c r="D15" s="192"/>
      <c r="E15" s="193"/>
      <c r="F15" s="204"/>
      <c r="G15" s="205"/>
      <c r="H15" s="206"/>
      <c r="I15" s="207">
        <v>7.1539351851851854E-2</v>
      </c>
      <c r="J15" s="208">
        <f t="shared" si="0"/>
        <v>1.1250000000000003E-2</v>
      </c>
      <c r="K15" s="209"/>
      <c r="L15" s="379"/>
      <c r="M15" s="210"/>
      <c r="N15" s="43"/>
      <c r="O15" s="13"/>
    </row>
    <row r="16" spans="1:15" s="3" customFormat="1" ht="30" customHeight="1" x14ac:dyDescent="0.3">
      <c r="A16" s="51">
        <v>7</v>
      </c>
      <c r="B16" s="118" t="s">
        <v>93</v>
      </c>
      <c r="C16" s="181">
        <v>5</v>
      </c>
      <c r="D16" s="128">
        <f>COUNTA(I32:I96)+D14+1</f>
        <v>107</v>
      </c>
      <c r="E16" s="129">
        <f>COUNTA(I32:I96)+1</f>
        <v>8</v>
      </c>
      <c r="F16" s="201">
        <f>MIN(I32:I95)</f>
        <v>42.106000000000002</v>
      </c>
      <c r="G16" s="202">
        <f>AVERAGE(I32:I98)</f>
        <v>42.403000000000006</v>
      </c>
      <c r="H16" s="203">
        <f>G16-F16</f>
        <v>0.29700000000000415</v>
      </c>
      <c r="I16" s="110">
        <v>7.5520833333333329E-2</v>
      </c>
      <c r="J16" s="111">
        <f t="shared" si="0"/>
        <v>3.9814814814814747E-3</v>
      </c>
      <c r="K16" s="112">
        <f>J16+K14</f>
        <v>2.5624999999999992E-2</v>
      </c>
      <c r="L16" s="375">
        <v>58.747</v>
      </c>
      <c r="M16" s="113"/>
      <c r="N16" s="43"/>
      <c r="O16" s="13"/>
    </row>
    <row r="17" spans="1:17" s="3" customFormat="1" ht="30" customHeight="1" x14ac:dyDescent="0.3">
      <c r="A17" s="109">
        <v>8</v>
      </c>
      <c r="B17" s="119" t="s">
        <v>94</v>
      </c>
      <c r="C17" s="182"/>
      <c r="D17" s="127">
        <f>COUNTA(J32:J96)+D16+1</f>
        <v>129</v>
      </c>
      <c r="E17" s="130">
        <f>COUNTA(J32:J96)+1</f>
        <v>22</v>
      </c>
      <c r="F17" s="56">
        <f>MIN(J32:J95)</f>
        <v>43.093000000000004</v>
      </c>
      <c r="G17" s="26">
        <f>AVERAGE(J32:J98)</f>
        <v>43.373809523809534</v>
      </c>
      <c r="H17" s="55">
        <f>G17-F17</f>
        <v>0.2808095238095305</v>
      </c>
      <c r="I17" s="110">
        <v>8.6747685185185178E-2</v>
      </c>
      <c r="J17" s="111">
        <f t="shared" si="0"/>
        <v>1.1226851851851849E-2</v>
      </c>
      <c r="K17" s="112">
        <f>J17+K13</f>
        <v>3.9606481481481479E-2</v>
      </c>
      <c r="L17" s="375">
        <v>57.918999999999997</v>
      </c>
      <c r="M17" s="113"/>
      <c r="N17" s="43"/>
      <c r="O17" s="13"/>
    </row>
    <row r="18" spans="1:17" s="3" customFormat="1" ht="30" customHeight="1" thickBot="1" x14ac:dyDescent="0.35">
      <c r="A18" s="185">
        <v>9</v>
      </c>
      <c r="B18" s="186" t="s">
        <v>93</v>
      </c>
      <c r="C18" s="184"/>
      <c r="D18" s="131">
        <f>COUNTA(K32:K96)+D17+1</f>
        <v>153</v>
      </c>
      <c r="E18" s="132">
        <f>COUNTA(K32:K96)+1</f>
        <v>24</v>
      </c>
      <c r="F18" s="194">
        <f>MIN(K32:K95)</f>
        <v>41.844000000000001</v>
      </c>
      <c r="G18" s="195">
        <f>AVERAGE(K32:K98)</f>
        <v>42.292521739130422</v>
      </c>
      <c r="H18" s="196">
        <f>G18-F18</f>
        <v>0.44852173913042037</v>
      </c>
      <c r="I18" s="197">
        <v>9.8657407407407402E-2</v>
      </c>
      <c r="J18" s="198">
        <f t="shared" si="0"/>
        <v>1.1909722222222224E-2</v>
      </c>
      <c r="K18" s="199">
        <f>J18+K16</f>
        <v>3.7534722222222219E-2</v>
      </c>
      <c r="L18" s="378">
        <v>944.53099999999995</v>
      </c>
      <c r="M18" s="200"/>
      <c r="N18" s="43"/>
      <c r="O18" s="13"/>
    </row>
    <row r="19" spans="1:17" s="3" customFormat="1" ht="30" customHeight="1" thickBot="1" x14ac:dyDescent="0.35">
      <c r="A19" s="189"/>
      <c r="B19" s="190" t="s">
        <v>74</v>
      </c>
      <c r="C19" s="191"/>
      <c r="D19" s="192"/>
      <c r="E19" s="193"/>
      <c r="F19" s="204"/>
      <c r="G19" s="205"/>
      <c r="H19" s="206"/>
      <c r="I19" s="207">
        <v>0.10903935185185186</v>
      </c>
      <c r="J19" s="208">
        <f t="shared" si="0"/>
        <v>1.0381944444444458E-2</v>
      </c>
      <c r="K19" s="209"/>
      <c r="L19" s="379"/>
      <c r="M19" s="210"/>
      <c r="N19" s="43"/>
      <c r="O19" s="13"/>
    </row>
    <row r="20" spans="1:17" s="3" customFormat="1" ht="30" customHeight="1" x14ac:dyDescent="0.3">
      <c r="A20" s="51">
        <v>10</v>
      </c>
      <c r="B20" s="118" t="s">
        <v>93</v>
      </c>
      <c r="C20" s="181">
        <v>6</v>
      </c>
      <c r="D20" s="128">
        <f>COUNTA(L32:L96)+D18+1</f>
        <v>161</v>
      </c>
      <c r="E20" s="129">
        <f>COUNTA(L32:L96)+1</f>
        <v>8</v>
      </c>
      <c r="F20" s="201">
        <f>MIN(L32:L95)</f>
        <v>41.719000000000001</v>
      </c>
      <c r="G20" s="202">
        <f>AVERAGE(L32:L98)</f>
        <v>42.269285714285715</v>
      </c>
      <c r="H20" s="203">
        <f>G20-F20</f>
        <v>0.55028571428571382</v>
      </c>
      <c r="I20" s="110">
        <v>0.11302083333333333</v>
      </c>
      <c r="J20" s="111">
        <f t="shared" si="0"/>
        <v>3.9814814814814747E-3</v>
      </c>
      <c r="K20" s="112">
        <f>J20+K18</f>
        <v>4.1516203703703694E-2</v>
      </c>
      <c r="L20" s="375">
        <v>57.418999999999997</v>
      </c>
      <c r="M20" s="113"/>
      <c r="N20" s="43"/>
      <c r="O20" s="13"/>
    </row>
    <row r="21" spans="1:17" s="3" customFormat="1" ht="30" customHeight="1" x14ac:dyDescent="0.3">
      <c r="A21" s="52">
        <v>11</v>
      </c>
      <c r="B21" s="120" t="s">
        <v>94</v>
      </c>
      <c r="C21" s="182"/>
      <c r="D21" s="127">
        <f>COUNTA(M32:M96)+D20+1</f>
        <v>175</v>
      </c>
      <c r="E21" s="130">
        <f>COUNTA(M32:M96)+1</f>
        <v>14</v>
      </c>
      <c r="F21" s="56">
        <f>MIN(M32:M95)</f>
        <v>43.283999999999999</v>
      </c>
      <c r="G21" s="26">
        <f>AVERAGE(M32:M98)</f>
        <v>43.651923076923069</v>
      </c>
      <c r="H21" s="55">
        <f>G21-F21</f>
        <v>0.36792307692306991</v>
      </c>
      <c r="I21" s="60">
        <v>0.12025462962962963</v>
      </c>
      <c r="J21" s="111">
        <f t="shared" si="0"/>
        <v>7.2337962962962937E-3</v>
      </c>
      <c r="K21" s="67">
        <f>J21+K17</f>
        <v>4.6840277777777772E-2</v>
      </c>
      <c r="L21" s="376">
        <v>57.005000000000003</v>
      </c>
      <c r="M21" s="45"/>
      <c r="N21" s="30"/>
      <c r="O21" s="13"/>
    </row>
    <row r="22" spans="1:17" s="3" customFormat="1" ht="30" customHeight="1" thickBot="1" x14ac:dyDescent="0.35">
      <c r="A22" s="53">
        <v>12</v>
      </c>
      <c r="B22" s="122" t="s">
        <v>93</v>
      </c>
      <c r="C22" s="184"/>
      <c r="D22" s="131">
        <f>COUNTA(N32:N96)+1+D21</f>
        <v>199</v>
      </c>
      <c r="E22" s="132">
        <f>COUNTA(N32:N96)+1</f>
        <v>24</v>
      </c>
      <c r="F22" s="194">
        <f>MIN(N32:N95)</f>
        <v>41.81</v>
      </c>
      <c r="G22" s="195">
        <f>AVERAGE(N32:N98)</f>
        <v>42.108043478260875</v>
      </c>
      <c r="H22" s="196">
        <f>G22-F22</f>
        <v>0.29804347826087252</v>
      </c>
      <c r="I22" s="211">
        <v>0.13210648148148149</v>
      </c>
      <c r="J22" s="198">
        <f t="shared" si="0"/>
        <v>1.1851851851851863E-2</v>
      </c>
      <c r="K22" s="212">
        <f>J22+K20</f>
        <v>5.3368055555555557E-2</v>
      </c>
      <c r="L22" s="378">
        <v>945.55399999999997</v>
      </c>
      <c r="M22" s="213"/>
      <c r="N22" s="35"/>
      <c r="O22" s="13"/>
    </row>
    <row r="23" spans="1:17" s="3" customFormat="1" ht="30" customHeight="1" thickBot="1" x14ac:dyDescent="0.35">
      <c r="A23" s="189"/>
      <c r="B23" s="190" t="s">
        <v>74</v>
      </c>
      <c r="C23" s="191"/>
      <c r="D23" s="192"/>
      <c r="E23" s="193"/>
      <c r="F23" s="204"/>
      <c r="G23" s="205"/>
      <c r="H23" s="206"/>
      <c r="I23" s="207">
        <v>0.14251157407407408</v>
      </c>
      <c r="J23" s="208">
        <f t="shared" si="0"/>
        <v>1.0405092592592591E-2</v>
      </c>
      <c r="K23" s="215"/>
      <c r="L23" s="379"/>
      <c r="M23" s="216"/>
      <c r="N23" s="35"/>
      <c r="O23" s="13"/>
    </row>
    <row r="24" spans="1:17" s="3" customFormat="1" ht="30" customHeight="1" x14ac:dyDescent="0.3">
      <c r="A24" s="51">
        <v>13</v>
      </c>
      <c r="B24" s="118" t="s">
        <v>93</v>
      </c>
      <c r="C24" s="181">
        <v>7</v>
      </c>
      <c r="D24" s="128">
        <f>COUNTA(O32:O96)+D22+1</f>
        <v>207</v>
      </c>
      <c r="E24" s="129">
        <f>COUNTA(N32:N96)+1</f>
        <v>24</v>
      </c>
      <c r="F24" s="201">
        <f>MIN(O32:O95)</f>
        <v>42.203000000000003</v>
      </c>
      <c r="G24" s="202">
        <f>AVERAGE(O32:O98)</f>
        <v>42.556142857142859</v>
      </c>
      <c r="H24" s="203">
        <f>G24-F24</f>
        <v>0.35314285714285631</v>
      </c>
      <c r="I24" s="110">
        <v>0.14651620370370369</v>
      </c>
      <c r="J24" s="111">
        <f t="shared" si="0"/>
        <v>4.004629629629608E-3</v>
      </c>
      <c r="K24" s="214">
        <f>J24+K22</f>
        <v>5.7372685185185165E-2</v>
      </c>
      <c r="L24" s="375">
        <v>57.100999999999999</v>
      </c>
      <c r="M24" s="113"/>
      <c r="N24" s="30"/>
      <c r="O24" s="13"/>
    </row>
    <row r="25" spans="1:17" s="3" customFormat="1" ht="30" customHeight="1" x14ac:dyDescent="0.3">
      <c r="A25" s="52">
        <v>14</v>
      </c>
      <c r="B25" s="121" t="s">
        <v>94</v>
      </c>
      <c r="C25" s="182"/>
      <c r="D25" s="127">
        <f>COUNTA(P32:P96)+D24+1</f>
        <v>227</v>
      </c>
      <c r="E25" s="130">
        <f>COUNTA(P32:P96)+1</f>
        <v>20</v>
      </c>
      <c r="F25" s="56">
        <f>MIN(P32:P95)</f>
        <v>42.881999999999998</v>
      </c>
      <c r="G25" s="26">
        <f>AVERAGE(P32:P98)</f>
        <v>43.342000000000006</v>
      </c>
      <c r="H25" s="55">
        <f>G25-F25</f>
        <v>0.46000000000000796</v>
      </c>
      <c r="I25" s="60">
        <v>0.15671296296296297</v>
      </c>
      <c r="J25" s="66">
        <f t="shared" si="0"/>
        <v>1.019675925925928E-2</v>
      </c>
      <c r="K25" s="68">
        <f>J25+K21</f>
        <v>5.7037037037037053E-2</v>
      </c>
      <c r="L25" s="376">
        <v>55.960999999999999</v>
      </c>
      <c r="M25" s="45"/>
      <c r="N25" s="31"/>
    </row>
    <row r="26" spans="1:17" s="3" customFormat="1" ht="30" customHeight="1" thickBot="1" x14ac:dyDescent="0.35">
      <c r="A26" s="53" t="s">
        <v>32</v>
      </c>
      <c r="B26" s="122" t="s">
        <v>93</v>
      </c>
      <c r="C26" s="184"/>
      <c r="D26" s="131">
        <f>COUNTA(Q32:Q96)+D25+1</f>
        <v>248</v>
      </c>
      <c r="E26" s="132">
        <f>COUNTA(Q32:Q96)+1</f>
        <v>21</v>
      </c>
      <c r="F26" s="57">
        <f>MIN(Q32:Q95)</f>
        <v>41.981000000000002</v>
      </c>
      <c r="G26" s="46">
        <f>AVERAGE(Q32:Q98)</f>
        <v>42.266850000000005</v>
      </c>
      <c r="H26" s="58">
        <f>G26-F26</f>
        <v>0.28585000000000349</v>
      </c>
      <c r="I26" s="61" t="str">
        <f>'Общие результаты'!G6</f>
        <v>4:00:12</v>
      </c>
      <c r="J26" s="69">
        <f t="shared" si="0"/>
        <v>1.009259259259257E-2</v>
      </c>
      <c r="K26" s="70">
        <f>J26+K24</f>
        <v>6.7465277777777735E-2</v>
      </c>
      <c r="L26" s="377"/>
      <c r="M26" s="47"/>
      <c r="N26" s="31"/>
    </row>
    <row r="27" spans="1:17" s="3" customFormat="1" ht="30" customHeight="1" x14ac:dyDescent="0.3">
      <c r="A27" s="32"/>
      <c r="B27" s="33"/>
      <c r="C27" s="34"/>
      <c r="D27" s="34"/>
      <c r="E27" s="34"/>
      <c r="F27" s="25">
        <f>AVERAGE(F8,F10,F12,F14,F16,F18,F20,F22,F24,F26)</f>
        <v>41.977666666666664</v>
      </c>
      <c r="G27" s="27">
        <f>AVERAGE(C32:C61,E32:E61,F32:F61,H32:H64,I32:I62,K32:K64,L32:L62,N32:N64,O32:O64,Q32:Q64)</f>
        <v>42.365535433070875</v>
      </c>
      <c r="H27" s="28">
        <f>AVERAGE(H8,H10,H12,H14,H16,H18,H20,H22,H24,H26)</f>
        <v>0.39695618817575468</v>
      </c>
      <c r="I27" s="226" t="s">
        <v>144</v>
      </c>
      <c r="J27" s="34"/>
      <c r="K27" s="34"/>
      <c r="L27" s="14"/>
      <c r="M27" s="14"/>
    </row>
    <row r="28" spans="1:17" ht="27.75" customHeight="1" thickBot="1" x14ac:dyDescent="0.35">
      <c r="A28" s="15"/>
      <c r="B28" s="15"/>
      <c r="C28" s="15"/>
      <c r="D28" s="16"/>
      <c r="E28" s="17"/>
      <c r="F28" s="18">
        <f>AVERAGE(F9,F13,F17,F21,F25)</f>
        <v>43.025199999999998</v>
      </c>
      <c r="G28" s="27">
        <f>AVERAGE(D32:D61,G32:G61,J32:J62,M32:M64,P32:P64)</f>
        <v>43.346048076923061</v>
      </c>
      <c r="H28" s="19">
        <f>AVERAGE(H9,H13,H17,H21,H25)</f>
        <v>0.3457906759906777</v>
      </c>
      <c r="I28" s="227" t="s">
        <v>145</v>
      </c>
      <c r="J28" s="17" t="s">
        <v>18</v>
      </c>
      <c r="K28" s="17"/>
      <c r="L28" s="14"/>
      <c r="M28" s="14"/>
    </row>
    <row r="29" spans="1:17" ht="30" customHeight="1" thickBot="1" x14ac:dyDescent="0.35">
      <c r="A29" s="20"/>
      <c r="B29" s="20"/>
      <c r="C29" s="20"/>
      <c r="D29" s="17"/>
      <c r="E29" s="17"/>
      <c r="F29" s="21">
        <f>AVERAGE(F8:F26)</f>
        <v>42.351785714285711</v>
      </c>
      <c r="G29" s="22">
        <f>AVERAGE(C32:Q73)</f>
        <v>42.812384615384616</v>
      </c>
      <c r="H29" s="23">
        <f>AVERAGE(H8:H26)</f>
        <v>0.37868279096679863</v>
      </c>
      <c r="I29" s="17"/>
      <c r="J29" s="17"/>
      <c r="K29" s="17"/>
      <c r="L29" s="20"/>
      <c r="M29" s="20"/>
    </row>
    <row r="30" spans="1:17" ht="15" thickBot="1" x14ac:dyDescent="0.35"/>
    <row r="31" spans="1:17" ht="15" thickBot="1" x14ac:dyDescent="0.35">
      <c r="C31" s="115" t="str">
        <f>B8</f>
        <v>Шендрик Влад</v>
      </c>
      <c r="D31" s="116" t="str">
        <f>B9</f>
        <v>Загорулько Ваня</v>
      </c>
      <c r="E31" s="116" t="str">
        <f>B10</f>
        <v>Шендрик Влад</v>
      </c>
      <c r="F31" s="116" t="str">
        <f>B12</f>
        <v>Шендрик Влад</v>
      </c>
      <c r="G31" s="116" t="str">
        <f>B13</f>
        <v>Загорулько Ваня</v>
      </c>
      <c r="H31" s="116" t="str">
        <f>B14</f>
        <v>Шендрик Влад</v>
      </c>
      <c r="I31" s="116" t="str">
        <f>B16</f>
        <v>Шендрик Влад</v>
      </c>
      <c r="J31" s="116" t="str">
        <f>B17</f>
        <v>Загорулько Ваня</v>
      </c>
      <c r="K31" s="116" t="str">
        <f>B18</f>
        <v>Шендрик Влад</v>
      </c>
      <c r="L31" s="116" t="str">
        <f>B20</f>
        <v>Шендрик Влад</v>
      </c>
      <c r="M31" s="116" t="str">
        <f>B21</f>
        <v>Загорулько Ваня</v>
      </c>
      <c r="N31" s="116" t="str">
        <f>B22</f>
        <v>Шендрик Влад</v>
      </c>
      <c r="O31" s="116" t="str">
        <f>B24</f>
        <v>Шендрик Влад</v>
      </c>
      <c r="P31" s="116" t="str">
        <f>B25</f>
        <v>Загорулько Ваня</v>
      </c>
      <c r="Q31" s="117" t="str">
        <f>B26</f>
        <v>Шендрик Влад</v>
      </c>
    </row>
    <row r="32" spans="1:17" x14ac:dyDescent="0.3">
      <c r="B32" s="1">
        <v>1</v>
      </c>
      <c r="C32" s="353">
        <v>48.57</v>
      </c>
      <c r="D32" s="354">
        <v>43.061</v>
      </c>
      <c r="E32" s="354"/>
      <c r="F32" s="354">
        <v>42.954000000000001</v>
      </c>
      <c r="G32" s="354">
        <v>43.33</v>
      </c>
      <c r="H32" s="354">
        <v>42.459000000000003</v>
      </c>
      <c r="I32" s="354">
        <v>43.027000000000001</v>
      </c>
      <c r="J32" s="354">
        <v>43.331000000000003</v>
      </c>
      <c r="K32" s="354">
        <v>44.298999999999999</v>
      </c>
      <c r="L32" s="354">
        <v>41.719000000000001</v>
      </c>
      <c r="M32" s="354">
        <v>44.42</v>
      </c>
      <c r="N32" s="354">
        <v>42.22</v>
      </c>
      <c r="O32" s="354">
        <v>43.037999999999997</v>
      </c>
      <c r="P32" s="354">
        <v>43.603999999999999</v>
      </c>
      <c r="Q32" s="367">
        <v>42.883000000000003</v>
      </c>
    </row>
    <row r="33" spans="2:17" x14ac:dyDescent="0.3">
      <c r="B33" s="1">
        <v>2</v>
      </c>
      <c r="C33" s="353">
        <v>43.343000000000004</v>
      </c>
      <c r="D33" s="354">
        <v>43.936</v>
      </c>
      <c r="E33" s="354"/>
      <c r="F33" s="354">
        <v>42.844000000000001</v>
      </c>
      <c r="G33" s="354">
        <v>43.731999999999999</v>
      </c>
      <c r="H33" s="354">
        <v>42.079000000000001</v>
      </c>
      <c r="I33" s="354">
        <v>42.53</v>
      </c>
      <c r="J33" s="354">
        <v>43.179000000000002</v>
      </c>
      <c r="K33" s="354">
        <v>43.289000000000001</v>
      </c>
      <c r="L33" s="354">
        <v>42.515999999999998</v>
      </c>
      <c r="M33" s="368">
        <v>43.573999999999998</v>
      </c>
      <c r="N33" s="368">
        <v>42.207999999999998</v>
      </c>
      <c r="O33" s="354">
        <v>42.744</v>
      </c>
      <c r="P33" s="354">
        <v>43.292999999999999</v>
      </c>
      <c r="Q33" s="367">
        <v>42.264000000000003</v>
      </c>
    </row>
    <row r="34" spans="2:17" x14ac:dyDescent="0.3">
      <c r="B34" s="1">
        <v>3</v>
      </c>
      <c r="C34" s="353">
        <v>44.841000000000001</v>
      </c>
      <c r="D34" s="354">
        <v>43.252000000000002</v>
      </c>
      <c r="E34" s="354"/>
      <c r="F34" s="354">
        <v>42.552999999999997</v>
      </c>
      <c r="G34" s="354">
        <v>43.356000000000002</v>
      </c>
      <c r="H34" s="354">
        <v>42.030999999999999</v>
      </c>
      <c r="I34" s="354">
        <v>42.468000000000004</v>
      </c>
      <c r="J34" s="354">
        <v>43.424999999999997</v>
      </c>
      <c r="K34" s="354">
        <v>42.192</v>
      </c>
      <c r="L34" s="354">
        <v>42.225999999999999</v>
      </c>
      <c r="M34" s="368">
        <v>43.4</v>
      </c>
      <c r="N34" s="368">
        <v>42.29</v>
      </c>
      <c r="O34" s="354">
        <v>43.075000000000003</v>
      </c>
      <c r="P34" s="354">
        <v>43.67</v>
      </c>
      <c r="Q34" s="367">
        <v>42.164999999999999</v>
      </c>
    </row>
    <row r="35" spans="2:17" x14ac:dyDescent="0.3">
      <c r="B35" s="1">
        <v>4</v>
      </c>
      <c r="C35" s="353">
        <v>43.72</v>
      </c>
      <c r="D35" s="354">
        <v>43.402000000000001</v>
      </c>
      <c r="E35" s="354"/>
      <c r="F35" s="354">
        <v>42.3</v>
      </c>
      <c r="G35" s="354">
        <v>44.320999999999998</v>
      </c>
      <c r="H35" s="354">
        <v>42.341000000000001</v>
      </c>
      <c r="I35" s="354">
        <v>42.139000000000003</v>
      </c>
      <c r="J35" s="354">
        <v>43.591000000000001</v>
      </c>
      <c r="K35" s="354">
        <v>42.305</v>
      </c>
      <c r="L35" s="354">
        <v>42.704000000000001</v>
      </c>
      <c r="M35" s="368">
        <v>44.356000000000002</v>
      </c>
      <c r="N35" s="368">
        <v>42.174999999999997</v>
      </c>
      <c r="O35" s="354">
        <v>42.203000000000003</v>
      </c>
      <c r="P35" s="354">
        <v>43.151000000000003</v>
      </c>
      <c r="Q35" s="367">
        <v>42.088000000000001</v>
      </c>
    </row>
    <row r="36" spans="2:17" x14ac:dyDescent="0.3">
      <c r="B36" s="1">
        <v>5</v>
      </c>
      <c r="C36" s="353">
        <v>45.134999999999998</v>
      </c>
      <c r="D36" s="354">
        <v>43.139000000000003</v>
      </c>
      <c r="E36" s="354"/>
      <c r="F36" s="354">
        <v>42.384</v>
      </c>
      <c r="G36" s="354">
        <v>43.363</v>
      </c>
      <c r="H36" s="354">
        <v>42.216000000000001</v>
      </c>
      <c r="I36" s="354">
        <v>42.203000000000003</v>
      </c>
      <c r="J36" s="354">
        <v>43.963999999999999</v>
      </c>
      <c r="K36" s="354">
        <v>42.295000000000002</v>
      </c>
      <c r="L36" s="354">
        <v>42.334000000000003</v>
      </c>
      <c r="M36" s="354">
        <v>43.454999999999998</v>
      </c>
      <c r="N36" s="354">
        <v>42.018000000000001</v>
      </c>
      <c r="O36" s="354">
        <v>42.287999999999997</v>
      </c>
      <c r="P36" s="354">
        <v>43.459000000000003</v>
      </c>
      <c r="Q36" s="367">
        <v>42.171999999999997</v>
      </c>
    </row>
    <row r="37" spans="2:17" x14ac:dyDescent="0.3">
      <c r="B37" s="1">
        <v>6</v>
      </c>
      <c r="C37" s="353">
        <v>42.786000000000001</v>
      </c>
      <c r="D37" s="354">
        <v>43.311999999999998</v>
      </c>
      <c r="E37" s="354"/>
      <c r="F37" s="354">
        <v>42.585000000000001</v>
      </c>
      <c r="G37" s="354">
        <v>43.353000000000002</v>
      </c>
      <c r="H37" s="354">
        <v>42.176000000000002</v>
      </c>
      <c r="I37" s="354">
        <v>42.106000000000002</v>
      </c>
      <c r="J37" s="354">
        <v>43.192</v>
      </c>
      <c r="K37" s="354">
        <v>41.981000000000002</v>
      </c>
      <c r="L37" s="354">
        <v>42.119</v>
      </c>
      <c r="M37" s="354">
        <v>43.42</v>
      </c>
      <c r="N37" s="354">
        <v>42.063000000000002</v>
      </c>
      <c r="O37" s="354">
        <v>42.253</v>
      </c>
      <c r="P37" s="354">
        <v>43.262</v>
      </c>
      <c r="Q37" s="367">
        <v>42.067999999999998</v>
      </c>
    </row>
    <row r="38" spans="2:17" x14ac:dyDescent="0.3">
      <c r="B38" s="1">
        <v>7</v>
      </c>
      <c r="C38" s="353">
        <v>42.509</v>
      </c>
      <c r="D38" s="354">
        <v>43.040999999999997</v>
      </c>
      <c r="E38" s="354"/>
      <c r="F38" s="354"/>
      <c r="G38" s="354">
        <v>43.709000000000003</v>
      </c>
      <c r="H38" s="354"/>
      <c r="I38" s="354">
        <v>42.347999999999999</v>
      </c>
      <c r="J38" s="354">
        <v>43.485999999999997</v>
      </c>
      <c r="K38" s="354">
        <v>42.154000000000003</v>
      </c>
      <c r="L38" s="354">
        <v>42.267000000000003</v>
      </c>
      <c r="M38" s="354">
        <v>43.283999999999999</v>
      </c>
      <c r="N38" s="354">
        <v>42.11</v>
      </c>
      <c r="O38" s="354">
        <v>42.292000000000002</v>
      </c>
      <c r="P38" s="354">
        <v>43.438000000000002</v>
      </c>
      <c r="Q38" s="367">
        <v>42.055999999999997</v>
      </c>
    </row>
    <row r="39" spans="2:17" x14ac:dyDescent="0.3">
      <c r="B39" s="1">
        <v>8</v>
      </c>
      <c r="C39" s="353">
        <v>42.41</v>
      </c>
      <c r="D39" s="354">
        <v>43.185000000000002</v>
      </c>
      <c r="E39" s="354"/>
      <c r="F39" s="354"/>
      <c r="G39" s="354">
        <v>43.311</v>
      </c>
      <c r="H39" s="354"/>
      <c r="I39" s="354"/>
      <c r="J39" s="354">
        <v>43.573999999999998</v>
      </c>
      <c r="K39" s="354">
        <v>42.347000000000001</v>
      </c>
      <c r="L39" s="354"/>
      <c r="M39" s="354">
        <v>43.52</v>
      </c>
      <c r="N39" s="354">
        <v>41.972000000000001</v>
      </c>
      <c r="O39" s="354"/>
      <c r="P39" s="354">
        <v>43.363</v>
      </c>
      <c r="Q39" s="367">
        <v>42.865000000000002</v>
      </c>
    </row>
    <row r="40" spans="2:17" x14ac:dyDescent="0.3">
      <c r="B40" s="1">
        <v>9</v>
      </c>
      <c r="C40" s="356">
        <v>42.042999999999999</v>
      </c>
      <c r="D40" s="354">
        <v>43.503</v>
      </c>
      <c r="E40" s="354"/>
      <c r="F40" s="354"/>
      <c r="G40" s="354">
        <v>43.222999999999999</v>
      </c>
      <c r="H40" s="354"/>
      <c r="I40" s="354"/>
      <c r="J40" s="354">
        <v>43.093000000000004</v>
      </c>
      <c r="K40" s="354">
        <v>42.173999999999999</v>
      </c>
      <c r="L40" s="354"/>
      <c r="M40" s="354">
        <v>43.597999999999999</v>
      </c>
      <c r="N40" s="354">
        <v>41.985999999999997</v>
      </c>
      <c r="O40" s="354"/>
      <c r="P40" s="354">
        <v>43.887999999999998</v>
      </c>
      <c r="Q40" s="367">
        <v>41.981000000000002</v>
      </c>
    </row>
    <row r="41" spans="2:17" x14ac:dyDescent="0.3">
      <c r="B41" s="1">
        <v>10</v>
      </c>
      <c r="C41" s="353">
        <v>42.186999999999998</v>
      </c>
      <c r="D41" s="354">
        <v>43.079000000000001</v>
      </c>
      <c r="E41" s="354"/>
      <c r="F41" s="354"/>
      <c r="G41" s="354">
        <v>43.01</v>
      </c>
      <c r="H41" s="354"/>
      <c r="I41" s="354"/>
      <c r="J41" s="354">
        <v>43.499000000000002</v>
      </c>
      <c r="K41" s="354">
        <v>42.131999999999998</v>
      </c>
      <c r="L41" s="354"/>
      <c r="M41" s="354">
        <v>43.430999999999997</v>
      </c>
      <c r="N41" s="354">
        <v>42.07</v>
      </c>
      <c r="O41" s="354"/>
      <c r="P41" s="354">
        <v>43.241999999999997</v>
      </c>
      <c r="Q41" s="367">
        <v>42.503999999999998</v>
      </c>
    </row>
    <row r="42" spans="2:17" x14ac:dyDescent="0.3">
      <c r="B42" s="1">
        <v>11</v>
      </c>
      <c r="C42" s="353">
        <v>41.982999999999997</v>
      </c>
      <c r="D42" s="354">
        <v>43.008000000000003</v>
      </c>
      <c r="E42" s="354"/>
      <c r="F42" s="354"/>
      <c r="G42" s="354">
        <v>43.052</v>
      </c>
      <c r="H42" s="354"/>
      <c r="I42" s="354"/>
      <c r="J42" s="354">
        <v>43.122</v>
      </c>
      <c r="K42" s="354">
        <v>42.119</v>
      </c>
      <c r="L42" s="354"/>
      <c r="M42" s="354">
        <v>43.329000000000001</v>
      </c>
      <c r="N42" s="354">
        <v>41.868000000000002</v>
      </c>
      <c r="O42" s="354"/>
      <c r="P42" s="354">
        <v>43.151000000000003</v>
      </c>
      <c r="Q42" s="367">
        <v>42.649000000000001</v>
      </c>
    </row>
    <row r="43" spans="2:17" x14ac:dyDescent="0.3">
      <c r="B43" s="1">
        <v>12</v>
      </c>
      <c r="C43" s="353">
        <v>42.009</v>
      </c>
      <c r="D43" s="354">
        <v>43.033999999999999</v>
      </c>
      <c r="E43" s="354"/>
      <c r="F43" s="354"/>
      <c r="G43" s="354">
        <v>43.198999999999998</v>
      </c>
      <c r="H43" s="354"/>
      <c r="I43" s="354"/>
      <c r="J43" s="354">
        <v>43.311</v>
      </c>
      <c r="K43" s="354">
        <v>41.844000000000001</v>
      </c>
      <c r="L43" s="354"/>
      <c r="M43" s="354">
        <v>44.2</v>
      </c>
      <c r="N43" s="354">
        <v>41.81</v>
      </c>
      <c r="O43" s="354"/>
      <c r="P43" s="354">
        <v>42.923999999999999</v>
      </c>
      <c r="Q43" s="367">
        <v>42.194000000000003</v>
      </c>
    </row>
    <row r="44" spans="2:17" x14ac:dyDescent="0.3">
      <c r="B44" s="1">
        <v>13</v>
      </c>
      <c r="C44" s="353">
        <v>41.914000000000001</v>
      </c>
      <c r="D44" s="354">
        <v>42.947000000000003</v>
      </c>
      <c r="E44" s="354"/>
      <c r="F44" s="354"/>
      <c r="G44" s="354">
        <v>43.151000000000003</v>
      </c>
      <c r="H44" s="354"/>
      <c r="I44" s="354"/>
      <c r="J44" s="354">
        <v>43.335000000000001</v>
      </c>
      <c r="K44" s="354">
        <v>42.906999999999996</v>
      </c>
      <c r="L44" s="354"/>
      <c r="M44" s="354">
        <v>43.488</v>
      </c>
      <c r="N44" s="354">
        <v>42.014000000000003</v>
      </c>
      <c r="O44" s="354"/>
      <c r="P44" s="354">
        <v>44.043999999999997</v>
      </c>
      <c r="Q44" s="367">
        <v>42.12</v>
      </c>
    </row>
    <row r="45" spans="2:17" x14ac:dyDescent="0.3">
      <c r="B45" s="1">
        <v>14</v>
      </c>
      <c r="C45" s="357">
        <v>42.231999999999999</v>
      </c>
      <c r="D45" s="354">
        <v>43.164000000000001</v>
      </c>
      <c r="E45" s="354"/>
      <c r="F45" s="354"/>
      <c r="G45" s="354">
        <v>43.046999999999997</v>
      </c>
      <c r="H45" s="354"/>
      <c r="I45" s="354"/>
      <c r="J45" s="354">
        <v>43.317</v>
      </c>
      <c r="K45" s="354">
        <v>42.234999999999999</v>
      </c>
      <c r="L45" s="354"/>
      <c r="M45" s="354"/>
      <c r="N45" s="354">
        <v>42.225999999999999</v>
      </c>
      <c r="O45" s="354"/>
      <c r="P45" s="354">
        <v>43.109000000000002</v>
      </c>
      <c r="Q45" s="367">
        <v>42.45</v>
      </c>
    </row>
    <row r="46" spans="2:17" x14ac:dyDescent="0.3">
      <c r="B46" s="1">
        <v>15</v>
      </c>
      <c r="C46" s="353">
        <v>42.142000000000003</v>
      </c>
      <c r="D46" s="354">
        <v>43.075000000000003</v>
      </c>
      <c r="E46" s="354"/>
      <c r="F46" s="354"/>
      <c r="G46" s="354">
        <v>43.25</v>
      </c>
      <c r="H46" s="354"/>
      <c r="I46" s="354"/>
      <c r="J46" s="354">
        <v>43.1</v>
      </c>
      <c r="K46" s="354">
        <v>42.195999999999998</v>
      </c>
      <c r="L46" s="354"/>
      <c r="M46" s="354"/>
      <c r="N46" s="354">
        <v>42.103999999999999</v>
      </c>
      <c r="O46" s="354"/>
      <c r="P46" s="354">
        <v>43.374000000000002</v>
      </c>
      <c r="Q46" s="367">
        <v>42.179000000000002</v>
      </c>
    </row>
    <row r="47" spans="2:17" x14ac:dyDescent="0.3">
      <c r="B47" s="1">
        <v>16</v>
      </c>
      <c r="C47" s="353">
        <v>42.042999999999999</v>
      </c>
      <c r="D47" s="358">
        <v>43.088999999999999</v>
      </c>
      <c r="E47" s="354"/>
      <c r="F47" s="354"/>
      <c r="G47" s="354">
        <v>43.276000000000003</v>
      </c>
      <c r="H47" s="354"/>
      <c r="I47" s="354"/>
      <c r="J47" s="354">
        <v>43.203000000000003</v>
      </c>
      <c r="K47" s="354">
        <v>41.929000000000002</v>
      </c>
      <c r="L47" s="354"/>
      <c r="M47" s="354"/>
      <c r="N47" s="354">
        <v>42.238</v>
      </c>
      <c r="O47" s="354"/>
      <c r="P47" s="354">
        <v>42.881999999999998</v>
      </c>
      <c r="Q47" s="367">
        <v>42.116</v>
      </c>
    </row>
    <row r="48" spans="2:17" x14ac:dyDescent="0.3">
      <c r="B48" s="1">
        <v>17</v>
      </c>
      <c r="C48" s="353">
        <v>41.856000000000002</v>
      </c>
      <c r="D48" s="354">
        <v>42.914999999999999</v>
      </c>
      <c r="E48" s="354"/>
      <c r="F48" s="354"/>
      <c r="G48" s="354">
        <v>43.256</v>
      </c>
      <c r="H48" s="354"/>
      <c r="I48" s="354"/>
      <c r="J48" s="354">
        <v>43.713999999999999</v>
      </c>
      <c r="K48" s="354">
        <v>41.933999999999997</v>
      </c>
      <c r="L48" s="354"/>
      <c r="M48" s="354"/>
      <c r="N48" s="354">
        <v>42.143999999999998</v>
      </c>
      <c r="O48" s="354"/>
      <c r="P48" s="354">
        <v>42.966000000000001</v>
      </c>
      <c r="Q48" s="367">
        <v>42.201999999999998</v>
      </c>
    </row>
    <row r="49" spans="2:17" x14ac:dyDescent="0.3">
      <c r="B49" s="1">
        <v>18</v>
      </c>
      <c r="C49" s="353">
        <v>42.332000000000001</v>
      </c>
      <c r="D49" s="354">
        <v>42.933</v>
      </c>
      <c r="E49" s="354"/>
      <c r="F49" s="354"/>
      <c r="G49" s="354">
        <v>43.627000000000002</v>
      </c>
      <c r="H49" s="354"/>
      <c r="I49" s="354"/>
      <c r="J49" s="354">
        <v>43.945</v>
      </c>
      <c r="K49" s="354">
        <v>41.981999999999999</v>
      </c>
      <c r="L49" s="354"/>
      <c r="M49" s="354"/>
      <c r="N49" s="354">
        <v>42.103999999999999</v>
      </c>
      <c r="O49" s="354"/>
      <c r="P49" s="354">
        <v>43.387</v>
      </c>
      <c r="Q49" s="367">
        <v>42.075000000000003</v>
      </c>
    </row>
    <row r="50" spans="2:17" x14ac:dyDescent="0.3">
      <c r="B50" s="1">
        <v>19</v>
      </c>
      <c r="C50" s="353">
        <v>42.170999999999999</v>
      </c>
      <c r="D50" s="354">
        <v>43.097999999999999</v>
      </c>
      <c r="E50" s="354"/>
      <c r="F50" s="354"/>
      <c r="G50" s="354">
        <v>43.106999999999999</v>
      </c>
      <c r="H50" s="354"/>
      <c r="I50" s="354"/>
      <c r="J50" s="354">
        <v>43.244999999999997</v>
      </c>
      <c r="K50" s="354">
        <v>42.213000000000001</v>
      </c>
      <c r="L50" s="354"/>
      <c r="M50" s="354"/>
      <c r="N50" s="354">
        <v>42.018000000000001</v>
      </c>
      <c r="O50" s="354"/>
      <c r="P50" s="354">
        <v>43.290999999999997</v>
      </c>
      <c r="Q50" s="367">
        <v>42.273000000000003</v>
      </c>
    </row>
    <row r="51" spans="2:17" x14ac:dyDescent="0.3">
      <c r="B51" s="1">
        <v>20</v>
      </c>
      <c r="C51" s="353">
        <v>41.939</v>
      </c>
      <c r="D51" s="354">
        <v>43.576000000000001</v>
      </c>
      <c r="E51" s="354"/>
      <c r="F51" s="354"/>
      <c r="G51" s="354">
        <v>43.423999999999999</v>
      </c>
      <c r="H51" s="354"/>
      <c r="I51" s="354"/>
      <c r="J51" s="354">
        <v>43.128999999999998</v>
      </c>
      <c r="K51" s="354">
        <v>41.997</v>
      </c>
      <c r="L51" s="354"/>
      <c r="M51" s="354"/>
      <c r="N51" s="354">
        <v>42.283000000000001</v>
      </c>
      <c r="O51" s="354"/>
      <c r="P51" s="354"/>
      <c r="Q51" s="367">
        <v>42.033000000000001</v>
      </c>
    </row>
    <row r="52" spans="2:17" x14ac:dyDescent="0.3">
      <c r="B52" s="1">
        <v>21</v>
      </c>
      <c r="C52" s="353">
        <v>41.965000000000003</v>
      </c>
      <c r="D52" s="354">
        <v>43.146999999999998</v>
      </c>
      <c r="E52" s="354"/>
      <c r="F52" s="354"/>
      <c r="G52" s="354">
        <v>43.429000000000002</v>
      </c>
      <c r="H52" s="354"/>
      <c r="I52" s="354"/>
      <c r="J52" s="354">
        <v>43.094999999999999</v>
      </c>
      <c r="K52" s="354">
        <v>42.341999999999999</v>
      </c>
      <c r="L52" s="354"/>
      <c r="M52" s="354"/>
      <c r="N52" s="354">
        <v>42.341000000000001</v>
      </c>
      <c r="O52" s="354"/>
      <c r="P52" s="354"/>
      <c r="Q52" s="367"/>
    </row>
    <row r="53" spans="2:17" x14ac:dyDescent="0.3">
      <c r="B53" s="1">
        <v>22</v>
      </c>
      <c r="C53" s="353">
        <v>42.555</v>
      </c>
      <c r="D53" s="354"/>
      <c r="E53" s="354"/>
      <c r="F53" s="354"/>
      <c r="G53" s="354">
        <v>43.104999999999997</v>
      </c>
      <c r="H53" s="354"/>
      <c r="I53" s="354"/>
      <c r="J53" s="354"/>
      <c r="K53" s="354">
        <v>41.884</v>
      </c>
      <c r="L53" s="354"/>
      <c r="M53" s="354"/>
      <c r="N53" s="354">
        <v>42.145000000000003</v>
      </c>
      <c r="O53" s="354"/>
      <c r="P53" s="354"/>
      <c r="Q53" s="367"/>
    </row>
    <row r="54" spans="2:17" x14ac:dyDescent="0.3">
      <c r="B54" s="1">
        <v>23</v>
      </c>
      <c r="C54" s="353">
        <v>42.161000000000001</v>
      </c>
      <c r="D54" s="354"/>
      <c r="E54" s="354"/>
      <c r="F54" s="354"/>
      <c r="G54" s="354">
        <v>43.259</v>
      </c>
      <c r="H54" s="354"/>
      <c r="I54" s="354"/>
      <c r="J54" s="354"/>
      <c r="K54" s="354">
        <v>41.978000000000002</v>
      </c>
      <c r="L54" s="354"/>
      <c r="M54" s="354"/>
      <c r="N54" s="354">
        <v>42.078000000000003</v>
      </c>
      <c r="O54" s="354"/>
      <c r="P54" s="354"/>
      <c r="Q54" s="367"/>
    </row>
    <row r="55" spans="2:17" x14ac:dyDescent="0.3">
      <c r="B55" s="1">
        <v>24</v>
      </c>
      <c r="C55" s="353">
        <v>41.904000000000003</v>
      </c>
      <c r="D55" s="354"/>
      <c r="E55" s="354"/>
      <c r="F55" s="354"/>
      <c r="G55" s="354">
        <v>43.19</v>
      </c>
      <c r="H55" s="354"/>
      <c r="I55" s="354"/>
      <c r="J55" s="354"/>
      <c r="K55" s="354"/>
      <c r="L55" s="354"/>
      <c r="M55" s="354"/>
      <c r="N55" s="354"/>
      <c r="O55" s="354"/>
      <c r="P55" s="354"/>
      <c r="Q55" s="367"/>
    </row>
    <row r="56" spans="2:17" x14ac:dyDescent="0.3">
      <c r="B56" s="1">
        <v>25</v>
      </c>
      <c r="C56" s="353">
        <v>41.805</v>
      </c>
      <c r="D56" s="354"/>
      <c r="E56" s="354"/>
      <c r="F56" s="354"/>
      <c r="G56" s="354">
        <v>43.146000000000001</v>
      </c>
      <c r="H56" s="354"/>
      <c r="I56" s="354"/>
      <c r="J56" s="354"/>
      <c r="K56" s="354"/>
      <c r="L56" s="354"/>
      <c r="M56" s="354"/>
      <c r="N56" s="354"/>
      <c r="O56" s="354"/>
      <c r="P56" s="354"/>
      <c r="Q56" s="367"/>
    </row>
    <row r="57" spans="2:17" x14ac:dyDescent="0.3">
      <c r="B57" s="1">
        <v>26</v>
      </c>
      <c r="C57" s="353">
        <v>41.97</v>
      </c>
      <c r="D57" s="354"/>
      <c r="E57" s="354"/>
      <c r="F57" s="354"/>
      <c r="G57" s="354">
        <v>43.036999999999999</v>
      </c>
      <c r="H57" s="354"/>
      <c r="I57" s="354"/>
      <c r="J57" s="354"/>
      <c r="K57" s="354"/>
      <c r="L57" s="354"/>
      <c r="M57" s="354"/>
      <c r="N57" s="354"/>
      <c r="O57" s="354"/>
      <c r="P57" s="354"/>
      <c r="Q57" s="367"/>
    </row>
    <row r="58" spans="2:17" x14ac:dyDescent="0.3">
      <c r="B58" s="1">
        <v>27</v>
      </c>
      <c r="C58" s="353">
        <v>41.85</v>
      </c>
      <c r="D58" s="354"/>
      <c r="E58" s="354"/>
      <c r="F58" s="354"/>
      <c r="G58" s="354">
        <v>43.216999999999999</v>
      </c>
      <c r="H58" s="354"/>
      <c r="I58" s="354"/>
      <c r="J58" s="354"/>
      <c r="K58" s="354"/>
      <c r="L58" s="354"/>
      <c r="M58" s="354"/>
      <c r="N58" s="354"/>
      <c r="O58" s="354"/>
      <c r="P58" s="354"/>
      <c r="Q58" s="367"/>
    </row>
    <row r="59" spans="2:17" x14ac:dyDescent="0.3">
      <c r="B59" s="1">
        <v>28</v>
      </c>
      <c r="C59" s="353">
        <v>41.976999999999997</v>
      </c>
      <c r="D59" s="354"/>
      <c r="E59" s="354"/>
      <c r="F59" s="354"/>
      <c r="G59" s="354">
        <v>43.569000000000003</v>
      </c>
      <c r="H59" s="354"/>
      <c r="I59" s="354"/>
      <c r="J59" s="354"/>
      <c r="K59" s="354"/>
      <c r="L59" s="354"/>
      <c r="M59" s="354"/>
      <c r="N59" s="354"/>
      <c r="O59" s="354"/>
      <c r="P59" s="354"/>
      <c r="Q59" s="367"/>
    </row>
    <row r="60" spans="2:17" x14ac:dyDescent="0.3">
      <c r="B60" s="1">
        <v>29</v>
      </c>
      <c r="C60" s="353"/>
      <c r="D60" s="354"/>
      <c r="E60" s="354"/>
      <c r="F60" s="354"/>
      <c r="G60" s="354">
        <v>42.951999999999998</v>
      </c>
      <c r="H60" s="354"/>
      <c r="I60" s="354"/>
      <c r="J60" s="354"/>
      <c r="K60" s="354"/>
      <c r="L60" s="354"/>
      <c r="M60" s="354"/>
      <c r="N60" s="354"/>
      <c r="O60" s="354"/>
      <c r="P60" s="354"/>
      <c r="Q60" s="367"/>
    </row>
    <row r="61" spans="2:17" ht="15" thickBot="1" x14ac:dyDescent="0.35">
      <c r="B61" s="1">
        <v>30</v>
      </c>
      <c r="C61" s="359"/>
      <c r="D61" s="360"/>
      <c r="E61" s="360"/>
      <c r="F61" s="360"/>
      <c r="G61" s="360">
        <v>43.268999999999998</v>
      </c>
      <c r="H61" s="360"/>
      <c r="I61" s="360"/>
      <c r="J61" s="360"/>
      <c r="K61" s="360"/>
      <c r="L61" s="360"/>
      <c r="M61" s="360"/>
      <c r="N61" s="360"/>
      <c r="O61" s="360"/>
      <c r="P61" s="360"/>
      <c r="Q61" s="369"/>
    </row>
    <row r="62" spans="2:17" x14ac:dyDescent="0.3">
      <c r="B62" s="1">
        <v>31</v>
      </c>
      <c r="C62" s="354"/>
      <c r="D62" s="354"/>
      <c r="E62" s="354"/>
      <c r="F62" s="354"/>
      <c r="G62" s="354">
        <v>43.101999999999997</v>
      </c>
      <c r="H62" s="354"/>
      <c r="I62" s="354"/>
      <c r="J62" s="354"/>
      <c r="K62" s="354"/>
      <c r="L62" s="354"/>
      <c r="M62" s="354"/>
      <c r="N62" s="354"/>
      <c r="O62" s="354"/>
      <c r="P62" s="354"/>
      <c r="Q62" s="354"/>
    </row>
    <row r="63" spans="2:17" x14ac:dyDescent="0.3">
      <c r="B63" s="1">
        <v>32</v>
      </c>
      <c r="C63" s="354"/>
      <c r="D63" s="354"/>
      <c r="E63" s="354"/>
      <c r="F63" s="354"/>
      <c r="G63" s="354">
        <v>43.302999999999997</v>
      </c>
      <c r="H63" s="354"/>
      <c r="I63" s="354"/>
      <c r="J63" s="354"/>
      <c r="K63" s="354"/>
      <c r="L63" s="354"/>
      <c r="M63" s="354"/>
      <c r="N63" s="354"/>
      <c r="O63" s="354"/>
      <c r="P63" s="354"/>
      <c r="Q63" s="354"/>
    </row>
    <row r="64" spans="2:17" x14ac:dyDescent="0.3">
      <c r="B64" s="1">
        <v>33</v>
      </c>
      <c r="C64" s="354"/>
      <c r="D64" s="354"/>
      <c r="E64" s="354"/>
      <c r="F64" s="354"/>
      <c r="G64" s="354">
        <v>43.280999999999999</v>
      </c>
      <c r="H64" s="354"/>
      <c r="I64" s="354"/>
      <c r="J64" s="354"/>
      <c r="K64" s="354"/>
      <c r="L64" s="354"/>
      <c r="M64" s="354"/>
      <c r="N64" s="354"/>
      <c r="O64" s="354"/>
      <c r="P64" s="354"/>
      <c r="Q64" s="354"/>
    </row>
    <row r="65" spans="2:17" x14ac:dyDescent="0.3">
      <c r="B65" s="1">
        <v>34</v>
      </c>
      <c r="C65" s="354"/>
      <c r="D65" s="354"/>
      <c r="E65" s="354"/>
      <c r="F65" s="354"/>
      <c r="G65" s="354"/>
      <c r="H65" s="354"/>
      <c r="I65" s="354"/>
      <c r="J65" s="354"/>
      <c r="K65" s="354"/>
      <c r="L65" s="354"/>
      <c r="M65" s="354"/>
      <c r="N65" s="354"/>
      <c r="O65" s="354"/>
      <c r="P65" s="354"/>
      <c r="Q65" s="354"/>
    </row>
    <row r="66" spans="2:17" x14ac:dyDescent="0.3">
      <c r="B66" s="1">
        <v>35</v>
      </c>
      <c r="C66" s="354"/>
      <c r="D66" s="354"/>
      <c r="E66" s="354"/>
      <c r="F66" s="354"/>
      <c r="G66" s="354"/>
      <c r="H66" s="354"/>
      <c r="I66" s="354"/>
      <c r="J66" s="354"/>
      <c r="K66" s="354"/>
      <c r="L66" s="354"/>
      <c r="M66" s="354"/>
      <c r="N66" s="354"/>
      <c r="O66" s="354"/>
      <c r="P66" s="354"/>
      <c r="Q66" s="354"/>
    </row>
    <row r="67" spans="2:17" x14ac:dyDescent="0.3">
      <c r="B67" s="1">
        <v>36</v>
      </c>
      <c r="C67" s="354"/>
      <c r="D67" s="354"/>
      <c r="E67" s="354"/>
      <c r="F67" s="354"/>
      <c r="G67" s="354"/>
      <c r="H67" s="354"/>
      <c r="I67" s="354"/>
      <c r="J67" s="354"/>
      <c r="K67" s="354"/>
      <c r="L67" s="354"/>
      <c r="M67" s="354"/>
      <c r="N67" s="354"/>
      <c r="O67" s="354"/>
      <c r="P67" s="354"/>
      <c r="Q67" s="354"/>
    </row>
    <row r="68" spans="2:17" x14ac:dyDescent="0.3">
      <c r="B68" s="1">
        <v>37</v>
      </c>
      <c r="C68" s="354"/>
      <c r="D68" s="354"/>
      <c r="E68" s="354"/>
      <c r="F68" s="354"/>
      <c r="G68" s="354"/>
      <c r="H68" s="354"/>
      <c r="I68" s="354"/>
      <c r="J68" s="354"/>
      <c r="K68" s="354"/>
      <c r="L68" s="354"/>
      <c r="M68" s="354"/>
      <c r="N68" s="354"/>
      <c r="O68" s="354"/>
      <c r="P68" s="354"/>
      <c r="Q68" s="354"/>
    </row>
    <row r="69" spans="2:17" x14ac:dyDescent="0.3">
      <c r="B69" s="1">
        <v>38</v>
      </c>
      <c r="C69" s="354"/>
      <c r="D69" s="354"/>
      <c r="E69" s="354"/>
      <c r="F69" s="354"/>
      <c r="G69" s="354"/>
      <c r="H69" s="354"/>
      <c r="I69" s="354"/>
      <c r="J69" s="354"/>
      <c r="K69" s="354"/>
      <c r="L69" s="354"/>
      <c r="M69" s="354"/>
      <c r="N69" s="354"/>
      <c r="O69" s="354"/>
      <c r="P69" s="354"/>
      <c r="Q69" s="354"/>
    </row>
    <row r="70" spans="2:17" x14ac:dyDescent="0.3">
      <c r="B70" s="1">
        <v>39</v>
      </c>
      <c r="C70" s="354"/>
      <c r="D70" s="354"/>
      <c r="E70" s="354"/>
      <c r="F70" s="354"/>
      <c r="G70" s="354"/>
      <c r="H70" s="354"/>
      <c r="I70" s="354"/>
      <c r="J70" s="354"/>
      <c r="K70" s="354"/>
      <c r="L70" s="354"/>
      <c r="M70" s="354"/>
      <c r="N70" s="354"/>
      <c r="O70" s="354"/>
      <c r="P70" s="354"/>
      <c r="Q70" s="354"/>
    </row>
    <row r="71" spans="2:17" x14ac:dyDescent="0.3">
      <c r="B71" s="1">
        <v>40</v>
      </c>
      <c r="C71" s="354"/>
      <c r="D71" s="354"/>
      <c r="E71" s="354"/>
      <c r="F71" s="354"/>
      <c r="G71" s="354"/>
      <c r="H71" s="354"/>
      <c r="I71" s="354"/>
      <c r="J71" s="354"/>
      <c r="K71" s="354"/>
      <c r="L71" s="354"/>
      <c r="M71" s="354"/>
      <c r="N71" s="354"/>
      <c r="O71" s="354"/>
      <c r="P71" s="354"/>
      <c r="Q71" s="354"/>
    </row>
    <row r="72" spans="2:17" x14ac:dyDescent="0.3">
      <c r="B72" s="1">
        <v>41</v>
      </c>
      <c r="C72" s="354"/>
      <c r="D72" s="354"/>
      <c r="E72" s="354"/>
      <c r="F72" s="354"/>
      <c r="G72" s="354"/>
      <c r="H72" s="354"/>
      <c r="I72" s="354"/>
      <c r="J72" s="354"/>
      <c r="K72" s="354"/>
      <c r="L72" s="354"/>
      <c r="M72" s="354"/>
      <c r="N72" s="354"/>
      <c r="O72" s="354"/>
      <c r="P72" s="354"/>
      <c r="Q72" s="354"/>
    </row>
    <row r="73" spans="2:17" x14ac:dyDescent="0.3">
      <c r="B73" s="1">
        <v>42</v>
      </c>
      <c r="C73" s="354"/>
      <c r="D73" s="354"/>
      <c r="E73" s="354"/>
      <c r="F73" s="354"/>
      <c r="G73" s="354"/>
      <c r="H73" s="354"/>
      <c r="I73" s="354"/>
      <c r="J73" s="354"/>
      <c r="K73" s="354"/>
      <c r="L73" s="354"/>
      <c r="M73" s="354"/>
      <c r="N73" s="354"/>
      <c r="O73" s="354"/>
      <c r="P73" s="354"/>
      <c r="Q73" s="354"/>
    </row>
    <row r="74" spans="2:17" x14ac:dyDescent="0.3">
      <c r="B74" s="1">
        <v>43</v>
      </c>
      <c r="C74" s="354"/>
      <c r="D74" s="354"/>
      <c r="E74" s="354"/>
      <c r="F74" s="354"/>
      <c r="G74" s="354"/>
      <c r="H74" s="354"/>
      <c r="I74" s="354"/>
      <c r="J74" s="354"/>
      <c r="K74" s="354"/>
      <c r="L74" s="354"/>
      <c r="M74" s="354"/>
      <c r="N74" s="354"/>
      <c r="O74" s="354"/>
      <c r="P74" s="354"/>
      <c r="Q74" s="354"/>
    </row>
    <row r="75" spans="2:17" x14ac:dyDescent="0.3">
      <c r="B75" s="1">
        <v>44</v>
      </c>
      <c r="C75" s="354"/>
      <c r="D75" s="354"/>
      <c r="E75" s="354"/>
      <c r="F75" s="354"/>
      <c r="G75" s="354"/>
      <c r="H75" s="354"/>
      <c r="I75" s="354"/>
      <c r="J75" s="354"/>
      <c r="K75" s="354"/>
      <c r="L75" s="354"/>
      <c r="M75" s="354"/>
      <c r="N75" s="354"/>
      <c r="O75" s="354"/>
      <c r="P75" s="354"/>
      <c r="Q75" s="354"/>
    </row>
    <row r="76" spans="2:17" x14ac:dyDescent="0.3">
      <c r="B76" s="1">
        <v>45</v>
      </c>
      <c r="C76" s="354"/>
      <c r="D76" s="354"/>
      <c r="E76" s="354"/>
      <c r="F76" s="354"/>
      <c r="G76" s="354"/>
      <c r="H76" s="354"/>
      <c r="I76" s="354"/>
      <c r="J76" s="354"/>
      <c r="K76" s="354"/>
      <c r="L76" s="354"/>
      <c r="M76" s="354"/>
      <c r="N76" s="354"/>
      <c r="O76" s="354"/>
      <c r="P76" s="354"/>
      <c r="Q76" s="354"/>
    </row>
    <row r="77" spans="2:17" x14ac:dyDescent="0.3">
      <c r="B77" s="1">
        <v>46</v>
      </c>
      <c r="C77" s="354"/>
      <c r="D77" s="354"/>
      <c r="E77" s="354"/>
      <c r="F77" s="354"/>
      <c r="G77" s="354"/>
      <c r="H77" s="354"/>
      <c r="I77" s="354"/>
      <c r="J77" s="354"/>
      <c r="K77" s="354"/>
      <c r="L77" s="354"/>
      <c r="M77" s="354"/>
      <c r="N77" s="354"/>
      <c r="O77" s="354"/>
      <c r="P77" s="354"/>
      <c r="Q77" s="354"/>
    </row>
    <row r="78" spans="2:17" x14ac:dyDescent="0.3">
      <c r="B78" s="1">
        <v>47</v>
      </c>
      <c r="C78" s="354"/>
      <c r="D78" s="354"/>
      <c r="E78" s="354"/>
      <c r="F78" s="354"/>
      <c r="G78" s="354"/>
      <c r="H78" s="354"/>
      <c r="I78" s="354"/>
      <c r="J78" s="354"/>
      <c r="K78" s="354"/>
      <c r="L78" s="354"/>
      <c r="M78" s="354"/>
      <c r="N78" s="354"/>
      <c r="O78" s="354"/>
      <c r="P78" s="354"/>
      <c r="Q78" s="354"/>
    </row>
    <row r="79" spans="2:17" x14ac:dyDescent="0.3">
      <c r="B79" s="1">
        <v>48</v>
      </c>
      <c r="C79" s="354"/>
      <c r="D79" s="354"/>
      <c r="E79" s="354"/>
      <c r="F79" s="354"/>
      <c r="G79" s="354"/>
      <c r="H79" s="354"/>
      <c r="I79" s="354"/>
      <c r="J79" s="354"/>
      <c r="K79" s="354"/>
      <c r="L79" s="354"/>
      <c r="M79" s="354"/>
      <c r="N79" s="354"/>
      <c r="O79" s="354"/>
      <c r="P79" s="354"/>
      <c r="Q79" s="354"/>
    </row>
    <row r="80" spans="2:17" x14ac:dyDescent="0.3">
      <c r="B80" s="1">
        <v>49</v>
      </c>
      <c r="C80" s="354"/>
      <c r="D80" s="354"/>
      <c r="E80" s="354"/>
      <c r="F80" s="354"/>
      <c r="G80" s="354"/>
      <c r="H80" s="354"/>
      <c r="I80" s="354"/>
      <c r="J80" s="354"/>
      <c r="K80" s="354"/>
      <c r="L80" s="354"/>
      <c r="M80" s="354"/>
      <c r="N80" s="354"/>
      <c r="O80" s="354"/>
      <c r="P80" s="354"/>
      <c r="Q80" s="354"/>
    </row>
    <row r="81" spans="1:17" x14ac:dyDescent="0.3">
      <c r="B81" s="1">
        <v>50</v>
      </c>
      <c r="C81" s="354"/>
      <c r="D81" s="354"/>
      <c r="E81" s="354"/>
      <c r="F81" s="354"/>
      <c r="G81" s="354"/>
      <c r="H81" s="354"/>
      <c r="I81" s="354"/>
      <c r="J81" s="354"/>
      <c r="K81" s="354"/>
      <c r="L81" s="354"/>
      <c r="M81" s="354"/>
      <c r="N81" s="354"/>
      <c r="O81" s="354"/>
      <c r="P81" s="354"/>
      <c r="Q81" s="354"/>
    </row>
    <row r="82" spans="1:17" x14ac:dyDescent="0.3">
      <c r="B82" s="1">
        <v>51</v>
      </c>
      <c r="C82" s="354"/>
      <c r="D82" s="354"/>
      <c r="E82" s="354"/>
      <c r="F82" s="354"/>
      <c r="G82" s="354"/>
      <c r="H82" s="354"/>
      <c r="I82" s="354"/>
      <c r="J82" s="354"/>
      <c r="K82" s="354"/>
      <c r="L82" s="354"/>
      <c r="M82" s="354"/>
      <c r="N82" s="354"/>
      <c r="O82" s="354"/>
      <c r="P82" s="354"/>
      <c r="Q82" s="354"/>
    </row>
    <row r="83" spans="1:17" x14ac:dyDescent="0.3">
      <c r="B83" s="1">
        <v>52</v>
      </c>
      <c r="C83" s="354"/>
      <c r="D83" s="354"/>
      <c r="E83" s="354"/>
      <c r="F83" s="354"/>
      <c r="G83" s="354"/>
      <c r="H83" s="354"/>
      <c r="I83" s="354"/>
      <c r="J83" s="354"/>
      <c r="K83" s="354"/>
      <c r="L83" s="354"/>
      <c r="M83" s="354"/>
      <c r="N83" s="354"/>
      <c r="O83" s="354"/>
      <c r="P83" s="354"/>
      <c r="Q83" s="354"/>
    </row>
    <row r="84" spans="1:17" x14ac:dyDescent="0.3">
      <c r="B84" s="1">
        <v>53</v>
      </c>
      <c r="C84" s="354"/>
      <c r="D84" s="354"/>
      <c r="E84" s="354"/>
      <c r="F84" s="354"/>
      <c r="G84" s="354"/>
      <c r="H84" s="354"/>
      <c r="I84" s="354"/>
      <c r="J84" s="354"/>
      <c r="K84" s="354"/>
      <c r="L84" s="354"/>
      <c r="M84" s="354"/>
      <c r="N84" s="354"/>
      <c r="O84" s="354"/>
      <c r="P84" s="354"/>
      <c r="Q84" s="354"/>
    </row>
    <row r="85" spans="1:17" x14ac:dyDescent="0.3">
      <c r="B85" s="1">
        <v>54</v>
      </c>
      <c r="C85" s="354"/>
      <c r="D85" s="354"/>
      <c r="E85" s="354"/>
      <c r="F85" s="354"/>
      <c r="G85" s="354"/>
      <c r="H85" s="354"/>
      <c r="I85" s="354"/>
      <c r="J85" s="354"/>
      <c r="K85" s="354"/>
      <c r="L85" s="354"/>
      <c r="M85" s="354"/>
      <c r="N85" s="354"/>
      <c r="O85" s="354"/>
      <c r="P85" s="354"/>
      <c r="Q85" s="354"/>
    </row>
    <row r="86" spans="1:17" x14ac:dyDescent="0.3">
      <c r="B86" s="1">
        <v>55</v>
      </c>
      <c r="C86" s="354"/>
      <c r="D86" s="354"/>
      <c r="E86" s="354"/>
      <c r="F86" s="354"/>
      <c r="G86" s="354"/>
      <c r="H86" s="354"/>
      <c r="I86" s="354"/>
      <c r="J86" s="354"/>
      <c r="K86" s="354"/>
      <c r="L86" s="354"/>
      <c r="M86" s="354"/>
      <c r="N86" s="354"/>
      <c r="O86" s="354"/>
      <c r="P86" s="354"/>
      <c r="Q86" s="354"/>
    </row>
    <row r="87" spans="1:17" x14ac:dyDescent="0.3">
      <c r="B87" s="1">
        <v>56</v>
      </c>
      <c r="C87" s="354"/>
      <c r="D87" s="354"/>
      <c r="E87" s="354"/>
      <c r="F87" s="354"/>
      <c r="G87" s="354"/>
      <c r="H87" s="354"/>
      <c r="I87" s="354"/>
      <c r="J87" s="354"/>
      <c r="K87" s="354"/>
      <c r="L87" s="354"/>
      <c r="M87" s="354"/>
      <c r="N87" s="354"/>
      <c r="O87" s="354"/>
      <c r="P87" s="354"/>
      <c r="Q87" s="354"/>
    </row>
    <row r="88" spans="1:17" x14ac:dyDescent="0.3">
      <c r="B88" s="1">
        <v>57</v>
      </c>
      <c r="C88" s="354"/>
      <c r="D88" s="354"/>
      <c r="E88" s="354"/>
      <c r="F88" s="354"/>
      <c r="G88" s="354"/>
      <c r="H88" s="354"/>
      <c r="I88" s="354"/>
      <c r="J88" s="354"/>
      <c r="K88" s="354"/>
      <c r="L88" s="354"/>
      <c r="M88" s="354"/>
      <c r="N88" s="354"/>
      <c r="O88" s="354"/>
      <c r="P88" s="354"/>
      <c r="Q88" s="354"/>
    </row>
    <row r="89" spans="1:17" x14ac:dyDescent="0.3">
      <c r="B89" s="1">
        <v>58</v>
      </c>
      <c r="C89" s="354"/>
      <c r="D89" s="354"/>
      <c r="E89" s="354"/>
      <c r="F89" s="354"/>
      <c r="G89" s="354"/>
      <c r="H89" s="354"/>
      <c r="I89" s="354"/>
      <c r="J89" s="354"/>
      <c r="K89" s="354"/>
      <c r="L89" s="354"/>
      <c r="M89" s="354"/>
      <c r="N89" s="354"/>
      <c r="O89" s="354"/>
      <c r="P89" s="354"/>
      <c r="Q89" s="354"/>
    </row>
    <row r="90" spans="1:17" x14ac:dyDescent="0.3">
      <c r="B90" s="1">
        <v>59</v>
      </c>
      <c r="C90" s="354"/>
      <c r="D90" s="354"/>
      <c r="E90" s="354"/>
      <c r="F90" s="354"/>
      <c r="G90" s="354"/>
      <c r="H90" s="354"/>
      <c r="I90" s="354"/>
      <c r="J90" s="354"/>
      <c r="K90" s="354"/>
      <c r="L90" s="354"/>
      <c r="M90" s="354"/>
      <c r="N90" s="354"/>
      <c r="O90" s="354"/>
      <c r="P90" s="354"/>
      <c r="Q90" s="354"/>
    </row>
    <row r="91" spans="1:17" x14ac:dyDescent="0.3">
      <c r="B91" s="1">
        <v>60</v>
      </c>
      <c r="C91" s="354"/>
      <c r="D91" s="354"/>
      <c r="E91" s="354"/>
      <c r="F91" s="354"/>
      <c r="G91" s="354"/>
      <c r="H91" s="354"/>
      <c r="I91" s="354"/>
      <c r="J91" s="354"/>
      <c r="K91" s="354"/>
      <c r="L91" s="354"/>
      <c r="M91" s="354"/>
      <c r="N91" s="354"/>
      <c r="O91" s="354"/>
      <c r="P91" s="354"/>
      <c r="Q91" s="354"/>
    </row>
    <row r="92" spans="1:17" s="2" customFormat="1" x14ac:dyDescent="0.3">
      <c r="A92" s="1"/>
      <c r="B92" s="1">
        <v>61</v>
      </c>
      <c r="C92" s="354"/>
      <c r="D92" s="354"/>
      <c r="E92" s="354"/>
      <c r="F92" s="354"/>
      <c r="G92" s="354"/>
      <c r="H92" s="354"/>
      <c r="I92" s="354"/>
      <c r="J92" s="354"/>
      <c r="K92" s="354"/>
      <c r="L92" s="354"/>
      <c r="M92" s="354"/>
      <c r="N92" s="354"/>
      <c r="O92" s="354"/>
      <c r="P92" s="354"/>
      <c r="Q92" s="354"/>
    </row>
    <row r="93" spans="1:17" s="2" customFormat="1" x14ac:dyDescent="0.3">
      <c r="A93" s="1"/>
      <c r="B93" s="1">
        <v>62</v>
      </c>
      <c r="C93" s="354"/>
      <c r="D93" s="354"/>
      <c r="E93" s="354"/>
      <c r="F93" s="354"/>
      <c r="G93" s="354"/>
      <c r="H93" s="354"/>
      <c r="I93" s="354"/>
      <c r="J93" s="354"/>
      <c r="K93" s="354"/>
      <c r="L93" s="354"/>
      <c r="M93" s="354"/>
      <c r="N93" s="354"/>
      <c r="O93" s="354"/>
      <c r="P93" s="354"/>
      <c r="Q93" s="354"/>
    </row>
    <row r="94" spans="1:17" s="2" customFormat="1" x14ac:dyDescent="0.3">
      <c r="A94" s="1"/>
      <c r="B94" s="1">
        <v>63</v>
      </c>
      <c r="C94" s="354"/>
      <c r="D94" s="354"/>
      <c r="E94" s="354"/>
      <c r="F94" s="354"/>
      <c r="G94" s="354"/>
      <c r="H94" s="354"/>
      <c r="I94" s="354"/>
      <c r="J94" s="354"/>
      <c r="K94" s="354"/>
      <c r="L94" s="354"/>
      <c r="M94" s="354"/>
      <c r="N94" s="354"/>
      <c r="O94" s="354"/>
      <c r="P94" s="354"/>
      <c r="Q94" s="354"/>
    </row>
    <row r="95" spans="1:17" x14ac:dyDescent="0.3">
      <c r="C95" s="390"/>
      <c r="D95" s="390"/>
      <c r="E95" s="390"/>
      <c r="F95" s="390"/>
      <c r="G95" s="390"/>
      <c r="H95" s="390"/>
      <c r="I95" s="390"/>
      <c r="J95" s="390"/>
      <c r="K95" s="390"/>
      <c r="L95" s="390"/>
      <c r="M95" s="390"/>
      <c r="N95" s="390"/>
      <c r="O95" s="390"/>
      <c r="P95" s="390"/>
      <c r="Q95" s="390"/>
    </row>
    <row r="96" spans="1:17" x14ac:dyDescent="0.3">
      <c r="C96" s="390"/>
      <c r="D96" s="390"/>
      <c r="E96" s="390"/>
      <c r="F96" s="390"/>
      <c r="G96" s="390"/>
      <c r="H96" s="390"/>
      <c r="I96" s="390"/>
      <c r="J96" s="390"/>
      <c r="K96" s="390"/>
      <c r="L96" s="390"/>
      <c r="M96" s="390"/>
      <c r="N96" s="390"/>
      <c r="O96" s="390"/>
      <c r="P96" s="390"/>
      <c r="Q96" s="390"/>
    </row>
    <row r="97" spans="3:17" x14ac:dyDescent="0.3">
      <c r="C97" s="390"/>
      <c r="D97" s="390"/>
      <c r="E97" s="390"/>
      <c r="F97" s="390"/>
      <c r="G97" s="390"/>
      <c r="H97" s="390"/>
      <c r="I97" s="390"/>
      <c r="J97" s="390"/>
      <c r="K97" s="390"/>
      <c r="L97" s="390"/>
      <c r="M97" s="390"/>
      <c r="N97" s="390"/>
      <c r="O97" s="390"/>
      <c r="P97" s="390"/>
      <c r="Q97" s="390"/>
    </row>
    <row r="98" spans="3:17" x14ac:dyDescent="0.3">
      <c r="C98" s="390"/>
      <c r="D98" s="390"/>
      <c r="E98" s="390"/>
      <c r="F98" s="390"/>
      <c r="G98" s="390"/>
      <c r="H98" s="390"/>
      <c r="I98" s="390"/>
      <c r="J98" s="390"/>
      <c r="K98" s="390"/>
      <c r="L98" s="390"/>
      <c r="M98" s="390"/>
      <c r="N98" s="390"/>
      <c r="O98" s="390"/>
      <c r="P98" s="390"/>
      <c r="Q98" s="390"/>
    </row>
    <row r="99" spans="3:17" x14ac:dyDescent="0.3">
      <c r="C99" s="390"/>
      <c r="D99" s="390"/>
      <c r="E99" s="390"/>
      <c r="F99" s="390"/>
      <c r="G99" s="390"/>
      <c r="H99" s="390"/>
      <c r="I99" s="390"/>
      <c r="J99" s="390"/>
      <c r="K99" s="390"/>
      <c r="L99" s="390"/>
      <c r="M99" s="390"/>
      <c r="N99" s="390"/>
      <c r="O99" s="390"/>
      <c r="P99" s="390"/>
      <c r="Q99" s="390"/>
    </row>
    <row r="100" spans="3:17" x14ac:dyDescent="0.3">
      <c r="C100" s="390"/>
      <c r="D100" s="390"/>
      <c r="E100" s="390"/>
      <c r="F100" s="390"/>
      <c r="G100" s="390"/>
      <c r="H100" s="390"/>
      <c r="I100" s="390"/>
      <c r="J100" s="390"/>
      <c r="K100" s="390"/>
      <c r="L100" s="390"/>
      <c r="M100" s="390"/>
      <c r="N100" s="390"/>
      <c r="O100" s="390"/>
      <c r="P100" s="390"/>
      <c r="Q100" s="390"/>
    </row>
    <row r="101" spans="3:17" x14ac:dyDescent="0.3">
      <c r="C101" s="390"/>
      <c r="D101" s="390"/>
      <c r="E101" s="390"/>
      <c r="F101" s="390"/>
      <c r="G101" s="390"/>
      <c r="H101" s="390"/>
      <c r="I101" s="390"/>
      <c r="J101" s="390"/>
      <c r="K101" s="390"/>
      <c r="L101" s="390"/>
      <c r="M101" s="390"/>
      <c r="N101" s="390"/>
      <c r="O101" s="390"/>
      <c r="P101" s="390"/>
      <c r="Q101" s="390"/>
    </row>
    <row r="102" spans="3:17" x14ac:dyDescent="0.3">
      <c r="C102" s="390"/>
      <c r="D102" s="390"/>
      <c r="E102" s="390"/>
      <c r="F102" s="390"/>
      <c r="G102" s="390"/>
      <c r="H102" s="390"/>
      <c r="I102" s="390"/>
      <c r="J102" s="390"/>
      <c r="K102" s="390"/>
      <c r="L102" s="390"/>
      <c r="M102" s="390"/>
      <c r="N102" s="390"/>
      <c r="O102" s="390"/>
      <c r="P102" s="390"/>
      <c r="Q102" s="390"/>
    </row>
    <row r="103" spans="3:17" x14ac:dyDescent="0.3">
      <c r="C103" s="390"/>
      <c r="D103" s="390"/>
      <c r="E103" s="390"/>
      <c r="F103" s="390"/>
      <c r="G103" s="390"/>
      <c r="H103" s="390"/>
      <c r="I103" s="390"/>
      <c r="J103" s="390"/>
      <c r="K103" s="390"/>
      <c r="L103" s="390"/>
      <c r="M103" s="390"/>
      <c r="N103" s="390"/>
      <c r="O103" s="390"/>
      <c r="P103" s="390"/>
      <c r="Q103" s="390"/>
    </row>
    <row r="104" spans="3:17" x14ac:dyDescent="0.3">
      <c r="C104" s="390"/>
      <c r="D104" s="390"/>
      <c r="E104" s="390"/>
      <c r="F104" s="390"/>
      <c r="G104" s="390"/>
      <c r="H104" s="390"/>
      <c r="I104" s="390"/>
      <c r="J104" s="390"/>
      <c r="K104" s="390"/>
      <c r="L104" s="390"/>
      <c r="M104" s="390"/>
      <c r="N104" s="390"/>
      <c r="O104" s="390"/>
      <c r="P104" s="390"/>
      <c r="Q104" s="390"/>
    </row>
    <row r="105" spans="3:17" x14ac:dyDescent="0.3">
      <c r="C105" s="390"/>
      <c r="D105" s="390"/>
      <c r="E105" s="390"/>
      <c r="F105" s="390"/>
      <c r="G105" s="390"/>
      <c r="H105" s="390"/>
      <c r="I105" s="390"/>
      <c r="J105" s="390"/>
      <c r="K105" s="390"/>
      <c r="L105" s="390"/>
      <c r="M105" s="390"/>
      <c r="N105" s="390"/>
      <c r="O105" s="390"/>
      <c r="P105" s="390"/>
      <c r="Q105" s="390"/>
    </row>
  </sheetData>
  <mergeCells count="19">
    <mergeCell ref="C8:C10"/>
    <mergeCell ref="C12:C14"/>
    <mergeCell ref="C16:C18"/>
    <mergeCell ref="C20:C22"/>
    <mergeCell ref="C24:C26"/>
    <mergeCell ref="L22:L23"/>
    <mergeCell ref="L18:L19"/>
    <mergeCell ref="L14:L15"/>
    <mergeCell ref="L10:L11"/>
    <mergeCell ref="A2:L2"/>
    <mergeCell ref="A4:N4"/>
    <mergeCell ref="A6:A7"/>
    <mergeCell ref="B6:B7"/>
    <mergeCell ref="C6:C7"/>
    <mergeCell ref="D6:D7"/>
    <mergeCell ref="E6:E7"/>
    <mergeCell ref="F6:H6"/>
    <mergeCell ref="I6:I7"/>
    <mergeCell ref="J6:K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4"/>
  <sheetViews>
    <sheetView topLeftCell="A5" zoomScale="50" zoomScaleNormal="50" workbookViewId="0">
      <selection activeCell="L8" sqref="L8:L25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5" width="8.88671875" style="1"/>
    <col min="16" max="16" width="10.77734375" style="1" bestFit="1" customWidth="1"/>
    <col min="17" max="16384" width="8.88671875" style="1"/>
  </cols>
  <sheetData>
    <row r="1" spans="1:15" ht="13.2" customHeight="1" x14ac:dyDescent="0.3"/>
    <row r="2" spans="1:15" ht="18" x14ac:dyDescent="0.35">
      <c r="A2" s="160" t="s">
        <v>53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</row>
    <row r="3" spans="1:15" ht="7.5" customHeight="1" thickBot="1" x14ac:dyDescent="0.35"/>
    <row r="4" spans="1:15" ht="18.600000000000001" customHeight="1" thickBot="1" x14ac:dyDescent="0.4">
      <c r="A4" s="161" t="s">
        <v>76</v>
      </c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3"/>
    </row>
    <row r="5" spans="1:15" ht="7.5" customHeight="1" thickBot="1" x14ac:dyDescent="0.35"/>
    <row r="6" spans="1:15" s="2" customFormat="1" ht="20.25" customHeight="1" x14ac:dyDescent="0.3">
      <c r="A6" s="164" t="s">
        <v>19</v>
      </c>
      <c r="B6" s="166" t="s">
        <v>13</v>
      </c>
      <c r="C6" s="168" t="s">
        <v>17</v>
      </c>
      <c r="D6" s="170" t="s">
        <v>20</v>
      </c>
      <c r="E6" s="172" t="s">
        <v>21</v>
      </c>
      <c r="F6" s="174" t="s">
        <v>22</v>
      </c>
      <c r="G6" s="175"/>
      <c r="H6" s="175"/>
      <c r="I6" s="177" t="s">
        <v>23</v>
      </c>
      <c r="J6" s="179" t="s">
        <v>24</v>
      </c>
      <c r="K6" s="180"/>
      <c r="L6" s="48"/>
      <c r="M6" s="49"/>
    </row>
    <row r="7" spans="1:15" s="2" customFormat="1" ht="27.75" customHeight="1" thickBot="1" x14ac:dyDescent="0.35">
      <c r="A7" s="165"/>
      <c r="B7" s="167"/>
      <c r="C7" s="169"/>
      <c r="D7" s="171"/>
      <c r="E7" s="173"/>
      <c r="F7" s="123" t="s">
        <v>25</v>
      </c>
      <c r="G7" s="124" t="s">
        <v>26</v>
      </c>
      <c r="H7" s="230" t="s">
        <v>81</v>
      </c>
      <c r="I7" s="178"/>
      <c r="J7" s="62" t="s">
        <v>28</v>
      </c>
      <c r="K7" s="63" t="s">
        <v>29</v>
      </c>
      <c r="L7" s="133" t="s">
        <v>30</v>
      </c>
      <c r="M7" s="50" t="s">
        <v>31</v>
      </c>
    </row>
    <row r="8" spans="1:15" s="3" customFormat="1" ht="30" customHeight="1" x14ac:dyDescent="0.3">
      <c r="A8" s="51">
        <v>1</v>
      </c>
      <c r="B8" s="118" t="s">
        <v>77</v>
      </c>
      <c r="C8" s="181">
        <v>10</v>
      </c>
      <c r="D8" s="128">
        <f>COUNTA(C32:C96)</f>
        <v>18</v>
      </c>
      <c r="E8" s="129">
        <f>COUNTA(C32:C96)</f>
        <v>18</v>
      </c>
      <c r="F8" s="73">
        <f>MIN(C32:C95)</f>
        <v>42.933</v>
      </c>
      <c r="G8" s="126">
        <f>AVERAGE(C32:C98)</f>
        <v>43.700222222222216</v>
      </c>
      <c r="H8" s="54">
        <f>G8-F8</f>
        <v>0.76722222222221603</v>
      </c>
      <c r="I8" s="59">
        <v>9.1666666666666667E-3</v>
      </c>
      <c r="J8" s="64">
        <f>I8</f>
        <v>9.1666666666666667E-3</v>
      </c>
      <c r="K8" s="65">
        <f>J8</f>
        <v>9.1666666666666667E-3</v>
      </c>
      <c r="L8" s="374">
        <v>57.606999999999999</v>
      </c>
      <c r="M8" s="44"/>
      <c r="N8" s="43"/>
      <c r="O8" s="13"/>
    </row>
    <row r="9" spans="1:15" s="3" customFormat="1" ht="30" customHeight="1" x14ac:dyDescent="0.3">
      <c r="A9" s="109">
        <v>2</v>
      </c>
      <c r="B9" s="119" t="s">
        <v>78</v>
      </c>
      <c r="C9" s="182"/>
      <c r="D9" s="127">
        <f>COUNTA(D32:D96)+D8+1</f>
        <v>48</v>
      </c>
      <c r="E9" s="130">
        <f>COUNTA(D32:D96)+1</f>
        <v>30</v>
      </c>
      <c r="F9" s="56">
        <f>MIN(D32:D95)</f>
        <v>42.423999999999999</v>
      </c>
      <c r="G9" s="26">
        <f>AVERAGE(D32:D98)</f>
        <v>42.674931034482761</v>
      </c>
      <c r="H9" s="55">
        <f>G9-F9</f>
        <v>0.25093103448276111</v>
      </c>
      <c r="I9" s="110">
        <v>2.4166666666666666E-2</v>
      </c>
      <c r="J9" s="111">
        <f>I9-I8</f>
        <v>1.4999999999999999E-2</v>
      </c>
      <c r="K9" s="112">
        <f>J9</f>
        <v>1.4999999999999999E-2</v>
      </c>
      <c r="L9" s="375">
        <v>57.356000000000002</v>
      </c>
      <c r="M9" s="113"/>
      <c r="N9" s="43"/>
      <c r="O9" s="13"/>
    </row>
    <row r="10" spans="1:15" s="3" customFormat="1" ht="30" customHeight="1" thickBot="1" x14ac:dyDescent="0.35">
      <c r="A10" s="185">
        <v>3</v>
      </c>
      <c r="B10" s="186" t="s">
        <v>77</v>
      </c>
      <c r="C10" s="184"/>
      <c r="D10" s="131">
        <f>COUNTA(E32:E96)+D9+1</f>
        <v>51</v>
      </c>
      <c r="E10" s="132">
        <f>COUNTA(E32:E96)+1</f>
        <v>3</v>
      </c>
      <c r="F10" s="194">
        <f>MIN(E32:E95)</f>
        <v>43.033999999999999</v>
      </c>
      <c r="G10" s="195">
        <f>AVERAGE(E32:E98)</f>
        <v>43.169499999999999</v>
      </c>
      <c r="H10" s="196">
        <f>G10-F10</f>
        <v>0.1355000000000004</v>
      </c>
      <c r="I10" s="197">
        <v>2.5810185185185183E-2</v>
      </c>
      <c r="J10" s="198">
        <f t="shared" ref="J10:J26" si="0">I10-I9</f>
        <v>1.6435185185185164E-3</v>
      </c>
      <c r="K10" s="199">
        <f>J10+K8</f>
        <v>1.0810185185185183E-2</v>
      </c>
      <c r="L10" s="378">
        <v>936.95500000000004</v>
      </c>
      <c r="M10" s="200"/>
      <c r="N10" s="43"/>
      <c r="O10" s="13"/>
    </row>
    <row r="11" spans="1:15" s="3" customFormat="1" ht="30" customHeight="1" thickBot="1" x14ac:dyDescent="0.35">
      <c r="A11" s="189"/>
      <c r="B11" s="190" t="s">
        <v>74</v>
      </c>
      <c r="C11" s="191"/>
      <c r="D11" s="192"/>
      <c r="E11" s="193"/>
      <c r="F11" s="204"/>
      <c r="G11" s="205"/>
      <c r="H11" s="206"/>
      <c r="I11" s="207">
        <v>3.6111111111111115E-2</v>
      </c>
      <c r="J11" s="208">
        <f t="shared" si="0"/>
        <v>1.0300925925925932E-2</v>
      </c>
      <c r="K11" s="209"/>
      <c r="L11" s="379"/>
      <c r="M11" s="210"/>
      <c r="N11" s="43"/>
      <c r="O11" s="13"/>
    </row>
    <row r="12" spans="1:15" s="3" customFormat="1" ht="30" customHeight="1" x14ac:dyDescent="0.3">
      <c r="A12" s="51">
        <v>4</v>
      </c>
      <c r="B12" s="118" t="s">
        <v>77</v>
      </c>
      <c r="C12" s="181">
        <v>1</v>
      </c>
      <c r="D12" s="128">
        <f>COUNTA(F32:F96)+D10+1</f>
        <v>84</v>
      </c>
      <c r="E12" s="129">
        <f>COUNTA(F32:F96)+1</f>
        <v>33</v>
      </c>
      <c r="F12" s="201">
        <f>MIN(F32:F95)</f>
        <v>42.473999999999997</v>
      </c>
      <c r="G12" s="202">
        <f>AVERAGE(F32:F98)</f>
        <v>42.708843749999993</v>
      </c>
      <c r="H12" s="203">
        <f>G12-F12</f>
        <v>0.23484374999999602</v>
      </c>
      <c r="I12" s="110">
        <v>5.2488425925925924E-2</v>
      </c>
      <c r="J12" s="111">
        <f t="shared" si="0"/>
        <v>1.637731481481481E-2</v>
      </c>
      <c r="K12" s="112">
        <f>J12+K10</f>
        <v>2.7187499999999993E-2</v>
      </c>
      <c r="L12" s="375">
        <v>56.683</v>
      </c>
      <c r="M12" s="113"/>
      <c r="N12" s="43"/>
      <c r="O12" s="13"/>
    </row>
    <row r="13" spans="1:15" s="3" customFormat="1" ht="30" customHeight="1" x14ac:dyDescent="0.3">
      <c r="A13" s="109">
        <v>5</v>
      </c>
      <c r="B13" s="119" t="s">
        <v>78</v>
      </c>
      <c r="C13" s="182"/>
      <c r="D13" s="127">
        <f>COUNTA(G32:G96)+D12+1</f>
        <v>90</v>
      </c>
      <c r="E13" s="130">
        <f>COUNTA(G32:G96)+1</f>
        <v>6</v>
      </c>
      <c r="F13" s="56">
        <f>MIN(G32:G95)</f>
        <v>42.488999999999997</v>
      </c>
      <c r="G13" s="26">
        <f>AVERAGE(G32:G98)</f>
        <v>42.616399999999999</v>
      </c>
      <c r="H13" s="55">
        <f>G13-F13</f>
        <v>0.12740000000000151</v>
      </c>
      <c r="I13" s="110">
        <v>5.561342592592592E-2</v>
      </c>
      <c r="J13" s="111">
        <f t="shared" si="0"/>
        <v>3.1249999999999958E-3</v>
      </c>
      <c r="K13" s="112">
        <f>J13+K9</f>
        <v>1.8124999999999995E-2</v>
      </c>
      <c r="L13" s="375">
        <v>57.137</v>
      </c>
      <c r="M13" s="113"/>
      <c r="N13" s="43"/>
      <c r="O13" s="13"/>
    </row>
    <row r="14" spans="1:15" s="3" customFormat="1" ht="30" customHeight="1" thickBot="1" x14ac:dyDescent="0.35">
      <c r="A14" s="185">
        <v>6</v>
      </c>
      <c r="B14" s="186" t="s">
        <v>77</v>
      </c>
      <c r="C14" s="184"/>
      <c r="D14" s="131">
        <f>COUNTA(H32:H96)+D13+1</f>
        <v>99</v>
      </c>
      <c r="E14" s="132">
        <f>COUNTA(H32:H96)+1</f>
        <v>9</v>
      </c>
      <c r="F14" s="194">
        <f>MIN(H32:H95)</f>
        <v>42.536000000000001</v>
      </c>
      <c r="G14" s="195">
        <f>AVERAGE(H32:H98)</f>
        <v>42.792499999999997</v>
      </c>
      <c r="H14" s="196">
        <f>G14-F14</f>
        <v>0.25649999999999551</v>
      </c>
      <c r="I14" s="197">
        <v>6.0231481481481476E-2</v>
      </c>
      <c r="J14" s="198">
        <f t="shared" si="0"/>
        <v>4.6180555555555558E-3</v>
      </c>
      <c r="K14" s="199">
        <f>J14+K12</f>
        <v>3.1805555555555545E-2</v>
      </c>
      <c r="L14" s="378">
        <v>1021.245</v>
      </c>
      <c r="M14" s="200"/>
      <c r="N14" s="43"/>
      <c r="O14" s="13"/>
    </row>
    <row r="15" spans="1:15" s="3" customFormat="1" ht="30" customHeight="1" thickBot="1" x14ac:dyDescent="0.35">
      <c r="A15" s="189"/>
      <c r="B15" s="190" t="s">
        <v>74</v>
      </c>
      <c r="C15" s="191"/>
      <c r="D15" s="192"/>
      <c r="E15" s="193"/>
      <c r="F15" s="204"/>
      <c r="G15" s="205"/>
      <c r="H15" s="206"/>
      <c r="I15" s="207">
        <v>7.1504629629629626E-2</v>
      </c>
      <c r="J15" s="208">
        <f t="shared" si="0"/>
        <v>1.127314814814815E-2</v>
      </c>
      <c r="K15" s="209"/>
      <c r="L15" s="379"/>
      <c r="M15" s="210"/>
      <c r="N15" s="43"/>
      <c r="O15" s="13"/>
    </row>
    <row r="16" spans="1:15" s="3" customFormat="1" ht="30" customHeight="1" x14ac:dyDescent="0.3">
      <c r="A16" s="51">
        <v>7</v>
      </c>
      <c r="B16" s="118" t="s">
        <v>78</v>
      </c>
      <c r="C16" s="226">
        <v>11</v>
      </c>
      <c r="D16" s="128">
        <f>COUNTA(I32:I96)+D14+1</f>
        <v>128</v>
      </c>
      <c r="E16" s="129">
        <f>COUNTA(I32:I96)+1</f>
        <v>29</v>
      </c>
      <c r="F16" s="201">
        <f>MIN(I32:I95)</f>
        <v>42.481000000000002</v>
      </c>
      <c r="G16" s="202">
        <f>AVERAGE(I32:I98)</f>
        <v>42.889678571428576</v>
      </c>
      <c r="H16" s="203">
        <f>G16-F16</f>
        <v>0.40867857142857389</v>
      </c>
      <c r="I16" s="110">
        <v>8.6620370370370361E-2</v>
      </c>
      <c r="J16" s="111">
        <f t="shared" si="0"/>
        <v>1.5115740740740735E-2</v>
      </c>
      <c r="K16" s="112">
        <f>J16+K13</f>
        <v>3.324074074074073E-2</v>
      </c>
      <c r="L16" s="375">
        <v>58.534999999999997</v>
      </c>
      <c r="M16" s="113"/>
      <c r="N16" s="43"/>
      <c r="O16" s="13"/>
    </row>
    <row r="17" spans="1:24" s="3" customFormat="1" ht="30" customHeight="1" x14ac:dyDescent="0.3">
      <c r="A17" s="109">
        <v>8</v>
      </c>
      <c r="B17" s="119" t="s">
        <v>77</v>
      </c>
      <c r="C17" s="229">
        <v>2</v>
      </c>
      <c r="D17" s="127">
        <f>COUNTA(J32:J96)+D16+1</f>
        <v>138</v>
      </c>
      <c r="E17" s="130">
        <f>COUNTA(J32:J96)+1</f>
        <v>10</v>
      </c>
      <c r="F17" s="56">
        <f>MIN(J32:J95)</f>
        <v>42.953000000000003</v>
      </c>
      <c r="G17" s="26">
        <f>AVERAGE(J32:J98)</f>
        <v>43.275000000000006</v>
      </c>
      <c r="H17" s="55">
        <f>G17-F17</f>
        <v>0.32200000000000273</v>
      </c>
      <c r="I17" s="110">
        <v>9.179398148148149E-2</v>
      </c>
      <c r="J17" s="111">
        <f t="shared" si="0"/>
        <v>5.1736111111111288E-3</v>
      </c>
      <c r="K17" s="112">
        <f>J17+K14</f>
        <v>3.6979166666666674E-2</v>
      </c>
      <c r="L17" s="375">
        <v>56.790999999999997</v>
      </c>
      <c r="M17" s="113"/>
      <c r="N17" s="43"/>
      <c r="O17" s="13"/>
    </row>
    <row r="18" spans="1:24" s="3" customFormat="1" ht="30" customHeight="1" thickBot="1" x14ac:dyDescent="0.35">
      <c r="A18" s="185">
        <v>9</v>
      </c>
      <c r="B18" s="186" t="s">
        <v>78</v>
      </c>
      <c r="C18" s="188">
        <v>11</v>
      </c>
      <c r="D18" s="131">
        <f>COUNTA(K32:K96)+D17+1</f>
        <v>151</v>
      </c>
      <c r="E18" s="132">
        <f>COUNTA(K32:K96)+1</f>
        <v>13</v>
      </c>
      <c r="F18" s="194">
        <f>MIN(K32:K95)</f>
        <v>42.771000000000001</v>
      </c>
      <c r="G18" s="195">
        <f>AVERAGE(K32:K98)</f>
        <v>43.443083333333334</v>
      </c>
      <c r="H18" s="196">
        <f>G18-F18</f>
        <v>0.67208333333333314</v>
      </c>
      <c r="I18" s="197">
        <v>9.8472222222222225E-2</v>
      </c>
      <c r="J18" s="198">
        <f t="shared" si="0"/>
        <v>6.6782407407407346E-3</v>
      </c>
      <c r="K18" s="199">
        <f>J18+K16</f>
        <v>3.9918981481481465E-2</v>
      </c>
      <c r="L18" s="378">
        <v>881.24900000000002</v>
      </c>
      <c r="M18" s="200"/>
      <c r="N18" s="43"/>
      <c r="O18" s="13"/>
      <c r="X18" s="228" t="s">
        <v>18</v>
      </c>
    </row>
    <row r="19" spans="1:24" s="3" customFormat="1" ht="30" customHeight="1" thickBot="1" x14ac:dyDescent="0.35">
      <c r="A19" s="189"/>
      <c r="B19" s="190" t="s">
        <v>74</v>
      </c>
      <c r="C19" s="191"/>
      <c r="D19" s="192"/>
      <c r="E19" s="193"/>
      <c r="F19" s="204"/>
      <c r="G19" s="205"/>
      <c r="H19" s="206"/>
      <c r="I19" s="207">
        <v>0.10813657407407407</v>
      </c>
      <c r="J19" s="208">
        <f t="shared" si="0"/>
        <v>9.6643518518518406E-3</v>
      </c>
      <c r="K19" s="209"/>
      <c r="L19" s="379"/>
      <c r="M19" s="216" t="s">
        <v>143</v>
      </c>
      <c r="N19" s="35" t="s">
        <v>140</v>
      </c>
      <c r="O19" s="13"/>
    </row>
    <row r="20" spans="1:24" s="3" customFormat="1" ht="30" customHeight="1" x14ac:dyDescent="0.3">
      <c r="A20" s="51">
        <v>10</v>
      </c>
      <c r="B20" s="118" t="s">
        <v>78</v>
      </c>
      <c r="C20" s="181">
        <v>3</v>
      </c>
      <c r="D20" s="128">
        <f>COUNTA(L32:L96)+D18+1</f>
        <v>165</v>
      </c>
      <c r="E20" s="129">
        <f>COUNTA(L32:L96)+1</f>
        <v>14</v>
      </c>
      <c r="F20" s="201">
        <f>MIN(L32:L95)</f>
        <v>42.026000000000003</v>
      </c>
      <c r="G20" s="202">
        <f>AVERAGE(L32:L98)</f>
        <v>42.420769230769231</v>
      </c>
      <c r="H20" s="203">
        <f>G20-F20</f>
        <v>0.39476923076922787</v>
      </c>
      <c r="I20" s="110">
        <v>0.11510416666666667</v>
      </c>
      <c r="J20" s="111">
        <f t="shared" si="0"/>
        <v>6.9675925925926085E-3</v>
      </c>
      <c r="K20" s="112">
        <f>J20+K18</f>
        <v>4.6886574074074074E-2</v>
      </c>
      <c r="L20" s="375">
        <v>56.113999999999997</v>
      </c>
      <c r="M20" s="113"/>
      <c r="N20" s="43"/>
      <c r="O20" s="13"/>
    </row>
    <row r="21" spans="1:24" s="3" customFormat="1" ht="30" customHeight="1" x14ac:dyDescent="0.3">
      <c r="A21" s="52">
        <v>11</v>
      </c>
      <c r="B21" s="120" t="s">
        <v>77</v>
      </c>
      <c r="C21" s="182"/>
      <c r="D21" s="127">
        <f>COUNTA(M32:M96)+D20+1</f>
        <v>177</v>
      </c>
      <c r="E21" s="130">
        <f>COUNTA(M32:M96)+1</f>
        <v>12</v>
      </c>
      <c r="F21" s="56">
        <f>MIN(M32:M95)</f>
        <v>42.286000000000001</v>
      </c>
      <c r="G21" s="26">
        <f>AVERAGE(M32:M98)</f>
        <v>42.472727272727276</v>
      </c>
      <c r="H21" s="55">
        <f>G21-F21</f>
        <v>0.18672727272727485</v>
      </c>
      <c r="I21" s="60">
        <v>0.12112268518518519</v>
      </c>
      <c r="J21" s="111">
        <f t="shared" si="0"/>
        <v>6.0185185185185203E-3</v>
      </c>
      <c r="K21" s="67">
        <f>J21+K17</f>
        <v>4.2997685185185194E-2</v>
      </c>
      <c r="L21" s="376">
        <v>57.423999999999999</v>
      </c>
      <c r="M21" s="45"/>
      <c r="N21" s="30"/>
      <c r="O21" s="13"/>
    </row>
    <row r="22" spans="1:24" s="3" customFormat="1" ht="30" customHeight="1" thickBot="1" x14ac:dyDescent="0.35">
      <c r="A22" s="53">
        <v>12</v>
      </c>
      <c r="B22" s="122" t="s">
        <v>78</v>
      </c>
      <c r="C22" s="184"/>
      <c r="D22" s="131">
        <f>COUNTA(N32:N96)+1+D21</f>
        <v>199</v>
      </c>
      <c r="E22" s="132">
        <f>COUNTA(N32:N96)+1</f>
        <v>22</v>
      </c>
      <c r="F22" s="194">
        <f>MIN(N32:N95)</f>
        <v>41.911000000000001</v>
      </c>
      <c r="G22" s="195">
        <f>AVERAGE(N32:N98)</f>
        <v>42.255904761904773</v>
      </c>
      <c r="H22" s="196">
        <f>G22-F22</f>
        <v>0.34490476190477182</v>
      </c>
      <c r="I22" s="211">
        <v>0.13203703703703704</v>
      </c>
      <c r="J22" s="198">
        <f t="shared" si="0"/>
        <v>1.0914351851851842E-2</v>
      </c>
      <c r="K22" s="212">
        <f>J22+K20</f>
        <v>5.7800925925925915E-2</v>
      </c>
      <c r="L22" s="378">
        <v>945.46500000000003</v>
      </c>
      <c r="M22" s="213"/>
      <c r="N22" s="35"/>
      <c r="O22" s="13"/>
    </row>
    <row r="23" spans="1:24" s="3" customFormat="1" ht="30" customHeight="1" thickBot="1" x14ac:dyDescent="0.35">
      <c r="A23" s="189"/>
      <c r="B23" s="190" t="s">
        <v>74</v>
      </c>
      <c r="C23" s="191"/>
      <c r="D23" s="192"/>
      <c r="E23" s="193"/>
      <c r="F23" s="204"/>
      <c r="G23" s="205"/>
      <c r="H23" s="206"/>
      <c r="I23" s="207">
        <v>0.14244212962962963</v>
      </c>
      <c r="J23" s="208">
        <f t="shared" si="0"/>
        <v>1.0405092592592591E-2</v>
      </c>
      <c r="K23" s="215"/>
      <c r="L23" s="379"/>
      <c r="M23" s="216"/>
      <c r="N23" s="35"/>
      <c r="O23" s="13"/>
    </row>
    <row r="24" spans="1:24" s="3" customFormat="1" ht="30" customHeight="1" x14ac:dyDescent="0.3">
      <c r="A24" s="51">
        <v>13</v>
      </c>
      <c r="B24" s="118" t="s">
        <v>77</v>
      </c>
      <c r="C24" s="181">
        <v>4</v>
      </c>
      <c r="D24" s="128">
        <f>COUNTA(O32:O96)+D22+1</f>
        <v>232</v>
      </c>
      <c r="E24" s="129">
        <f>COUNTA(N32:N96)+1</f>
        <v>22</v>
      </c>
      <c r="F24" s="201">
        <f>MIN(O32:O95)</f>
        <v>42.395000000000003</v>
      </c>
      <c r="G24" s="202">
        <f>AVERAGE(O32:O98)</f>
        <v>42.996437499999999</v>
      </c>
      <c r="H24" s="203">
        <f>G24-F24</f>
        <v>0.60143749999999585</v>
      </c>
      <c r="I24" s="110">
        <v>0.15892361111111111</v>
      </c>
      <c r="J24" s="111">
        <f t="shared" si="0"/>
        <v>1.6481481481481486E-2</v>
      </c>
      <c r="K24" s="214">
        <f>J24+K21</f>
        <v>5.947916666666668E-2</v>
      </c>
      <c r="L24" s="375">
        <v>57.493000000000002</v>
      </c>
      <c r="M24" s="113"/>
      <c r="N24" s="30"/>
      <c r="O24" s="13"/>
    </row>
    <row r="25" spans="1:24" s="3" customFormat="1" ht="30" customHeight="1" x14ac:dyDescent="0.3">
      <c r="A25" s="52">
        <v>14</v>
      </c>
      <c r="B25" s="121" t="s">
        <v>78</v>
      </c>
      <c r="C25" s="182"/>
      <c r="D25" s="127">
        <f>COUNTA(P32:P96)+D24+1</f>
        <v>240</v>
      </c>
      <c r="E25" s="130">
        <f>COUNTA(P32:P96)+1</f>
        <v>8</v>
      </c>
      <c r="F25" s="56">
        <f>MIN(P32:P95)</f>
        <v>42.447000000000003</v>
      </c>
      <c r="G25" s="26">
        <f>AVERAGE(P32:P98)</f>
        <v>42.777714285714289</v>
      </c>
      <c r="H25" s="55">
        <f>G25-F25</f>
        <v>0.3307142857142864</v>
      </c>
      <c r="I25" s="60">
        <v>0.16306712962962963</v>
      </c>
      <c r="J25" s="66">
        <f t="shared" si="0"/>
        <v>4.1435185185185186E-3</v>
      </c>
      <c r="K25" s="68">
        <f>J25+K22</f>
        <v>6.1944444444444434E-2</v>
      </c>
      <c r="L25" s="376">
        <v>58.026000000000003</v>
      </c>
      <c r="M25" s="45"/>
      <c r="N25" s="31"/>
    </row>
    <row r="26" spans="1:24" s="3" customFormat="1" ht="30" customHeight="1" thickBot="1" x14ac:dyDescent="0.35">
      <c r="A26" s="53" t="s">
        <v>32</v>
      </c>
      <c r="B26" s="122" t="s">
        <v>77</v>
      </c>
      <c r="C26" s="184"/>
      <c r="D26" s="131">
        <f>COUNTA(Q32:Q96)+D25+1</f>
        <v>248</v>
      </c>
      <c r="E26" s="132">
        <f>COUNTA(Q32:Q96)+1</f>
        <v>8</v>
      </c>
      <c r="F26" s="57">
        <f>MIN(Q32:Q95)</f>
        <v>42.607999999999997</v>
      </c>
      <c r="G26" s="46">
        <f>AVERAGE(Q32:Q98)</f>
        <v>42.972714285714282</v>
      </c>
      <c r="H26" s="58">
        <f>G26-F26</f>
        <v>0.36471428571428532</v>
      </c>
      <c r="I26" s="61" t="str">
        <f>'Общие результаты'!G6</f>
        <v>4:00:12</v>
      </c>
      <c r="J26" s="69">
        <f t="shared" si="0"/>
        <v>3.7384259259259089E-3</v>
      </c>
      <c r="K26" s="70">
        <f>J26+K24</f>
        <v>6.3217592592592589E-2</v>
      </c>
      <c r="L26" s="377"/>
      <c r="M26" s="47"/>
      <c r="N26" s="31"/>
    </row>
    <row r="27" spans="1:24" s="3" customFormat="1" ht="30" customHeight="1" x14ac:dyDescent="0.3">
      <c r="A27" s="32"/>
      <c r="B27" s="33"/>
      <c r="C27" s="34"/>
      <c r="D27" s="34"/>
      <c r="E27" s="34"/>
      <c r="F27" s="25">
        <f>AVERAGE(F8,F10,F12,F14,F17,F21,F24,F26)</f>
        <v>42.652374999999999</v>
      </c>
      <c r="G27" s="27">
        <f>AVERAGE(C32:C61,E32:E61,F32:F61,H32:H62,J32:J62,M32:M64,O32:O64,Q32:Q64)</f>
        <v>42.99155555555555</v>
      </c>
      <c r="H27" s="28">
        <f>AVERAGE(H8,H10,H12,H14,H17,H21,H24,H26)</f>
        <v>0.35861812883297084</v>
      </c>
      <c r="I27" s="226" t="s">
        <v>79</v>
      </c>
      <c r="J27" s="34"/>
      <c r="K27" s="34"/>
      <c r="L27" s="14"/>
      <c r="M27" s="14"/>
    </row>
    <row r="28" spans="1:24" ht="27.75" customHeight="1" thickBot="1" x14ac:dyDescent="0.35">
      <c r="A28" s="15"/>
      <c r="B28" s="15"/>
      <c r="C28" s="15"/>
      <c r="D28" s="16"/>
      <c r="E28" s="17"/>
      <c r="F28" s="18">
        <f>AVERAGE(F9,F13,F16,F18,F20,F22,F25)</f>
        <v>42.364142857142859</v>
      </c>
      <c r="G28" s="27">
        <f>AVERAGE(D32:D61,G32:G61,L32:L61,I32:I62,K32:K62,N32:N64,P32:P64)</f>
        <v>42.705834782608683</v>
      </c>
      <c r="H28" s="19">
        <f>AVERAGE(H9,H13,H16,H18,H20,H22,H25)</f>
        <v>0.36135445966185081</v>
      </c>
      <c r="I28" s="227" t="s">
        <v>80</v>
      </c>
      <c r="J28" s="17" t="s">
        <v>18</v>
      </c>
      <c r="K28" s="17"/>
      <c r="L28" s="14"/>
      <c r="M28" s="14"/>
    </row>
    <row r="29" spans="1:24" ht="30" customHeight="1" thickBot="1" x14ac:dyDescent="0.35">
      <c r="A29" s="20"/>
      <c r="B29" s="20"/>
      <c r="C29" s="20"/>
      <c r="D29" s="17"/>
      <c r="E29" s="17"/>
      <c r="F29" s="21">
        <f>AVERAGE(F8:F26)</f>
        <v>42.517866666666663</v>
      </c>
      <c r="G29" s="22">
        <f>AVERAGE(C32:Q73)</f>
        <v>42.848320512820514</v>
      </c>
      <c r="H29" s="23">
        <f>AVERAGE(H8:H26)</f>
        <v>0.35989508321978148</v>
      </c>
      <c r="I29" s="17"/>
      <c r="J29" s="17"/>
      <c r="K29" s="17"/>
      <c r="L29" s="20"/>
      <c r="M29" s="20"/>
    </row>
    <row r="30" spans="1:24" ht="15" thickBot="1" x14ac:dyDescent="0.35"/>
    <row r="31" spans="1:24" ht="15" thickBot="1" x14ac:dyDescent="0.35">
      <c r="C31" s="115" t="str">
        <f>B8</f>
        <v>Онащук Максим</v>
      </c>
      <c r="D31" s="116" t="str">
        <f>B9</f>
        <v>Лихошерст Леша</v>
      </c>
      <c r="E31" s="116" t="str">
        <f>B10</f>
        <v>Онащук Максим</v>
      </c>
      <c r="F31" s="116" t="str">
        <f>B12</f>
        <v>Онащук Максим</v>
      </c>
      <c r="G31" s="116" t="str">
        <f>B13</f>
        <v>Лихошерст Леша</v>
      </c>
      <c r="H31" s="116" t="str">
        <f>B14</f>
        <v>Онащук Максим</v>
      </c>
      <c r="I31" s="116" t="str">
        <f>B16</f>
        <v>Лихошерст Леша</v>
      </c>
      <c r="J31" s="116" t="str">
        <f>B17</f>
        <v>Онащук Максим</v>
      </c>
      <c r="K31" s="116" t="str">
        <f>B18</f>
        <v>Лихошерст Леша</v>
      </c>
      <c r="L31" s="116" t="str">
        <f>B20</f>
        <v>Лихошерст Леша</v>
      </c>
      <c r="M31" s="116" t="str">
        <f>B21</f>
        <v>Онащук Максим</v>
      </c>
      <c r="N31" s="116" t="str">
        <f>B22</f>
        <v>Лихошерст Леша</v>
      </c>
      <c r="O31" s="116" t="str">
        <f>B24</f>
        <v>Онащук Максим</v>
      </c>
      <c r="P31" s="116" t="str">
        <f>B25</f>
        <v>Лихошерст Леша</v>
      </c>
      <c r="Q31" s="117" t="str">
        <f>B26</f>
        <v>Онащук Максим</v>
      </c>
    </row>
    <row r="32" spans="1:24" x14ac:dyDescent="0.3">
      <c r="B32" s="1">
        <v>1</v>
      </c>
      <c r="C32" s="353">
        <v>48.975000000000001</v>
      </c>
      <c r="D32" s="354">
        <v>43.115000000000002</v>
      </c>
      <c r="E32" s="354">
        <v>43.305</v>
      </c>
      <c r="F32" s="354">
        <v>43.424999999999997</v>
      </c>
      <c r="G32" s="354">
        <v>42.488999999999997</v>
      </c>
      <c r="H32" s="354">
        <v>42.828000000000003</v>
      </c>
      <c r="I32" s="380">
        <f>48.954-6</f>
        <v>42.954000000000001</v>
      </c>
      <c r="J32" s="354">
        <v>43.082000000000001</v>
      </c>
      <c r="K32" s="354">
        <v>44.064</v>
      </c>
      <c r="L32" s="354">
        <v>42.993000000000002</v>
      </c>
      <c r="M32" s="354">
        <v>42.671999999999997</v>
      </c>
      <c r="N32" s="354">
        <v>42.54</v>
      </c>
      <c r="O32" s="354">
        <v>48.232999999999997</v>
      </c>
      <c r="P32" s="354">
        <v>42.768000000000001</v>
      </c>
      <c r="Q32" s="367">
        <v>43.707999999999998</v>
      </c>
    </row>
    <row r="33" spans="2:17" x14ac:dyDescent="0.3">
      <c r="B33" s="1">
        <v>2</v>
      </c>
      <c r="C33" s="353">
        <v>44.332999999999998</v>
      </c>
      <c r="D33" s="354">
        <v>42.558999999999997</v>
      </c>
      <c r="E33" s="354">
        <v>43.033999999999999</v>
      </c>
      <c r="F33" s="354">
        <v>42.741</v>
      </c>
      <c r="G33" s="354">
        <v>42.697000000000003</v>
      </c>
      <c r="H33" s="354">
        <v>42.829000000000001</v>
      </c>
      <c r="I33" s="380">
        <f>93.294-50</f>
        <v>43.293999999999997</v>
      </c>
      <c r="J33" s="354">
        <v>43.853000000000002</v>
      </c>
      <c r="K33" s="354">
        <v>43.616999999999997</v>
      </c>
      <c r="L33" s="354">
        <v>42.526000000000003</v>
      </c>
      <c r="M33" s="368">
        <v>42.38</v>
      </c>
      <c r="N33" s="368">
        <v>42.148000000000003</v>
      </c>
      <c r="O33" s="354">
        <v>43.040999999999997</v>
      </c>
      <c r="P33" s="354">
        <v>42.662999999999997</v>
      </c>
      <c r="Q33" s="367">
        <v>43.075000000000003</v>
      </c>
    </row>
    <row r="34" spans="2:17" x14ac:dyDescent="0.3">
      <c r="B34" s="1">
        <v>3</v>
      </c>
      <c r="C34" s="353">
        <v>44.243000000000002</v>
      </c>
      <c r="D34" s="354">
        <v>42.683999999999997</v>
      </c>
      <c r="E34" s="354"/>
      <c r="F34" s="354">
        <v>42.826000000000001</v>
      </c>
      <c r="G34" s="354">
        <v>42.616</v>
      </c>
      <c r="H34" s="354">
        <v>42.902000000000001</v>
      </c>
      <c r="I34" s="354">
        <v>43.244</v>
      </c>
      <c r="J34" s="354">
        <v>42.953000000000003</v>
      </c>
      <c r="K34" s="354">
        <v>43.42</v>
      </c>
      <c r="L34" s="354">
        <v>42.536000000000001</v>
      </c>
      <c r="M34" s="368">
        <v>42.341000000000001</v>
      </c>
      <c r="N34" s="368">
        <v>42.58</v>
      </c>
      <c r="O34" s="354">
        <v>43.423999999999999</v>
      </c>
      <c r="P34" s="354">
        <v>42.447000000000003</v>
      </c>
      <c r="Q34" s="367">
        <v>42.802999999999997</v>
      </c>
    </row>
    <row r="35" spans="2:17" x14ac:dyDescent="0.3">
      <c r="B35" s="1">
        <v>4</v>
      </c>
      <c r="C35" s="353">
        <v>43.945</v>
      </c>
      <c r="D35" s="354">
        <v>42.536000000000001</v>
      </c>
      <c r="E35" s="354"/>
      <c r="F35" s="354">
        <v>43.100999999999999</v>
      </c>
      <c r="G35" s="354">
        <v>42.578000000000003</v>
      </c>
      <c r="H35" s="354">
        <v>42.854999999999997</v>
      </c>
      <c r="I35" s="354">
        <v>43.031999999999996</v>
      </c>
      <c r="J35" s="354">
        <v>43.095999999999997</v>
      </c>
      <c r="K35" s="354">
        <v>43.469000000000001</v>
      </c>
      <c r="L35" s="354">
        <v>42.853000000000002</v>
      </c>
      <c r="M35" s="368">
        <v>42.305999999999997</v>
      </c>
      <c r="N35" s="368">
        <v>42.292999999999999</v>
      </c>
      <c r="O35" s="354">
        <v>42.904000000000003</v>
      </c>
      <c r="P35" s="354">
        <v>42.664000000000001</v>
      </c>
      <c r="Q35" s="367">
        <v>43.219000000000001</v>
      </c>
    </row>
    <row r="36" spans="2:17" x14ac:dyDescent="0.3">
      <c r="B36" s="1">
        <v>5</v>
      </c>
      <c r="C36" s="353">
        <v>43.521999999999998</v>
      </c>
      <c r="D36" s="354">
        <v>42.603000000000002</v>
      </c>
      <c r="E36" s="354"/>
      <c r="F36" s="354">
        <v>42.832000000000001</v>
      </c>
      <c r="G36" s="354">
        <v>42.701999999999998</v>
      </c>
      <c r="H36" s="354">
        <v>42.802999999999997</v>
      </c>
      <c r="I36" s="354">
        <v>42.738999999999997</v>
      </c>
      <c r="J36" s="354">
        <v>43.026000000000003</v>
      </c>
      <c r="K36" s="354">
        <v>43.23</v>
      </c>
      <c r="L36" s="354">
        <v>42.195</v>
      </c>
      <c r="M36" s="354">
        <v>42.567</v>
      </c>
      <c r="N36" s="354">
        <v>42.64</v>
      </c>
      <c r="O36" s="354">
        <v>43.003999999999998</v>
      </c>
      <c r="P36" s="354">
        <v>42.686999999999998</v>
      </c>
      <c r="Q36" s="367">
        <v>42.756</v>
      </c>
    </row>
    <row r="37" spans="2:17" x14ac:dyDescent="0.3">
      <c r="B37" s="1">
        <v>6</v>
      </c>
      <c r="C37" s="353">
        <v>43.411000000000001</v>
      </c>
      <c r="D37" s="354">
        <v>42.569000000000003</v>
      </c>
      <c r="E37" s="354"/>
      <c r="F37" s="354">
        <v>43.052</v>
      </c>
      <c r="G37" s="354"/>
      <c r="H37" s="354">
        <v>42.579000000000001</v>
      </c>
      <c r="I37" s="354">
        <v>43.106999999999999</v>
      </c>
      <c r="J37" s="354">
        <v>43.002000000000002</v>
      </c>
      <c r="K37" s="354">
        <v>43.204999999999998</v>
      </c>
      <c r="L37" s="354">
        <v>42.648000000000003</v>
      </c>
      <c r="M37" s="354">
        <v>42.448</v>
      </c>
      <c r="N37" s="354">
        <v>42.219000000000001</v>
      </c>
      <c r="O37" s="354">
        <v>43.000999999999998</v>
      </c>
      <c r="P37" s="354">
        <v>42.890999999999998</v>
      </c>
      <c r="Q37" s="367">
        <v>42.607999999999997</v>
      </c>
    </row>
    <row r="38" spans="2:17" x14ac:dyDescent="0.3">
      <c r="B38" s="1">
        <v>7</v>
      </c>
      <c r="C38" s="353">
        <v>43.131</v>
      </c>
      <c r="D38" s="354">
        <v>42.612000000000002</v>
      </c>
      <c r="E38" s="354"/>
      <c r="F38" s="354">
        <v>42.976999999999997</v>
      </c>
      <c r="G38" s="354"/>
      <c r="H38" s="354">
        <v>43.008000000000003</v>
      </c>
      <c r="I38" s="354">
        <v>43.118000000000002</v>
      </c>
      <c r="J38" s="354">
        <v>43.326999999999998</v>
      </c>
      <c r="K38" s="354">
        <v>42.771000000000001</v>
      </c>
      <c r="L38" s="354">
        <v>42.185000000000002</v>
      </c>
      <c r="M38" s="354">
        <v>42.396999999999998</v>
      </c>
      <c r="N38" s="354">
        <v>42.177</v>
      </c>
      <c r="O38" s="354">
        <v>42.427</v>
      </c>
      <c r="P38" s="354">
        <v>43.323999999999998</v>
      </c>
      <c r="Q38" s="367">
        <v>42.64</v>
      </c>
    </row>
    <row r="39" spans="2:17" x14ac:dyDescent="0.3">
      <c r="B39" s="1">
        <v>8</v>
      </c>
      <c r="C39" s="353">
        <v>43.27</v>
      </c>
      <c r="D39" s="354">
        <v>42.548000000000002</v>
      </c>
      <c r="E39" s="354"/>
      <c r="F39" s="354">
        <v>42.628999999999998</v>
      </c>
      <c r="G39" s="354"/>
      <c r="H39" s="354">
        <v>42.536000000000001</v>
      </c>
      <c r="I39" s="354">
        <v>42.69</v>
      </c>
      <c r="J39" s="354">
        <v>43.231999999999999</v>
      </c>
      <c r="K39" s="354">
        <v>42.981999999999999</v>
      </c>
      <c r="L39" s="354">
        <v>42.113</v>
      </c>
      <c r="M39" s="354">
        <v>42.286000000000001</v>
      </c>
      <c r="N39" s="354">
        <v>42.335999999999999</v>
      </c>
      <c r="O39" s="354">
        <v>42.77</v>
      </c>
      <c r="P39" s="354"/>
      <c r="Q39" s="367"/>
    </row>
    <row r="40" spans="2:17" x14ac:dyDescent="0.3">
      <c r="B40" s="1">
        <v>9</v>
      </c>
      <c r="C40" s="356">
        <v>43.374000000000002</v>
      </c>
      <c r="D40" s="354">
        <v>42.715000000000003</v>
      </c>
      <c r="E40" s="354"/>
      <c r="F40" s="354">
        <v>42.719000000000001</v>
      </c>
      <c r="G40" s="354"/>
      <c r="H40" s="354"/>
      <c r="I40" s="354">
        <v>42.741</v>
      </c>
      <c r="J40" s="354">
        <v>43.904000000000003</v>
      </c>
      <c r="K40" s="354">
        <v>43.643999999999998</v>
      </c>
      <c r="L40" s="354">
        <v>42.100999999999999</v>
      </c>
      <c r="M40" s="354">
        <v>42.381999999999998</v>
      </c>
      <c r="N40" s="354">
        <v>42.067</v>
      </c>
      <c r="O40" s="354">
        <v>42.988</v>
      </c>
      <c r="P40" s="354"/>
      <c r="Q40" s="367"/>
    </row>
    <row r="41" spans="2:17" x14ac:dyDescent="0.3">
      <c r="B41" s="1">
        <v>10</v>
      </c>
      <c r="C41" s="353">
        <v>43.109000000000002</v>
      </c>
      <c r="D41" s="354">
        <v>42.801000000000002</v>
      </c>
      <c r="E41" s="354"/>
      <c r="F41" s="354">
        <v>42.570999999999998</v>
      </c>
      <c r="G41" s="354"/>
      <c r="H41" s="354"/>
      <c r="I41" s="354">
        <v>42.674999999999997</v>
      </c>
      <c r="J41" s="354"/>
      <c r="K41" s="354">
        <v>43.926000000000002</v>
      </c>
      <c r="L41" s="354">
        <v>42.332000000000001</v>
      </c>
      <c r="M41" s="354">
        <v>42.616999999999997</v>
      </c>
      <c r="N41" s="354">
        <v>42.039000000000001</v>
      </c>
      <c r="O41" s="354">
        <v>42.606000000000002</v>
      </c>
      <c r="P41" s="354"/>
      <c r="Q41" s="367"/>
    </row>
    <row r="42" spans="2:17" x14ac:dyDescent="0.3">
      <c r="B42" s="1">
        <v>11</v>
      </c>
      <c r="C42" s="353">
        <v>43.384</v>
      </c>
      <c r="D42" s="354">
        <v>42.631</v>
      </c>
      <c r="E42" s="354"/>
      <c r="F42" s="354">
        <v>42.734999999999999</v>
      </c>
      <c r="G42" s="354"/>
      <c r="H42" s="354"/>
      <c r="I42" s="354">
        <v>42.935000000000002</v>
      </c>
      <c r="J42" s="354"/>
      <c r="K42" s="354">
        <v>43.968000000000004</v>
      </c>
      <c r="L42" s="354">
        <v>42.026000000000003</v>
      </c>
      <c r="M42" s="354">
        <v>42.804000000000002</v>
      </c>
      <c r="N42" s="354">
        <v>42.131999999999998</v>
      </c>
      <c r="O42" s="354">
        <v>42.735999999999997</v>
      </c>
      <c r="P42" s="354"/>
      <c r="Q42" s="367"/>
    </row>
    <row r="43" spans="2:17" x14ac:dyDescent="0.3">
      <c r="B43" s="1">
        <v>12</v>
      </c>
      <c r="C43" s="353">
        <v>43.167999999999999</v>
      </c>
      <c r="D43" s="354">
        <v>42.871000000000002</v>
      </c>
      <c r="E43" s="354"/>
      <c r="F43" s="354">
        <v>42.582999999999998</v>
      </c>
      <c r="G43" s="354"/>
      <c r="H43" s="354"/>
      <c r="I43" s="354">
        <v>42.573</v>
      </c>
      <c r="J43" s="354"/>
      <c r="K43" s="354">
        <v>43.021000000000001</v>
      </c>
      <c r="L43" s="354">
        <v>42.389000000000003</v>
      </c>
      <c r="M43" s="354"/>
      <c r="N43" s="354">
        <v>41.911000000000001</v>
      </c>
      <c r="O43" s="354">
        <v>42.99</v>
      </c>
      <c r="P43" s="354"/>
      <c r="Q43" s="367"/>
    </row>
    <row r="44" spans="2:17" x14ac:dyDescent="0.3">
      <c r="B44" s="1">
        <v>13</v>
      </c>
      <c r="C44" s="353">
        <v>42.947000000000003</v>
      </c>
      <c r="D44" s="354">
        <v>42.656999999999996</v>
      </c>
      <c r="E44" s="354"/>
      <c r="F44" s="354">
        <v>42.473999999999997</v>
      </c>
      <c r="G44" s="354"/>
      <c r="H44" s="354"/>
      <c r="I44" s="354">
        <v>42.543999999999997</v>
      </c>
      <c r="J44" s="354"/>
      <c r="K44" s="354"/>
      <c r="L44" s="354">
        <v>42.573</v>
      </c>
      <c r="M44" s="354"/>
      <c r="N44" s="354">
        <v>42.078000000000003</v>
      </c>
      <c r="O44" s="354">
        <v>43.393000000000001</v>
      </c>
      <c r="P44" s="354"/>
      <c r="Q44" s="367"/>
    </row>
    <row r="45" spans="2:17" x14ac:dyDescent="0.3">
      <c r="B45" s="1">
        <v>14</v>
      </c>
      <c r="C45" s="357">
        <v>42.933</v>
      </c>
      <c r="D45" s="354">
        <v>42.508000000000003</v>
      </c>
      <c r="E45" s="354"/>
      <c r="F45" s="354">
        <v>42.686</v>
      </c>
      <c r="G45" s="354"/>
      <c r="H45" s="354"/>
      <c r="I45" s="354">
        <v>42.817</v>
      </c>
      <c r="J45" s="354"/>
      <c r="K45" s="354"/>
      <c r="L45" s="354"/>
      <c r="M45" s="354"/>
      <c r="N45" s="354">
        <v>42.106999999999999</v>
      </c>
      <c r="O45" s="354">
        <v>42.555</v>
      </c>
      <c r="P45" s="354"/>
      <c r="Q45" s="367"/>
    </row>
    <row r="46" spans="2:17" x14ac:dyDescent="0.3">
      <c r="B46" s="1">
        <v>15</v>
      </c>
      <c r="C46" s="353">
        <v>42.948</v>
      </c>
      <c r="D46" s="354">
        <v>42.47</v>
      </c>
      <c r="E46" s="354"/>
      <c r="F46" s="354">
        <v>42.709000000000003</v>
      </c>
      <c r="G46" s="354"/>
      <c r="H46" s="354"/>
      <c r="I46" s="354">
        <v>42.914999999999999</v>
      </c>
      <c r="J46" s="354"/>
      <c r="K46" s="354"/>
      <c r="L46" s="354"/>
      <c r="M46" s="354"/>
      <c r="N46" s="354">
        <v>42.33</v>
      </c>
      <c r="O46" s="354">
        <v>42.395000000000003</v>
      </c>
      <c r="P46" s="354"/>
      <c r="Q46" s="367"/>
    </row>
    <row r="47" spans="2:17" x14ac:dyDescent="0.3">
      <c r="B47" s="1">
        <v>16</v>
      </c>
      <c r="C47" s="353">
        <v>43.212000000000003</v>
      </c>
      <c r="D47" s="358">
        <v>42.423999999999999</v>
      </c>
      <c r="E47" s="354"/>
      <c r="F47" s="354">
        <v>42.61</v>
      </c>
      <c r="G47" s="354"/>
      <c r="H47" s="354"/>
      <c r="I47" s="354">
        <v>42.716000000000001</v>
      </c>
      <c r="J47" s="354"/>
      <c r="K47" s="354"/>
      <c r="L47" s="354"/>
      <c r="M47" s="354"/>
      <c r="N47" s="354">
        <v>42.302999999999997</v>
      </c>
      <c r="O47" s="354">
        <v>42.484000000000002</v>
      </c>
      <c r="P47" s="354"/>
      <c r="Q47" s="367"/>
    </row>
    <row r="48" spans="2:17" x14ac:dyDescent="0.3">
      <c r="B48" s="1">
        <v>17</v>
      </c>
      <c r="C48" s="353">
        <v>43.223999999999997</v>
      </c>
      <c r="D48" s="354">
        <v>42.866999999999997</v>
      </c>
      <c r="E48" s="354"/>
      <c r="F48" s="354">
        <v>42.834000000000003</v>
      </c>
      <c r="G48" s="354"/>
      <c r="H48" s="354"/>
      <c r="I48" s="354">
        <v>42.826000000000001</v>
      </c>
      <c r="J48" s="354"/>
      <c r="K48" s="354"/>
      <c r="L48" s="354"/>
      <c r="M48" s="354"/>
      <c r="N48" s="354">
        <v>42.7</v>
      </c>
      <c r="O48" s="354">
        <v>42.786000000000001</v>
      </c>
      <c r="P48" s="354"/>
      <c r="Q48" s="367"/>
    </row>
    <row r="49" spans="2:17" x14ac:dyDescent="0.3">
      <c r="B49" s="1">
        <v>18</v>
      </c>
      <c r="C49" s="353">
        <v>43.475000000000001</v>
      </c>
      <c r="D49" s="354">
        <v>42.801000000000002</v>
      </c>
      <c r="E49" s="354"/>
      <c r="F49" s="354">
        <v>42.548999999999999</v>
      </c>
      <c r="G49" s="354"/>
      <c r="H49" s="354"/>
      <c r="I49" s="354">
        <v>43.823</v>
      </c>
      <c r="J49" s="354"/>
      <c r="K49" s="354"/>
      <c r="L49" s="354"/>
      <c r="M49" s="354"/>
      <c r="N49" s="354">
        <v>42.098999999999997</v>
      </c>
      <c r="O49" s="354">
        <v>42.69</v>
      </c>
      <c r="P49" s="354"/>
      <c r="Q49" s="367"/>
    </row>
    <row r="50" spans="2:17" x14ac:dyDescent="0.3">
      <c r="B50" s="1">
        <v>19</v>
      </c>
      <c r="C50" s="353"/>
      <c r="D50" s="354">
        <v>42.643999999999998</v>
      </c>
      <c r="E50" s="354"/>
      <c r="F50" s="354">
        <v>42.524000000000001</v>
      </c>
      <c r="G50" s="354"/>
      <c r="H50" s="354"/>
      <c r="I50" s="354">
        <v>42.481000000000002</v>
      </c>
      <c r="J50" s="354"/>
      <c r="K50" s="354"/>
      <c r="L50" s="354"/>
      <c r="M50" s="354"/>
      <c r="N50" s="354">
        <v>42.210999999999999</v>
      </c>
      <c r="O50" s="354">
        <v>42.494999999999997</v>
      </c>
      <c r="P50" s="354"/>
      <c r="Q50" s="367"/>
    </row>
    <row r="51" spans="2:17" x14ac:dyDescent="0.3">
      <c r="B51" s="1">
        <v>20</v>
      </c>
      <c r="C51" s="353"/>
      <c r="D51" s="354">
        <v>42.673000000000002</v>
      </c>
      <c r="E51" s="354"/>
      <c r="F51" s="354">
        <v>42.651000000000003</v>
      </c>
      <c r="G51" s="354"/>
      <c r="H51" s="354"/>
      <c r="I51" s="354">
        <v>42.856000000000002</v>
      </c>
      <c r="J51" s="354"/>
      <c r="K51" s="354"/>
      <c r="L51" s="354"/>
      <c r="M51" s="354"/>
      <c r="N51" s="354">
        <v>42.104999999999997</v>
      </c>
      <c r="O51" s="354">
        <v>42.567</v>
      </c>
      <c r="P51" s="354"/>
      <c r="Q51" s="367"/>
    </row>
    <row r="52" spans="2:17" x14ac:dyDescent="0.3">
      <c r="B52" s="1">
        <v>21</v>
      </c>
      <c r="C52" s="353"/>
      <c r="D52" s="354">
        <v>42.8</v>
      </c>
      <c r="E52" s="354"/>
      <c r="F52" s="354">
        <v>42.695999999999998</v>
      </c>
      <c r="G52" s="354"/>
      <c r="H52" s="354"/>
      <c r="I52" s="354">
        <v>42.874000000000002</v>
      </c>
      <c r="J52" s="354"/>
      <c r="K52" s="354"/>
      <c r="L52" s="354"/>
      <c r="M52" s="354"/>
      <c r="N52" s="354">
        <v>42.359000000000002</v>
      </c>
      <c r="O52" s="354">
        <v>42.640999999999998</v>
      </c>
      <c r="P52" s="354"/>
      <c r="Q52" s="367"/>
    </row>
    <row r="53" spans="2:17" x14ac:dyDescent="0.3">
      <c r="B53" s="1">
        <v>22</v>
      </c>
      <c r="C53" s="353"/>
      <c r="D53" s="354">
        <v>42.737000000000002</v>
      </c>
      <c r="E53" s="354"/>
      <c r="F53" s="354">
        <v>42.48</v>
      </c>
      <c r="G53" s="354"/>
      <c r="H53" s="354"/>
      <c r="I53" s="354">
        <v>42.838999999999999</v>
      </c>
      <c r="J53" s="354"/>
      <c r="K53" s="354"/>
      <c r="L53" s="354"/>
      <c r="M53" s="354"/>
      <c r="N53" s="354"/>
      <c r="O53" s="354">
        <v>43.085000000000001</v>
      </c>
      <c r="P53" s="354"/>
      <c r="Q53" s="367"/>
    </row>
    <row r="54" spans="2:17" x14ac:dyDescent="0.3">
      <c r="B54" s="1">
        <v>23</v>
      </c>
      <c r="C54" s="353"/>
      <c r="D54" s="354">
        <v>42.606000000000002</v>
      </c>
      <c r="E54" s="354"/>
      <c r="F54" s="354">
        <v>42.72</v>
      </c>
      <c r="G54" s="354"/>
      <c r="H54" s="354"/>
      <c r="I54" s="354">
        <v>42.869</v>
      </c>
      <c r="J54" s="354"/>
      <c r="K54" s="354"/>
      <c r="L54" s="354"/>
      <c r="M54" s="354"/>
      <c r="N54" s="354"/>
      <c r="O54" s="354">
        <v>42.692</v>
      </c>
      <c r="P54" s="354"/>
      <c r="Q54" s="367"/>
    </row>
    <row r="55" spans="2:17" x14ac:dyDescent="0.3">
      <c r="B55" s="1">
        <v>24</v>
      </c>
      <c r="C55" s="353"/>
      <c r="D55" s="354">
        <v>42.692999999999998</v>
      </c>
      <c r="E55" s="354"/>
      <c r="F55" s="354">
        <v>42.475999999999999</v>
      </c>
      <c r="G55" s="354"/>
      <c r="H55" s="354"/>
      <c r="I55" s="354">
        <v>42.606000000000002</v>
      </c>
      <c r="J55" s="354"/>
      <c r="K55" s="354"/>
      <c r="L55" s="354"/>
      <c r="M55" s="354"/>
      <c r="N55" s="354"/>
      <c r="O55" s="354">
        <v>42.779000000000003</v>
      </c>
      <c r="P55" s="354"/>
      <c r="Q55" s="367"/>
    </row>
    <row r="56" spans="2:17" x14ac:dyDescent="0.3">
      <c r="B56" s="1">
        <v>25</v>
      </c>
      <c r="C56" s="353"/>
      <c r="D56" s="354">
        <v>42.515999999999998</v>
      </c>
      <c r="E56" s="354"/>
      <c r="F56" s="354">
        <v>42.808</v>
      </c>
      <c r="G56" s="354"/>
      <c r="H56" s="354"/>
      <c r="I56" s="354">
        <v>42.661999999999999</v>
      </c>
      <c r="J56" s="354"/>
      <c r="K56" s="354"/>
      <c r="L56" s="354"/>
      <c r="M56" s="354"/>
      <c r="N56" s="354"/>
      <c r="O56" s="354">
        <v>43.451000000000001</v>
      </c>
      <c r="P56" s="354"/>
      <c r="Q56" s="367"/>
    </row>
    <row r="57" spans="2:17" x14ac:dyDescent="0.3">
      <c r="B57" s="1">
        <v>26</v>
      </c>
      <c r="C57" s="353"/>
      <c r="D57" s="354">
        <v>42.585999999999999</v>
      </c>
      <c r="E57" s="354"/>
      <c r="F57" s="354">
        <v>42.475000000000001</v>
      </c>
      <c r="G57" s="354"/>
      <c r="H57" s="354"/>
      <c r="I57" s="354">
        <v>42.526000000000003</v>
      </c>
      <c r="J57" s="354"/>
      <c r="K57" s="354"/>
      <c r="L57" s="354"/>
      <c r="M57" s="354"/>
      <c r="N57" s="354"/>
      <c r="O57" s="354">
        <v>42.606000000000002</v>
      </c>
      <c r="P57" s="354"/>
      <c r="Q57" s="367"/>
    </row>
    <row r="58" spans="2:17" x14ac:dyDescent="0.3">
      <c r="B58" s="1">
        <v>27</v>
      </c>
      <c r="C58" s="353"/>
      <c r="D58" s="354">
        <v>42.569000000000003</v>
      </c>
      <c r="E58" s="354"/>
      <c r="F58" s="354">
        <v>42.552999999999997</v>
      </c>
      <c r="G58" s="354"/>
      <c r="H58" s="354"/>
      <c r="I58" s="354">
        <v>43.051000000000002</v>
      </c>
      <c r="J58" s="354"/>
      <c r="K58" s="354"/>
      <c r="L58" s="354"/>
      <c r="M58" s="354"/>
      <c r="N58" s="354"/>
      <c r="O58" s="354">
        <v>42.844999999999999</v>
      </c>
      <c r="P58" s="354"/>
      <c r="Q58" s="367"/>
    </row>
    <row r="59" spans="2:17" x14ac:dyDescent="0.3">
      <c r="B59" s="1">
        <v>28</v>
      </c>
      <c r="C59" s="353"/>
      <c r="D59" s="354">
        <v>42.622</v>
      </c>
      <c r="E59" s="354"/>
      <c r="F59" s="354">
        <v>42.741999999999997</v>
      </c>
      <c r="G59" s="354"/>
      <c r="H59" s="354"/>
      <c r="I59" s="354">
        <v>43.404000000000003</v>
      </c>
      <c r="J59" s="354"/>
      <c r="K59" s="354"/>
      <c r="L59" s="354"/>
      <c r="M59" s="354"/>
      <c r="N59" s="354"/>
      <c r="O59" s="354">
        <v>42.823</v>
      </c>
      <c r="P59" s="354"/>
      <c r="Q59" s="367"/>
    </row>
    <row r="60" spans="2:17" x14ac:dyDescent="0.3">
      <c r="B60" s="1">
        <v>29</v>
      </c>
      <c r="C60" s="353"/>
      <c r="D60" s="354">
        <v>43.155999999999999</v>
      </c>
      <c r="E60" s="354"/>
      <c r="F60" s="354">
        <v>42.555</v>
      </c>
      <c r="G60" s="354"/>
      <c r="H60" s="354"/>
      <c r="I60" s="354"/>
      <c r="J60" s="354"/>
      <c r="K60" s="354"/>
      <c r="L60" s="354"/>
      <c r="M60" s="354"/>
      <c r="N60" s="354"/>
      <c r="O60" s="354">
        <v>42.838000000000001</v>
      </c>
      <c r="P60" s="354"/>
      <c r="Q60" s="367"/>
    </row>
    <row r="61" spans="2:17" ht="15" thickBot="1" x14ac:dyDescent="0.35">
      <c r="B61" s="1">
        <v>30</v>
      </c>
      <c r="C61" s="359"/>
      <c r="D61" s="360"/>
      <c r="E61" s="360"/>
      <c r="F61" s="360">
        <v>42.625999999999998</v>
      </c>
      <c r="G61" s="360"/>
      <c r="H61" s="360"/>
      <c r="I61" s="360"/>
      <c r="J61" s="360"/>
      <c r="K61" s="360"/>
      <c r="L61" s="360"/>
      <c r="M61" s="360"/>
      <c r="N61" s="360"/>
      <c r="O61" s="360">
        <v>42.923000000000002</v>
      </c>
      <c r="P61" s="360"/>
      <c r="Q61" s="369"/>
    </row>
    <row r="62" spans="2:17" x14ac:dyDescent="0.3">
      <c r="B62" s="1">
        <v>31</v>
      </c>
      <c r="C62" s="354"/>
      <c r="D62" s="354"/>
      <c r="E62" s="354"/>
      <c r="F62" s="354">
        <v>42.805</v>
      </c>
      <c r="G62" s="354"/>
      <c r="H62" s="354"/>
      <c r="I62" s="354"/>
      <c r="J62" s="354"/>
      <c r="K62" s="354"/>
      <c r="L62" s="354"/>
      <c r="M62" s="354"/>
      <c r="N62" s="354"/>
      <c r="O62" s="354">
        <v>42.789000000000001</v>
      </c>
      <c r="P62" s="354"/>
      <c r="Q62" s="354"/>
    </row>
    <row r="63" spans="2:17" x14ac:dyDescent="0.3">
      <c r="B63" s="1">
        <v>32</v>
      </c>
      <c r="C63" s="354"/>
      <c r="D63" s="354"/>
      <c r="E63" s="354"/>
      <c r="F63" s="354">
        <v>42.518999999999998</v>
      </c>
      <c r="G63" s="354"/>
      <c r="H63" s="354"/>
      <c r="I63" s="354"/>
      <c r="J63" s="354"/>
      <c r="K63" s="354"/>
      <c r="L63" s="354"/>
      <c r="M63" s="354"/>
      <c r="N63" s="354"/>
      <c r="O63" s="354">
        <v>42.924999999999997</v>
      </c>
      <c r="P63" s="354"/>
      <c r="Q63" s="354"/>
    </row>
    <row r="64" spans="2:17" x14ac:dyDescent="0.3">
      <c r="B64" s="1">
        <v>33</v>
      </c>
      <c r="C64" s="354"/>
      <c r="D64" s="354"/>
      <c r="E64" s="354"/>
      <c r="F64" s="354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</row>
    <row r="65" spans="2:17" x14ac:dyDescent="0.3">
      <c r="B65" s="1">
        <v>34</v>
      </c>
      <c r="C65" s="354"/>
      <c r="D65" s="354"/>
      <c r="E65" s="354"/>
      <c r="F65" s="354"/>
      <c r="G65" s="354"/>
      <c r="H65" s="354"/>
      <c r="I65" s="354"/>
      <c r="J65" s="354"/>
      <c r="K65" s="354"/>
      <c r="L65" s="354"/>
      <c r="M65" s="354"/>
      <c r="N65" s="354"/>
      <c r="O65" s="354"/>
      <c r="P65" s="354"/>
      <c r="Q65" s="354"/>
    </row>
    <row r="66" spans="2:17" x14ac:dyDescent="0.3">
      <c r="B66" s="1">
        <v>35</v>
      </c>
      <c r="C66" s="354"/>
      <c r="D66" s="354"/>
      <c r="E66" s="354"/>
      <c r="F66" s="354"/>
      <c r="G66" s="354"/>
      <c r="H66" s="354"/>
      <c r="I66" s="354"/>
      <c r="J66" s="354"/>
      <c r="K66" s="354"/>
      <c r="L66" s="354"/>
      <c r="M66" s="354"/>
      <c r="N66" s="354"/>
      <c r="O66" s="354"/>
      <c r="P66" s="354"/>
      <c r="Q66" s="354"/>
    </row>
    <row r="67" spans="2:17" x14ac:dyDescent="0.3">
      <c r="B67" s="1">
        <v>36</v>
      </c>
      <c r="C67" s="354"/>
      <c r="D67" s="354"/>
      <c r="E67" s="354"/>
      <c r="F67" s="354"/>
      <c r="G67" s="354"/>
      <c r="H67" s="354"/>
      <c r="I67" s="354"/>
      <c r="J67" s="354"/>
      <c r="K67" s="354"/>
      <c r="L67" s="354"/>
      <c r="M67" s="354"/>
      <c r="N67" s="354"/>
      <c r="O67" s="354"/>
      <c r="P67" s="354"/>
      <c r="Q67" s="354"/>
    </row>
    <row r="68" spans="2:17" x14ac:dyDescent="0.3">
      <c r="B68" s="1">
        <v>37</v>
      </c>
      <c r="C68" s="354"/>
      <c r="D68" s="354"/>
      <c r="E68" s="354"/>
      <c r="F68" s="354"/>
      <c r="G68" s="354"/>
      <c r="H68" s="354"/>
      <c r="I68" s="354"/>
      <c r="J68" s="354"/>
      <c r="K68" s="354"/>
      <c r="L68" s="354"/>
      <c r="M68" s="354"/>
      <c r="N68" s="354"/>
      <c r="O68" s="354"/>
      <c r="P68" s="354"/>
      <c r="Q68" s="354"/>
    </row>
    <row r="69" spans="2:17" x14ac:dyDescent="0.3">
      <c r="B69" s="1">
        <v>38</v>
      </c>
      <c r="C69" s="354"/>
      <c r="D69" s="354"/>
      <c r="E69" s="354"/>
      <c r="F69" s="354"/>
      <c r="G69" s="354"/>
      <c r="H69" s="354"/>
      <c r="I69" s="354"/>
      <c r="J69" s="354"/>
      <c r="K69" s="354"/>
      <c r="L69" s="354"/>
      <c r="M69" s="354"/>
      <c r="N69" s="354"/>
      <c r="O69" s="354"/>
      <c r="P69" s="354"/>
      <c r="Q69" s="354"/>
    </row>
    <row r="70" spans="2:17" x14ac:dyDescent="0.3">
      <c r="B70" s="1">
        <v>39</v>
      </c>
      <c r="C70" s="354"/>
      <c r="D70" s="354"/>
      <c r="E70" s="354"/>
      <c r="F70" s="354"/>
      <c r="G70" s="354"/>
      <c r="H70" s="354"/>
      <c r="I70" s="354"/>
      <c r="J70" s="354"/>
      <c r="K70" s="354"/>
      <c r="L70" s="354"/>
      <c r="M70" s="354"/>
      <c r="N70" s="354"/>
      <c r="O70" s="354"/>
      <c r="P70" s="354"/>
      <c r="Q70" s="354"/>
    </row>
    <row r="71" spans="2:17" x14ac:dyDescent="0.3">
      <c r="B71" s="1">
        <v>40</v>
      </c>
      <c r="C71" s="354"/>
      <c r="D71" s="354"/>
      <c r="E71" s="354"/>
      <c r="F71" s="354"/>
      <c r="G71" s="354"/>
      <c r="H71" s="354"/>
      <c r="I71" s="354"/>
      <c r="J71" s="354"/>
      <c r="K71" s="354"/>
      <c r="L71" s="354"/>
      <c r="M71" s="354"/>
      <c r="N71" s="354"/>
      <c r="O71" s="354"/>
      <c r="P71" s="354"/>
      <c r="Q71" s="354"/>
    </row>
    <row r="72" spans="2:17" x14ac:dyDescent="0.3">
      <c r="B72" s="1">
        <v>41</v>
      </c>
      <c r="C72" s="354"/>
      <c r="D72" s="354"/>
      <c r="E72" s="354"/>
      <c r="F72" s="354"/>
      <c r="G72" s="354"/>
      <c r="H72" s="354"/>
      <c r="I72" s="354"/>
      <c r="J72" s="354"/>
      <c r="K72" s="354"/>
      <c r="L72" s="354"/>
      <c r="M72" s="354"/>
      <c r="N72" s="354"/>
      <c r="O72" s="354"/>
      <c r="P72" s="354"/>
      <c r="Q72" s="354"/>
    </row>
    <row r="73" spans="2:17" x14ac:dyDescent="0.3">
      <c r="B73" s="1">
        <v>42</v>
      </c>
      <c r="C73" s="354"/>
      <c r="D73" s="354"/>
      <c r="E73" s="354"/>
      <c r="F73" s="354"/>
      <c r="G73" s="354"/>
      <c r="H73" s="354"/>
      <c r="I73" s="354"/>
      <c r="J73" s="354"/>
      <c r="K73" s="354"/>
      <c r="L73" s="354"/>
      <c r="M73" s="354"/>
      <c r="N73" s="354"/>
      <c r="O73" s="354"/>
      <c r="P73" s="354"/>
      <c r="Q73" s="354"/>
    </row>
    <row r="74" spans="2:17" x14ac:dyDescent="0.3">
      <c r="B74" s="1">
        <v>43</v>
      </c>
      <c r="C74" s="354"/>
      <c r="D74" s="354"/>
      <c r="E74" s="354"/>
      <c r="F74" s="354"/>
      <c r="G74" s="354"/>
      <c r="H74" s="354"/>
      <c r="I74" s="354"/>
      <c r="J74" s="354"/>
      <c r="K74" s="354"/>
      <c r="L74" s="354"/>
      <c r="M74" s="354"/>
      <c r="N74" s="354"/>
      <c r="O74" s="354"/>
      <c r="P74" s="354"/>
      <c r="Q74" s="354"/>
    </row>
    <row r="75" spans="2:17" x14ac:dyDescent="0.3">
      <c r="B75" s="1">
        <v>44</v>
      </c>
      <c r="C75" s="354"/>
      <c r="D75" s="354"/>
      <c r="E75" s="354"/>
      <c r="F75" s="354"/>
      <c r="G75" s="354"/>
      <c r="H75" s="354"/>
      <c r="I75" s="354"/>
      <c r="J75" s="354"/>
      <c r="K75" s="354"/>
      <c r="L75" s="354"/>
      <c r="M75" s="354"/>
      <c r="N75" s="354"/>
      <c r="O75" s="354"/>
      <c r="P75" s="354"/>
      <c r="Q75" s="354"/>
    </row>
    <row r="76" spans="2:17" x14ac:dyDescent="0.3">
      <c r="B76" s="1">
        <v>45</v>
      </c>
      <c r="C76" s="354"/>
      <c r="D76" s="354"/>
      <c r="E76" s="354"/>
      <c r="F76" s="354"/>
      <c r="G76" s="354"/>
      <c r="H76" s="354"/>
      <c r="I76" s="354"/>
      <c r="J76" s="354"/>
      <c r="K76" s="354"/>
      <c r="L76" s="354"/>
      <c r="M76" s="354"/>
      <c r="N76" s="354"/>
      <c r="O76" s="354"/>
      <c r="P76" s="354"/>
      <c r="Q76" s="354"/>
    </row>
    <row r="77" spans="2:17" x14ac:dyDescent="0.3">
      <c r="B77" s="1">
        <v>46</v>
      </c>
      <c r="C77" s="354"/>
      <c r="D77" s="354"/>
      <c r="E77" s="354"/>
      <c r="F77" s="354"/>
      <c r="G77" s="354"/>
      <c r="H77" s="354"/>
      <c r="I77" s="354"/>
      <c r="J77" s="354"/>
      <c r="K77" s="354"/>
      <c r="L77" s="354"/>
      <c r="M77" s="354"/>
      <c r="N77" s="354"/>
      <c r="O77" s="354"/>
      <c r="P77" s="354"/>
      <c r="Q77" s="354"/>
    </row>
    <row r="78" spans="2:17" x14ac:dyDescent="0.3">
      <c r="B78" s="1">
        <v>47</v>
      </c>
      <c r="C78" s="354"/>
      <c r="D78" s="354"/>
      <c r="E78" s="354"/>
      <c r="F78" s="354"/>
      <c r="G78" s="354"/>
      <c r="H78" s="354"/>
      <c r="I78" s="354"/>
      <c r="J78" s="354"/>
      <c r="K78" s="354"/>
      <c r="L78" s="354"/>
      <c r="M78" s="354"/>
      <c r="N78" s="354"/>
      <c r="O78" s="354"/>
      <c r="P78" s="354"/>
      <c r="Q78" s="354"/>
    </row>
    <row r="79" spans="2:17" x14ac:dyDescent="0.3">
      <c r="B79" s="1">
        <v>48</v>
      </c>
      <c r="C79" s="354"/>
      <c r="D79" s="354"/>
      <c r="E79" s="354"/>
      <c r="F79" s="354"/>
      <c r="G79" s="354"/>
      <c r="H79" s="354"/>
      <c r="I79" s="354"/>
      <c r="J79" s="354"/>
      <c r="K79" s="354"/>
      <c r="L79" s="354"/>
      <c r="M79" s="354"/>
      <c r="N79" s="354"/>
      <c r="O79" s="354"/>
      <c r="P79" s="354"/>
      <c r="Q79" s="354"/>
    </row>
    <row r="80" spans="2:17" x14ac:dyDescent="0.3">
      <c r="B80" s="1">
        <v>49</v>
      </c>
      <c r="C80" s="354"/>
      <c r="D80" s="354"/>
      <c r="E80" s="354"/>
      <c r="F80" s="354"/>
      <c r="G80" s="354"/>
      <c r="H80" s="354"/>
      <c r="I80" s="354"/>
      <c r="J80" s="354"/>
      <c r="K80" s="354"/>
      <c r="L80" s="354"/>
      <c r="M80" s="354"/>
      <c r="N80" s="354"/>
      <c r="O80" s="354"/>
      <c r="P80" s="354"/>
      <c r="Q80" s="354"/>
    </row>
    <row r="81" spans="1:17" x14ac:dyDescent="0.3">
      <c r="B81" s="1">
        <v>50</v>
      </c>
      <c r="C81" s="354"/>
      <c r="D81" s="354"/>
      <c r="E81" s="354"/>
      <c r="F81" s="354"/>
      <c r="G81" s="354"/>
      <c r="H81" s="354"/>
      <c r="I81" s="354"/>
      <c r="J81" s="354"/>
      <c r="K81" s="354"/>
      <c r="L81" s="354"/>
      <c r="M81" s="354"/>
      <c r="N81" s="354"/>
      <c r="O81" s="354"/>
      <c r="P81" s="354"/>
      <c r="Q81" s="354"/>
    </row>
    <row r="82" spans="1:17" x14ac:dyDescent="0.3">
      <c r="B82" s="1">
        <v>51</v>
      </c>
      <c r="C82" s="354"/>
      <c r="D82" s="354"/>
      <c r="E82" s="354"/>
      <c r="F82" s="354"/>
      <c r="G82" s="354"/>
      <c r="H82" s="354"/>
      <c r="I82" s="354"/>
      <c r="J82" s="354"/>
      <c r="K82" s="354"/>
      <c r="L82" s="354"/>
      <c r="M82" s="354"/>
      <c r="N82" s="354"/>
      <c r="O82" s="354"/>
      <c r="P82" s="354"/>
      <c r="Q82" s="354"/>
    </row>
    <row r="83" spans="1:17" x14ac:dyDescent="0.3">
      <c r="B83" s="1">
        <v>52</v>
      </c>
      <c r="C83" s="354"/>
      <c r="D83" s="354"/>
      <c r="E83" s="354"/>
      <c r="F83" s="354"/>
      <c r="G83" s="354"/>
      <c r="H83" s="354"/>
      <c r="I83" s="354"/>
      <c r="J83" s="354"/>
      <c r="K83" s="354"/>
      <c r="L83" s="354"/>
      <c r="M83" s="354"/>
      <c r="N83" s="354"/>
      <c r="O83" s="354"/>
      <c r="P83" s="354"/>
      <c r="Q83" s="354"/>
    </row>
    <row r="84" spans="1:17" x14ac:dyDescent="0.3">
      <c r="B84" s="1">
        <v>53</v>
      </c>
      <c r="C84" s="354"/>
      <c r="D84" s="354"/>
      <c r="E84" s="354"/>
      <c r="F84" s="354"/>
      <c r="G84" s="354"/>
      <c r="H84" s="354"/>
      <c r="I84" s="354"/>
      <c r="J84" s="354"/>
      <c r="K84" s="354"/>
      <c r="L84" s="354"/>
      <c r="M84" s="354"/>
      <c r="N84" s="354"/>
      <c r="O84" s="354"/>
      <c r="P84" s="354"/>
      <c r="Q84" s="354"/>
    </row>
    <row r="85" spans="1:17" x14ac:dyDescent="0.3">
      <c r="B85" s="1">
        <v>54</v>
      </c>
      <c r="C85" s="24"/>
      <c r="D85" s="24"/>
      <c r="E85" s="24"/>
      <c r="F85" s="24"/>
      <c r="G85" s="24"/>
      <c r="H85" s="24"/>
      <c r="I85" s="71"/>
      <c r="J85" s="71"/>
      <c r="K85" s="72"/>
      <c r="L85" s="72"/>
      <c r="M85" s="72"/>
      <c r="N85" s="72"/>
      <c r="O85" s="72"/>
      <c r="P85" s="72"/>
      <c r="Q85" s="72"/>
    </row>
    <row r="86" spans="1:17" x14ac:dyDescent="0.3">
      <c r="B86" s="1">
        <v>55</v>
      </c>
      <c r="C86" s="24"/>
      <c r="D86" s="24"/>
      <c r="E86" s="24"/>
      <c r="F86" s="24"/>
      <c r="G86" s="24"/>
      <c r="H86" s="24"/>
      <c r="I86" s="71"/>
      <c r="J86" s="71"/>
      <c r="K86" s="72"/>
      <c r="L86" s="72"/>
      <c r="M86" s="72"/>
      <c r="N86" s="72"/>
      <c r="O86" s="72"/>
      <c r="P86" s="72"/>
      <c r="Q86" s="72"/>
    </row>
    <row r="87" spans="1:17" x14ac:dyDescent="0.3">
      <c r="B87" s="1">
        <v>56</v>
      </c>
      <c r="C87" s="24"/>
      <c r="D87" s="24"/>
      <c r="E87" s="24"/>
      <c r="F87" s="24"/>
      <c r="G87" s="24"/>
      <c r="H87" s="24"/>
      <c r="I87" s="71"/>
      <c r="J87" s="71"/>
      <c r="K87" s="72"/>
      <c r="L87" s="72"/>
      <c r="M87" s="72"/>
      <c r="N87" s="72"/>
      <c r="O87" s="72"/>
      <c r="P87" s="72"/>
      <c r="Q87" s="72"/>
    </row>
    <row r="88" spans="1:17" x14ac:dyDescent="0.3">
      <c r="B88" s="1">
        <v>57</v>
      </c>
      <c r="C88" s="114"/>
      <c r="D88" s="24"/>
      <c r="E88" s="24"/>
      <c r="F88" s="24"/>
      <c r="G88" s="24"/>
      <c r="H88" s="24"/>
      <c r="I88" s="72"/>
      <c r="J88" s="72"/>
      <c r="K88" s="72"/>
      <c r="L88" s="72"/>
      <c r="M88" s="72"/>
      <c r="N88" s="72"/>
      <c r="O88" s="72"/>
      <c r="P88" s="72"/>
      <c r="Q88" s="72"/>
    </row>
    <row r="89" spans="1:17" x14ac:dyDescent="0.3">
      <c r="B89" s="1">
        <v>58</v>
      </c>
      <c r="C89" s="72"/>
      <c r="D89" s="71"/>
      <c r="E89" s="71"/>
      <c r="F89" s="71"/>
      <c r="G89" s="71"/>
      <c r="H89" s="71"/>
      <c r="I89" s="72"/>
      <c r="J89" s="72"/>
      <c r="K89" s="72"/>
      <c r="L89" s="72"/>
      <c r="M89" s="72"/>
      <c r="N89" s="72"/>
      <c r="O89" s="72"/>
      <c r="P89" s="72"/>
      <c r="Q89" s="72"/>
    </row>
    <row r="90" spans="1:17" x14ac:dyDescent="0.3">
      <c r="B90" s="1">
        <v>59</v>
      </c>
      <c r="C90" s="72"/>
      <c r="D90" s="71"/>
      <c r="E90" s="71"/>
      <c r="F90" s="71"/>
      <c r="G90" s="71"/>
      <c r="H90" s="71"/>
      <c r="I90" s="71"/>
      <c r="J90" s="71"/>
      <c r="K90" s="71"/>
      <c r="L90" s="71"/>
      <c r="M90" s="72"/>
      <c r="N90" s="72"/>
      <c r="O90" s="72"/>
      <c r="P90" s="72"/>
      <c r="Q90" s="72"/>
    </row>
    <row r="91" spans="1:17" x14ac:dyDescent="0.3">
      <c r="B91" s="1">
        <v>60</v>
      </c>
      <c r="C91" s="72"/>
      <c r="D91" s="71"/>
      <c r="E91" s="71"/>
      <c r="F91" s="71"/>
      <c r="G91" s="71"/>
      <c r="H91" s="71"/>
      <c r="I91" s="71"/>
      <c r="J91" s="71"/>
      <c r="K91" s="71"/>
      <c r="L91" s="71"/>
      <c r="M91" s="72"/>
      <c r="N91" s="72"/>
      <c r="O91" s="72"/>
      <c r="P91" s="72"/>
      <c r="Q91" s="72"/>
    </row>
    <row r="92" spans="1:17" s="2" customFormat="1" x14ac:dyDescent="0.3">
      <c r="A92" s="1"/>
      <c r="B92" s="1">
        <v>61</v>
      </c>
      <c r="C92" s="72"/>
      <c r="D92" s="71"/>
      <c r="E92" s="71"/>
      <c r="F92" s="71"/>
      <c r="G92" s="71"/>
      <c r="H92" s="71"/>
      <c r="I92" s="71"/>
      <c r="J92" s="71"/>
      <c r="K92" s="71"/>
      <c r="L92" s="71"/>
      <c r="M92" s="72"/>
      <c r="N92" s="72"/>
      <c r="O92" s="72"/>
      <c r="P92" s="72"/>
      <c r="Q92" s="71"/>
    </row>
    <row r="93" spans="1:17" s="2" customFormat="1" x14ac:dyDescent="0.3">
      <c r="A93" s="1"/>
      <c r="B93" s="1">
        <v>62</v>
      </c>
      <c r="C93" s="72"/>
      <c r="D93" s="71"/>
      <c r="E93" s="71"/>
      <c r="F93" s="71"/>
      <c r="G93" s="71"/>
      <c r="H93" s="71"/>
      <c r="I93" s="71"/>
      <c r="J93" s="71"/>
      <c r="K93" s="71"/>
      <c r="L93" s="71"/>
      <c r="M93" s="72"/>
      <c r="N93" s="72"/>
      <c r="O93" s="72"/>
      <c r="P93" s="72"/>
      <c r="Q93" s="71"/>
    </row>
    <row r="94" spans="1:17" s="2" customFormat="1" x14ac:dyDescent="0.3">
      <c r="A94" s="1"/>
      <c r="B94" s="1">
        <v>63</v>
      </c>
      <c r="C94" s="72"/>
      <c r="D94" s="71"/>
      <c r="E94" s="71"/>
      <c r="F94" s="71"/>
      <c r="G94" s="71"/>
      <c r="H94" s="71"/>
      <c r="I94" s="71"/>
      <c r="J94" s="71"/>
      <c r="K94" s="71"/>
      <c r="L94" s="71"/>
      <c r="M94" s="72"/>
      <c r="N94" s="72"/>
      <c r="O94" s="72"/>
      <c r="P94" s="72"/>
      <c r="Q94" s="71"/>
    </row>
  </sheetData>
  <mergeCells count="18">
    <mergeCell ref="F6:H6"/>
    <mergeCell ref="L22:L23"/>
    <mergeCell ref="L18:L19"/>
    <mergeCell ref="L14:L15"/>
    <mergeCell ref="L10:L11"/>
    <mergeCell ref="C8:C10"/>
    <mergeCell ref="C12:C14"/>
    <mergeCell ref="C24:C26"/>
    <mergeCell ref="C20:C22"/>
    <mergeCell ref="A2:L2"/>
    <mergeCell ref="A4:N4"/>
    <mergeCell ref="A6:A7"/>
    <mergeCell ref="B6:B7"/>
    <mergeCell ref="C6:C7"/>
    <mergeCell ref="D6:D7"/>
    <mergeCell ref="E6:E7"/>
    <mergeCell ref="I6:I7"/>
    <mergeCell ref="J6:K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94"/>
  <sheetViews>
    <sheetView topLeftCell="A3" zoomScale="50" zoomScaleNormal="50" workbookViewId="0">
      <selection activeCell="L8" sqref="L8:L25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5" ht="18" x14ac:dyDescent="0.35">
      <c r="A2" s="160" t="s">
        <v>53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</row>
    <row r="3" spans="1:15" ht="7.5" customHeight="1" thickBot="1" x14ac:dyDescent="0.35"/>
    <row r="4" spans="1:15" ht="18" thickBot="1" x14ac:dyDescent="0.4">
      <c r="A4" s="161" t="s">
        <v>87</v>
      </c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3"/>
    </row>
    <row r="5" spans="1:15" ht="7.5" customHeight="1" thickBot="1" x14ac:dyDescent="0.35"/>
    <row r="6" spans="1:15" s="2" customFormat="1" ht="20.25" customHeight="1" x14ac:dyDescent="0.3">
      <c r="A6" s="164" t="s">
        <v>19</v>
      </c>
      <c r="B6" s="166" t="s">
        <v>13</v>
      </c>
      <c r="C6" s="168" t="s">
        <v>17</v>
      </c>
      <c r="D6" s="170" t="s">
        <v>20</v>
      </c>
      <c r="E6" s="172" t="s">
        <v>21</v>
      </c>
      <c r="F6" s="174" t="s">
        <v>22</v>
      </c>
      <c r="G6" s="175"/>
      <c r="H6" s="176"/>
      <c r="I6" s="177" t="s">
        <v>23</v>
      </c>
      <c r="J6" s="179" t="s">
        <v>24</v>
      </c>
      <c r="K6" s="180"/>
      <c r="L6" s="48"/>
      <c r="M6" s="49"/>
    </row>
    <row r="7" spans="1:15" s="2" customFormat="1" ht="27.75" customHeight="1" thickBot="1" x14ac:dyDescent="0.35">
      <c r="A7" s="165"/>
      <c r="B7" s="167"/>
      <c r="C7" s="169"/>
      <c r="D7" s="171"/>
      <c r="E7" s="173"/>
      <c r="F7" s="123" t="s">
        <v>25</v>
      </c>
      <c r="G7" s="124" t="s">
        <v>26</v>
      </c>
      <c r="H7" s="125" t="s">
        <v>27</v>
      </c>
      <c r="I7" s="178"/>
      <c r="J7" s="62" t="s">
        <v>28</v>
      </c>
      <c r="K7" s="63" t="s">
        <v>29</v>
      </c>
      <c r="L7" s="133" t="s">
        <v>30</v>
      </c>
      <c r="M7" s="50" t="s">
        <v>31</v>
      </c>
    </row>
    <row r="8" spans="1:15" s="3" customFormat="1" ht="30" customHeight="1" x14ac:dyDescent="0.3">
      <c r="A8" s="51">
        <v>1</v>
      </c>
      <c r="B8" s="118" t="s">
        <v>88</v>
      </c>
      <c r="C8" s="181">
        <v>4</v>
      </c>
      <c r="D8" s="128">
        <f>COUNTA(C32:C96)</f>
        <v>10</v>
      </c>
      <c r="E8" s="129">
        <f>COUNTA(C32:C96)</f>
        <v>10</v>
      </c>
      <c r="F8" s="73">
        <f>MIN(C32:C95)</f>
        <v>43.027999999999999</v>
      </c>
      <c r="G8" s="126">
        <f>AVERAGE(C32:C98)</f>
        <v>44.297200000000011</v>
      </c>
      <c r="H8" s="54">
        <f>G8-F8</f>
        <v>1.2692000000000121</v>
      </c>
      <c r="I8" s="59">
        <v>5.185185185185185E-3</v>
      </c>
      <c r="J8" s="64">
        <f>I8</f>
        <v>5.185185185185185E-3</v>
      </c>
      <c r="K8" s="65">
        <f>J8</f>
        <v>5.185185185185185E-3</v>
      </c>
      <c r="L8" s="374">
        <v>63.286000000000001</v>
      </c>
      <c r="M8" s="44"/>
      <c r="N8" s="43"/>
      <c r="O8" s="13"/>
    </row>
    <row r="9" spans="1:15" s="3" customFormat="1" ht="30" customHeight="1" x14ac:dyDescent="0.3">
      <c r="A9" s="109">
        <v>2</v>
      </c>
      <c r="B9" s="119" t="s">
        <v>89</v>
      </c>
      <c r="C9" s="182"/>
      <c r="D9" s="127">
        <f>COUNTA(D32:D96)+D8+1</f>
        <v>36</v>
      </c>
      <c r="E9" s="130">
        <f>COUNTA(D32:D96)+1</f>
        <v>26</v>
      </c>
      <c r="F9" s="56">
        <f>MIN(D32:D95)</f>
        <v>42.817999999999998</v>
      </c>
      <c r="G9" s="26">
        <f>AVERAGE(D32:D98)</f>
        <v>43.189799999999984</v>
      </c>
      <c r="H9" s="55">
        <f>G9-F9</f>
        <v>0.37179999999998614</v>
      </c>
      <c r="I9" s="110">
        <v>1.8425925925925925E-2</v>
      </c>
      <c r="J9" s="111">
        <f>I9-I8</f>
        <v>1.324074074074074E-2</v>
      </c>
      <c r="K9" s="112">
        <f>J9</f>
        <v>1.324074074074074E-2</v>
      </c>
      <c r="L9" s="375">
        <v>60.472999999999999</v>
      </c>
      <c r="M9" s="113"/>
      <c r="N9" s="43"/>
      <c r="O9" s="13"/>
    </row>
    <row r="10" spans="1:15" s="3" customFormat="1" ht="30" customHeight="1" thickBot="1" x14ac:dyDescent="0.35">
      <c r="A10" s="185">
        <v>3</v>
      </c>
      <c r="B10" s="186" t="s">
        <v>88</v>
      </c>
      <c r="C10" s="184"/>
      <c r="D10" s="131">
        <f>COUNTA(E32:E96)+D9+1</f>
        <v>51</v>
      </c>
      <c r="E10" s="132">
        <f>COUNTA(E32:E96)+1</f>
        <v>15</v>
      </c>
      <c r="F10" s="194">
        <f>MIN(E32:E95)</f>
        <v>42.401000000000003</v>
      </c>
      <c r="G10" s="195">
        <f>AVERAGE(E32:E98)</f>
        <v>42.586285714285715</v>
      </c>
      <c r="H10" s="196">
        <f>G10-F10</f>
        <v>0.18528571428571183</v>
      </c>
      <c r="I10" s="197">
        <v>2.6018518518518521E-2</v>
      </c>
      <c r="J10" s="198">
        <f t="shared" ref="J10:J26" si="0">I10-I9</f>
        <v>7.5925925925925952E-3</v>
      </c>
      <c r="K10" s="199">
        <f>J10+K8</f>
        <v>1.277777777777778E-2</v>
      </c>
      <c r="L10" s="378">
        <v>937.74300000000005</v>
      </c>
      <c r="M10" s="200"/>
      <c r="N10" s="43"/>
      <c r="O10" s="13"/>
    </row>
    <row r="11" spans="1:15" s="3" customFormat="1" ht="30" customHeight="1" thickBot="1" x14ac:dyDescent="0.35">
      <c r="A11" s="189"/>
      <c r="B11" s="190" t="s">
        <v>74</v>
      </c>
      <c r="C11" s="191"/>
      <c r="D11" s="192"/>
      <c r="E11" s="193"/>
      <c r="F11" s="204"/>
      <c r="G11" s="205"/>
      <c r="H11" s="206"/>
      <c r="I11" s="207">
        <v>3.6307870370370372E-2</v>
      </c>
      <c r="J11" s="208">
        <f t="shared" si="0"/>
        <v>1.0289351851851852E-2</v>
      </c>
      <c r="K11" s="209"/>
      <c r="L11" s="379"/>
      <c r="M11" s="210"/>
      <c r="N11" s="43"/>
      <c r="O11" s="13"/>
    </row>
    <row r="12" spans="1:15" s="3" customFormat="1" ht="30" customHeight="1" x14ac:dyDescent="0.3">
      <c r="A12" s="51">
        <v>4</v>
      </c>
      <c r="B12" s="118" t="s">
        <v>88</v>
      </c>
      <c r="C12" s="181">
        <v>5</v>
      </c>
      <c r="D12" s="128">
        <f>COUNTA(F32:F96)+D10+1</f>
        <v>70</v>
      </c>
      <c r="E12" s="129">
        <f>COUNTA(F32:F96)+1</f>
        <v>19</v>
      </c>
      <c r="F12" s="201">
        <f>MIN(F32:F95)</f>
        <v>42.09</v>
      </c>
      <c r="G12" s="202">
        <f>AVERAGE(F32:F98)</f>
        <v>42.563388888888888</v>
      </c>
      <c r="H12" s="203">
        <f>G12-F12</f>
        <v>0.4733888888888842</v>
      </c>
      <c r="I12" s="110">
        <v>4.5740740740740742E-2</v>
      </c>
      <c r="J12" s="111">
        <f t="shared" si="0"/>
        <v>9.4328703703703692E-3</v>
      </c>
      <c r="K12" s="112">
        <f>J12+K10</f>
        <v>2.2210648148148149E-2</v>
      </c>
      <c r="L12" s="375">
        <v>59.811</v>
      </c>
      <c r="M12" s="113"/>
      <c r="N12" s="43"/>
      <c r="O12" s="13"/>
    </row>
    <row r="13" spans="1:15" s="3" customFormat="1" ht="30" customHeight="1" x14ac:dyDescent="0.3">
      <c r="A13" s="109">
        <v>5</v>
      </c>
      <c r="B13" s="119" t="s">
        <v>89</v>
      </c>
      <c r="C13" s="182"/>
      <c r="D13" s="127">
        <f>COUNTA(G32:G96)+D12+1</f>
        <v>97</v>
      </c>
      <c r="E13" s="130">
        <f>COUNTA(G32:G96)+1</f>
        <v>27</v>
      </c>
      <c r="F13" s="56">
        <f>MIN(G32:G95)</f>
        <v>42.951999999999998</v>
      </c>
      <c r="G13" s="26">
        <f>AVERAGE(G32:G98)</f>
        <v>43.287884615384627</v>
      </c>
      <c r="H13" s="55">
        <f>G13-F13</f>
        <v>0.33588461538462866</v>
      </c>
      <c r="I13" s="110">
        <v>5.9467592592592593E-2</v>
      </c>
      <c r="J13" s="111">
        <f t="shared" si="0"/>
        <v>1.3726851851851851E-2</v>
      </c>
      <c r="K13" s="112">
        <f>J13+K9</f>
        <v>2.6967592592592592E-2</v>
      </c>
      <c r="L13" s="375">
        <v>60.91</v>
      </c>
      <c r="M13" s="113"/>
      <c r="N13" s="43"/>
      <c r="O13" s="13"/>
    </row>
    <row r="14" spans="1:15" s="3" customFormat="1" ht="30" customHeight="1" thickBot="1" x14ac:dyDescent="0.35">
      <c r="A14" s="185">
        <v>6</v>
      </c>
      <c r="B14" s="186" t="s">
        <v>88</v>
      </c>
      <c r="C14" s="184"/>
      <c r="D14" s="131">
        <f>COUNTA(H32:H96)+D13+1</f>
        <v>99</v>
      </c>
      <c r="E14" s="132">
        <f>COUNTA(H32:H96)+1</f>
        <v>2</v>
      </c>
      <c r="F14" s="194">
        <f>MIN(H32:H95)</f>
        <v>42.887999999999998</v>
      </c>
      <c r="G14" s="195">
        <f>AVERAGE(H32:H98)</f>
        <v>42.887999999999998</v>
      </c>
      <c r="H14" s="196">
        <f>G14-F14</f>
        <v>0</v>
      </c>
      <c r="I14" s="197">
        <v>6.0648148148148145E-2</v>
      </c>
      <c r="J14" s="198">
        <f t="shared" si="0"/>
        <v>1.1805555555555527E-3</v>
      </c>
      <c r="K14" s="199">
        <f>J14+K12</f>
        <v>2.3391203703703702E-2</v>
      </c>
      <c r="L14" s="378">
        <v>1017.6079999999999</v>
      </c>
      <c r="M14" s="200"/>
      <c r="N14" s="43"/>
      <c r="O14" s="13"/>
    </row>
    <row r="15" spans="1:15" s="3" customFormat="1" ht="30" customHeight="1" thickBot="1" x14ac:dyDescent="0.35">
      <c r="A15" s="189"/>
      <c r="B15" s="190" t="s">
        <v>74</v>
      </c>
      <c r="C15" s="191"/>
      <c r="D15" s="192"/>
      <c r="E15" s="193"/>
      <c r="F15" s="204"/>
      <c r="G15" s="205"/>
      <c r="H15" s="206"/>
      <c r="I15" s="207">
        <v>7.1886574074074075E-2</v>
      </c>
      <c r="J15" s="208">
        <f t="shared" si="0"/>
        <v>1.1238425925925929E-2</v>
      </c>
      <c r="K15" s="209"/>
      <c r="L15" s="379"/>
      <c r="M15" s="210"/>
      <c r="N15" s="43"/>
      <c r="O15" s="13"/>
    </row>
    <row r="16" spans="1:15" s="3" customFormat="1" ht="30" customHeight="1" x14ac:dyDescent="0.3">
      <c r="A16" s="51">
        <v>7</v>
      </c>
      <c r="B16" s="118" t="s">
        <v>88</v>
      </c>
      <c r="C16" s="181">
        <v>6</v>
      </c>
      <c r="D16" s="128">
        <f>COUNTA(I32:I96)+D14+1</f>
        <v>130</v>
      </c>
      <c r="E16" s="129">
        <f>COUNTA(I32:I96)+1</f>
        <v>31</v>
      </c>
      <c r="F16" s="201">
        <f>MIN(I32:I95)</f>
        <v>42.191000000000003</v>
      </c>
      <c r="G16" s="202">
        <f>AVERAGE(I32:I98)</f>
        <v>42.545733333333331</v>
      </c>
      <c r="H16" s="203">
        <f>G16-F16</f>
        <v>0.35473333333332846</v>
      </c>
      <c r="I16" s="110">
        <v>8.7210648148148148E-2</v>
      </c>
      <c r="J16" s="111">
        <f t="shared" si="0"/>
        <v>1.5324074074074073E-2</v>
      </c>
      <c r="K16" s="112">
        <f>J16+K14</f>
        <v>3.8715277777777779E-2</v>
      </c>
      <c r="L16" s="375">
        <v>61.387</v>
      </c>
      <c r="M16" s="113"/>
      <c r="N16" s="43"/>
      <c r="O16" s="13"/>
    </row>
    <row r="17" spans="1:17" s="3" customFormat="1" ht="30" customHeight="1" x14ac:dyDescent="0.3">
      <c r="A17" s="109">
        <v>8</v>
      </c>
      <c r="B17" s="119" t="s">
        <v>89</v>
      </c>
      <c r="C17" s="182"/>
      <c r="D17" s="127">
        <f>COUNTA(J32:J96)+D16+1</f>
        <v>151</v>
      </c>
      <c r="E17" s="130">
        <f>COUNTA(J32:J96)+1</f>
        <v>21</v>
      </c>
      <c r="F17" s="56">
        <f>MIN(J32:J95)</f>
        <v>43.040999999999997</v>
      </c>
      <c r="G17" s="26">
        <f>AVERAGE(J32:J98)</f>
        <v>43.475049999999996</v>
      </c>
      <c r="H17" s="55">
        <f>G17-F17</f>
        <v>0.43404999999999916</v>
      </c>
      <c r="I17" s="110">
        <v>9.7986111111111107E-2</v>
      </c>
      <c r="J17" s="111">
        <f t="shared" si="0"/>
        <v>1.0775462962962959E-2</v>
      </c>
      <c r="K17" s="112">
        <f>J17+K13</f>
        <v>3.7743055555555551E-2</v>
      </c>
      <c r="L17" s="375">
        <v>57.747</v>
      </c>
      <c r="M17" s="113"/>
      <c r="N17" s="43"/>
      <c r="O17" s="13"/>
    </row>
    <row r="18" spans="1:17" s="3" customFormat="1" ht="30" customHeight="1" thickBot="1" x14ac:dyDescent="0.35">
      <c r="A18" s="185">
        <v>9</v>
      </c>
      <c r="B18" s="186" t="s">
        <v>88</v>
      </c>
      <c r="C18" s="184"/>
      <c r="D18" s="131">
        <f>COUNTA(K32:K96)+D17+1</f>
        <v>152</v>
      </c>
      <c r="E18" s="132">
        <f>COUNTA(K32:K96)+1</f>
        <v>1</v>
      </c>
      <c r="F18" s="194"/>
      <c r="G18" s="195"/>
      <c r="H18" s="196"/>
      <c r="I18" s="197">
        <v>9.8645833333333335E-2</v>
      </c>
      <c r="J18" s="198">
        <f t="shared" si="0"/>
        <v>6.5972222222222821E-4</v>
      </c>
      <c r="K18" s="199">
        <f>J18+K16</f>
        <v>3.9375000000000007E-2</v>
      </c>
      <c r="L18" s="378">
        <v>943.51099999999997</v>
      </c>
      <c r="M18" s="200"/>
      <c r="N18" s="43"/>
      <c r="O18" s="13"/>
    </row>
    <row r="19" spans="1:17" s="3" customFormat="1" ht="30" customHeight="1" thickBot="1" x14ac:dyDescent="0.35">
      <c r="A19" s="189"/>
      <c r="B19" s="190" t="s">
        <v>74</v>
      </c>
      <c r="C19" s="191"/>
      <c r="D19" s="192"/>
      <c r="E19" s="193"/>
      <c r="F19" s="204"/>
      <c r="G19" s="205"/>
      <c r="H19" s="206"/>
      <c r="I19" s="207">
        <v>0.10906249999999999</v>
      </c>
      <c r="J19" s="208">
        <f t="shared" si="0"/>
        <v>1.0416666666666657E-2</v>
      </c>
      <c r="K19" s="209"/>
      <c r="L19" s="379"/>
      <c r="M19" s="210"/>
      <c r="N19" s="43"/>
      <c r="O19" s="13"/>
    </row>
    <row r="20" spans="1:17" s="3" customFormat="1" ht="30" customHeight="1" x14ac:dyDescent="0.3">
      <c r="A20" s="51">
        <v>10</v>
      </c>
      <c r="B20" s="118" t="s">
        <v>88</v>
      </c>
      <c r="C20" s="181">
        <v>7</v>
      </c>
      <c r="D20" s="128">
        <f>COUNTA(L32:L96)+D18+1</f>
        <v>169</v>
      </c>
      <c r="E20" s="129">
        <f>COUNTA(L32:L96)+1</f>
        <v>17</v>
      </c>
      <c r="F20" s="201">
        <f>MIN(L32:L95)</f>
        <v>42.375999999999998</v>
      </c>
      <c r="G20" s="202">
        <f>AVERAGE(L32:L98)</f>
        <v>42.658937499999993</v>
      </c>
      <c r="H20" s="203">
        <f>G20-F20</f>
        <v>0.28293749999999562</v>
      </c>
      <c r="I20" s="110">
        <v>0.11746527777777778</v>
      </c>
      <c r="J20" s="111">
        <f t="shared" si="0"/>
        <v>8.4027777777777868E-3</v>
      </c>
      <c r="K20" s="112">
        <f>J20+K18</f>
        <v>4.7777777777777794E-2</v>
      </c>
      <c r="L20" s="375">
        <v>59.624000000000002</v>
      </c>
      <c r="M20" s="113"/>
      <c r="N20" s="43"/>
      <c r="O20" s="13"/>
    </row>
    <row r="21" spans="1:17" s="3" customFormat="1" ht="30" customHeight="1" x14ac:dyDescent="0.3">
      <c r="A21" s="52">
        <v>11</v>
      </c>
      <c r="B21" s="120" t="s">
        <v>89</v>
      </c>
      <c r="C21" s="182"/>
      <c r="D21" s="127">
        <f>COUNTA(M32:M96)+D20+1</f>
        <v>189</v>
      </c>
      <c r="E21" s="130">
        <f>COUNTA(M32:M96)+1</f>
        <v>20</v>
      </c>
      <c r="F21" s="56">
        <f>MIN(M32:M95)</f>
        <v>42.777000000000001</v>
      </c>
      <c r="G21" s="26">
        <f>AVERAGE(M32:M98)</f>
        <v>43.044105263157896</v>
      </c>
      <c r="H21" s="55">
        <f>G21-F21</f>
        <v>0.26710526315789451</v>
      </c>
      <c r="I21" s="60">
        <v>0.12762731481481482</v>
      </c>
      <c r="J21" s="111">
        <f t="shared" si="0"/>
        <v>1.0162037037037039E-2</v>
      </c>
      <c r="K21" s="67">
        <f>J21+K17</f>
        <v>4.7905092592592589E-2</v>
      </c>
      <c r="L21" s="376">
        <v>57.408000000000001</v>
      </c>
      <c r="M21" s="45"/>
      <c r="N21" s="30"/>
      <c r="O21" s="13"/>
    </row>
    <row r="22" spans="1:17" s="3" customFormat="1" ht="30" customHeight="1" thickBot="1" x14ac:dyDescent="0.35">
      <c r="A22" s="53">
        <v>12</v>
      </c>
      <c r="B22" s="122" t="s">
        <v>88</v>
      </c>
      <c r="C22" s="184"/>
      <c r="D22" s="131">
        <f>COUNTA(N32:N96)+1+D21</f>
        <v>198</v>
      </c>
      <c r="E22" s="132">
        <f>COUNTA(N32:N96)+1</f>
        <v>9</v>
      </c>
      <c r="F22" s="194">
        <f>MIN(N32:N95)</f>
        <v>42.354999999999997</v>
      </c>
      <c r="G22" s="195">
        <f>AVERAGE(N32:N98)</f>
        <v>42.599249999999998</v>
      </c>
      <c r="H22" s="196">
        <f>G22-F22</f>
        <v>0.24425000000000097</v>
      </c>
      <c r="I22" s="211">
        <v>0.13222222222222221</v>
      </c>
      <c r="J22" s="198">
        <f t="shared" si="0"/>
        <v>4.5949074074073948E-3</v>
      </c>
      <c r="K22" s="212">
        <f>J22+K20</f>
        <v>5.2372685185185189E-2</v>
      </c>
      <c r="L22" s="378">
        <v>946.09699999999998</v>
      </c>
      <c r="M22" s="213"/>
      <c r="N22" s="35"/>
      <c r="O22" s="13"/>
    </row>
    <row r="23" spans="1:17" s="3" customFormat="1" ht="30" customHeight="1" thickBot="1" x14ac:dyDescent="0.35">
      <c r="A23" s="189"/>
      <c r="B23" s="190" t="s">
        <v>74</v>
      </c>
      <c r="C23" s="191"/>
      <c r="D23" s="192"/>
      <c r="E23" s="193"/>
      <c r="F23" s="204"/>
      <c r="G23" s="205"/>
      <c r="H23" s="206"/>
      <c r="I23" s="207">
        <v>0.1426273148148148</v>
      </c>
      <c r="J23" s="208">
        <f t="shared" si="0"/>
        <v>1.0405092592592591E-2</v>
      </c>
      <c r="K23" s="215"/>
      <c r="L23" s="379"/>
      <c r="M23" s="216"/>
      <c r="N23" s="35"/>
      <c r="O23" s="13"/>
    </row>
    <row r="24" spans="1:17" s="3" customFormat="1" ht="30" customHeight="1" x14ac:dyDescent="0.3">
      <c r="A24" s="51">
        <v>13</v>
      </c>
      <c r="B24" s="118" t="s">
        <v>88</v>
      </c>
      <c r="C24" s="181">
        <v>9</v>
      </c>
      <c r="D24" s="128">
        <f>COUNTA(O32:O96)+D22+1</f>
        <v>212</v>
      </c>
      <c r="E24" s="129">
        <f>COUNTA(N32:N96)+1</f>
        <v>9</v>
      </c>
      <c r="F24" s="201">
        <f>MIN(O32:O95)</f>
        <v>42.643999999999998</v>
      </c>
      <c r="G24" s="202">
        <f>AVERAGE(O32:O98)</f>
        <v>42.910461538461533</v>
      </c>
      <c r="H24" s="203">
        <f>G24-F24</f>
        <v>0.26646153846153453</v>
      </c>
      <c r="I24" s="110">
        <v>0.14964120370370371</v>
      </c>
      <c r="J24" s="111">
        <f t="shared" si="0"/>
        <v>7.0138888888889028E-3</v>
      </c>
      <c r="K24" s="214">
        <f>J24+K22</f>
        <v>5.9386574074074092E-2</v>
      </c>
      <c r="L24" s="375">
        <v>58.378999999999998</v>
      </c>
      <c r="M24" s="113"/>
      <c r="N24" s="30"/>
      <c r="O24" s="13"/>
    </row>
    <row r="25" spans="1:17" s="3" customFormat="1" ht="30" customHeight="1" x14ac:dyDescent="0.3">
      <c r="A25" s="52">
        <v>14</v>
      </c>
      <c r="B25" s="121" t="s">
        <v>89</v>
      </c>
      <c r="C25" s="182"/>
      <c r="D25" s="127">
        <f>COUNTA(P32:P96)+D24+1</f>
        <v>231</v>
      </c>
      <c r="E25" s="130">
        <f>COUNTA(P32:P96)+1</f>
        <v>19</v>
      </c>
      <c r="F25" s="56">
        <f>MIN(P32:P95)</f>
        <v>43.015000000000001</v>
      </c>
      <c r="G25" s="26">
        <f>AVERAGE(P32:P98)</f>
        <v>43.414388888888894</v>
      </c>
      <c r="H25" s="55">
        <f>G25-F25</f>
        <v>0.39938888888889323</v>
      </c>
      <c r="I25" s="60">
        <v>0.15936342592592592</v>
      </c>
      <c r="J25" s="66">
        <f t="shared" si="0"/>
        <v>9.7222222222222154E-3</v>
      </c>
      <c r="K25" s="68">
        <f>J25+K21</f>
        <v>5.7627314814814805E-2</v>
      </c>
      <c r="L25" s="376">
        <v>57.715000000000003</v>
      </c>
      <c r="M25" s="45"/>
      <c r="N25" s="31"/>
    </row>
    <row r="26" spans="1:17" s="3" customFormat="1" ht="30" customHeight="1" thickBot="1" x14ac:dyDescent="0.35">
      <c r="A26" s="53" t="s">
        <v>32</v>
      </c>
      <c r="B26" s="122" t="s">
        <v>88</v>
      </c>
      <c r="C26" s="184"/>
      <c r="D26" s="131">
        <f>COUNTA(Q32:Q96)+D25+1</f>
        <v>246</v>
      </c>
      <c r="E26" s="132">
        <f>COUNTA(Q32:Q96)+1</f>
        <v>15</v>
      </c>
      <c r="F26" s="57">
        <f>MIN(Q32:Q95)</f>
        <v>42.656999999999996</v>
      </c>
      <c r="G26" s="46">
        <f>AVERAGE(Q32:Q98)</f>
        <v>43.360714285714288</v>
      </c>
      <c r="H26" s="58">
        <f>G26-F26</f>
        <v>0.70371428571429107</v>
      </c>
      <c r="I26" s="61" t="str">
        <f>'Общие результаты'!G6</f>
        <v>4:00:12</v>
      </c>
      <c r="J26" s="69">
        <f t="shared" si="0"/>
        <v>7.442129629629618E-3</v>
      </c>
      <c r="K26" s="70">
        <f>J26+K24</f>
        <v>6.682870370370371E-2</v>
      </c>
      <c r="L26" s="377"/>
      <c r="M26" s="47"/>
      <c r="N26" s="31"/>
    </row>
    <row r="27" spans="1:17" s="3" customFormat="1" ht="30" customHeight="1" x14ac:dyDescent="0.3">
      <c r="A27" s="32"/>
      <c r="B27" s="33"/>
      <c r="C27" s="34"/>
      <c r="D27" s="34"/>
      <c r="E27" s="34"/>
      <c r="F27" s="25">
        <f>AVERAGE(F8,F10,F12,F14,F16,F18,F20,F22,F24,F26)</f>
        <v>42.514444444444443</v>
      </c>
      <c r="G27" s="27">
        <f>AVERAGE(C32:C61,E32:E61,F32:F61,H32:H64,I32:I62,K32:K64,L32:L62,N32:N64,O32:O64,Q32:Q64)</f>
        <v>42.845193548387094</v>
      </c>
      <c r="H27" s="28">
        <f>AVERAGE(H8,H10,H12,H14,H16,H18,H20,H22,H24,H26)</f>
        <v>0.41999680674263984</v>
      </c>
      <c r="I27" s="226" t="s">
        <v>90</v>
      </c>
      <c r="J27" s="34"/>
      <c r="K27" s="34"/>
      <c r="L27" s="14"/>
      <c r="M27" s="14"/>
    </row>
    <row r="28" spans="1:17" ht="27.75" customHeight="1" thickBot="1" x14ac:dyDescent="0.35">
      <c r="A28" s="15"/>
      <c r="B28" s="15"/>
      <c r="C28" s="15"/>
      <c r="D28" s="16"/>
      <c r="E28" s="17"/>
      <c r="F28" s="18">
        <f>AVERAGE(F9,F13,F17,F21,F25)</f>
        <v>42.920599999999993</v>
      </c>
      <c r="G28" s="27">
        <f>AVERAGE(D32:D61,G32:G61,J32:J62,M32:M64,P32:P64)</f>
        <v>43.278037037037024</v>
      </c>
      <c r="H28" s="19">
        <f>AVERAGE(H9,H13,H17,H21,H25)</f>
        <v>0.36164575348628036</v>
      </c>
      <c r="I28" s="227" t="s">
        <v>91</v>
      </c>
      <c r="J28" s="17" t="s">
        <v>18</v>
      </c>
      <c r="K28" s="17"/>
      <c r="L28" s="14"/>
      <c r="M28" s="14"/>
    </row>
    <row r="29" spans="1:17" ht="30" customHeight="1" thickBot="1" x14ac:dyDescent="0.35">
      <c r="A29" s="20"/>
      <c r="B29" s="20"/>
      <c r="C29" s="20"/>
      <c r="D29" s="17"/>
      <c r="E29" s="17"/>
      <c r="F29" s="21">
        <f>AVERAGE(F8:F26)</f>
        <v>42.659500000000001</v>
      </c>
      <c r="G29" s="22">
        <f>AVERAGE(C32:Q73)</f>
        <v>43.046689655172422</v>
      </c>
      <c r="H29" s="23">
        <f>AVERAGE(H8:H26)</f>
        <v>0.39915714486536863</v>
      </c>
      <c r="I29" s="17"/>
      <c r="J29" s="17"/>
      <c r="K29" s="17"/>
      <c r="L29" s="20"/>
      <c r="M29" s="20"/>
    </row>
    <row r="30" spans="1:17" ht="15" thickBot="1" x14ac:dyDescent="0.35"/>
    <row r="31" spans="1:17" ht="15" thickBot="1" x14ac:dyDescent="0.35">
      <c r="C31" s="115" t="str">
        <f>B8</f>
        <v>Якусик Дима</v>
      </c>
      <c r="D31" s="116" t="str">
        <f>B9</f>
        <v>Закалюк Женя</v>
      </c>
      <c r="E31" s="116" t="str">
        <f>B10</f>
        <v>Якусик Дима</v>
      </c>
      <c r="F31" s="116" t="str">
        <f>B12</f>
        <v>Якусик Дима</v>
      </c>
      <c r="G31" s="116" t="str">
        <f>B13</f>
        <v>Закалюк Женя</v>
      </c>
      <c r="H31" s="116" t="str">
        <f>B14</f>
        <v>Якусик Дима</v>
      </c>
      <c r="I31" s="116" t="str">
        <f>B16</f>
        <v>Якусик Дима</v>
      </c>
      <c r="J31" s="116" t="str">
        <f>B17</f>
        <v>Закалюк Женя</v>
      </c>
      <c r="K31" s="116" t="str">
        <f>B18</f>
        <v>Якусик Дима</v>
      </c>
      <c r="L31" s="116" t="str">
        <f>B20</f>
        <v>Якусик Дима</v>
      </c>
      <c r="M31" s="116" t="str">
        <f>B21</f>
        <v>Закалюк Женя</v>
      </c>
      <c r="N31" s="116" t="str">
        <f>B22</f>
        <v>Якусик Дима</v>
      </c>
      <c r="O31" s="116" t="str">
        <f>B24</f>
        <v>Якусик Дима</v>
      </c>
      <c r="P31" s="116" t="str">
        <f>B25</f>
        <v>Закалюк Женя</v>
      </c>
      <c r="Q31" s="117" t="str">
        <f>B26</f>
        <v>Якусик Дима</v>
      </c>
    </row>
    <row r="32" spans="1:17" x14ac:dyDescent="0.3">
      <c r="B32" s="1">
        <v>1</v>
      </c>
      <c r="C32" s="353">
        <v>47.466999999999999</v>
      </c>
      <c r="D32" s="354">
        <v>43.235999999999997</v>
      </c>
      <c r="E32" s="354">
        <v>42.884999999999998</v>
      </c>
      <c r="F32" s="354">
        <v>43.249000000000002</v>
      </c>
      <c r="G32" s="354">
        <v>43.488</v>
      </c>
      <c r="H32" s="354">
        <v>42.887999999999998</v>
      </c>
      <c r="I32" s="354">
        <v>42.968000000000004</v>
      </c>
      <c r="J32" s="354">
        <v>44.622999999999998</v>
      </c>
      <c r="K32" s="354"/>
      <c r="L32" s="354">
        <v>42.941000000000003</v>
      </c>
      <c r="M32" s="354">
        <v>42.893999999999998</v>
      </c>
      <c r="N32" s="354">
        <v>42.683</v>
      </c>
      <c r="O32" s="354">
        <v>43.238999999999997</v>
      </c>
      <c r="P32" s="354">
        <v>43.441000000000003</v>
      </c>
      <c r="Q32" s="367">
        <v>47.83</v>
      </c>
    </row>
    <row r="33" spans="2:17" x14ac:dyDescent="0.3">
      <c r="B33" s="1">
        <v>2</v>
      </c>
      <c r="C33" s="353">
        <v>43.670999999999999</v>
      </c>
      <c r="D33" s="354">
        <v>43.335999999999999</v>
      </c>
      <c r="E33" s="354">
        <v>42.682000000000002</v>
      </c>
      <c r="F33" s="354">
        <v>42.716000000000001</v>
      </c>
      <c r="G33" s="354">
        <v>43.170999999999999</v>
      </c>
      <c r="H33" s="354"/>
      <c r="I33" s="354">
        <v>42.628</v>
      </c>
      <c r="J33" s="354">
        <v>43.670999999999999</v>
      </c>
      <c r="K33" s="354"/>
      <c r="L33" s="354">
        <v>42.61</v>
      </c>
      <c r="M33" s="368">
        <v>43.033000000000001</v>
      </c>
      <c r="N33" s="368">
        <v>42.354999999999997</v>
      </c>
      <c r="O33" s="354">
        <v>42.95</v>
      </c>
      <c r="P33" s="354">
        <v>43.198999999999998</v>
      </c>
      <c r="Q33" s="367">
        <v>44.338999999999999</v>
      </c>
    </row>
    <row r="34" spans="2:17" x14ac:dyDescent="0.3">
      <c r="B34" s="1">
        <v>3</v>
      </c>
      <c r="C34" s="353">
        <v>44.813000000000002</v>
      </c>
      <c r="D34" s="354">
        <v>43.347999999999999</v>
      </c>
      <c r="E34" s="354">
        <v>42.585999999999999</v>
      </c>
      <c r="F34" s="354">
        <v>42.601999999999997</v>
      </c>
      <c r="G34" s="354">
        <v>43.332000000000001</v>
      </c>
      <c r="H34" s="354"/>
      <c r="I34" s="354">
        <v>42.814999999999998</v>
      </c>
      <c r="J34" s="354">
        <v>43.564999999999998</v>
      </c>
      <c r="K34" s="354"/>
      <c r="L34" s="354">
        <v>42.680999999999997</v>
      </c>
      <c r="M34" s="368">
        <v>43.357999999999997</v>
      </c>
      <c r="N34" s="368">
        <v>42.972999999999999</v>
      </c>
      <c r="O34" s="354">
        <v>43.042999999999999</v>
      </c>
      <c r="P34" s="354">
        <v>43.293999999999997</v>
      </c>
      <c r="Q34" s="367">
        <v>42.820999999999998</v>
      </c>
    </row>
    <row r="35" spans="2:17" x14ac:dyDescent="0.3">
      <c r="B35" s="1">
        <v>4</v>
      </c>
      <c r="C35" s="353">
        <v>43.911000000000001</v>
      </c>
      <c r="D35" s="354">
        <v>43.186</v>
      </c>
      <c r="E35" s="354">
        <v>42.649000000000001</v>
      </c>
      <c r="F35" s="354">
        <v>42.680999999999997</v>
      </c>
      <c r="G35" s="354">
        <v>43.389000000000003</v>
      </c>
      <c r="H35" s="354"/>
      <c r="I35" s="354">
        <v>42.582999999999998</v>
      </c>
      <c r="J35" s="354">
        <v>43.189</v>
      </c>
      <c r="K35" s="354"/>
      <c r="L35" s="354">
        <v>42.896000000000001</v>
      </c>
      <c r="M35" s="368">
        <v>43.185000000000002</v>
      </c>
      <c r="N35" s="368">
        <v>42.625999999999998</v>
      </c>
      <c r="O35" s="354">
        <v>42.762</v>
      </c>
      <c r="P35" s="354">
        <v>44.079000000000001</v>
      </c>
      <c r="Q35" s="367">
        <v>42.656999999999996</v>
      </c>
    </row>
    <row r="36" spans="2:17" x14ac:dyDescent="0.3">
      <c r="B36" s="1">
        <v>5</v>
      </c>
      <c r="C36" s="353">
        <v>46.542000000000002</v>
      </c>
      <c r="D36" s="354">
        <v>43.146000000000001</v>
      </c>
      <c r="E36" s="354">
        <v>42.673999999999999</v>
      </c>
      <c r="F36" s="354">
        <v>42.09</v>
      </c>
      <c r="G36" s="354">
        <v>42.951999999999998</v>
      </c>
      <c r="H36" s="354"/>
      <c r="I36" s="354">
        <v>42.625</v>
      </c>
      <c r="J36" s="354">
        <v>43.505000000000003</v>
      </c>
      <c r="K36" s="354"/>
      <c r="L36" s="354">
        <v>43.048999999999999</v>
      </c>
      <c r="M36" s="354">
        <v>43.048000000000002</v>
      </c>
      <c r="N36" s="354">
        <v>42.670999999999999</v>
      </c>
      <c r="O36" s="354">
        <v>43.679000000000002</v>
      </c>
      <c r="P36" s="354">
        <v>43.186999999999998</v>
      </c>
      <c r="Q36" s="367">
        <v>42.789000000000001</v>
      </c>
    </row>
    <row r="37" spans="2:17" x14ac:dyDescent="0.3">
      <c r="B37" s="1">
        <v>6</v>
      </c>
      <c r="C37" s="353">
        <v>43.762</v>
      </c>
      <c r="D37" s="354">
        <v>42.851999999999997</v>
      </c>
      <c r="E37" s="354">
        <v>42.680999999999997</v>
      </c>
      <c r="F37" s="354">
        <v>42.514000000000003</v>
      </c>
      <c r="G37" s="354">
        <v>43.302</v>
      </c>
      <c r="H37" s="354"/>
      <c r="I37" s="354">
        <v>42.613</v>
      </c>
      <c r="J37" s="354">
        <v>43.448</v>
      </c>
      <c r="K37" s="354"/>
      <c r="L37" s="354">
        <v>42.65</v>
      </c>
      <c r="M37" s="354">
        <v>43.116999999999997</v>
      </c>
      <c r="N37" s="354">
        <v>42.631999999999998</v>
      </c>
      <c r="O37" s="354">
        <v>42.993000000000002</v>
      </c>
      <c r="P37" s="354">
        <v>43.314999999999998</v>
      </c>
      <c r="Q37" s="367">
        <v>42.893999999999998</v>
      </c>
    </row>
    <row r="38" spans="2:17" x14ac:dyDescent="0.3">
      <c r="B38" s="1">
        <v>7</v>
      </c>
      <c r="C38" s="353">
        <v>43.027999999999999</v>
      </c>
      <c r="D38" s="354">
        <v>42.97</v>
      </c>
      <c r="E38" s="354">
        <v>42.576999999999998</v>
      </c>
      <c r="F38" s="354">
        <v>42.679000000000002</v>
      </c>
      <c r="G38" s="354">
        <v>43.191000000000003</v>
      </c>
      <c r="H38" s="354"/>
      <c r="I38" s="354">
        <v>42.514000000000003</v>
      </c>
      <c r="J38" s="354">
        <v>43.514000000000003</v>
      </c>
      <c r="K38" s="354"/>
      <c r="L38" s="354">
        <v>42.402000000000001</v>
      </c>
      <c r="M38" s="354">
        <v>43.161999999999999</v>
      </c>
      <c r="N38" s="354">
        <v>42.494999999999997</v>
      </c>
      <c r="O38" s="354">
        <v>42.667000000000002</v>
      </c>
      <c r="P38" s="354">
        <v>43.377000000000002</v>
      </c>
      <c r="Q38" s="367">
        <v>44.155000000000001</v>
      </c>
    </row>
    <row r="39" spans="2:17" x14ac:dyDescent="0.3">
      <c r="B39" s="1">
        <v>8</v>
      </c>
      <c r="C39" s="353">
        <v>43.164999999999999</v>
      </c>
      <c r="D39" s="354">
        <v>43.088999999999999</v>
      </c>
      <c r="E39" s="354">
        <v>42.408999999999999</v>
      </c>
      <c r="F39" s="354">
        <v>42.593000000000004</v>
      </c>
      <c r="G39" s="354">
        <v>43.173000000000002</v>
      </c>
      <c r="H39" s="354"/>
      <c r="I39" s="354">
        <v>42.636000000000003</v>
      </c>
      <c r="J39" s="354">
        <v>43.381</v>
      </c>
      <c r="K39" s="354"/>
      <c r="L39" s="354">
        <v>42.816000000000003</v>
      </c>
      <c r="M39" s="354">
        <v>42.798000000000002</v>
      </c>
      <c r="N39" s="354">
        <v>42.359000000000002</v>
      </c>
      <c r="O39" s="354">
        <v>42.686999999999998</v>
      </c>
      <c r="P39" s="354">
        <v>43.265999999999998</v>
      </c>
      <c r="Q39" s="367">
        <v>42.835000000000001</v>
      </c>
    </row>
    <row r="40" spans="2:17" x14ac:dyDescent="0.3">
      <c r="B40" s="1">
        <v>9</v>
      </c>
      <c r="C40" s="356">
        <v>43.481000000000002</v>
      </c>
      <c r="D40" s="354">
        <v>43.088000000000001</v>
      </c>
      <c r="E40" s="354">
        <v>42.421999999999997</v>
      </c>
      <c r="F40" s="354">
        <v>42.392000000000003</v>
      </c>
      <c r="G40" s="354">
        <v>42.994</v>
      </c>
      <c r="H40" s="354"/>
      <c r="I40" s="354">
        <v>42.209000000000003</v>
      </c>
      <c r="J40" s="354">
        <v>43.386000000000003</v>
      </c>
      <c r="K40" s="354"/>
      <c r="L40" s="354">
        <v>42.683999999999997</v>
      </c>
      <c r="M40" s="354">
        <v>42.887999999999998</v>
      </c>
      <c r="N40" s="354"/>
      <c r="O40" s="354">
        <v>42.643999999999998</v>
      </c>
      <c r="P40" s="354">
        <v>43.579000000000001</v>
      </c>
      <c r="Q40" s="367">
        <v>42.866999999999997</v>
      </c>
    </row>
    <row r="41" spans="2:17" x14ac:dyDescent="0.3">
      <c r="B41" s="1">
        <v>10</v>
      </c>
      <c r="C41" s="353">
        <v>43.131999999999998</v>
      </c>
      <c r="D41" s="354">
        <v>43.131</v>
      </c>
      <c r="E41" s="354">
        <v>42.401000000000003</v>
      </c>
      <c r="F41" s="354">
        <v>42.311999999999998</v>
      </c>
      <c r="G41" s="354">
        <v>43.344000000000001</v>
      </c>
      <c r="H41" s="354"/>
      <c r="I41" s="354">
        <v>42.448</v>
      </c>
      <c r="J41" s="354">
        <v>43.484000000000002</v>
      </c>
      <c r="K41" s="354"/>
      <c r="L41" s="354">
        <v>42.468000000000004</v>
      </c>
      <c r="M41" s="354">
        <v>42.777000000000001</v>
      </c>
      <c r="N41" s="354"/>
      <c r="O41" s="354">
        <v>42.7</v>
      </c>
      <c r="P41" s="354">
        <v>43.899000000000001</v>
      </c>
      <c r="Q41" s="367">
        <v>42.798000000000002</v>
      </c>
    </row>
    <row r="42" spans="2:17" x14ac:dyDescent="0.3">
      <c r="B42" s="1">
        <v>11</v>
      </c>
      <c r="C42" s="353"/>
      <c r="D42" s="354">
        <v>42.817999999999998</v>
      </c>
      <c r="E42" s="354">
        <v>42.637999999999998</v>
      </c>
      <c r="F42" s="354">
        <v>42.484999999999999</v>
      </c>
      <c r="G42" s="354">
        <v>43.122</v>
      </c>
      <c r="H42" s="354"/>
      <c r="I42" s="354">
        <v>42.423000000000002</v>
      </c>
      <c r="J42" s="354">
        <v>43.057000000000002</v>
      </c>
      <c r="K42" s="354"/>
      <c r="L42" s="354">
        <v>42.375999999999998</v>
      </c>
      <c r="M42" s="354">
        <v>42.899000000000001</v>
      </c>
      <c r="N42" s="354"/>
      <c r="O42" s="354">
        <v>42.643999999999998</v>
      </c>
      <c r="P42" s="354">
        <v>43.259</v>
      </c>
      <c r="Q42" s="367">
        <v>42.743000000000002</v>
      </c>
    </row>
    <row r="43" spans="2:17" x14ac:dyDescent="0.3">
      <c r="B43" s="1">
        <v>12</v>
      </c>
      <c r="C43" s="353"/>
      <c r="D43" s="354">
        <v>43.079000000000001</v>
      </c>
      <c r="E43" s="354">
        <v>42.497999999999998</v>
      </c>
      <c r="F43" s="354">
        <v>42.253</v>
      </c>
      <c r="G43" s="354">
        <v>43.148000000000003</v>
      </c>
      <c r="H43" s="354"/>
      <c r="I43" s="354">
        <v>42.99</v>
      </c>
      <c r="J43" s="354">
        <v>43.387</v>
      </c>
      <c r="K43" s="354"/>
      <c r="L43" s="354">
        <v>42.652000000000001</v>
      </c>
      <c r="M43" s="354">
        <v>43.066000000000003</v>
      </c>
      <c r="N43" s="354"/>
      <c r="O43" s="354">
        <v>42.73</v>
      </c>
      <c r="P43" s="354">
        <v>43.015000000000001</v>
      </c>
      <c r="Q43" s="367">
        <v>42.747999999999998</v>
      </c>
    </row>
    <row r="44" spans="2:17" x14ac:dyDescent="0.3">
      <c r="B44" s="1">
        <v>13</v>
      </c>
      <c r="C44" s="353"/>
      <c r="D44" s="354">
        <v>42.933</v>
      </c>
      <c r="E44" s="354">
        <v>42.456000000000003</v>
      </c>
      <c r="F44" s="354">
        <v>42.738</v>
      </c>
      <c r="G44" s="354">
        <v>43.262</v>
      </c>
      <c r="H44" s="354"/>
      <c r="I44" s="354">
        <v>42.850999999999999</v>
      </c>
      <c r="J44" s="354">
        <v>43.134</v>
      </c>
      <c r="K44" s="354"/>
      <c r="L44" s="354">
        <v>42.518000000000001</v>
      </c>
      <c r="M44" s="354">
        <v>43.68</v>
      </c>
      <c r="N44" s="354"/>
      <c r="O44" s="354">
        <v>43.097999999999999</v>
      </c>
      <c r="P44" s="354">
        <v>43.478999999999999</v>
      </c>
      <c r="Q44" s="367">
        <v>42.704999999999998</v>
      </c>
    </row>
    <row r="45" spans="2:17" x14ac:dyDescent="0.3">
      <c r="B45" s="1">
        <v>14</v>
      </c>
      <c r="C45" s="357"/>
      <c r="D45" s="354">
        <v>43.125</v>
      </c>
      <c r="E45" s="354">
        <v>42.65</v>
      </c>
      <c r="F45" s="354">
        <v>42.55</v>
      </c>
      <c r="G45" s="354">
        <v>43.161000000000001</v>
      </c>
      <c r="H45" s="354"/>
      <c r="I45" s="354">
        <v>42.805999999999997</v>
      </c>
      <c r="J45" s="354">
        <v>43.040999999999997</v>
      </c>
      <c r="K45" s="354"/>
      <c r="L45" s="354">
        <v>42.414999999999999</v>
      </c>
      <c r="M45" s="354">
        <v>42.875999999999998</v>
      </c>
      <c r="N45" s="354"/>
      <c r="O45" s="354"/>
      <c r="P45" s="354">
        <v>43.212000000000003</v>
      </c>
      <c r="Q45" s="367">
        <v>42.869</v>
      </c>
    </row>
    <row r="46" spans="2:17" x14ac:dyDescent="0.3">
      <c r="B46" s="1">
        <v>15</v>
      </c>
      <c r="C46" s="353"/>
      <c r="D46" s="354">
        <v>44.091999999999999</v>
      </c>
      <c r="E46" s="354"/>
      <c r="F46" s="354">
        <v>42.396000000000001</v>
      </c>
      <c r="G46" s="354">
        <v>43.079000000000001</v>
      </c>
      <c r="H46" s="354"/>
      <c r="I46" s="354">
        <v>42.899000000000001</v>
      </c>
      <c r="J46" s="354">
        <v>43.116</v>
      </c>
      <c r="K46" s="354"/>
      <c r="L46" s="354">
        <v>42.558999999999997</v>
      </c>
      <c r="M46" s="354">
        <v>42.932000000000002</v>
      </c>
      <c r="N46" s="354"/>
      <c r="O46" s="354"/>
      <c r="P46" s="354">
        <v>43.904000000000003</v>
      </c>
      <c r="Q46" s="367"/>
    </row>
    <row r="47" spans="2:17" x14ac:dyDescent="0.3">
      <c r="B47" s="1">
        <v>16</v>
      </c>
      <c r="C47" s="353"/>
      <c r="D47" s="358">
        <v>43.244</v>
      </c>
      <c r="E47" s="354"/>
      <c r="F47" s="354">
        <v>42.478999999999999</v>
      </c>
      <c r="G47" s="354">
        <v>43.148000000000003</v>
      </c>
      <c r="H47" s="354"/>
      <c r="I47" s="354">
        <v>42.226999999999997</v>
      </c>
      <c r="J47" s="354">
        <v>43.094999999999999</v>
      </c>
      <c r="K47" s="354"/>
      <c r="L47" s="354">
        <v>42.826000000000001</v>
      </c>
      <c r="M47" s="354">
        <v>42.954999999999998</v>
      </c>
      <c r="N47" s="354"/>
      <c r="O47" s="354"/>
      <c r="P47" s="354">
        <v>43.37</v>
      </c>
      <c r="Q47" s="367"/>
    </row>
    <row r="48" spans="2:17" x14ac:dyDescent="0.3">
      <c r="B48" s="1">
        <v>17</v>
      </c>
      <c r="C48" s="353"/>
      <c r="D48" s="354">
        <v>43.192</v>
      </c>
      <c r="E48" s="354"/>
      <c r="F48" s="354">
        <v>42.540999999999997</v>
      </c>
      <c r="G48" s="354">
        <v>43.042000000000002</v>
      </c>
      <c r="H48" s="354"/>
      <c r="I48" s="354">
        <v>42.308999999999997</v>
      </c>
      <c r="J48" s="354">
        <v>43.353999999999999</v>
      </c>
      <c r="K48" s="354"/>
      <c r="L48" s="354"/>
      <c r="M48" s="354">
        <v>42.859000000000002</v>
      </c>
      <c r="N48" s="354"/>
      <c r="O48" s="354"/>
      <c r="P48" s="354">
        <v>43.076999999999998</v>
      </c>
      <c r="Q48" s="367"/>
    </row>
    <row r="49" spans="2:17" x14ac:dyDescent="0.3">
      <c r="B49" s="1">
        <v>18</v>
      </c>
      <c r="C49" s="353"/>
      <c r="D49" s="354">
        <v>43.655000000000001</v>
      </c>
      <c r="E49" s="354"/>
      <c r="F49" s="354">
        <v>42.871000000000002</v>
      </c>
      <c r="G49" s="354">
        <v>43.146999999999998</v>
      </c>
      <c r="H49" s="354"/>
      <c r="I49" s="354">
        <v>42.448</v>
      </c>
      <c r="J49" s="354">
        <v>43.314</v>
      </c>
      <c r="K49" s="354"/>
      <c r="L49" s="354"/>
      <c r="M49" s="354">
        <v>42.853999999999999</v>
      </c>
      <c r="N49" s="354"/>
      <c r="O49" s="354"/>
      <c r="P49" s="354">
        <v>43.506999999999998</v>
      </c>
      <c r="Q49" s="367"/>
    </row>
    <row r="50" spans="2:17" x14ac:dyDescent="0.3">
      <c r="B50" s="1">
        <v>19</v>
      </c>
      <c r="C50" s="353"/>
      <c r="D50" s="354">
        <v>43.057000000000002</v>
      </c>
      <c r="E50" s="354"/>
      <c r="F50" s="354"/>
      <c r="G50" s="354">
        <v>43.167000000000002</v>
      </c>
      <c r="H50" s="354"/>
      <c r="I50" s="354">
        <v>42.406999999999996</v>
      </c>
      <c r="J50" s="354">
        <v>43.584000000000003</v>
      </c>
      <c r="K50" s="354"/>
      <c r="L50" s="354"/>
      <c r="M50" s="354">
        <v>43.457000000000001</v>
      </c>
      <c r="N50" s="354"/>
      <c r="O50" s="354"/>
      <c r="P50" s="354"/>
      <c r="Q50" s="367"/>
    </row>
    <row r="51" spans="2:17" x14ac:dyDescent="0.3">
      <c r="B51" s="1">
        <v>20</v>
      </c>
      <c r="C51" s="353"/>
      <c r="D51" s="354">
        <v>42.991</v>
      </c>
      <c r="E51" s="354"/>
      <c r="F51" s="354"/>
      <c r="G51" s="354">
        <v>43.11</v>
      </c>
      <c r="H51" s="354"/>
      <c r="I51" s="354">
        <v>42.296999999999997</v>
      </c>
      <c r="J51" s="354">
        <v>44.652999999999999</v>
      </c>
      <c r="K51" s="354"/>
      <c r="L51" s="354"/>
      <c r="M51" s="354"/>
      <c r="N51" s="354"/>
      <c r="O51" s="354"/>
      <c r="P51" s="354"/>
      <c r="Q51" s="367"/>
    </row>
    <row r="52" spans="2:17" x14ac:dyDescent="0.3">
      <c r="B52" s="1">
        <v>21</v>
      </c>
      <c r="C52" s="353"/>
      <c r="D52" s="354">
        <v>43.201999999999998</v>
      </c>
      <c r="E52" s="354"/>
      <c r="F52" s="354"/>
      <c r="G52" s="354">
        <v>44.94</v>
      </c>
      <c r="H52" s="354"/>
      <c r="I52" s="354">
        <v>42.331000000000003</v>
      </c>
      <c r="J52" s="354"/>
      <c r="K52" s="354"/>
      <c r="L52" s="354"/>
      <c r="M52" s="354"/>
      <c r="N52" s="354"/>
      <c r="O52" s="354"/>
      <c r="P52" s="354"/>
      <c r="Q52" s="367"/>
    </row>
    <row r="53" spans="2:17" x14ac:dyDescent="0.3">
      <c r="B53" s="1">
        <v>22</v>
      </c>
      <c r="C53" s="353"/>
      <c r="D53" s="354">
        <v>43.116999999999997</v>
      </c>
      <c r="E53" s="354"/>
      <c r="F53" s="354"/>
      <c r="G53" s="354">
        <v>43.302999999999997</v>
      </c>
      <c r="H53" s="354"/>
      <c r="I53" s="354">
        <v>42.191000000000003</v>
      </c>
      <c r="J53" s="354"/>
      <c r="K53" s="354"/>
      <c r="L53" s="354"/>
      <c r="M53" s="354"/>
      <c r="N53" s="354"/>
      <c r="O53" s="354"/>
      <c r="P53" s="354"/>
      <c r="Q53" s="367"/>
    </row>
    <row r="54" spans="2:17" x14ac:dyDescent="0.3">
      <c r="B54" s="1">
        <v>23</v>
      </c>
      <c r="C54" s="353"/>
      <c r="D54" s="354">
        <v>43.097999999999999</v>
      </c>
      <c r="E54" s="354"/>
      <c r="F54" s="354"/>
      <c r="G54" s="354">
        <v>42.957999999999998</v>
      </c>
      <c r="H54" s="354"/>
      <c r="I54" s="354">
        <v>42.32</v>
      </c>
      <c r="J54" s="354"/>
      <c r="K54" s="354"/>
      <c r="L54" s="354"/>
      <c r="M54" s="354"/>
      <c r="N54" s="354"/>
      <c r="O54" s="354"/>
      <c r="P54" s="354"/>
      <c r="Q54" s="367"/>
    </row>
    <row r="55" spans="2:17" x14ac:dyDescent="0.3">
      <c r="B55" s="1">
        <v>24</v>
      </c>
      <c r="C55" s="353"/>
      <c r="D55" s="354">
        <v>43.192</v>
      </c>
      <c r="E55" s="354"/>
      <c r="F55" s="354"/>
      <c r="G55" s="354">
        <v>43.610999999999997</v>
      </c>
      <c r="H55" s="354"/>
      <c r="I55" s="354">
        <v>42.463000000000001</v>
      </c>
      <c r="J55" s="354"/>
      <c r="K55" s="354"/>
      <c r="L55" s="354"/>
      <c r="M55" s="354"/>
      <c r="N55" s="354"/>
      <c r="O55" s="354"/>
      <c r="P55" s="354"/>
      <c r="Q55" s="367"/>
    </row>
    <row r="56" spans="2:17" x14ac:dyDescent="0.3">
      <c r="B56" s="1">
        <v>25</v>
      </c>
      <c r="C56" s="353"/>
      <c r="D56" s="354">
        <v>43.567999999999998</v>
      </c>
      <c r="E56" s="354"/>
      <c r="F56" s="354"/>
      <c r="G56" s="354">
        <v>43.652000000000001</v>
      </c>
      <c r="H56" s="354"/>
      <c r="I56" s="354">
        <v>42.563000000000002</v>
      </c>
      <c r="J56" s="354"/>
      <c r="K56" s="354"/>
      <c r="L56" s="354"/>
      <c r="M56" s="354"/>
      <c r="N56" s="354"/>
      <c r="O56" s="354"/>
      <c r="P56" s="354"/>
      <c r="Q56" s="367"/>
    </row>
    <row r="57" spans="2:17" x14ac:dyDescent="0.3">
      <c r="B57" s="1">
        <v>26</v>
      </c>
      <c r="C57" s="353"/>
      <c r="D57" s="354"/>
      <c r="E57" s="354"/>
      <c r="F57" s="354"/>
      <c r="G57" s="354">
        <v>43.298999999999999</v>
      </c>
      <c r="H57" s="354"/>
      <c r="I57" s="354">
        <v>42.627000000000002</v>
      </c>
      <c r="J57" s="354"/>
      <c r="K57" s="354"/>
      <c r="L57" s="354"/>
      <c r="M57" s="354"/>
      <c r="N57" s="354"/>
      <c r="O57" s="354"/>
      <c r="P57" s="354"/>
      <c r="Q57" s="367"/>
    </row>
    <row r="58" spans="2:17" x14ac:dyDescent="0.3">
      <c r="B58" s="1">
        <v>27</v>
      </c>
      <c r="C58" s="353"/>
      <c r="D58" s="354"/>
      <c r="E58" s="354"/>
      <c r="F58" s="354"/>
      <c r="G58" s="354"/>
      <c r="H58" s="354"/>
      <c r="I58" s="354">
        <v>42.484000000000002</v>
      </c>
      <c r="J58" s="354"/>
      <c r="K58" s="354"/>
      <c r="L58" s="354"/>
      <c r="M58" s="354"/>
      <c r="N58" s="354"/>
      <c r="O58" s="354"/>
      <c r="P58" s="354"/>
      <c r="Q58" s="367"/>
    </row>
    <row r="59" spans="2:17" x14ac:dyDescent="0.3">
      <c r="B59" s="1">
        <v>28</v>
      </c>
      <c r="C59" s="353"/>
      <c r="D59" s="354"/>
      <c r="E59" s="354"/>
      <c r="F59" s="354"/>
      <c r="G59" s="354"/>
      <c r="H59" s="354"/>
      <c r="I59" s="354">
        <v>42.787999999999997</v>
      </c>
      <c r="J59" s="354"/>
      <c r="K59" s="354"/>
      <c r="L59" s="354"/>
      <c r="M59" s="354"/>
      <c r="N59" s="354"/>
      <c r="O59" s="354"/>
      <c r="P59" s="354"/>
      <c r="Q59" s="367"/>
    </row>
    <row r="60" spans="2:17" x14ac:dyDescent="0.3">
      <c r="B60" s="1">
        <v>29</v>
      </c>
      <c r="C60" s="353"/>
      <c r="D60" s="354"/>
      <c r="E60" s="354"/>
      <c r="F60" s="354"/>
      <c r="G60" s="354"/>
      <c r="H60" s="354"/>
      <c r="I60" s="354">
        <v>42.52</v>
      </c>
      <c r="J60" s="354"/>
      <c r="K60" s="354"/>
      <c r="L60" s="354"/>
      <c r="M60" s="354"/>
      <c r="N60" s="354"/>
      <c r="O60" s="354"/>
      <c r="P60" s="354"/>
      <c r="Q60" s="367"/>
    </row>
    <row r="61" spans="2:17" ht="15" thickBot="1" x14ac:dyDescent="0.35">
      <c r="B61" s="1">
        <v>30</v>
      </c>
      <c r="C61" s="359"/>
      <c r="D61" s="360"/>
      <c r="E61" s="360"/>
      <c r="F61" s="360"/>
      <c r="G61" s="360"/>
      <c r="H61" s="360"/>
      <c r="I61" s="360">
        <v>42.389000000000003</v>
      </c>
      <c r="J61" s="360"/>
      <c r="K61" s="360"/>
      <c r="L61" s="360"/>
      <c r="M61" s="360"/>
      <c r="N61" s="360"/>
      <c r="O61" s="360"/>
      <c r="P61" s="360"/>
      <c r="Q61" s="369"/>
    </row>
    <row r="62" spans="2:17" x14ac:dyDescent="0.3">
      <c r="B62" s="1">
        <v>31</v>
      </c>
      <c r="C62" s="354"/>
      <c r="D62" s="354"/>
      <c r="E62" s="354"/>
      <c r="F62" s="354"/>
      <c r="G62" s="354"/>
      <c r="H62" s="354"/>
      <c r="I62" s="354"/>
      <c r="J62" s="354"/>
      <c r="K62" s="354"/>
      <c r="L62" s="354"/>
      <c r="M62" s="354"/>
      <c r="N62" s="354"/>
      <c r="O62" s="354"/>
      <c r="P62" s="354"/>
      <c r="Q62" s="354"/>
    </row>
    <row r="63" spans="2:17" x14ac:dyDescent="0.3">
      <c r="B63" s="1">
        <v>32</v>
      </c>
      <c r="C63" s="354"/>
      <c r="D63" s="354"/>
      <c r="E63" s="354"/>
      <c r="F63" s="354"/>
      <c r="G63" s="354"/>
      <c r="H63" s="354"/>
      <c r="I63" s="354"/>
      <c r="J63" s="354"/>
      <c r="K63" s="354"/>
      <c r="L63" s="354"/>
      <c r="M63" s="354"/>
      <c r="N63" s="354"/>
      <c r="O63" s="354"/>
      <c r="P63" s="354"/>
      <c r="Q63" s="354"/>
    </row>
    <row r="64" spans="2:17" x14ac:dyDescent="0.3">
      <c r="B64" s="1">
        <v>33</v>
      </c>
      <c r="C64" s="354"/>
      <c r="D64" s="354"/>
      <c r="E64" s="354"/>
      <c r="F64" s="354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</row>
    <row r="65" spans="2:17" x14ac:dyDescent="0.3">
      <c r="B65" s="1">
        <v>34</v>
      </c>
      <c r="C65" s="354"/>
      <c r="D65" s="354"/>
      <c r="E65" s="354"/>
      <c r="F65" s="354"/>
      <c r="G65" s="354"/>
      <c r="H65" s="354"/>
      <c r="I65" s="354"/>
      <c r="J65" s="354"/>
      <c r="K65" s="354"/>
      <c r="L65" s="354"/>
      <c r="M65" s="354"/>
      <c r="N65" s="354"/>
      <c r="O65" s="354"/>
      <c r="P65" s="354"/>
      <c r="Q65" s="354"/>
    </row>
    <row r="66" spans="2:17" x14ac:dyDescent="0.3">
      <c r="B66" s="1">
        <v>35</v>
      </c>
      <c r="C66" s="354"/>
      <c r="D66" s="354"/>
      <c r="E66" s="354"/>
      <c r="F66" s="354"/>
      <c r="G66" s="354"/>
      <c r="H66" s="354"/>
      <c r="I66" s="354"/>
      <c r="J66" s="354"/>
      <c r="K66" s="354"/>
      <c r="L66" s="354"/>
      <c r="M66" s="354"/>
      <c r="N66" s="354"/>
      <c r="O66" s="354"/>
      <c r="P66" s="354"/>
      <c r="Q66" s="354"/>
    </row>
    <row r="67" spans="2:17" x14ac:dyDescent="0.3">
      <c r="B67" s="1">
        <v>36</v>
      </c>
      <c r="C67" s="354"/>
      <c r="D67" s="354"/>
      <c r="E67" s="354"/>
      <c r="F67" s="354"/>
      <c r="G67" s="354"/>
      <c r="H67" s="354"/>
      <c r="I67" s="354"/>
      <c r="J67" s="354"/>
      <c r="K67" s="354"/>
      <c r="L67" s="354"/>
      <c r="M67" s="354"/>
      <c r="N67" s="354"/>
      <c r="O67" s="354"/>
      <c r="P67" s="354"/>
      <c r="Q67" s="354"/>
    </row>
    <row r="68" spans="2:17" x14ac:dyDescent="0.3">
      <c r="B68" s="1">
        <v>37</v>
      </c>
      <c r="C68" s="354"/>
      <c r="D68" s="354"/>
      <c r="E68" s="354"/>
      <c r="F68" s="354"/>
      <c r="G68" s="354"/>
      <c r="H68" s="354"/>
      <c r="I68" s="354"/>
      <c r="J68" s="354"/>
      <c r="K68" s="354"/>
      <c r="L68" s="354"/>
      <c r="M68" s="354"/>
      <c r="N68" s="354"/>
      <c r="O68" s="354"/>
      <c r="P68" s="354"/>
      <c r="Q68" s="354"/>
    </row>
    <row r="69" spans="2:17" x14ac:dyDescent="0.3">
      <c r="B69" s="1">
        <v>38</v>
      </c>
      <c r="C69" s="354"/>
      <c r="D69" s="354"/>
      <c r="E69" s="354"/>
      <c r="F69" s="354"/>
      <c r="G69" s="354"/>
      <c r="H69" s="354"/>
      <c r="I69" s="354"/>
      <c r="J69" s="354"/>
      <c r="K69" s="354"/>
      <c r="L69" s="354"/>
      <c r="M69" s="354"/>
      <c r="N69" s="354"/>
      <c r="O69" s="354"/>
      <c r="P69" s="354"/>
      <c r="Q69" s="354"/>
    </row>
    <row r="70" spans="2:17" x14ac:dyDescent="0.3">
      <c r="B70" s="1">
        <v>39</v>
      </c>
      <c r="C70" s="354"/>
      <c r="D70" s="354"/>
      <c r="E70" s="354"/>
      <c r="F70" s="354"/>
      <c r="G70" s="354"/>
      <c r="H70" s="354"/>
      <c r="I70" s="354"/>
      <c r="J70" s="354"/>
      <c r="K70" s="354"/>
      <c r="L70" s="354"/>
      <c r="M70" s="354"/>
      <c r="N70" s="354"/>
      <c r="O70" s="354"/>
      <c r="P70" s="354"/>
      <c r="Q70" s="354"/>
    </row>
    <row r="71" spans="2:17" x14ac:dyDescent="0.3">
      <c r="B71" s="1">
        <v>40</v>
      </c>
      <c r="C71" s="354"/>
      <c r="D71" s="354"/>
      <c r="E71" s="354"/>
      <c r="F71" s="354"/>
      <c r="G71" s="354"/>
      <c r="H71" s="354"/>
      <c r="I71" s="354"/>
      <c r="J71" s="354"/>
      <c r="K71" s="354"/>
      <c r="L71" s="354"/>
      <c r="M71" s="354"/>
      <c r="N71" s="354"/>
      <c r="O71" s="354"/>
      <c r="P71" s="354"/>
      <c r="Q71" s="354"/>
    </row>
    <row r="72" spans="2:17" x14ac:dyDescent="0.3">
      <c r="B72" s="1">
        <v>41</v>
      </c>
      <c r="C72" s="354"/>
      <c r="D72" s="354"/>
      <c r="E72" s="354"/>
      <c r="F72" s="354"/>
      <c r="G72" s="354"/>
      <c r="H72" s="354"/>
      <c r="I72" s="354"/>
      <c r="J72" s="354"/>
      <c r="K72" s="354"/>
      <c r="L72" s="354"/>
      <c r="M72" s="354"/>
      <c r="N72" s="354"/>
      <c r="O72" s="354"/>
      <c r="P72" s="354"/>
      <c r="Q72" s="354"/>
    </row>
    <row r="73" spans="2:17" x14ac:dyDescent="0.3">
      <c r="B73" s="1">
        <v>42</v>
      </c>
      <c r="C73" s="354"/>
      <c r="D73" s="354"/>
      <c r="E73" s="354"/>
      <c r="F73" s="354"/>
      <c r="G73" s="354"/>
      <c r="H73" s="354"/>
      <c r="I73" s="354"/>
      <c r="J73" s="354"/>
      <c r="K73" s="354"/>
      <c r="L73" s="354"/>
      <c r="M73" s="354"/>
      <c r="N73" s="354"/>
      <c r="O73" s="354"/>
      <c r="P73" s="354"/>
      <c r="Q73" s="354"/>
    </row>
    <row r="74" spans="2:17" x14ac:dyDescent="0.3">
      <c r="B74" s="1">
        <v>43</v>
      </c>
      <c r="C74" s="354"/>
      <c r="D74" s="354"/>
      <c r="E74" s="354"/>
      <c r="F74" s="354"/>
      <c r="G74" s="354"/>
      <c r="H74" s="354"/>
      <c r="I74" s="354"/>
      <c r="J74" s="354"/>
      <c r="K74" s="354"/>
      <c r="L74" s="354"/>
      <c r="M74" s="354"/>
      <c r="N74" s="354"/>
      <c r="O74" s="354"/>
      <c r="P74" s="354"/>
      <c r="Q74" s="354"/>
    </row>
    <row r="75" spans="2:17" x14ac:dyDescent="0.3">
      <c r="B75" s="1">
        <v>44</v>
      </c>
      <c r="C75" s="354"/>
      <c r="D75" s="354"/>
      <c r="E75" s="354"/>
      <c r="F75" s="354"/>
      <c r="G75" s="354"/>
      <c r="H75" s="354"/>
      <c r="I75" s="354"/>
      <c r="J75" s="354"/>
      <c r="K75" s="354"/>
      <c r="L75" s="354"/>
      <c r="M75" s="354"/>
      <c r="N75" s="354"/>
      <c r="O75" s="354"/>
      <c r="P75" s="354"/>
      <c r="Q75" s="354"/>
    </row>
    <row r="76" spans="2:17" x14ac:dyDescent="0.3">
      <c r="B76" s="1">
        <v>45</v>
      </c>
      <c r="C76" s="354"/>
      <c r="D76" s="354"/>
      <c r="E76" s="354"/>
      <c r="F76" s="354"/>
      <c r="G76" s="354"/>
      <c r="H76" s="354"/>
      <c r="I76" s="354"/>
      <c r="J76" s="354"/>
      <c r="K76" s="354"/>
      <c r="L76" s="354"/>
      <c r="M76" s="354"/>
      <c r="N76" s="354"/>
      <c r="O76" s="354"/>
      <c r="P76" s="354"/>
      <c r="Q76" s="354"/>
    </row>
    <row r="77" spans="2:17" x14ac:dyDescent="0.3">
      <c r="B77" s="1">
        <v>46</v>
      </c>
      <c r="C77" s="354"/>
      <c r="D77" s="354"/>
      <c r="E77" s="354"/>
      <c r="F77" s="354"/>
      <c r="G77" s="354"/>
      <c r="H77" s="354"/>
      <c r="I77" s="354"/>
      <c r="J77" s="354"/>
      <c r="K77" s="354"/>
      <c r="L77" s="354"/>
      <c r="M77" s="354"/>
      <c r="N77" s="354"/>
      <c r="O77" s="354"/>
      <c r="P77" s="354"/>
      <c r="Q77" s="354"/>
    </row>
    <row r="78" spans="2:17" x14ac:dyDescent="0.3">
      <c r="B78" s="1">
        <v>47</v>
      </c>
      <c r="C78" s="354"/>
      <c r="D78" s="354"/>
      <c r="E78" s="354"/>
      <c r="F78" s="354"/>
      <c r="G78" s="354"/>
      <c r="H78" s="354"/>
      <c r="I78" s="354"/>
      <c r="J78" s="354"/>
      <c r="K78" s="354"/>
      <c r="L78" s="354"/>
      <c r="M78" s="354"/>
      <c r="N78" s="354"/>
      <c r="O78" s="354"/>
      <c r="P78" s="354"/>
      <c r="Q78" s="354"/>
    </row>
    <row r="79" spans="2:17" x14ac:dyDescent="0.3">
      <c r="B79" s="1">
        <v>48</v>
      </c>
      <c r="C79" s="354"/>
      <c r="D79" s="354"/>
      <c r="E79" s="354"/>
      <c r="F79" s="354"/>
      <c r="G79" s="354"/>
      <c r="H79" s="354"/>
      <c r="I79" s="354"/>
      <c r="J79" s="354"/>
      <c r="K79" s="354"/>
      <c r="L79" s="354"/>
      <c r="M79" s="354"/>
      <c r="N79" s="354"/>
      <c r="O79" s="354"/>
      <c r="P79" s="354"/>
      <c r="Q79" s="354"/>
    </row>
    <row r="80" spans="2:17" x14ac:dyDescent="0.3">
      <c r="B80" s="1">
        <v>49</v>
      </c>
      <c r="C80" s="354"/>
      <c r="D80" s="354"/>
      <c r="E80" s="354"/>
      <c r="F80" s="354"/>
      <c r="G80" s="354"/>
      <c r="H80" s="354"/>
      <c r="I80" s="354"/>
      <c r="J80" s="354"/>
      <c r="K80" s="354"/>
      <c r="L80" s="354"/>
      <c r="M80" s="354"/>
      <c r="N80" s="354"/>
      <c r="O80" s="354"/>
      <c r="P80" s="354"/>
      <c r="Q80" s="354"/>
    </row>
    <row r="81" spans="1:17" x14ac:dyDescent="0.3">
      <c r="B81" s="1">
        <v>50</v>
      </c>
      <c r="C81" s="354"/>
      <c r="D81" s="354"/>
      <c r="E81" s="354"/>
      <c r="F81" s="354"/>
      <c r="G81" s="354"/>
      <c r="H81" s="354"/>
      <c r="I81" s="354"/>
      <c r="J81" s="354"/>
      <c r="K81" s="354"/>
      <c r="L81" s="354"/>
      <c r="M81" s="354"/>
      <c r="N81" s="354"/>
      <c r="O81" s="354"/>
      <c r="P81" s="354"/>
      <c r="Q81" s="354"/>
    </row>
    <row r="82" spans="1:17" x14ac:dyDescent="0.3">
      <c r="B82" s="1">
        <v>51</v>
      </c>
      <c r="C82" s="354"/>
      <c r="D82" s="354"/>
      <c r="E82" s="354"/>
      <c r="F82" s="354"/>
      <c r="G82" s="354"/>
      <c r="H82" s="354"/>
      <c r="I82" s="354"/>
      <c r="J82" s="354"/>
      <c r="K82" s="354"/>
      <c r="L82" s="354"/>
      <c r="M82" s="354"/>
      <c r="N82" s="354"/>
      <c r="O82" s="354"/>
      <c r="P82" s="354"/>
      <c r="Q82" s="354"/>
    </row>
    <row r="83" spans="1:17" x14ac:dyDescent="0.3">
      <c r="B83" s="1">
        <v>52</v>
      </c>
      <c r="C83" s="354"/>
      <c r="D83" s="354"/>
      <c r="E83" s="354"/>
      <c r="F83" s="354"/>
      <c r="G83" s="354"/>
      <c r="H83" s="354"/>
      <c r="I83" s="354"/>
      <c r="J83" s="354"/>
      <c r="K83" s="354"/>
      <c r="L83" s="354"/>
      <c r="M83" s="354"/>
      <c r="N83" s="354"/>
      <c r="O83" s="354"/>
      <c r="P83" s="354"/>
      <c r="Q83" s="354"/>
    </row>
    <row r="84" spans="1:17" x14ac:dyDescent="0.3">
      <c r="B84" s="1">
        <v>53</v>
      </c>
      <c r="C84" s="354"/>
      <c r="D84" s="354"/>
      <c r="E84" s="354"/>
      <c r="F84" s="354"/>
      <c r="G84" s="354"/>
      <c r="H84" s="354"/>
      <c r="I84" s="354"/>
      <c r="J84" s="354"/>
      <c r="K84" s="354"/>
      <c r="L84" s="354"/>
      <c r="M84" s="354"/>
      <c r="N84" s="354"/>
      <c r="O84" s="354"/>
      <c r="P84" s="354"/>
      <c r="Q84" s="354"/>
    </row>
    <row r="85" spans="1:17" x14ac:dyDescent="0.3">
      <c r="B85" s="1">
        <v>54</v>
      </c>
      <c r="C85" s="354"/>
      <c r="D85" s="354"/>
      <c r="E85" s="354"/>
      <c r="F85" s="354"/>
      <c r="G85" s="354"/>
      <c r="H85" s="354"/>
      <c r="I85" s="354"/>
      <c r="J85" s="354"/>
      <c r="K85" s="354"/>
      <c r="L85" s="354"/>
      <c r="M85" s="354"/>
      <c r="N85" s="354"/>
      <c r="O85" s="354"/>
      <c r="P85" s="354"/>
      <c r="Q85" s="354"/>
    </row>
    <row r="86" spans="1:17" x14ac:dyDescent="0.3">
      <c r="B86" s="1">
        <v>55</v>
      </c>
      <c r="C86" s="354"/>
      <c r="D86" s="354"/>
      <c r="E86" s="354"/>
      <c r="F86" s="354"/>
      <c r="G86" s="354"/>
      <c r="H86" s="354"/>
      <c r="I86" s="354"/>
      <c r="J86" s="354"/>
      <c r="K86" s="354"/>
      <c r="L86" s="354"/>
      <c r="M86" s="354"/>
      <c r="N86" s="354"/>
      <c r="O86" s="354"/>
      <c r="P86" s="354"/>
      <c r="Q86" s="354"/>
    </row>
    <row r="87" spans="1:17" x14ac:dyDescent="0.3">
      <c r="B87" s="1">
        <v>56</v>
      </c>
      <c r="C87" s="354"/>
      <c r="D87" s="354"/>
      <c r="E87" s="354"/>
      <c r="F87" s="354"/>
      <c r="G87" s="354"/>
      <c r="H87" s="354"/>
      <c r="I87" s="354"/>
      <c r="J87" s="354"/>
      <c r="K87" s="354"/>
      <c r="L87" s="354"/>
      <c r="M87" s="354"/>
      <c r="N87" s="354"/>
      <c r="O87" s="354"/>
      <c r="P87" s="354"/>
      <c r="Q87" s="354"/>
    </row>
    <row r="88" spans="1:17" x14ac:dyDescent="0.3">
      <c r="B88" s="1">
        <v>57</v>
      </c>
      <c r="C88" s="354"/>
      <c r="D88" s="354"/>
      <c r="E88" s="354"/>
      <c r="F88" s="354"/>
      <c r="G88" s="354"/>
      <c r="H88" s="354"/>
      <c r="I88" s="354"/>
      <c r="J88" s="354"/>
      <c r="K88" s="354"/>
      <c r="L88" s="354"/>
      <c r="M88" s="354"/>
      <c r="N88" s="354"/>
      <c r="O88" s="354"/>
      <c r="P88" s="354"/>
      <c r="Q88" s="354"/>
    </row>
    <row r="89" spans="1:17" x14ac:dyDescent="0.3">
      <c r="B89" s="1">
        <v>58</v>
      </c>
      <c r="C89" s="354"/>
      <c r="D89" s="354"/>
      <c r="E89" s="354"/>
      <c r="F89" s="354"/>
      <c r="G89" s="354"/>
      <c r="H89" s="354"/>
      <c r="I89" s="354"/>
      <c r="J89" s="354"/>
      <c r="K89" s="354"/>
      <c r="L89" s="354"/>
      <c r="M89" s="354"/>
      <c r="N89" s="354"/>
      <c r="O89" s="354"/>
      <c r="P89" s="354"/>
      <c r="Q89" s="354"/>
    </row>
    <row r="90" spans="1:17" x14ac:dyDescent="0.3">
      <c r="B90" s="1">
        <v>59</v>
      </c>
      <c r="C90" s="354"/>
      <c r="D90" s="354"/>
      <c r="E90" s="354"/>
      <c r="F90" s="354"/>
      <c r="G90" s="354"/>
      <c r="H90" s="354"/>
      <c r="I90" s="354"/>
      <c r="J90" s="354"/>
      <c r="K90" s="354"/>
      <c r="L90" s="354"/>
      <c r="M90" s="354"/>
      <c r="N90" s="354"/>
      <c r="O90" s="354"/>
      <c r="P90" s="354"/>
      <c r="Q90" s="354"/>
    </row>
    <row r="91" spans="1:17" x14ac:dyDescent="0.3">
      <c r="B91" s="1">
        <v>60</v>
      </c>
      <c r="C91" s="354"/>
      <c r="D91" s="354"/>
      <c r="E91" s="354"/>
      <c r="F91" s="354"/>
      <c r="G91" s="354"/>
      <c r="H91" s="354"/>
      <c r="I91" s="354"/>
      <c r="J91" s="354"/>
      <c r="K91" s="354"/>
      <c r="L91" s="354"/>
      <c r="M91" s="354"/>
      <c r="N91" s="354"/>
      <c r="O91" s="354"/>
      <c r="P91" s="354"/>
      <c r="Q91" s="354"/>
    </row>
    <row r="92" spans="1:17" s="2" customFormat="1" x14ac:dyDescent="0.3">
      <c r="A92" s="1"/>
      <c r="B92" s="1">
        <v>61</v>
      </c>
      <c r="C92" s="354"/>
      <c r="D92" s="354"/>
      <c r="E92" s="354"/>
      <c r="F92" s="354"/>
      <c r="G92" s="354"/>
      <c r="H92" s="354"/>
      <c r="I92" s="354"/>
      <c r="J92" s="354"/>
      <c r="K92" s="354"/>
      <c r="L92" s="354"/>
      <c r="M92" s="354"/>
      <c r="N92" s="354"/>
      <c r="O92" s="354"/>
      <c r="P92" s="354"/>
      <c r="Q92" s="354"/>
    </row>
    <row r="93" spans="1:17" s="2" customFormat="1" x14ac:dyDescent="0.3">
      <c r="A93" s="1"/>
      <c r="B93" s="1">
        <v>62</v>
      </c>
      <c r="C93" s="354"/>
      <c r="D93" s="354"/>
      <c r="E93" s="354"/>
      <c r="F93" s="354"/>
      <c r="G93" s="354"/>
      <c r="H93" s="354"/>
      <c r="I93" s="354"/>
      <c r="J93" s="354"/>
      <c r="K93" s="354"/>
      <c r="L93" s="354"/>
      <c r="M93" s="354"/>
      <c r="N93" s="354"/>
      <c r="O93" s="354"/>
      <c r="P93" s="354"/>
      <c r="Q93" s="354"/>
    </row>
    <row r="94" spans="1:17" s="2" customFormat="1" x14ac:dyDescent="0.3">
      <c r="A94" s="1"/>
      <c r="B94" s="1">
        <v>63</v>
      </c>
      <c r="C94" s="354"/>
      <c r="D94" s="354"/>
      <c r="E94" s="354"/>
      <c r="F94" s="354"/>
      <c r="G94" s="354"/>
      <c r="H94" s="354"/>
      <c r="I94" s="354"/>
      <c r="J94" s="354"/>
      <c r="K94" s="354"/>
      <c r="L94" s="354"/>
      <c r="M94" s="354"/>
      <c r="N94" s="354"/>
      <c r="O94" s="354"/>
      <c r="P94" s="354"/>
      <c r="Q94" s="354"/>
    </row>
  </sheetData>
  <mergeCells count="19">
    <mergeCell ref="L22:L23"/>
    <mergeCell ref="L18:L19"/>
    <mergeCell ref="L14:L15"/>
    <mergeCell ref="L10:L11"/>
    <mergeCell ref="C8:C10"/>
    <mergeCell ref="C12:C14"/>
    <mergeCell ref="C16:C18"/>
    <mergeCell ref="C24:C26"/>
    <mergeCell ref="C20:C22"/>
    <mergeCell ref="A2:L2"/>
    <mergeCell ref="A4:N4"/>
    <mergeCell ref="A6:A7"/>
    <mergeCell ref="B6:B7"/>
    <mergeCell ref="C6:C7"/>
    <mergeCell ref="D6:D7"/>
    <mergeCell ref="E6:E7"/>
    <mergeCell ref="F6:H6"/>
    <mergeCell ref="I6:I7"/>
    <mergeCell ref="J6:K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94"/>
  <sheetViews>
    <sheetView zoomScale="50" zoomScaleNormal="50" workbookViewId="0">
      <selection activeCell="L8" sqref="L8:L25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5" ht="18" x14ac:dyDescent="0.35">
      <c r="A2" s="160" t="s">
        <v>53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</row>
    <row r="3" spans="1:15" ht="7.5" customHeight="1" thickBot="1" x14ac:dyDescent="0.35"/>
    <row r="4" spans="1:15" ht="18" thickBot="1" x14ac:dyDescent="0.4">
      <c r="A4" s="161" t="s">
        <v>82</v>
      </c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3"/>
    </row>
    <row r="5" spans="1:15" ht="7.5" customHeight="1" thickBot="1" x14ac:dyDescent="0.35">
      <c r="F5" s="231"/>
      <c r="G5" s="231"/>
      <c r="H5" s="231"/>
    </row>
    <row r="6" spans="1:15" s="2" customFormat="1" ht="20.25" customHeight="1" x14ac:dyDescent="0.3">
      <c r="A6" s="164" t="s">
        <v>19</v>
      </c>
      <c r="B6" s="166" t="s">
        <v>13</v>
      </c>
      <c r="C6" s="168" t="s">
        <v>17</v>
      </c>
      <c r="D6" s="170" t="s">
        <v>20</v>
      </c>
      <c r="E6" s="172" t="s">
        <v>21</v>
      </c>
      <c r="F6" s="174" t="s">
        <v>22</v>
      </c>
      <c r="G6" s="175"/>
      <c r="H6" s="176"/>
      <c r="I6" s="177" t="s">
        <v>23</v>
      </c>
      <c r="J6" s="179" t="s">
        <v>24</v>
      </c>
      <c r="K6" s="180"/>
      <c r="L6" s="48"/>
      <c r="M6" s="49"/>
    </row>
    <row r="7" spans="1:15" s="2" customFormat="1" ht="27.75" customHeight="1" thickBot="1" x14ac:dyDescent="0.35">
      <c r="A7" s="165"/>
      <c r="B7" s="167"/>
      <c r="C7" s="169"/>
      <c r="D7" s="171"/>
      <c r="E7" s="173"/>
      <c r="F7" s="232" t="s">
        <v>25</v>
      </c>
      <c r="G7" s="233" t="s">
        <v>26</v>
      </c>
      <c r="H7" s="234" t="s">
        <v>27</v>
      </c>
      <c r="I7" s="178"/>
      <c r="J7" s="62" t="s">
        <v>28</v>
      </c>
      <c r="K7" s="63" t="s">
        <v>29</v>
      </c>
      <c r="L7" s="133" t="s">
        <v>30</v>
      </c>
      <c r="M7" s="50" t="s">
        <v>31</v>
      </c>
    </row>
    <row r="8" spans="1:15" s="3" customFormat="1" ht="30" customHeight="1" x14ac:dyDescent="0.3">
      <c r="A8" s="51">
        <v>1</v>
      </c>
      <c r="B8" s="118" t="s">
        <v>83</v>
      </c>
      <c r="C8" s="181">
        <v>7</v>
      </c>
      <c r="D8" s="128">
        <f>COUNTA(C32:C96)</f>
        <v>18</v>
      </c>
      <c r="E8" s="129">
        <f>COUNTA(C32:C96)</f>
        <v>18</v>
      </c>
      <c r="F8" s="73">
        <f>MIN(C32:C95)</f>
        <v>43.811999999999998</v>
      </c>
      <c r="G8" s="126">
        <f>AVERAGE(C32:C98)</f>
        <v>44.660333333333341</v>
      </c>
      <c r="H8" s="54">
        <f>G8-F8</f>
        <v>0.84833333333334338</v>
      </c>
      <c r="I8" s="59">
        <v>9.3634259259259261E-3</v>
      </c>
      <c r="J8" s="64">
        <f>I8</f>
        <v>9.3634259259259261E-3</v>
      </c>
      <c r="K8" s="65">
        <f>J8</f>
        <v>9.3634259259259261E-3</v>
      </c>
      <c r="L8" s="374">
        <v>61.451999999999998</v>
      </c>
      <c r="M8" s="44"/>
      <c r="N8" s="43"/>
      <c r="O8" s="13"/>
    </row>
    <row r="9" spans="1:15" s="3" customFormat="1" ht="30" customHeight="1" x14ac:dyDescent="0.3">
      <c r="A9" s="109">
        <v>2</v>
      </c>
      <c r="B9" s="119" t="s">
        <v>84</v>
      </c>
      <c r="C9" s="182"/>
      <c r="D9" s="127">
        <f>COUNTA(D32:D96)+D8+1</f>
        <v>47</v>
      </c>
      <c r="E9" s="130">
        <f>COUNTA(D32:D96)+1</f>
        <v>29</v>
      </c>
      <c r="F9" s="56">
        <f>MIN(D32:D95)</f>
        <v>42.591999999999999</v>
      </c>
      <c r="G9" s="26">
        <f>AVERAGE(D32:D98)</f>
        <v>42.870321428571437</v>
      </c>
      <c r="H9" s="55">
        <f>G9-F9</f>
        <v>0.27832142857143793</v>
      </c>
      <c r="I9" s="110">
        <v>2.3969907407407409E-2</v>
      </c>
      <c r="J9" s="111">
        <f>I9-I8</f>
        <v>1.4606481481481482E-2</v>
      </c>
      <c r="K9" s="112">
        <f>J9</f>
        <v>1.4606481481481482E-2</v>
      </c>
      <c r="L9" s="375">
        <v>60.948</v>
      </c>
      <c r="M9" s="113"/>
      <c r="N9" s="43"/>
      <c r="O9" s="13"/>
    </row>
    <row r="10" spans="1:15" s="3" customFormat="1" ht="30" customHeight="1" thickBot="1" x14ac:dyDescent="0.35">
      <c r="A10" s="185">
        <v>3</v>
      </c>
      <c r="B10" s="186" t="s">
        <v>83</v>
      </c>
      <c r="C10" s="184"/>
      <c r="D10" s="131">
        <f>COUNTA(E32:E96)+D9+1</f>
        <v>50</v>
      </c>
      <c r="E10" s="132">
        <f>COUNTA(E32:E96)+1</f>
        <v>3</v>
      </c>
      <c r="F10" s="194">
        <f>MIN(E32:E95)</f>
        <v>44.219000000000001</v>
      </c>
      <c r="G10" s="195">
        <f>AVERAGE(E32:E98)</f>
        <v>44.3185</v>
      </c>
      <c r="H10" s="196">
        <f>G10-F10</f>
        <v>9.9499999999999034E-2</v>
      </c>
      <c r="I10" s="197">
        <v>2.568287037037037E-2</v>
      </c>
      <c r="J10" s="198">
        <f t="shared" ref="J10:J26" si="0">I10-I9</f>
        <v>1.7129629629629613E-3</v>
      </c>
      <c r="K10" s="199">
        <f>J10+K8</f>
        <v>1.1076388888888887E-2</v>
      </c>
      <c r="L10" s="378">
        <v>938.65899999999999</v>
      </c>
      <c r="M10" s="200"/>
      <c r="N10" s="43"/>
      <c r="O10" s="13"/>
    </row>
    <row r="11" spans="1:15" s="3" customFormat="1" ht="30" customHeight="1" thickBot="1" x14ac:dyDescent="0.35">
      <c r="A11" s="189"/>
      <c r="B11" s="190" t="s">
        <v>74</v>
      </c>
      <c r="C11" s="191"/>
      <c r="D11" s="192"/>
      <c r="E11" s="193"/>
      <c r="F11" s="204"/>
      <c r="G11" s="205"/>
      <c r="H11" s="206"/>
      <c r="I11" s="207">
        <v>3.5983796296296298E-2</v>
      </c>
      <c r="J11" s="208">
        <f t="shared" si="0"/>
        <v>1.0300925925925929E-2</v>
      </c>
      <c r="K11" s="209"/>
      <c r="L11" s="379"/>
      <c r="M11" s="210"/>
      <c r="N11" s="43"/>
      <c r="O11" s="13"/>
    </row>
    <row r="12" spans="1:15" s="3" customFormat="1" ht="30" customHeight="1" x14ac:dyDescent="0.3">
      <c r="A12" s="51">
        <v>4</v>
      </c>
      <c r="B12" s="118" t="s">
        <v>83</v>
      </c>
      <c r="C12" s="181">
        <v>9</v>
      </c>
      <c r="D12" s="128">
        <f>COUNTA(F32:F96)+D10+1</f>
        <v>66</v>
      </c>
      <c r="E12" s="129">
        <f>COUNTA(F32:F96)+1</f>
        <v>16</v>
      </c>
      <c r="F12" s="201">
        <f>MIN(F32:F95)</f>
        <v>44.104999999999997</v>
      </c>
      <c r="G12" s="202">
        <f>AVERAGE(F32:F98)</f>
        <v>48.551200000000001</v>
      </c>
      <c r="H12" s="203">
        <f>G12-F12</f>
        <v>4.4462000000000046</v>
      </c>
      <c r="I12" s="110">
        <v>4.4351851851851858E-2</v>
      </c>
      <c r="J12" s="111">
        <f t="shared" si="0"/>
        <v>8.3680555555555591E-3</v>
      </c>
      <c r="K12" s="112">
        <f>J12+K10</f>
        <v>1.9444444444444445E-2</v>
      </c>
      <c r="L12" s="375">
        <v>60.002000000000002</v>
      </c>
      <c r="M12" s="113"/>
      <c r="N12" s="43"/>
      <c r="O12" s="13"/>
    </row>
    <row r="13" spans="1:15" s="3" customFormat="1" ht="30" customHeight="1" x14ac:dyDescent="0.3">
      <c r="A13" s="109">
        <v>5</v>
      </c>
      <c r="B13" s="119" t="s">
        <v>84</v>
      </c>
      <c r="C13" s="182"/>
      <c r="D13" s="127">
        <f>COUNTA(G32:G96)+D12+1</f>
        <v>91</v>
      </c>
      <c r="E13" s="130">
        <f>COUNTA(G32:G96)+1</f>
        <v>25</v>
      </c>
      <c r="F13" s="56">
        <f>MIN(G32:G95)</f>
        <v>42.86</v>
      </c>
      <c r="G13" s="26">
        <f>AVERAGE(G32:G98)</f>
        <v>43.334483333333338</v>
      </c>
      <c r="H13" s="55">
        <f>G13-F13</f>
        <v>0.47448333333333892</v>
      </c>
      <c r="I13" s="110">
        <v>5.7094907407407407E-2</v>
      </c>
      <c r="J13" s="111">
        <f t="shared" si="0"/>
        <v>1.2743055555555549E-2</v>
      </c>
      <c r="K13" s="112">
        <f>J13+K9</f>
        <v>2.7349537037037033E-2</v>
      </c>
      <c r="L13" s="375">
        <v>60.335000000000001</v>
      </c>
      <c r="M13" s="113"/>
      <c r="N13" s="43"/>
      <c r="O13" s="13"/>
    </row>
    <row r="14" spans="1:15" s="3" customFormat="1" ht="30" customHeight="1" thickBot="1" x14ac:dyDescent="0.35">
      <c r="A14" s="185">
        <v>6</v>
      </c>
      <c r="B14" s="186" t="s">
        <v>83</v>
      </c>
      <c r="C14" s="184"/>
      <c r="D14" s="131">
        <f>COUNTA(H32:H96)+D13+1</f>
        <v>97</v>
      </c>
      <c r="E14" s="132">
        <f>COUNTA(H32:H96)+1</f>
        <v>6</v>
      </c>
      <c r="F14" s="194">
        <f>MIN(H32:H95)</f>
        <v>44.337000000000003</v>
      </c>
      <c r="G14" s="195">
        <f>AVERAGE(H32:H98)</f>
        <v>44.6676</v>
      </c>
      <c r="H14" s="196">
        <f>G14-F14</f>
        <v>0.3305999999999969</v>
      </c>
      <c r="I14" s="197">
        <v>6.0347222222222219E-2</v>
      </c>
      <c r="J14" s="198">
        <f t="shared" si="0"/>
        <v>3.252314814814812E-3</v>
      </c>
      <c r="K14" s="199">
        <f>J14+K12</f>
        <v>2.2696759259259257E-2</v>
      </c>
      <c r="L14" s="378">
        <v>1019.728</v>
      </c>
      <c r="M14" s="200"/>
      <c r="N14" s="43"/>
      <c r="O14" s="13"/>
    </row>
    <row r="15" spans="1:15" s="3" customFormat="1" ht="30" customHeight="1" thickBot="1" x14ac:dyDescent="0.35">
      <c r="A15" s="189"/>
      <c r="B15" s="190" t="s">
        <v>74</v>
      </c>
      <c r="C15" s="191"/>
      <c r="D15" s="192"/>
      <c r="E15" s="193"/>
      <c r="F15" s="204"/>
      <c r="G15" s="205"/>
      <c r="H15" s="206"/>
      <c r="I15" s="207">
        <v>7.1585648148148148E-2</v>
      </c>
      <c r="J15" s="208">
        <f t="shared" si="0"/>
        <v>1.1238425925925929E-2</v>
      </c>
      <c r="K15" s="209"/>
      <c r="L15" s="379"/>
      <c r="M15" s="210"/>
      <c r="N15" s="43"/>
      <c r="O15" s="13"/>
    </row>
    <row r="16" spans="1:15" s="3" customFormat="1" ht="30" customHeight="1" x14ac:dyDescent="0.3">
      <c r="A16" s="51">
        <v>7</v>
      </c>
      <c r="B16" s="118" t="s">
        <v>83</v>
      </c>
      <c r="C16" s="181">
        <v>10</v>
      </c>
      <c r="D16" s="128">
        <f>COUNTA(I32:I96)+D14+1</f>
        <v>116</v>
      </c>
      <c r="E16" s="129">
        <f>COUNTA(I32:I96)+1</f>
        <v>19</v>
      </c>
      <c r="F16" s="201">
        <f>MIN(I32:I95)</f>
        <v>43.670999999999999</v>
      </c>
      <c r="G16" s="202">
        <f>AVERAGE(I32:I98)</f>
        <v>44.370666666666665</v>
      </c>
      <c r="H16" s="203">
        <f>G16-F16</f>
        <v>0.69966666666666555</v>
      </c>
      <c r="I16" s="110">
        <v>8.1412037037037033E-2</v>
      </c>
      <c r="J16" s="111">
        <f t="shared" si="0"/>
        <v>9.8263888888888845E-3</v>
      </c>
      <c r="K16" s="112">
        <f>J16+K14</f>
        <v>3.2523148148148141E-2</v>
      </c>
      <c r="L16" s="375">
        <v>59.823</v>
      </c>
      <c r="M16" s="113"/>
      <c r="N16" s="43"/>
      <c r="O16" s="13"/>
    </row>
    <row r="17" spans="1:17" s="3" customFormat="1" ht="30" customHeight="1" x14ac:dyDescent="0.3">
      <c r="A17" s="109">
        <v>8</v>
      </c>
      <c r="B17" s="119" t="s">
        <v>84</v>
      </c>
      <c r="C17" s="182"/>
      <c r="D17" s="127">
        <f>COUNTA(J32:J96)+D16+1</f>
        <v>143</v>
      </c>
      <c r="E17" s="130">
        <f>COUNTA(J32:J96)+1</f>
        <v>27</v>
      </c>
      <c r="F17" s="56">
        <f>MIN(J32:J95)</f>
        <v>2.9209999999999998</v>
      </c>
      <c r="G17" s="26">
        <f>AVERAGE(J32:J98)</f>
        <v>41.583653846153844</v>
      </c>
      <c r="H17" s="55">
        <f>G17-F17</f>
        <v>38.662653846153844</v>
      </c>
      <c r="I17" s="110">
        <v>9.5567129629629641E-2</v>
      </c>
      <c r="J17" s="111">
        <f t="shared" si="0"/>
        <v>1.4155092592592608E-2</v>
      </c>
      <c r="K17" s="112">
        <f>J17+K13</f>
        <v>4.1504629629629641E-2</v>
      </c>
      <c r="L17" s="375">
        <v>60.786999999999999</v>
      </c>
      <c r="M17" s="113"/>
      <c r="N17" s="43"/>
      <c r="O17" s="13"/>
    </row>
    <row r="18" spans="1:17" s="3" customFormat="1" ht="30" customHeight="1" thickBot="1" x14ac:dyDescent="0.35">
      <c r="A18" s="185">
        <v>9</v>
      </c>
      <c r="B18" s="186" t="s">
        <v>83</v>
      </c>
      <c r="C18" s="184"/>
      <c r="D18" s="131">
        <f>COUNTA(K32:K96)+D17+1</f>
        <v>149</v>
      </c>
      <c r="E18" s="132">
        <f>COUNTA(K32:K96)+1</f>
        <v>6</v>
      </c>
      <c r="F18" s="194">
        <f>MIN(K32:K95)</f>
        <v>44.034999999999997</v>
      </c>
      <c r="G18" s="195">
        <f>AVERAGE(K32:K98)</f>
        <v>44.276200000000003</v>
      </c>
      <c r="H18" s="196">
        <f>G18-F18</f>
        <v>0.2412000000000063</v>
      </c>
      <c r="I18" s="197">
        <v>9.8831018518518512E-2</v>
      </c>
      <c r="J18" s="198">
        <f t="shared" si="0"/>
        <v>3.2638888888888717E-3</v>
      </c>
      <c r="K18" s="199">
        <f>J18+K16</f>
        <v>3.5787037037037013E-2</v>
      </c>
      <c r="L18" s="378">
        <v>943.78599999999994</v>
      </c>
      <c r="M18" s="200"/>
      <c r="N18" s="43"/>
      <c r="O18" s="13"/>
    </row>
    <row r="19" spans="1:17" s="3" customFormat="1" ht="30" customHeight="1" thickBot="1" x14ac:dyDescent="0.35">
      <c r="A19" s="189"/>
      <c r="B19" s="190" t="s">
        <v>74</v>
      </c>
      <c r="C19" s="191"/>
      <c r="D19" s="192"/>
      <c r="E19" s="193"/>
      <c r="F19" s="204"/>
      <c r="G19" s="205"/>
      <c r="H19" s="206"/>
      <c r="I19" s="207">
        <v>0.10918981481481482</v>
      </c>
      <c r="J19" s="208">
        <f t="shared" si="0"/>
        <v>1.035879629629631E-2</v>
      </c>
      <c r="K19" s="209"/>
      <c r="L19" s="379"/>
      <c r="M19" s="210"/>
      <c r="N19" s="43"/>
      <c r="O19" s="13"/>
    </row>
    <row r="20" spans="1:17" s="3" customFormat="1" ht="30" customHeight="1" x14ac:dyDescent="0.3">
      <c r="A20" s="51">
        <v>10</v>
      </c>
      <c r="B20" s="118" t="s">
        <v>83</v>
      </c>
      <c r="C20" s="181">
        <v>1</v>
      </c>
      <c r="D20" s="128">
        <f>COUNTA(L32:L96)+D18+1</f>
        <v>171</v>
      </c>
      <c r="E20" s="129">
        <f>COUNTA(L32:L96)+1</f>
        <v>22</v>
      </c>
      <c r="F20" s="201">
        <f>MIN(L32:L95)</f>
        <v>43.307000000000002</v>
      </c>
      <c r="G20" s="202">
        <f>AVERAGE(L32:L98)</f>
        <v>43.87947619047619</v>
      </c>
      <c r="H20" s="203">
        <f>G20-F20</f>
        <v>0.5724761904761877</v>
      </c>
      <c r="I20" s="110">
        <v>0.12043981481481481</v>
      </c>
      <c r="J20" s="111">
        <f t="shared" si="0"/>
        <v>1.1249999999999982E-2</v>
      </c>
      <c r="K20" s="112">
        <f>J20+K18</f>
        <v>4.7037037037036995E-2</v>
      </c>
      <c r="L20" s="375">
        <v>61.165999999999997</v>
      </c>
      <c r="M20" s="113"/>
      <c r="N20" s="43"/>
      <c r="O20" s="13"/>
    </row>
    <row r="21" spans="1:17" s="3" customFormat="1" ht="30" customHeight="1" x14ac:dyDescent="0.3">
      <c r="A21" s="52">
        <v>11</v>
      </c>
      <c r="B21" s="120" t="s">
        <v>84</v>
      </c>
      <c r="C21" s="182"/>
      <c r="D21" s="127">
        <f>COUNTA(M32:M96)+D20+1</f>
        <v>191</v>
      </c>
      <c r="E21" s="130">
        <f>COUNTA(M32:M96)+1</f>
        <v>20</v>
      </c>
      <c r="F21" s="56">
        <f>MIN(M32:M95)</f>
        <v>42.430999999999997</v>
      </c>
      <c r="G21" s="26">
        <f>AVERAGE(M32:M98)</f>
        <v>42.786263157894744</v>
      </c>
      <c r="H21" s="55">
        <f>G21-F21</f>
        <v>0.35526315789474694</v>
      </c>
      <c r="I21" s="60">
        <v>0.13054398148148147</v>
      </c>
      <c r="J21" s="111">
        <f t="shared" si="0"/>
        <v>1.0104166666666664E-2</v>
      </c>
      <c r="K21" s="67">
        <f>J21+K17</f>
        <v>5.1608796296296305E-2</v>
      </c>
      <c r="L21" s="376">
        <v>57.860999999999997</v>
      </c>
      <c r="M21" s="45"/>
      <c r="N21" s="30"/>
      <c r="O21" s="13"/>
    </row>
    <row r="22" spans="1:17" s="3" customFormat="1" ht="30" customHeight="1" thickBot="1" x14ac:dyDescent="0.35">
      <c r="A22" s="53">
        <v>12</v>
      </c>
      <c r="B22" s="122" t="s">
        <v>83</v>
      </c>
      <c r="C22" s="184"/>
      <c r="D22" s="131">
        <f>COUNTA(N32:N96)+1+D21</f>
        <v>194</v>
      </c>
      <c r="E22" s="132">
        <f>COUNTA(N32:N96)+1</f>
        <v>3</v>
      </c>
      <c r="F22" s="194">
        <f>MIN(N32:N95)</f>
        <v>43.383000000000003</v>
      </c>
      <c r="G22" s="195">
        <f>AVERAGE(N32:N98)</f>
        <v>43.497</v>
      </c>
      <c r="H22" s="196">
        <f>G22-F22</f>
        <v>0.11399999999999721</v>
      </c>
      <c r="I22" s="211">
        <v>0.13221064814814815</v>
      </c>
      <c r="J22" s="198">
        <f t="shared" si="0"/>
        <v>1.6666666666666774E-3</v>
      </c>
      <c r="K22" s="212">
        <f>J22+K20</f>
        <v>4.8703703703703673E-2</v>
      </c>
      <c r="L22" s="378">
        <v>647.76800000000003</v>
      </c>
      <c r="M22" s="213"/>
      <c r="N22" s="35"/>
      <c r="O22" s="13"/>
    </row>
    <row r="23" spans="1:17" s="3" customFormat="1" ht="30" customHeight="1" thickBot="1" x14ac:dyDescent="0.35">
      <c r="A23" s="189"/>
      <c r="B23" s="190" t="s">
        <v>74</v>
      </c>
      <c r="C23" s="191"/>
      <c r="D23" s="192"/>
      <c r="E23" s="193"/>
      <c r="F23" s="204"/>
      <c r="G23" s="205"/>
      <c r="H23" s="206"/>
      <c r="I23" s="207">
        <v>0.14261574074074074</v>
      </c>
      <c r="J23" s="208">
        <f t="shared" si="0"/>
        <v>1.0405092592592591E-2</v>
      </c>
      <c r="K23" s="215"/>
      <c r="L23" s="379"/>
      <c r="M23" s="216"/>
      <c r="N23" s="35"/>
      <c r="O23" s="13"/>
    </row>
    <row r="24" spans="1:17" s="3" customFormat="1" ht="30" customHeight="1" x14ac:dyDescent="0.3">
      <c r="A24" s="51">
        <v>13</v>
      </c>
      <c r="B24" s="118" t="s">
        <v>83</v>
      </c>
      <c r="C24" s="181">
        <v>13</v>
      </c>
      <c r="D24" s="128">
        <f>COUNTA(O32:O96)+D22+1</f>
        <v>208</v>
      </c>
      <c r="E24" s="129">
        <f>COUNTA(N32:N96)+1</f>
        <v>3</v>
      </c>
      <c r="F24" s="201">
        <f>MIN(O32:O95)</f>
        <v>43.52</v>
      </c>
      <c r="G24" s="202">
        <f>AVERAGE(O32:O98)</f>
        <v>43.985769230769229</v>
      </c>
      <c r="H24" s="203">
        <f>G24-F24</f>
        <v>0.46576923076922583</v>
      </c>
      <c r="I24" s="110">
        <v>0.14981481481481482</v>
      </c>
      <c r="J24" s="111">
        <f t="shared" si="0"/>
        <v>7.19907407407408E-3</v>
      </c>
      <c r="K24" s="214">
        <f>J24+K22</f>
        <v>5.5902777777777753E-2</v>
      </c>
      <c r="L24" s="375">
        <v>58.588000000000001</v>
      </c>
      <c r="M24" s="113"/>
      <c r="N24" s="30"/>
      <c r="O24" s="13"/>
    </row>
    <row r="25" spans="1:17" s="3" customFormat="1" ht="30" customHeight="1" x14ac:dyDescent="0.3">
      <c r="A25" s="52">
        <v>14</v>
      </c>
      <c r="B25" s="121" t="s">
        <v>84</v>
      </c>
      <c r="C25" s="182"/>
      <c r="D25" s="127">
        <f>COUNTA(P32:P96)+D24+1</f>
        <v>233</v>
      </c>
      <c r="E25" s="130">
        <f>COUNTA(P32:P96)+1</f>
        <v>25</v>
      </c>
      <c r="F25" s="56">
        <f>MIN(P32:P95)</f>
        <v>42.271999999999998</v>
      </c>
      <c r="G25" s="26">
        <f>AVERAGE(P32:P98)</f>
        <v>42.655000000000001</v>
      </c>
      <c r="H25" s="55">
        <f>G25-F25</f>
        <v>0.38300000000000267</v>
      </c>
      <c r="I25" s="60">
        <v>0.16233796296296296</v>
      </c>
      <c r="J25" s="66">
        <f t="shared" si="0"/>
        <v>1.2523148148148144E-2</v>
      </c>
      <c r="K25" s="68">
        <f>J25+K21</f>
        <v>6.413194444444445E-2</v>
      </c>
      <c r="L25" s="376">
        <v>58.125999999999998</v>
      </c>
      <c r="M25" s="45"/>
      <c r="N25" s="31"/>
    </row>
    <row r="26" spans="1:17" s="3" customFormat="1" ht="30" customHeight="1" thickBot="1" x14ac:dyDescent="0.35">
      <c r="A26" s="53" t="s">
        <v>32</v>
      </c>
      <c r="B26" s="122" t="s">
        <v>83</v>
      </c>
      <c r="C26" s="184"/>
      <c r="D26" s="131">
        <f>COUNTA(Q32:Q96)+D25+1</f>
        <v>242</v>
      </c>
      <c r="E26" s="132">
        <f>COUNTA(Q32:Q96)+1</f>
        <v>9</v>
      </c>
      <c r="F26" s="57">
        <f>MIN(Q32:Q95)</f>
        <v>43.503999999999998</v>
      </c>
      <c r="G26" s="46">
        <f>AVERAGE(Q32:Q98)</f>
        <v>44.179625000000009</v>
      </c>
      <c r="H26" s="58">
        <f>G26-F26</f>
        <v>0.6756250000000108</v>
      </c>
      <c r="I26" s="61" t="str">
        <f>'Общие результаты'!G6</f>
        <v>4:00:12</v>
      </c>
      <c r="J26" s="69">
        <f t="shared" si="0"/>
        <v>4.4675925925925786E-3</v>
      </c>
      <c r="K26" s="70">
        <f>J26+K24</f>
        <v>6.0370370370370331E-2</v>
      </c>
      <c r="L26" s="377"/>
      <c r="M26" s="47"/>
      <c r="N26" s="31"/>
    </row>
    <row r="27" spans="1:17" s="3" customFormat="1" ht="30" customHeight="1" x14ac:dyDescent="0.3">
      <c r="A27" s="32"/>
      <c r="B27" s="33"/>
      <c r="C27" s="34"/>
      <c r="D27" s="34"/>
      <c r="E27" s="34"/>
      <c r="F27" s="25">
        <f>AVERAGE(F8,F10,F12,F14,F16,F18,F20,F22,F24,F26)</f>
        <v>43.789299999999997</v>
      </c>
      <c r="G27" s="27">
        <f>AVERAGE(C32:C61,E32:E61,F32:F61,H32:H64,I32:I62,K32:K64,L32:L62,N32:N64,O32:O64,Q32:Q64)</f>
        <v>44.840158878504681</v>
      </c>
      <c r="H27" s="28">
        <f>AVERAGE(H8,H10,H12,H14,H16,H18,H20,H22,H24,H26)</f>
        <v>0.84933704212454375</v>
      </c>
      <c r="I27" s="226" t="s">
        <v>85</v>
      </c>
      <c r="J27" s="34"/>
      <c r="K27" s="34"/>
      <c r="L27" s="14"/>
      <c r="M27" s="14"/>
    </row>
    <row r="28" spans="1:17" ht="27.75" customHeight="1" thickBot="1" x14ac:dyDescent="0.35">
      <c r="A28" s="15"/>
      <c r="B28" s="15"/>
      <c r="C28" s="15"/>
      <c r="D28" s="16"/>
      <c r="E28" s="17"/>
      <c r="F28" s="18">
        <f>AVERAGE(F9,F13,F17,F21,F25)</f>
        <v>34.615200000000002</v>
      </c>
      <c r="G28" s="27">
        <f>AVERAGE(D32:D61,G32:G61,J32:J62,M32:M64,P32:P64)</f>
        <v>42.630004958677659</v>
      </c>
      <c r="H28" s="19">
        <f>AVERAGE(H9,H13,H17,H21,H25)</f>
        <v>8.0307443531906735</v>
      </c>
      <c r="I28" s="227" t="s">
        <v>86</v>
      </c>
      <c r="J28" s="17" t="s">
        <v>18</v>
      </c>
      <c r="K28" s="17"/>
      <c r="L28" s="14"/>
      <c r="M28" s="14"/>
    </row>
    <row r="29" spans="1:17" ht="30" customHeight="1" thickBot="1" x14ac:dyDescent="0.35">
      <c r="A29" s="20"/>
      <c r="B29" s="20"/>
      <c r="C29" s="20"/>
      <c r="D29" s="17"/>
      <c r="E29" s="17"/>
      <c r="F29" s="21">
        <f>AVERAGE(F8:F26)</f>
        <v>40.731266666666663</v>
      </c>
      <c r="G29" s="22">
        <f>AVERAGE(C32:Q73)</f>
        <v>43.667226315789478</v>
      </c>
      <c r="H29" s="23">
        <f>AVERAGE(H8:H26)</f>
        <v>3.2431394791465871</v>
      </c>
      <c r="I29" s="17"/>
      <c r="J29" s="17"/>
      <c r="K29" s="17"/>
      <c r="L29" s="20"/>
      <c r="M29" s="20"/>
    </row>
    <row r="30" spans="1:17" ht="15" thickBot="1" x14ac:dyDescent="0.35"/>
    <row r="31" spans="1:17" ht="15" thickBot="1" x14ac:dyDescent="0.35">
      <c r="C31" s="115" t="str">
        <f>B8</f>
        <v>Карлюк Марина</v>
      </c>
      <c r="D31" s="116" t="str">
        <f>B9</f>
        <v>Якусик Саша</v>
      </c>
      <c r="E31" s="116" t="str">
        <f>B10</f>
        <v>Карлюк Марина</v>
      </c>
      <c r="F31" s="116" t="str">
        <f>B12</f>
        <v>Карлюк Марина</v>
      </c>
      <c r="G31" s="116" t="str">
        <f>B13</f>
        <v>Якусик Саша</v>
      </c>
      <c r="H31" s="116" t="str">
        <f>B14</f>
        <v>Карлюк Марина</v>
      </c>
      <c r="I31" s="116" t="str">
        <f>B16</f>
        <v>Карлюк Марина</v>
      </c>
      <c r="J31" s="116" t="str">
        <f>B17</f>
        <v>Якусик Саша</v>
      </c>
      <c r="K31" s="116" t="str">
        <f>B18</f>
        <v>Карлюк Марина</v>
      </c>
      <c r="L31" s="116" t="str">
        <f>B20</f>
        <v>Карлюк Марина</v>
      </c>
      <c r="M31" s="116" t="str">
        <f>B21</f>
        <v>Якусик Саша</v>
      </c>
      <c r="N31" s="116" t="str">
        <f>B22</f>
        <v>Карлюк Марина</v>
      </c>
      <c r="O31" s="116" t="str">
        <f>B24</f>
        <v>Карлюк Марина</v>
      </c>
      <c r="P31" s="116" t="str">
        <f>B25</f>
        <v>Якусик Саша</v>
      </c>
      <c r="Q31" s="117" t="str">
        <f>B26</f>
        <v>Карлюк Марина</v>
      </c>
    </row>
    <row r="32" spans="1:17" x14ac:dyDescent="0.3">
      <c r="B32" s="1">
        <v>1</v>
      </c>
      <c r="C32" s="353">
        <v>47.024000000000001</v>
      </c>
      <c r="D32" s="354">
        <v>43.856999999999999</v>
      </c>
      <c r="E32" s="354">
        <v>44.417999999999999</v>
      </c>
      <c r="F32" s="354">
        <v>44.918999999999997</v>
      </c>
      <c r="G32" s="354">
        <v>43.399000000000001</v>
      </c>
      <c r="H32" s="354">
        <v>44.345999999999997</v>
      </c>
      <c r="I32" s="354">
        <v>45.027999999999999</v>
      </c>
      <c r="J32" s="354">
        <v>43.667000000000002</v>
      </c>
      <c r="K32" s="354">
        <v>44.503</v>
      </c>
      <c r="L32" s="354">
        <v>44.350999999999999</v>
      </c>
      <c r="M32" s="354">
        <v>43.204000000000001</v>
      </c>
      <c r="N32" s="354">
        <v>43.610999999999997</v>
      </c>
      <c r="O32" s="354">
        <v>45.319000000000003</v>
      </c>
      <c r="P32" s="354">
        <v>43.234999999999999</v>
      </c>
      <c r="Q32" s="367">
        <v>46.167000000000002</v>
      </c>
    </row>
    <row r="33" spans="2:17" x14ac:dyDescent="0.3">
      <c r="B33" s="1">
        <v>2</v>
      </c>
      <c r="C33" s="353">
        <v>44.773000000000003</v>
      </c>
      <c r="D33" s="354">
        <v>43.826000000000001</v>
      </c>
      <c r="E33" s="354">
        <v>44.219000000000001</v>
      </c>
      <c r="F33" s="354">
        <v>99.998000000000005</v>
      </c>
      <c r="G33" s="354">
        <v>43.622999999999998</v>
      </c>
      <c r="H33" s="354">
        <v>44.607999999999997</v>
      </c>
      <c r="I33" s="354">
        <v>44.755000000000003</v>
      </c>
      <c r="J33" s="354">
        <v>43.212000000000003</v>
      </c>
      <c r="K33" s="354">
        <v>44.182000000000002</v>
      </c>
      <c r="L33" s="354">
        <v>44.134</v>
      </c>
      <c r="M33" s="368">
        <v>42.755000000000003</v>
      </c>
      <c r="N33" s="368">
        <v>43.383000000000003</v>
      </c>
      <c r="O33" s="354">
        <v>44.371000000000002</v>
      </c>
      <c r="P33" s="354">
        <v>44.588000000000001</v>
      </c>
      <c r="Q33" s="367">
        <v>43.509</v>
      </c>
    </row>
    <row r="34" spans="2:17" x14ac:dyDescent="0.3">
      <c r="B34" s="1">
        <v>3</v>
      </c>
      <c r="C34" s="353">
        <v>44.348999999999997</v>
      </c>
      <c r="D34" s="354">
        <v>42.71</v>
      </c>
      <c r="E34" s="354"/>
      <c r="F34" s="354">
        <v>45.012999999999998</v>
      </c>
      <c r="G34" s="354">
        <v>43.201000000000001</v>
      </c>
      <c r="H34" s="354">
        <v>44.337000000000003</v>
      </c>
      <c r="I34" s="354">
        <v>44.488</v>
      </c>
      <c r="J34" s="354">
        <v>44.234999999999999</v>
      </c>
      <c r="K34" s="354">
        <v>44.332999999999998</v>
      </c>
      <c r="L34" s="354">
        <v>43.936999999999998</v>
      </c>
      <c r="M34" s="368">
        <v>42.725000000000001</v>
      </c>
      <c r="N34" s="368"/>
      <c r="O34" s="354">
        <v>44.03</v>
      </c>
      <c r="P34" s="354">
        <v>42.475000000000001</v>
      </c>
      <c r="Q34" s="367">
        <v>43.594999999999999</v>
      </c>
    </row>
    <row r="35" spans="2:17" x14ac:dyDescent="0.3">
      <c r="B35" s="1">
        <v>4</v>
      </c>
      <c r="C35" s="353">
        <v>44.761000000000003</v>
      </c>
      <c r="D35" s="354">
        <v>42.881999999999998</v>
      </c>
      <c r="E35" s="354"/>
      <c r="F35" s="354">
        <v>44.668999999999997</v>
      </c>
      <c r="G35" s="354">
        <v>43.218000000000004</v>
      </c>
      <c r="H35" s="354">
        <v>44.771999999999998</v>
      </c>
      <c r="I35" s="354">
        <v>44.149000000000001</v>
      </c>
      <c r="J35" s="354">
        <v>42.899000000000001</v>
      </c>
      <c r="K35" s="354">
        <v>44.328000000000003</v>
      </c>
      <c r="L35" s="354">
        <v>43.820999999999998</v>
      </c>
      <c r="M35" s="368">
        <v>42.685000000000002</v>
      </c>
      <c r="N35" s="368"/>
      <c r="O35" s="354">
        <v>44.588999999999999</v>
      </c>
      <c r="P35" s="354">
        <v>42.512</v>
      </c>
      <c r="Q35" s="367">
        <v>44.085999999999999</v>
      </c>
    </row>
    <row r="36" spans="2:17" x14ac:dyDescent="0.3">
      <c r="B36" s="1">
        <v>5</v>
      </c>
      <c r="C36" s="353">
        <v>44.597999999999999</v>
      </c>
      <c r="D36" s="354">
        <v>42.755000000000003</v>
      </c>
      <c r="E36" s="354"/>
      <c r="F36" s="354">
        <v>44.104999999999997</v>
      </c>
      <c r="G36" s="354">
        <v>42.918999999999997</v>
      </c>
      <c r="H36" s="354">
        <v>45.274999999999999</v>
      </c>
      <c r="I36" s="354">
        <v>44.072000000000003</v>
      </c>
      <c r="J36" s="354">
        <v>42.957999999999998</v>
      </c>
      <c r="K36" s="354">
        <v>44.034999999999997</v>
      </c>
      <c r="L36" s="354">
        <v>43.307000000000002</v>
      </c>
      <c r="M36" s="354">
        <v>42.652000000000001</v>
      </c>
      <c r="N36" s="354"/>
      <c r="O36" s="354">
        <v>43.670999999999999</v>
      </c>
      <c r="P36" s="354">
        <v>42.432000000000002</v>
      </c>
      <c r="Q36" s="367">
        <v>44.06</v>
      </c>
    </row>
    <row r="37" spans="2:17" x14ac:dyDescent="0.3">
      <c r="B37" s="1">
        <v>6</v>
      </c>
      <c r="C37" s="353">
        <v>45.448</v>
      </c>
      <c r="D37" s="354">
        <v>42.884</v>
      </c>
      <c r="E37" s="354"/>
      <c r="F37" s="354">
        <v>44.972000000000001</v>
      </c>
      <c r="G37" s="354">
        <v>43.886000000000003</v>
      </c>
      <c r="H37" s="354"/>
      <c r="I37" s="354">
        <v>43.963000000000001</v>
      </c>
      <c r="J37" s="354">
        <v>42.921999999999997</v>
      </c>
      <c r="K37" s="354"/>
      <c r="L37" s="354">
        <v>44.085000000000001</v>
      </c>
      <c r="M37" s="354">
        <v>42.557000000000002</v>
      </c>
      <c r="N37" s="354"/>
      <c r="O37" s="354">
        <v>43.69</v>
      </c>
      <c r="P37" s="354">
        <v>42.701000000000001</v>
      </c>
      <c r="Q37" s="367">
        <v>43.503999999999998</v>
      </c>
    </row>
    <row r="38" spans="2:17" x14ac:dyDescent="0.3">
      <c r="B38" s="1">
        <v>7</v>
      </c>
      <c r="C38" s="353">
        <v>45.194000000000003</v>
      </c>
      <c r="D38" s="354">
        <v>42.722999999999999</v>
      </c>
      <c r="E38" s="354"/>
      <c r="F38" s="354">
        <v>44.786000000000001</v>
      </c>
      <c r="G38" s="354">
        <v>43.066600000000001</v>
      </c>
      <c r="H38" s="354"/>
      <c r="I38" s="354">
        <v>44.046999999999997</v>
      </c>
      <c r="J38" s="354">
        <v>42.905000000000001</v>
      </c>
      <c r="K38" s="354"/>
      <c r="L38" s="354">
        <v>43.554000000000002</v>
      </c>
      <c r="M38" s="354">
        <v>42.805999999999997</v>
      </c>
      <c r="N38" s="354"/>
      <c r="O38" s="354">
        <v>43.86</v>
      </c>
      <c r="P38" s="354">
        <v>43.162999999999997</v>
      </c>
      <c r="Q38" s="367">
        <v>44.8</v>
      </c>
    </row>
    <row r="39" spans="2:17" x14ac:dyDescent="0.3">
      <c r="B39" s="1">
        <v>8</v>
      </c>
      <c r="C39" s="353">
        <v>43.811999999999998</v>
      </c>
      <c r="D39" s="354">
        <v>42.896000000000001</v>
      </c>
      <c r="E39" s="354"/>
      <c r="F39" s="354">
        <v>44.764000000000003</v>
      </c>
      <c r="G39" s="354">
        <v>42.86</v>
      </c>
      <c r="H39" s="354"/>
      <c r="I39" s="354">
        <v>45.079000000000001</v>
      </c>
      <c r="J39" s="354">
        <v>43.298000000000002</v>
      </c>
      <c r="K39" s="354"/>
      <c r="L39" s="354">
        <v>43.765000000000001</v>
      </c>
      <c r="M39" s="354">
        <v>42.448</v>
      </c>
      <c r="N39" s="354"/>
      <c r="O39" s="354">
        <v>43.555999999999997</v>
      </c>
      <c r="P39" s="354">
        <v>42.639000000000003</v>
      </c>
      <c r="Q39" s="367">
        <v>43.716000000000001</v>
      </c>
    </row>
    <row r="40" spans="2:17" x14ac:dyDescent="0.3">
      <c r="B40" s="1">
        <v>9</v>
      </c>
      <c r="C40" s="356">
        <v>44.37</v>
      </c>
      <c r="D40" s="354">
        <v>42.851999999999997</v>
      </c>
      <c r="E40" s="354"/>
      <c r="F40" s="354">
        <v>44.414999999999999</v>
      </c>
      <c r="G40" s="354">
        <v>43.136000000000003</v>
      </c>
      <c r="H40" s="354"/>
      <c r="I40" s="354">
        <v>44.093000000000004</v>
      </c>
      <c r="J40" s="354">
        <v>43.868000000000002</v>
      </c>
      <c r="K40" s="354"/>
      <c r="L40" s="354">
        <v>43.883000000000003</v>
      </c>
      <c r="M40" s="354">
        <v>42.735999999999997</v>
      </c>
      <c r="N40" s="354"/>
      <c r="O40" s="354">
        <v>43.52</v>
      </c>
      <c r="P40" s="354">
        <v>42.682000000000002</v>
      </c>
      <c r="Q40" s="367"/>
    </row>
    <row r="41" spans="2:17" x14ac:dyDescent="0.3">
      <c r="B41" s="1">
        <v>10</v>
      </c>
      <c r="C41" s="353">
        <v>44.588999999999999</v>
      </c>
      <c r="D41" s="354">
        <v>42.911999999999999</v>
      </c>
      <c r="E41" s="354"/>
      <c r="F41" s="354">
        <v>44.472000000000001</v>
      </c>
      <c r="G41" s="354">
        <v>44.960999999999999</v>
      </c>
      <c r="H41" s="354"/>
      <c r="I41" s="354">
        <v>43.767000000000003</v>
      </c>
      <c r="J41" s="354">
        <v>43.203000000000003</v>
      </c>
      <c r="K41" s="354"/>
      <c r="L41" s="354">
        <v>43.433</v>
      </c>
      <c r="M41" s="354">
        <v>42.65</v>
      </c>
      <c r="N41" s="354"/>
      <c r="O41" s="354">
        <v>43.673000000000002</v>
      </c>
      <c r="P41" s="354">
        <v>42.518000000000001</v>
      </c>
      <c r="Q41" s="367"/>
    </row>
    <row r="42" spans="2:17" x14ac:dyDescent="0.3">
      <c r="B42" s="1">
        <v>11</v>
      </c>
      <c r="C42" s="353">
        <v>44.627000000000002</v>
      </c>
      <c r="D42" s="354">
        <v>43.298999999999999</v>
      </c>
      <c r="E42" s="354"/>
      <c r="F42" s="354">
        <v>44.780999999999999</v>
      </c>
      <c r="G42" s="354">
        <v>43.189</v>
      </c>
      <c r="H42" s="354"/>
      <c r="I42" s="354">
        <v>43.670999999999999</v>
      </c>
      <c r="J42" s="354">
        <v>42.93</v>
      </c>
      <c r="K42" s="354"/>
      <c r="L42" s="354">
        <v>44.911000000000001</v>
      </c>
      <c r="M42" s="354">
        <v>42.743000000000002</v>
      </c>
      <c r="N42" s="354"/>
      <c r="O42" s="354">
        <v>43.83</v>
      </c>
      <c r="P42" s="354">
        <v>42.515000000000001</v>
      </c>
      <c r="Q42" s="367"/>
    </row>
    <row r="43" spans="2:17" x14ac:dyDescent="0.3">
      <c r="B43" s="1">
        <v>12</v>
      </c>
      <c r="C43" s="353">
        <v>44.277000000000001</v>
      </c>
      <c r="D43" s="354">
        <v>42.79</v>
      </c>
      <c r="E43" s="354"/>
      <c r="F43" s="354">
        <v>44.412999999999997</v>
      </c>
      <c r="G43" s="354">
        <v>43.290999999999997</v>
      </c>
      <c r="H43" s="354"/>
      <c r="I43" s="354">
        <v>44.853000000000002</v>
      </c>
      <c r="J43" s="354">
        <v>42.902999999999999</v>
      </c>
      <c r="K43" s="354"/>
      <c r="L43" s="354">
        <v>43.759</v>
      </c>
      <c r="M43" s="354">
        <v>42.863999999999997</v>
      </c>
      <c r="N43" s="354"/>
      <c r="O43" s="354">
        <v>43.534999999999997</v>
      </c>
      <c r="P43" s="354">
        <v>42.334000000000003</v>
      </c>
      <c r="Q43" s="367"/>
    </row>
    <row r="44" spans="2:17" x14ac:dyDescent="0.3">
      <c r="B44" s="1">
        <v>13</v>
      </c>
      <c r="C44" s="353">
        <v>44.125</v>
      </c>
      <c r="D44" s="354">
        <v>42.83</v>
      </c>
      <c r="E44" s="354"/>
      <c r="F44" s="354">
        <v>46.658999999999999</v>
      </c>
      <c r="G44" s="354">
        <v>43.243000000000002</v>
      </c>
      <c r="H44" s="354"/>
      <c r="I44" s="354">
        <v>44.023000000000003</v>
      </c>
      <c r="J44" s="354">
        <v>42.902999999999999</v>
      </c>
      <c r="K44" s="354"/>
      <c r="L44" s="354">
        <v>44.445999999999998</v>
      </c>
      <c r="M44" s="354">
        <v>43.186999999999998</v>
      </c>
      <c r="N44" s="354"/>
      <c r="O44" s="354">
        <v>44.170999999999999</v>
      </c>
      <c r="P44" s="354">
        <v>42.375999999999998</v>
      </c>
      <c r="Q44" s="367"/>
    </row>
    <row r="45" spans="2:17" x14ac:dyDescent="0.3">
      <c r="B45" s="1">
        <v>14</v>
      </c>
      <c r="C45" s="357">
        <v>44.148000000000003</v>
      </c>
      <c r="D45" s="354">
        <v>42.731999999999999</v>
      </c>
      <c r="E45" s="354"/>
      <c r="F45" s="354">
        <v>45.405000000000001</v>
      </c>
      <c r="G45" s="354">
        <v>43.037999999999997</v>
      </c>
      <c r="H45" s="354"/>
      <c r="I45" s="354">
        <v>43.914999999999999</v>
      </c>
      <c r="J45" s="354">
        <v>2.9209999999999998</v>
      </c>
      <c r="K45" s="354"/>
      <c r="L45" s="354">
        <v>43.655000000000001</v>
      </c>
      <c r="M45" s="354">
        <v>42.771999999999998</v>
      </c>
      <c r="N45" s="354"/>
      <c r="O45" s="354"/>
      <c r="P45" s="354">
        <v>42.530999999999999</v>
      </c>
      <c r="Q45" s="367"/>
    </row>
    <row r="46" spans="2:17" x14ac:dyDescent="0.3">
      <c r="B46" s="1">
        <v>15</v>
      </c>
      <c r="C46" s="353">
        <v>44.265000000000001</v>
      </c>
      <c r="D46" s="354">
        <v>42.61</v>
      </c>
      <c r="E46" s="354"/>
      <c r="F46" s="354">
        <v>44.896999999999998</v>
      </c>
      <c r="G46" s="354">
        <v>43.274999999999999</v>
      </c>
      <c r="H46" s="354"/>
      <c r="I46" s="354">
        <v>45.648000000000003</v>
      </c>
      <c r="J46" s="354">
        <v>43.027999999999999</v>
      </c>
      <c r="K46" s="354"/>
      <c r="L46" s="354">
        <v>43.703000000000003</v>
      </c>
      <c r="M46" s="354">
        <v>42.814</v>
      </c>
      <c r="N46" s="354"/>
      <c r="O46" s="354"/>
      <c r="P46" s="354">
        <v>42.753</v>
      </c>
      <c r="Q46" s="367"/>
    </row>
    <row r="47" spans="2:17" x14ac:dyDescent="0.3">
      <c r="B47" s="1">
        <v>16</v>
      </c>
      <c r="C47" s="353">
        <v>44.475000000000001</v>
      </c>
      <c r="D47" s="358">
        <v>42.674999999999997</v>
      </c>
      <c r="E47" s="354"/>
      <c r="F47" s="354"/>
      <c r="G47" s="354">
        <v>44.301000000000002</v>
      </c>
      <c r="H47" s="354"/>
      <c r="I47" s="354">
        <v>44.265999999999998</v>
      </c>
      <c r="J47" s="354">
        <v>42.767000000000003</v>
      </c>
      <c r="K47" s="354"/>
      <c r="L47" s="354">
        <v>43.4</v>
      </c>
      <c r="M47" s="354">
        <v>42.430999999999997</v>
      </c>
      <c r="N47" s="354"/>
      <c r="O47" s="354"/>
      <c r="P47" s="354">
        <v>42.694000000000003</v>
      </c>
      <c r="Q47" s="367"/>
    </row>
    <row r="48" spans="2:17" x14ac:dyDescent="0.3">
      <c r="B48" s="1">
        <v>17</v>
      </c>
      <c r="C48" s="353">
        <v>44.048000000000002</v>
      </c>
      <c r="D48" s="354">
        <v>43.01</v>
      </c>
      <c r="E48" s="354"/>
      <c r="F48" s="354"/>
      <c r="G48" s="354">
        <v>43.02</v>
      </c>
      <c r="H48" s="354"/>
      <c r="I48" s="354">
        <v>44.302</v>
      </c>
      <c r="J48" s="354">
        <v>42.921999999999997</v>
      </c>
      <c r="K48" s="354"/>
      <c r="L48" s="354">
        <v>43.758000000000003</v>
      </c>
      <c r="M48" s="354">
        <v>43.064999999999998</v>
      </c>
      <c r="N48" s="354"/>
      <c r="O48" s="354"/>
      <c r="P48" s="354">
        <v>42.271999999999998</v>
      </c>
      <c r="Q48" s="367"/>
    </row>
    <row r="49" spans="2:17" x14ac:dyDescent="0.3">
      <c r="B49" s="1">
        <v>18</v>
      </c>
      <c r="C49" s="353">
        <v>45.003</v>
      </c>
      <c r="D49" s="354">
        <v>42.719000000000001</v>
      </c>
      <c r="E49" s="354"/>
      <c r="F49" s="354"/>
      <c r="G49" s="354">
        <v>43.225999999999999</v>
      </c>
      <c r="H49" s="354"/>
      <c r="I49" s="354">
        <v>44.552999999999997</v>
      </c>
      <c r="J49" s="354">
        <v>42.975000000000001</v>
      </c>
      <c r="K49" s="354"/>
      <c r="L49" s="354">
        <v>43.884999999999998</v>
      </c>
      <c r="M49" s="354">
        <v>42.667999999999999</v>
      </c>
      <c r="N49" s="354"/>
      <c r="O49" s="354"/>
      <c r="P49" s="354">
        <v>42.308</v>
      </c>
      <c r="Q49" s="367"/>
    </row>
    <row r="50" spans="2:17" x14ac:dyDescent="0.3">
      <c r="B50" s="1">
        <v>19</v>
      </c>
      <c r="C50" s="353"/>
      <c r="D50" s="354">
        <v>42.591999999999999</v>
      </c>
      <c r="E50" s="354"/>
      <c r="F50" s="354"/>
      <c r="G50" s="354">
        <v>43.607999999999997</v>
      </c>
      <c r="H50" s="354"/>
      <c r="I50" s="354"/>
      <c r="J50" s="354">
        <v>43.396000000000001</v>
      </c>
      <c r="K50" s="354"/>
      <c r="L50" s="354">
        <v>43.594000000000001</v>
      </c>
      <c r="M50" s="354">
        <v>43.177</v>
      </c>
      <c r="N50" s="354"/>
      <c r="O50" s="354"/>
      <c r="P50" s="354">
        <v>42.322000000000003</v>
      </c>
      <c r="Q50" s="367"/>
    </row>
    <row r="51" spans="2:17" x14ac:dyDescent="0.3">
      <c r="B51" s="1">
        <v>20</v>
      </c>
      <c r="C51" s="353"/>
      <c r="D51" s="354">
        <v>42.612000000000002</v>
      </c>
      <c r="E51" s="354"/>
      <c r="F51" s="354"/>
      <c r="G51" s="354">
        <v>43.337000000000003</v>
      </c>
      <c r="H51" s="354"/>
      <c r="I51" s="354"/>
      <c r="J51" s="354">
        <v>43.095999999999997</v>
      </c>
      <c r="K51" s="354"/>
      <c r="L51" s="354">
        <v>43.820999999999998</v>
      </c>
      <c r="M51" s="354"/>
      <c r="N51" s="354"/>
      <c r="O51" s="354"/>
      <c r="P51" s="354">
        <v>42.515000000000001</v>
      </c>
      <c r="Q51" s="367"/>
    </row>
    <row r="52" spans="2:17" x14ac:dyDescent="0.3">
      <c r="B52" s="1">
        <v>21</v>
      </c>
      <c r="C52" s="353"/>
      <c r="D52" s="354">
        <v>42.71</v>
      </c>
      <c r="E52" s="354"/>
      <c r="F52" s="354"/>
      <c r="G52" s="354">
        <v>43.363</v>
      </c>
      <c r="H52" s="354"/>
      <c r="I52" s="354"/>
      <c r="J52" s="354">
        <v>42.819000000000003</v>
      </c>
      <c r="K52" s="354"/>
      <c r="L52" s="354">
        <v>44.267000000000003</v>
      </c>
      <c r="M52" s="354"/>
      <c r="N52" s="354"/>
      <c r="O52" s="354"/>
      <c r="P52" s="354">
        <v>42.566000000000003</v>
      </c>
      <c r="Q52" s="367"/>
    </row>
    <row r="53" spans="2:17" x14ac:dyDescent="0.3">
      <c r="B53" s="1">
        <v>22</v>
      </c>
      <c r="C53" s="353"/>
      <c r="D53" s="354">
        <v>42.695</v>
      </c>
      <c r="E53" s="354"/>
      <c r="F53" s="354"/>
      <c r="G53" s="354">
        <v>43.005000000000003</v>
      </c>
      <c r="H53" s="354"/>
      <c r="I53" s="354"/>
      <c r="J53" s="354">
        <v>43.070999999999998</v>
      </c>
      <c r="K53" s="354"/>
      <c r="L53" s="354"/>
      <c r="M53" s="354"/>
      <c r="N53" s="354"/>
      <c r="O53" s="354"/>
      <c r="P53" s="354">
        <v>42.457999999999998</v>
      </c>
      <c r="Q53" s="367"/>
    </row>
    <row r="54" spans="2:17" x14ac:dyDescent="0.3">
      <c r="B54" s="1">
        <v>23</v>
      </c>
      <c r="C54" s="353"/>
      <c r="D54" s="354">
        <v>42.93</v>
      </c>
      <c r="E54" s="354"/>
      <c r="F54" s="354"/>
      <c r="G54" s="354">
        <v>42.975999999999999</v>
      </c>
      <c r="H54" s="354"/>
      <c r="I54" s="354"/>
      <c r="J54" s="354">
        <v>42.966000000000001</v>
      </c>
      <c r="K54" s="354"/>
      <c r="L54" s="354"/>
      <c r="M54" s="354"/>
      <c r="N54" s="354"/>
      <c r="O54" s="354"/>
      <c r="P54" s="354">
        <v>42.494</v>
      </c>
      <c r="Q54" s="367"/>
    </row>
    <row r="55" spans="2:17" x14ac:dyDescent="0.3">
      <c r="B55" s="1">
        <v>24</v>
      </c>
      <c r="C55" s="353"/>
      <c r="D55" s="354">
        <v>42.866</v>
      </c>
      <c r="E55" s="354"/>
      <c r="F55" s="354"/>
      <c r="G55" s="354">
        <v>42.886000000000003</v>
      </c>
      <c r="H55" s="354"/>
      <c r="I55" s="354"/>
      <c r="J55" s="354">
        <v>42.923999999999999</v>
      </c>
      <c r="K55" s="354"/>
      <c r="L55" s="354"/>
      <c r="M55" s="354"/>
      <c r="N55" s="354"/>
      <c r="O55" s="354"/>
      <c r="P55" s="354">
        <v>42.637</v>
      </c>
      <c r="Q55" s="367"/>
    </row>
    <row r="56" spans="2:17" x14ac:dyDescent="0.3">
      <c r="B56" s="1">
        <v>25</v>
      </c>
      <c r="C56" s="353"/>
      <c r="D56" s="354">
        <v>42.664999999999999</v>
      </c>
      <c r="E56" s="354"/>
      <c r="F56" s="354"/>
      <c r="G56" s="354"/>
      <c r="H56" s="354"/>
      <c r="I56" s="354"/>
      <c r="J56" s="354">
        <v>43.037999999999997</v>
      </c>
      <c r="K56" s="354"/>
      <c r="L56" s="354"/>
      <c r="M56" s="354"/>
      <c r="N56" s="354"/>
      <c r="O56" s="354"/>
      <c r="P56" s="354"/>
      <c r="Q56" s="367"/>
    </row>
    <row r="57" spans="2:17" x14ac:dyDescent="0.3">
      <c r="B57" s="1">
        <v>26</v>
      </c>
      <c r="C57" s="353"/>
      <c r="D57" s="354">
        <v>42.651000000000003</v>
      </c>
      <c r="E57" s="354"/>
      <c r="F57" s="354"/>
      <c r="G57" s="354"/>
      <c r="H57" s="354"/>
      <c r="I57" s="354"/>
      <c r="J57" s="354">
        <v>43.348999999999997</v>
      </c>
      <c r="K57" s="354"/>
      <c r="L57" s="354"/>
      <c r="M57" s="354"/>
      <c r="N57" s="354"/>
      <c r="O57" s="354"/>
      <c r="P57" s="354"/>
      <c r="Q57" s="367"/>
    </row>
    <row r="58" spans="2:17" x14ac:dyDescent="0.3">
      <c r="B58" s="1">
        <v>27</v>
      </c>
      <c r="C58" s="353"/>
      <c r="D58" s="354">
        <v>42.948999999999998</v>
      </c>
      <c r="E58" s="354"/>
      <c r="F58" s="354"/>
      <c r="G58" s="354"/>
      <c r="H58" s="354"/>
      <c r="I58" s="354"/>
      <c r="J58" s="354"/>
      <c r="K58" s="354"/>
      <c r="L58" s="354"/>
      <c r="M58" s="354"/>
      <c r="N58" s="354"/>
      <c r="O58" s="354"/>
      <c r="P58" s="354"/>
      <c r="Q58" s="367"/>
    </row>
    <row r="59" spans="2:17" x14ac:dyDescent="0.3">
      <c r="B59" s="1">
        <v>28</v>
      </c>
      <c r="C59" s="353"/>
      <c r="D59" s="354">
        <v>42.737000000000002</v>
      </c>
      <c r="E59" s="354"/>
      <c r="F59" s="354"/>
      <c r="G59" s="354"/>
      <c r="H59" s="354"/>
      <c r="I59" s="354"/>
      <c r="J59" s="354"/>
      <c r="K59" s="354"/>
      <c r="L59" s="354"/>
      <c r="M59" s="354"/>
      <c r="N59" s="354"/>
      <c r="O59" s="354"/>
      <c r="P59" s="354"/>
      <c r="Q59" s="367"/>
    </row>
    <row r="60" spans="2:17" x14ac:dyDescent="0.3">
      <c r="B60" s="1">
        <v>29</v>
      </c>
      <c r="C60" s="353"/>
      <c r="D60" s="354"/>
      <c r="E60" s="354"/>
      <c r="F60" s="354"/>
      <c r="G60" s="354"/>
      <c r="H60" s="354"/>
      <c r="I60" s="354"/>
      <c r="J60" s="354"/>
      <c r="K60" s="354"/>
      <c r="L60" s="354"/>
      <c r="M60" s="354"/>
      <c r="N60" s="354"/>
      <c r="O60" s="354"/>
      <c r="P60" s="354"/>
      <c r="Q60" s="367"/>
    </row>
    <row r="61" spans="2:17" ht="15" thickBot="1" x14ac:dyDescent="0.35">
      <c r="B61" s="1">
        <v>30</v>
      </c>
      <c r="C61" s="359"/>
      <c r="D61" s="360"/>
      <c r="E61" s="360"/>
      <c r="F61" s="360"/>
      <c r="G61" s="360"/>
      <c r="H61" s="360"/>
      <c r="I61" s="360"/>
      <c r="J61" s="360"/>
      <c r="K61" s="360"/>
      <c r="L61" s="360"/>
      <c r="M61" s="360"/>
      <c r="N61" s="360"/>
      <c r="O61" s="360"/>
      <c r="P61" s="360"/>
      <c r="Q61" s="369"/>
    </row>
    <row r="62" spans="2:17" x14ac:dyDescent="0.3">
      <c r="B62" s="1">
        <v>31</v>
      </c>
      <c r="C62" s="354"/>
      <c r="D62" s="354"/>
      <c r="E62" s="354"/>
      <c r="F62" s="354"/>
      <c r="G62" s="354"/>
      <c r="H62" s="354"/>
      <c r="I62" s="354"/>
      <c r="J62" s="354"/>
      <c r="K62" s="354"/>
      <c r="L62" s="354"/>
      <c r="M62" s="354"/>
      <c r="N62" s="354"/>
      <c r="O62" s="354"/>
      <c r="P62" s="354"/>
      <c r="Q62" s="354"/>
    </row>
    <row r="63" spans="2:17" x14ac:dyDescent="0.3">
      <c r="B63" s="1">
        <v>32</v>
      </c>
      <c r="C63" s="354"/>
      <c r="D63" s="354"/>
      <c r="E63" s="354"/>
      <c r="F63" s="354"/>
      <c r="G63" s="354"/>
      <c r="H63" s="354"/>
      <c r="I63" s="354"/>
      <c r="J63" s="354"/>
      <c r="K63" s="354"/>
      <c r="L63" s="354"/>
      <c r="M63" s="354"/>
      <c r="N63" s="354"/>
      <c r="O63" s="354"/>
      <c r="P63" s="354"/>
      <c r="Q63" s="354"/>
    </row>
    <row r="64" spans="2:17" x14ac:dyDescent="0.3">
      <c r="B64" s="1">
        <v>33</v>
      </c>
      <c r="C64" s="354"/>
      <c r="D64" s="354"/>
      <c r="E64" s="354"/>
      <c r="F64" s="354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</row>
    <row r="65" spans="2:17" x14ac:dyDescent="0.3">
      <c r="B65" s="1">
        <v>34</v>
      </c>
      <c r="C65" s="354"/>
      <c r="D65" s="354"/>
      <c r="E65" s="354"/>
      <c r="F65" s="354"/>
      <c r="G65" s="354"/>
      <c r="H65" s="354"/>
      <c r="I65" s="354"/>
      <c r="J65" s="354"/>
      <c r="K65" s="354"/>
      <c r="L65" s="354"/>
      <c r="M65" s="354"/>
      <c r="N65" s="354"/>
      <c r="O65" s="354"/>
      <c r="P65" s="354"/>
      <c r="Q65" s="354"/>
    </row>
    <row r="66" spans="2:17" x14ac:dyDescent="0.3">
      <c r="B66" s="1">
        <v>35</v>
      </c>
      <c r="C66" s="354"/>
      <c r="D66" s="354"/>
      <c r="E66" s="354"/>
      <c r="F66" s="354"/>
      <c r="G66" s="354"/>
      <c r="H66" s="354"/>
      <c r="I66" s="354"/>
      <c r="J66" s="354"/>
      <c r="K66" s="354"/>
      <c r="L66" s="354"/>
      <c r="M66" s="354"/>
      <c r="N66" s="354"/>
      <c r="O66" s="354"/>
      <c r="P66" s="354"/>
      <c r="Q66" s="354"/>
    </row>
    <row r="67" spans="2:17" x14ac:dyDescent="0.3">
      <c r="B67" s="1">
        <v>36</v>
      </c>
      <c r="C67" s="354"/>
      <c r="D67" s="354"/>
      <c r="E67" s="354"/>
      <c r="F67" s="354"/>
      <c r="G67" s="354"/>
      <c r="H67" s="354"/>
      <c r="I67" s="354"/>
      <c r="J67" s="354"/>
      <c r="K67" s="354"/>
      <c r="L67" s="354"/>
      <c r="M67" s="354"/>
      <c r="N67" s="354"/>
      <c r="O67" s="354"/>
      <c r="P67" s="354"/>
      <c r="Q67" s="354"/>
    </row>
    <row r="68" spans="2:17" x14ac:dyDescent="0.3">
      <c r="B68" s="1">
        <v>37</v>
      </c>
      <c r="C68" s="354"/>
      <c r="D68" s="354"/>
      <c r="E68" s="354"/>
      <c r="F68" s="354"/>
      <c r="G68" s="354"/>
      <c r="H68" s="354"/>
      <c r="I68" s="354"/>
      <c r="J68" s="354"/>
      <c r="K68" s="354"/>
      <c r="L68" s="354"/>
      <c r="M68" s="354"/>
      <c r="N68" s="354"/>
      <c r="O68" s="354"/>
      <c r="P68" s="354"/>
      <c r="Q68" s="354"/>
    </row>
    <row r="69" spans="2:17" x14ac:dyDescent="0.3">
      <c r="B69" s="1">
        <v>38</v>
      </c>
      <c r="C69" s="354"/>
      <c r="D69" s="354"/>
      <c r="E69" s="354"/>
      <c r="F69" s="354"/>
      <c r="G69" s="354"/>
      <c r="H69" s="354"/>
      <c r="I69" s="354"/>
      <c r="J69" s="354"/>
      <c r="K69" s="354"/>
      <c r="L69" s="354"/>
      <c r="M69" s="354"/>
      <c r="N69" s="354"/>
      <c r="O69" s="354"/>
      <c r="P69" s="354"/>
      <c r="Q69" s="354"/>
    </row>
    <row r="70" spans="2:17" x14ac:dyDescent="0.3">
      <c r="B70" s="1">
        <v>39</v>
      </c>
      <c r="C70" s="354"/>
      <c r="D70" s="354"/>
      <c r="E70" s="354"/>
      <c r="F70" s="354"/>
      <c r="G70" s="354"/>
      <c r="H70" s="354"/>
      <c r="I70" s="354"/>
      <c r="J70" s="354"/>
      <c r="K70" s="354"/>
      <c r="L70" s="354"/>
      <c r="M70" s="354"/>
      <c r="N70" s="354"/>
      <c r="O70" s="354"/>
      <c r="P70" s="354"/>
      <c r="Q70" s="354"/>
    </row>
    <row r="71" spans="2:17" x14ac:dyDescent="0.3">
      <c r="B71" s="1">
        <v>40</v>
      </c>
      <c r="C71" s="354"/>
      <c r="D71" s="354"/>
      <c r="E71" s="354"/>
      <c r="F71" s="354"/>
      <c r="G71" s="354"/>
      <c r="H71" s="354"/>
      <c r="I71" s="354"/>
      <c r="J71" s="354"/>
      <c r="K71" s="354"/>
      <c r="L71" s="354"/>
      <c r="M71" s="354"/>
      <c r="N71" s="354"/>
      <c r="O71" s="354"/>
      <c r="P71" s="354"/>
      <c r="Q71" s="354"/>
    </row>
    <row r="72" spans="2:17" x14ac:dyDescent="0.3">
      <c r="B72" s="1">
        <v>41</v>
      </c>
      <c r="C72" s="354"/>
      <c r="D72" s="354"/>
      <c r="E72" s="354"/>
      <c r="F72" s="354"/>
      <c r="G72" s="354"/>
      <c r="H72" s="354"/>
      <c r="I72" s="354"/>
      <c r="J72" s="354"/>
      <c r="K72" s="354"/>
      <c r="L72" s="354"/>
      <c r="M72" s="354"/>
      <c r="N72" s="354"/>
      <c r="O72" s="354"/>
      <c r="P72" s="354"/>
      <c r="Q72" s="354"/>
    </row>
    <row r="73" spans="2:17" x14ac:dyDescent="0.3">
      <c r="B73" s="1">
        <v>42</v>
      </c>
      <c r="C73" s="354"/>
      <c r="D73" s="354"/>
      <c r="E73" s="354"/>
      <c r="F73" s="354"/>
      <c r="G73" s="354"/>
      <c r="H73" s="354"/>
      <c r="I73" s="354"/>
      <c r="J73" s="354"/>
      <c r="K73" s="354"/>
      <c r="L73" s="354"/>
      <c r="M73" s="354"/>
      <c r="N73" s="354"/>
      <c r="O73" s="354"/>
      <c r="P73" s="354"/>
      <c r="Q73" s="354"/>
    </row>
    <row r="74" spans="2:17" x14ac:dyDescent="0.3">
      <c r="B74" s="1">
        <v>43</v>
      </c>
      <c r="C74" s="354"/>
      <c r="D74" s="354"/>
      <c r="E74" s="354"/>
      <c r="F74" s="354"/>
      <c r="G74" s="354"/>
      <c r="H74" s="354"/>
      <c r="I74" s="354"/>
      <c r="J74" s="354"/>
      <c r="K74" s="354"/>
      <c r="L74" s="354"/>
      <c r="M74" s="354"/>
      <c r="N74" s="354"/>
      <c r="O74" s="354"/>
      <c r="P74" s="354"/>
      <c r="Q74" s="354"/>
    </row>
    <row r="75" spans="2:17" x14ac:dyDescent="0.3">
      <c r="B75" s="1">
        <v>44</v>
      </c>
      <c r="C75" s="354"/>
      <c r="D75" s="354"/>
      <c r="E75" s="354"/>
      <c r="F75" s="354"/>
      <c r="G75" s="354"/>
      <c r="H75" s="354"/>
      <c r="I75" s="354"/>
      <c r="J75" s="354"/>
      <c r="K75" s="354"/>
      <c r="L75" s="354"/>
      <c r="M75" s="354"/>
      <c r="N75" s="354"/>
      <c r="O75" s="354"/>
      <c r="P75" s="354"/>
      <c r="Q75" s="354"/>
    </row>
    <row r="76" spans="2:17" x14ac:dyDescent="0.3">
      <c r="B76" s="1">
        <v>45</v>
      </c>
      <c r="C76" s="354"/>
      <c r="D76" s="354"/>
      <c r="E76" s="354"/>
      <c r="F76" s="354"/>
      <c r="G76" s="354"/>
      <c r="H76" s="354"/>
      <c r="I76" s="354"/>
      <c r="J76" s="354"/>
      <c r="K76" s="354"/>
      <c r="L76" s="354"/>
      <c r="M76" s="354"/>
      <c r="N76" s="354"/>
      <c r="O76" s="354"/>
      <c r="P76" s="354"/>
      <c r="Q76" s="354"/>
    </row>
    <row r="77" spans="2:17" x14ac:dyDescent="0.3">
      <c r="B77" s="1">
        <v>46</v>
      </c>
      <c r="C77" s="354"/>
      <c r="D77" s="354"/>
      <c r="E77" s="354"/>
      <c r="F77" s="354"/>
      <c r="G77" s="354"/>
      <c r="H77" s="354"/>
      <c r="I77" s="354"/>
      <c r="J77" s="354"/>
      <c r="K77" s="354"/>
      <c r="L77" s="354"/>
      <c r="M77" s="354"/>
      <c r="N77" s="354"/>
      <c r="O77" s="354"/>
      <c r="P77" s="354"/>
      <c r="Q77" s="354"/>
    </row>
    <row r="78" spans="2:17" x14ac:dyDescent="0.3">
      <c r="B78" s="1">
        <v>47</v>
      </c>
      <c r="C78" s="354"/>
      <c r="D78" s="354"/>
      <c r="E78" s="354"/>
      <c r="F78" s="354"/>
      <c r="G78" s="354"/>
      <c r="H78" s="354"/>
      <c r="I78" s="354"/>
      <c r="J78" s="354"/>
      <c r="K78" s="354"/>
      <c r="L78" s="354"/>
      <c r="M78" s="354"/>
      <c r="N78" s="354"/>
      <c r="O78" s="354"/>
      <c r="P78" s="354"/>
      <c r="Q78" s="354"/>
    </row>
    <row r="79" spans="2:17" x14ac:dyDescent="0.3">
      <c r="B79" s="1">
        <v>48</v>
      </c>
      <c r="C79" s="354"/>
      <c r="D79" s="354"/>
      <c r="E79" s="354"/>
      <c r="F79" s="354"/>
      <c r="G79" s="354"/>
      <c r="H79" s="354"/>
      <c r="I79" s="354"/>
      <c r="J79" s="354"/>
      <c r="K79" s="354"/>
      <c r="L79" s="354"/>
      <c r="M79" s="354"/>
      <c r="N79" s="354"/>
      <c r="O79" s="354"/>
      <c r="P79" s="354"/>
      <c r="Q79" s="354"/>
    </row>
    <row r="80" spans="2:17" x14ac:dyDescent="0.3">
      <c r="B80" s="1">
        <v>49</v>
      </c>
      <c r="C80" s="354"/>
      <c r="D80" s="354"/>
      <c r="E80" s="354"/>
      <c r="F80" s="354"/>
      <c r="G80" s="354"/>
      <c r="H80" s="354"/>
      <c r="I80" s="354"/>
      <c r="J80" s="354"/>
      <c r="K80" s="354"/>
      <c r="L80" s="354"/>
      <c r="M80" s="354"/>
      <c r="N80" s="354"/>
      <c r="O80" s="354"/>
      <c r="P80" s="354"/>
      <c r="Q80" s="354"/>
    </row>
    <row r="81" spans="1:17" x14ac:dyDescent="0.3">
      <c r="B81" s="1">
        <v>50</v>
      </c>
      <c r="C81" s="354"/>
      <c r="D81" s="354"/>
      <c r="E81" s="354"/>
      <c r="F81" s="354"/>
      <c r="G81" s="354"/>
      <c r="H81" s="354"/>
      <c r="I81" s="354"/>
      <c r="J81" s="354"/>
      <c r="K81" s="354"/>
      <c r="L81" s="354"/>
      <c r="M81" s="354"/>
      <c r="N81" s="354"/>
      <c r="O81" s="354"/>
      <c r="P81" s="354"/>
      <c r="Q81" s="354"/>
    </row>
    <row r="82" spans="1:17" x14ac:dyDescent="0.3">
      <c r="B82" s="1">
        <v>51</v>
      </c>
      <c r="C82" s="354"/>
      <c r="D82" s="354"/>
      <c r="E82" s="354"/>
      <c r="F82" s="354"/>
      <c r="G82" s="354"/>
      <c r="H82" s="354"/>
      <c r="I82" s="354"/>
      <c r="J82" s="354"/>
      <c r="K82" s="354"/>
      <c r="L82" s="354"/>
      <c r="M82" s="354"/>
      <c r="N82" s="354"/>
      <c r="O82" s="354"/>
      <c r="P82" s="354"/>
      <c r="Q82" s="354"/>
    </row>
    <row r="83" spans="1:17" x14ac:dyDescent="0.3">
      <c r="B83" s="1">
        <v>52</v>
      </c>
      <c r="C83" s="354"/>
      <c r="D83" s="354"/>
      <c r="E83" s="354"/>
      <c r="F83" s="354"/>
      <c r="G83" s="354"/>
      <c r="H83" s="354"/>
      <c r="I83" s="354"/>
      <c r="J83" s="354"/>
      <c r="K83" s="354"/>
      <c r="L83" s="354"/>
      <c r="M83" s="354"/>
      <c r="N83" s="354"/>
      <c r="O83" s="354"/>
      <c r="P83" s="354"/>
      <c r="Q83" s="354"/>
    </row>
    <row r="84" spans="1:17" x14ac:dyDescent="0.3">
      <c r="B84" s="1">
        <v>53</v>
      </c>
      <c r="C84" s="354"/>
      <c r="D84" s="354"/>
      <c r="E84" s="354"/>
      <c r="F84" s="354"/>
      <c r="G84" s="354"/>
      <c r="H84" s="354"/>
      <c r="I84" s="354"/>
      <c r="J84" s="354"/>
      <c r="K84" s="354"/>
      <c r="L84" s="354"/>
      <c r="M84" s="354"/>
      <c r="N84" s="354"/>
      <c r="O84" s="354"/>
      <c r="P84" s="354"/>
      <c r="Q84" s="354"/>
    </row>
    <row r="85" spans="1:17" x14ac:dyDescent="0.3">
      <c r="B85" s="1">
        <v>54</v>
      </c>
      <c r="C85" s="354"/>
      <c r="D85" s="354"/>
      <c r="E85" s="354"/>
      <c r="F85" s="354"/>
      <c r="G85" s="354"/>
      <c r="H85" s="354"/>
      <c r="I85" s="354"/>
      <c r="J85" s="354"/>
      <c r="K85" s="354"/>
      <c r="L85" s="354"/>
      <c r="M85" s="354"/>
      <c r="N85" s="354"/>
      <c r="O85" s="354"/>
      <c r="P85" s="354"/>
      <c r="Q85" s="354"/>
    </row>
    <row r="86" spans="1:17" x14ac:dyDescent="0.3">
      <c r="B86" s="1">
        <v>55</v>
      </c>
      <c r="C86" s="354"/>
      <c r="D86" s="354"/>
      <c r="E86" s="354"/>
      <c r="F86" s="354"/>
      <c r="G86" s="354"/>
      <c r="H86" s="354"/>
      <c r="I86" s="354"/>
      <c r="J86" s="354"/>
      <c r="K86" s="354"/>
      <c r="L86" s="354"/>
      <c r="M86" s="354"/>
      <c r="N86" s="354"/>
      <c r="O86" s="354"/>
      <c r="P86" s="354"/>
      <c r="Q86" s="354"/>
    </row>
    <row r="87" spans="1:17" x14ac:dyDescent="0.3">
      <c r="B87" s="1">
        <v>56</v>
      </c>
      <c r="C87" s="354"/>
      <c r="D87" s="354"/>
      <c r="E87" s="354"/>
      <c r="F87" s="354"/>
      <c r="G87" s="354"/>
      <c r="H87" s="354"/>
      <c r="I87" s="354"/>
      <c r="J87" s="354"/>
      <c r="K87" s="354"/>
      <c r="L87" s="354"/>
      <c r="M87" s="354"/>
      <c r="N87" s="354"/>
      <c r="O87" s="354"/>
      <c r="P87" s="354"/>
      <c r="Q87" s="354"/>
    </row>
    <row r="88" spans="1:17" x14ac:dyDescent="0.3">
      <c r="B88" s="1">
        <v>57</v>
      </c>
      <c r="C88" s="354"/>
      <c r="D88" s="354"/>
      <c r="E88" s="354"/>
      <c r="F88" s="354"/>
      <c r="G88" s="354"/>
      <c r="H88" s="354"/>
      <c r="I88" s="354"/>
      <c r="J88" s="354"/>
      <c r="K88" s="354"/>
      <c r="L88" s="354"/>
      <c r="M88" s="354"/>
      <c r="N88" s="354"/>
      <c r="O88" s="354"/>
      <c r="P88" s="354"/>
      <c r="Q88" s="354"/>
    </row>
    <row r="89" spans="1:17" x14ac:dyDescent="0.3">
      <c r="B89" s="1">
        <v>58</v>
      </c>
      <c r="C89" s="354"/>
      <c r="D89" s="354"/>
      <c r="E89" s="354"/>
      <c r="F89" s="354"/>
      <c r="G89" s="354"/>
      <c r="H89" s="354"/>
      <c r="I89" s="354"/>
      <c r="J89" s="354"/>
      <c r="K89" s="354"/>
      <c r="L89" s="354"/>
      <c r="M89" s="354"/>
      <c r="N89" s="354"/>
      <c r="O89" s="354"/>
      <c r="P89" s="354"/>
      <c r="Q89" s="354"/>
    </row>
    <row r="90" spans="1:17" x14ac:dyDescent="0.3">
      <c r="B90" s="1">
        <v>59</v>
      </c>
      <c r="C90" s="354"/>
      <c r="D90" s="354"/>
      <c r="E90" s="354"/>
      <c r="F90" s="354"/>
      <c r="G90" s="354"/>
      <c r="H90" s="354"/>
      <c r="I90" s="354"/>
      <c r="J90" s="354"/>
      <c r="K90" s="354"/>
      <c r="L90" s="354"/>
      <c r="M90" s="354"/>
      <c r="N90" s="354"/>
      <c r="O90" s="354"/>
      <c r="P90" s="354"/>
      <c r="Q90" s="354"/>
    </row>
    <row r="91" spans="1:17" x14ac:dyDescent="0.3">
      <c r="B91" s="1">
        <v>60</v>
      </c>
      <c r="C91" s="354"/>
      <c r="D91" s="354"/>
      <c r="E91" s="354"/>
      <c r="F91" s="354"/>
      <c r="G91" s="354"/>
      <c r="H91" s="354"/>
      <c r="I91" s="354"/>
      <c r="J91" s="354"/>
      <c r="K91" s="354"/>
      <c r="L91" s="354"/>
      <c r="M91" s="354"/>
      <c r="N91" s="354"/>
      <c r="O91" s="354"/>
      <c r="P91" s="354"/>
      <c r="Q91" s="354"/>
    </row>
    <row r="92" spans="1:17" s="2" customFormat="1" x14ac:dyDescent="0.3">
      <c r="A92" s="1"/>
      <c r="B92" s="1">
        <v>61</v>
      </c>
      <c r="C92" s="354"/>
      <c r="D92" s="354"/>
      <c r="E92" s="354"/>
      <c r="F92" s="354"/>
      <c r="G92" s="354"/>
      <c r="H92" s="354"/>
      <c r="I92" s="354"/>
      <c r="J92" s="354"/>
      <c r="K92" s="354"/>
      <c r="L92" s="354"/>
      <c r="M92" s="354"/>
      <c r="N92" s="354"/>
      <c r="O92" s="354"/>
      <c r="P92" s="354"/>
      <c r="Q92" s="354"/>
    </row>
    <row r="93" spans="1:17" s="2" customFormat="1" x14ac:dyDescent="0.3">
      <c r="A93" s="1"/>
      <c r="B93" s="1">
        <v>62</v>
      </c>
      <c r="C93" s="354"/>
      <c r="D93" s="354"/>
      <c r="E93" s="354"/>
      <c r="F93" s="354"/>
      <c r="G93" s="354"/>
      <c r="H93" s="354"/>
      <c r="I93" s="354"/>
      <c r="J93" s="354"/>
      <c r="K93" s="354"/>
      <c r="L93" s="354"/>
      <c r="M93" s="354"/>
      <c r="N93" s="354"/>
      <c r="O93" s="354"/>
      <c r="P93" s="354"/>
      <c r="Q93" s="354"/>
    </row>
    <row r="94" spans="1:17" s="2" customFormat="1" x14ac:dyDescent="0.3">
      <c r="A94" s="1"/>
      <c r="B94" s="1">
        <v>63</v>
      </c>
      <c r="C94" s="72"/>
      <c r="D94" s="71"/>
      <c r="E94" s="71"/>
      <c r="F94" s="71"/>
      <c r="G94" s="71"/>
      <c r="H94" s="71"/>
      <c r="I94" s="71"/>
      <c r="J94" s="71"/>
      <c r="K94" s="71"/>
      <c r="L94" s="71"/>
      <c r="M94" s="72"/>
      <c r="N94" s="72"/>
      <c r="O94" s="72"/>
      <c r="P94" s="72"/>
      <c r="Q94" s="71"/>
    </row>
  </sheetData>
  <mergeCells count="19">
    <mergeCell ref="F6:H6"/>
    <mergeCell ref="L22:L23"/>
    <mergeCell ref="L18:L19"/>
    <mergeCell ref="L14:L15"/>
    <mergeCell ref="L10:L11"/>
    <mergeCell ref="C8:C10"/>
    <mergeCell ref="C12:C14"/>
    <mergeCell ref="C16:C18"/>
    <mergeCell ref="C24:C26"/>
    <mergeCell ref="C20:C22"/>
    <mergeCell ref="A2:L2"/>
    <mergeCell ref="A4:N4"/>
    <mergeCell ref="A6:A7"/>
    <mergeCell ref="B6:B7"/>
    <mergeCell ref="C6:C7"/>
    <mergeCell ref="D6:D7"/>
    <mergeCell ref="E6:E7"/>
    <mergeCell ref="I6:I7"/>
    <mergeCell ref="J6:K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Общие результаты</vt:lpstr>
      <vt:lpstr>Регистрация </vt:lpstr>
      <vt:lpstr>ПИТЫ</vt:lpstr>
      <vt:lpstr>Компенсационные питы</vt:lpstr>
      <vt:lpstr>K44</vt:lpstr>
      <vt:lpstr>Hurricane RTU</vt:lpstr>
      <vt:lpstr>NFS Kyiv Legends</vt:lpstr>
      <vt:lpstr>Ass RT</vt:lpstr>
      <vt:lpstr>NFS Fortuna RT</vt:lpstr>
      <vt:lpstr>Flash UA</vt:lpstr>
      <vt:lpstr>Jaguar</vt:lpstr>
      <vt:lpstr>F1UA</vt:lpstr>
      <vt:lpstr>Buro 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2019-04-20T07:17:50Z</cp:lastPrinted>
  <dcterms:created xsi:type="dcterms:W3CDTF">2006-09-16T00:00:00Z</dcterms:created>
  <dcterms:modified xsi:type="dcterms:W3CDTF">2019-10-28T23:03:55Z</dcterms:modified>
</cp:coreProperties>
</file>