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771" firstSheet="9" activeTab="24"/>
  </bookViews>
  <sheets>
    <sheet name="12121 (18)" sheetId="25" r:id="rId1"/>
    <sheet name="Очки" sheetId="1" r:id="rId2"/>
    <sheet name="24.04" sheetId="2" r:id="rId3"/>
    <sheet name="16.04" sheetId="11" r:id="rId4"/>
    <sheet name="23.04" sheetId="12" r:id="rId5"/>
    <sheet name="30.04" sheetId="13" r:id="rId6"/>
    <sheet name="07.05" sheetId="14" r:id="rId7"/>
    <sheet name="14.05" sheetId="15" r:id="rId8"/>
    <sheet name="21.05" sheetId="16" r:id="rId9"/>
    <sheet name="28.05" sheetId="17" r:id="rId10"/>
    <sheet name="04.06" sheetId="18" r:id="rId11"/>
    <sheet name="11.06" sheetId="19" r:id="rId12"/>
    <sheet name="18.06" sheetId="20" r:id="rId13"/>
    <sheet name="25.06" sheetId="21" r:id="rId14"/>
    <sheet name="02.07" sheetId="22" r:id="rId15"/>
    <sheet name="09.07" sheetId="23" r:id="rId16"/>
    <sheet name="16.07" sheetId="24" r:id="rId17"/>
    <sheet name="23.07" sheetId="27" r:id="rId18"/>
    <sheet name="30.07" sheetId="28" r:id="rId19"/>
    <sheet name="06.08" sheetId="29" r:id="rId20"/>
    <sheet name="13.07" sheetId="30" r:id="rId21"/>
    <sheet name="20.07" sheetId="31" r:id="rId22"/>
    <sheet name="27.08" sheetId="32" r:id="rId23"/>
    <sheet name="03.09" sheetId="33" r:id="rId24"/>
    <sheet name="10.09" sheetId="34" r:id="rId25"/>
    <sheet name="mkn (10)" sheetId="35" r:id="rId26"/>
    <sheet name="Лист2" sheetId="26" r:id="rId27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7" i="34" l="1"/>
  <c r="R18" i="34"/>
  <c r="P30" i="34"/>
  <c r="P25" i="34"/>
  <c r="P15" i="34"/>
  <c r="P31" i="34"/>
  <c r="P32" i="34"/>
  <c r="P33" i="34"/>
  <c r="P34" i="34"/>
  <c r="P35" i="34"/>
  <c r="P36" i="34"/>
  <c r="P37" i="34"/>
  <c r="P38" i="34"/>
  <c r="P39" i="34"/>
  <c r="P16" i="34"/>
  <c r="L30" i="34"/>
  <c r="L25" i="34"/>
  <c r="L15" i="34"/>
  <c r="L31" i="34"/>
  <c r="L32" i="34"/>
  <c r="L33" i="34"/>
  <c r="L34" i="34"/>
  <c r="L35" i="34"/>
  <c r="L36" i="34"/>
  <c r="L37" i="34"/>
  <c r="L38" i="34"/>
  <c r="L39" i="34"/>
  <c r="C42" i="35"/>
  <c r="O41" i="35" s="1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K28" i="35"/>
  <c r="S28" i="35" s="1"/>
  <c r="A28" i="35" s="1"/>
  <c r="P27" i="35"/>
  <c r="O27" i="35"/>
  <c r="L27" i="35"/>
  <c r="K27" i="35"/>
  <c r="S27" i="35" s="1"/>
  <c r="A27" i="35" s="1"/>
  <c r="P26" i="35"/>
  <c r="O26" i="35"/>
  <c r="L26" i="35"/>
  <c r="K26" i="35"/>
  <c r="S26" i="35" s="1"/>
  <c r="A26" i="35" s="1"/>
  <c r="P25" i="35"/>
  <c r="O25" i="35"/>
  <c r="L25" i="35"/>
  <c r="K25" i="35"/>
  <c r="S25" i="35" s="1"/>
  <c r="A25" i="35" s="1"/>
  <c r="P24" i="35"/>
  <c r="O24" i="35"/>
  <c r="L24" i="35"/>
  <c r="K24" i="35"/>
  <c r="S24" i="35" s="1"/>
  <c r="A24" i="35" s="1"/>
  <c r="P23" i="35"/>
  <c r="O23" i="35"/>
  <c r="L23" i="35"/>
  <c r="K23" i="35"/>
  <c r="S23" i="35" s="1"/>
  <c r="A23" i="35" s="1"/>
  <c r="P22" i="35"/>
  <c r="O22" i="35"/>
  <c r="L22" i="35"/>
  <c r="K22" i="35"/>
  <c r="S22" i="35" s="1"/>
  <c r="A22" i="35" s="1"/>
  <c r="P21" i="35"/>
  <c r="O21" i="35"/>
  <c r="L21" i="35"/>
  <c r="K21" i="35"/>
  <c r="S21" i="35" s="1"/>
  <c r="A21" i="35" s="1"/>
  <c r="P20" i="35"/>
  <c r="O20" i="35"/>
  <c r="L20" i="35"/>
  <c r="K20" i="35"/>
  <c r="S20" i="35" s="1"/>
  <c r="A20" i="35" s="1"/>
  <c r="P19" i="35"/>
  <c r="O19" i="35"/>
  <c r="L19" i="35"/>
  <c r="K19" i="35"/>
  <c r="S19" i="35" s="1"/>
  <c r="A19" i="35" s="1"/>
  <c r="P18" i="35"/>
  <c r="O18" i="35"/>
  <c r="L18" i="35"/>
  <c r="K18" i="35"/>
  <c r="S18" i="35" s="1"/>
  <c r="A18" i="35" s="1"/>
  <c r="P17" i="35"/>
  <c r="O17" i="35"/>
  <c r="L17" i="35"/>
  <c r="K17" i="35"/>
  <c r="S17" i="35" s="1"/>
  <c r="A17" i="35" s="1"/>
  <c r="P16" i="35"/>
  <c r="O16" i="35"/>
  <c r="L16" i="35"/>
  <c r="K16" i="35"/>
  <c r="S16" i="35" s="1"/>
  <c r="A16" i="35" s="1"/>
  <c r="P15" i="35"/>
  <c r="O15" i="35"/>
  <c r="L15" i="35"/>
  <c r="K15" i="35"/>
  <c r="S15" i="35" s="1"/>
  <c r="A15" i="35" s="1"/>
  <c r="P14" i="35"/>
  <c r="O14" i="35"/>
  <c r="L14" i="35"/>
  <c r="K14" i="35"/>
  <c r="S14" i="35" s="1"/>
  <c r="A14" i="35" s="1"/>
  <c r="P13" i="35"/>
  <c r="O13" i="35"/>
  <c r="L13" i="35"/>
  <c r="K13" i="35"/>
  <c r="S13" i="35" s="1"/>
  <c r="A13" i="35" s="1"/>
  <c r="P12" i="35"/>
  <c r="O12" i="35"/>
  <c r="L12" i="35"/>
  <c r="K12" i="35"/>
  <c r="S12" i="35" s="1"/>
  <c r="A12" i="35" s="1"/>
  <c r="P11" i="35"/>
  <c r="O11" i="35"/>
  <c r="L11" i="35"/>
  <c r="K11" i="35"/>
  <c r="S11" i="35" s="1"/>
  <c r="A11" i="35" s="1"/>
  <c r="P10" i="35"/>
  <c r="O10" i="35"/>
  <c r="L10" i="35"/>
  <c r="K10" i="35"/>
  <c r="S10" i="35" s="1"/>
  <c r="A10" i="35" s="1"/>
  <c r="P9" i="35"/>
  <c r="O9" i="35"/>
  <c r="L9" i="35"/>
  <c r="K9" i="35"/>
  <c r="S9" i="35" s="1"/>
  <c r="A9" i="35" s="1"/>
  <c r="P8" i="35"/>
  <c r="O8" i="35"/>
  <c r="L8" i="35"/>
  <c r="K8" i="35"/>
  <c r="S8" i="35" s="1"/>
  <c r="A8" i="35" s="1"/>
  <c r="P7" i="35"/>
  <c r="O7" i="35"/>
  <c r="L7" i="35"/>
  <c r="K7" i="35"/>
  <c r="S7" i="35" s="1"/>
  <c r="A7" i="35" s="1"/>
  <c r="P6" i="35"/>
  <c r="O6" i="35"/>
  <c r="L6" i="35"/>
  <c r="K6" i="35"/>
  <c r="S6" i="35" s="1"/>
  <c r="A6" i="35" s="1"/>
  <c r="O28" i="35" l="1"/>
  <c r="K29" i="35"/>
  <c r="S29" i="35" s="1"/>
  <c r="A29" i="35" s="1"/>
  <c r="O29" i="35"/>
  <c r="K30" i="35"/>
  <c r="S30" i="35" s="1"/>
  <c r="A30" i="35" s="1"/>
  <c r="O30" i="35"/>
  <c r="K31" i="35"/>
  <c r="S31" i="35" s="1"/>
  <c r="A31" i="35" s="1"/>
  <c r="O31" i="35"/>
  <c r="K32" i="35"/>
  <c r="S32" i="35" s="1"/>
  <c r="A32" i="35" s="1"/>
  <c r="O32" i="35"/>
  <c r="K33" i="35"/>
  <c r="S33" i="35" s="1"/>
  <c r="A33" i="35" s="1"/>
  <c r="O33" i="35"/>
  <c r="K34" i="35"/>
  <c r="S34" i="35" s="1"/>
  <c r="A34" i="35" s="1"/>
  <c r="O34" i="35"/>
  <c r="K35" i="35"/>
  <c r="S35" i="35" s="1"/>
  <c r="A35" i="35" s="1"/>
  <c r="O35" i="35"/>
  <c r="K36" i="35"/>
  <c r="S36" i="35" s="1"/>
  <c r="A36" i="35" s="1"/>
  <c r="O36" i="35"/>
  <c r="K37" i="35"/>
  <c r="S37" i="35" s="1"/>
  <c r="A37" i="35" s="1"/>
  <c r="O37" i="35"/>
  <c r="K38" i="35"/>
  <c r="S38" i="35" s="1"/>
  <c r="A38" i="35" s="1"/>
  <c r="O38" i="35"/>
  <c r="K39" i="35"/>
  <c r="S39" i="35" s="1"/>
  <c r="A39" i="35" s="1"/>
  <c r="O39" i="35"/>
  <c r="K40" i="35"/>
  <c r="S40" i="35" s="1"/>
  <c r="A40" i="35" s="1"/>
  <c r="O40" i="35"/>
  <c r="K41" i="35"/>
  <c r="S41" i="35" s="1"/>
  <c r="A41" i="35" s="1"/>
  <c r="P18" i="33"/>
  <c r="P27" i="33"/>
  <c r="P12" i="33"/>
  <c r="P16" i="33"/>
  <c r="P29" i="33"/>
  <c r="P34" i="33"/>
  <c r="P37" i="33"/>
  <c r="P19" i="33"/>
  <c r="P20" i="33"/>
  <c r="P21" i="33"/>
  <c r="P41" i="33"/>
  <c r="L18" i="33"/>
  <c r="L27" i="33"/>
  <c r="L12" i="33"/>
  <c r="L16" i="33"/>
  <c r="L29" i="33"/>
  <c r="L34" i="33"/>
  <c r="L37" i="33"/>
  <c r="L19" i="33"/>
  <c r="L20" i="33"/>
  <c r="C54" i="34"/>
  <c r="O16" i="34" s="1"/>
  <c r="P53" i="34"/>
  <c r="L53" i="34"/>
  <c r="P52" i="34"/>
  <c r="L52" i="34"/>
  <c r="P51" i="34"/>
  <c r="L51" i="34"/>
  <c r="P50" i="34"/>
  <c r="L50" i="34"/>
  <c r="P49" i="34"/>
  <c r="L49" i="34"/>
  <c r="P48" i="34"/>
  <c r="L48" i="34"/>
  <c r="P47" i="34"/>
  <c r="L47" i="34"/>
  <c r="P46" i="34"/>
  <c r="L46" i="34"/>
  <c r="P45" i="34"/>
  <c r="L45" i="34"/>
  <c r="P44" i="34"/>
  <c r="L44" i="34"/>
  <c r="P43" i="34"/>
  <c r="L43" i="34"/>
  <c r="P42" i="34"/>
  <c r="L42" i="34"/>
  <c r="P41" i="34"/>
  <c r="L41" i="34"/>
  <c r="P40" i="34"/>
  <c r="L40" i="34"/>
  <c r="L16" i="34"/>
  <c r="P6" i="34"/>
  <c r="L6" i="34"/>
  <c r="P11" i="34"/>
  <c r="L11" i="34"/>
  <c r="P29" i="34"/>
  <c r="L29" i="34"/>
  <c r="K29" i="34"/>
  <c r="P7" i="34"/>
  <c r="O7" i="34"/>
  <c r="L7" i="34"/>
  <c r="K7" i="34"/>
  <c r="P28" i="34"/>
  <c r="O28" i="34"/>
  <c r="L28" i="34"/>
  <c r="K28" i="34"/>
  <c r="P18" i="34"/>
  <c r="O18" i="34"/>
  <c r="L18" i="34"/>
  <c r="K18" i="34"/>
  <c r="P27" i="34"/>
  <c r="O27" i="34"/>
  <c r="L27" i="34"/>
  <c r="K27" i="34"/>
  <c r="P14" i="34"/>
  <c r="O14" i="34"/>
  <c r="L14" i="34"/>
  <c r="K14" i="34"/>
  <c r="P13" i="34"/>
  <c r="O13" i="34"/>
  <c r="L13" i="34"/>
  <c r="K13" i="34"/>
  <c r="P12" i="34"/>
  <c r="O12" i="34"/>
  <c r="L12" i="34"/>
  <c r="K12" i="34"/>
  <c r="P9" i="34"/>
  <c r="O9" i="34"/>
  <c r="L9" i="34"/>
  <c r="K9" i="34"/>
  <c r="P8" i="34"/>
  <c r="O8" i="34"/>
  <c r="L8" i="34"/>
  <c r="K8" i="34"/>
  <c r="P10" i="34"/>
  <c r="O10" i="34"/>
  <c r="L10" i="34"/>
  <c r="K10" i="34"/>
  <c r="P17" i="34"/>
  <c r="O17" i="34"/>
  <c r="L17" i="34"/>
  <c r="K17" i="34"/>
  <c r="P20" i="34"/>
  <c r="O20" i="34"/>
  <c r="L20" i="34"/>
  <c r="K20" i="34"/>
  <c r="P23" i="34"/>
  <c r="O23" i="34"/>
  <c r="L23" i="34"/>
  <c r="K23" i="34"/>
  <c r="P19" i="34"/>
  <c r="O19" i="34"/>
  <c r="L19" i="34"/>
  <c r="K19" i="34"/>
  <c r="P24" i="34"/>
  <c r="O24" i="34"/>
  <c r="L24" i="34"/>
  <c r="K24" i="34"/>
  <c r="P22" i="34"/>
  <c r="O22" i="34"/>
  <c r="L22" i="34"/>
  <c r="K22" i="34"/>
  <c r="P26" i="34"/>
  <c r="O26" i="34"/>
  <c r="L26" i="34"/>
  <c r="K26" i="34"/>
  <c r="P21" i="34"/>
  <c r="O21" i="34"/>
  <c r="L21" i="34"/>
  <c r="K21" i="34"/>
  <c r="O29" i="34" l="1"/>
  <c r="S29" i="34" s="1"/>
  <c r="K11" i="34"/>
  <c r="O11" i="34"/>
  <c r="K6" i="34"/>
  <c r="O6" i="34"/>
  <c r="K16" i="34"/>
  <c r="S16" i="34" s="1"/>
  <c r="K40" i="34"/>
  <c r="O40" i="34"/>
  <c r="K41" i="34"/>
  <c r="O41" i="34"/>
  <c r="K42" i="34"/>
  <c r="O42" i="34"/>
  <c r="K43" i="34"/>
  <c r="O43" i="34"/>
  <c r="K44" i="34"/>
  <c r="O44" i="34"/>
  <c r="K45" i="34"/>
  <c r="O45" i="34"/>
  <c r="K46" i="34"/>
  <c r="O46" i="34"/>
  <c r="K47" i="34"/>
  <c r="O47" i="34"/>
  <c r="K48" i="34"/>
  <c r="O48" i="34"/>
  <c r="K49" i="34"/>
  <c r="O49" i="34"/>
  <c r="K50" i="34"/>
  <c r="O50" i="34"/>
  <c r="K51" i="34"/>
  <c r="O51" i="34"/>
  <c r="K52" i="34"/>
  <c r="O52" i="34"/>
  <c r="K53" i="34"/>
  <c r="O53" i="34"/>
  <c r="S21" i="34"/>
  <c r="S26" i="34"/>
  <c r="S22" i="34"/>
  <c r="S24" i="34"/>
  <c r="S19" i="34"/>
  <c r="S23" i="34"/>
  <c r="S20" i="34"/>
  <c r="S17" i="34"/>
  <c r="S10" i="34"/>
  <c r="S8" i="34"/>
  <c r="S9" i="34"/>
  <c r="S12" i="34"/>
  <c r="S13" i="34"/>
  <c r="S14" i="34"/>
  <c r="S27" i="34"/>
  <c r="S18" i="34"/>
  <c r="S28" i="34"/>
  <c r="S7" i="34"/>
  <c r="O25" i="34"/>
  <c r="O31" i="34"/>
  <c r="O33" i="34"/>
  <c r="O35" i="34"/>
  <c r="O37" i="34"/>
  <c r="O39" i="34"/>
  <c r="K25" i="34"/>
  <c r="K31" i="34"/>
  <c r="S31" i="34" s="1"/>
  <c r="K33" i="34"/>
  <c r="S33" i="34" s="1"/>
  <c r="K35" i="34"/>
  <c r="S35" i="34" s="1"/>
  <c r="K37" i="34"/>
  <c r="S37" i="34" s="1"/>
  <c r="K39" i="34"/>
  <c r="S39" i="34" s="1"/>
  <c r="O30" i="34"/>
  <c r="O15" i="34"/>
  <c r="O32" i="34"/>
  <c r="O34" i="34"/>
  <c r="O36" i="34"/>
  <c r="O38" i="34"/>
  <c r="K30" i="34"/>
  <c r="S30" i="34" s="1"/>
  <c r="K15" i="34"/>
  <c r="S15" i="34" s="1"/>
  <c r="K32" i="34"/>
  <c r="S32" i="34" s="1"/>
  <c r="K34" i="34"/>
  <c r="S34" i="34" s="1"/>
  <c r="K36" i="34"/>
  <c r="S36" i="34" s="1"/>
  <c r="K38" i="34"/>
  <c r="S38" i="34" s="1"/>
  <c r="C51" i="33"/>
  <c r="P50" i="33"/>
  <c r="L50" i="33"/>
  <c r="P49" i="33"/>
  <c r="L49" i="33"/>
  <c r="P48" i="33"/>
  <c r="L48" i="33"/>
  <c r="P47" i="33"/>
  <c r="L47" i="33"/>
  <c r="P46" i="33"/>
  <c r="L46" i="33"/>
  <c r="P45" i="33"/>
  <c r="L45" i="33"/>
  <c r="P44" i="33"/>
  <c r="L44" i="33"/>
  <c r="P43" i="33"/>
  <c r="L43" i="33"/>
  <c r="P42" i="33"/>
  <c r="L42" i="33"/>
  <c r="L41" i="33"/>
  <c r="L21" i="33"/>
  <c r="P31" i="33"/>
  <c r="L31" i="33"/>
  <c r="P28" i="33"/>
  <c r="L28" i="33"/>
  <c r="P6" i="33"/>
  <c r="L6" i="33"/>
  <c r="P17" i="33"/>
  <c r="L17" i="33"/>
  <c r="P40" i="33"/>
  <c r="L40" i="33"/>
  <c r="P10" i="33"/>
  <c r="L10" i="33"/>
  <c r="P26" i="33"/>
  <c r="L26" i="33"/>
  <c r="P22" i="33"/>
  <c r="L22" i="33"/>
  <c r="P9" i="33"/>
  <c r="L9" i="33"/>
  <c r="P7" i="33"/>
  <c r="L7" i="33"/>
  <c r="P8" i="33"/>
  <c r="L8" i="33"/>
  <c r="P39" i="33"/>
  <c r="L39" i="33"/>
  <c r="P23" i="33"/>
  <c r="L23" i="33"/>
  <c r="P25" i="33"/>
  <c r="L25" i="33"/>
  <c r="P11" i="33"/>
  <c r="L11" i="33"/>
  <c r="P14" i="33"/>
  <c r="L14" i="33"/>
  <c r="P38" i="33"/>
  <c r="L38" i="33"/>
  <c r="P36" i="33"/>
  <c r="L36" i="33"/>
  <c r="P15" i="33"/>
  <c r="L15" i="33"/>
  <c r="P24" i="33"/>
  <c r="L24" i="33"/>
  <c r="P30" i="33"/>
  <c r="L30" i="33"/>
  <c r="P35" i="33"/>
  <c r="L35" i="33"/>
  <c r="P13" i="33"/>
  <c r="L13" i="33"/>
  <c r="P33" i="33"/>
  <c r="L33" i="33"/>
  <c r="P32" i="33"/>
  <c r="L32" i="33"/>
  <c r="S49" i="34" l="1"/>
  <c r="S53" i="34"/>
  <c r="S52" i="34"/>
  <c r="S51" i="34"/>
  <c r="S50" i="34"/>
  <c r="S48" i="34"/>
  <c r="S47" i="34"/>
  <c r="S46" i="34"/>
  <c r="S45" i="34"/>
  <c r="S44" i="34"/>
  <c r="S43" i="34"/>
  <c r="S42" i="34"/>
  <c r="S41" i="34"/>
  <c r="S40" i="34"/>
  <c r="S6" i="34"/>
  <c r="S11" i="34"/>
  <c r="A9" i="34" s="1"/>
  <c r="S25" i="34"/>
  <c r="O50" i="33"/>
  <c r="O27" i="33"/>
  <c r="O16" i="33"/>
  <c r="O34" i="33"/>
  <c r="O19" i="33"/>
  <c r="K27" i="33"/>
  <c r="K16" i="33"/>
  <c r="S16" i="33" s="1"/>
  <c r="K34" i="33"/>
  <c r="S34" i="33" s="1"/>
  <c r="K19" i="33"/>
  <c r="S19" i="33" s="1"/>
  <c r="O18" i="33"/>
  <c r="O12" i="33"/>
  <c r="O29" i="33"/>
  <c r="O37" i="33"/>
  <c r="O20" i="33"/>
  <c r="K18" i="33"/>
  <c r="K12" i="33"/>
  <c r="K29" i="33"/>
  <c r="K37" i="33"/>
  <c r="K20" i="33"/>
  <c r="K32" i="33"/>
  <c r="O32" i="33"/>
  <c r="K33" i="33"/>
  <c r="O33" i="33"/>
  <c r="K13" i="33"/>
  <c r="O13" i="33"/>
  <c r="K35" i="33"/>
  <c r="O35" i="33"/>
  <c r="K30" i="33"/>
  <c r="O30" i="33"/>
  <c r="K24" i="33"/>
  <c r="O24" i="33"/>
  <c r="K15" i="33"/>
  <c r="O15" i="33"/>
  <c r="K36" i="33"/>
  <c r="O36" i="33"/>
  <c r="K38" i="33"/>
  <c r="O38" i="33"/>
  <c r="K14" i="33"/>
  <c r="O14" i="33"/>
  <c r="K11" i="33"/>
  <c r="O11" i="33"/>
  <c r="K25" i="33"/>
  <c r="O25" i="33"/>
  <c r="K23" i="33"/>
  <c r="O23" i="33"/>
  <c r="K39" i="33"/>
  <c r="O39" i="33"/>
  <c r="K8" i="33"/>
  <c r="O8" i="33"/>
  <c r="K7" i="33"/>
  <c r="O7" i="33"/>
  <c r="K9" i="33"/>
  <c r="O9" i="33"/>
  <c r="K22" i="33"/>
  <c r="O22" i="33"/>
  <c r="K26" i="33"/>
  <c r="O26" i="33"/>
  <c r="K10" i="33"/>
  <c r="O10" i="33"/>
  <c r="K40" i="33"/>
  <c r="O40" i="33"/>
  <c r="K17" i="33"/>
  <c r="O17" i="33"/>
  <c r="K6" i="33"/>
  <c r="O6" i="33"/>
  <c r="K28" i="33"/>
  <c r="O28" i="33"/>
  <c r="K31" i="33"/>
  <c r="O31" i="33"/>
  <c r="K21" i="33"/>
  <c r="O21" i="33"/>
  <c r="K41" i="33"/>
  <c r="O41" i="33"/>
  <c r="K42" i="33"/>
  <c r="O42" i="33"/>
  <c r="K43" i="33"/>
  <c r="O43" i="33"/>
  <c r="K44" i="33"/>
  <c r="O44" i="33"/>
  <c r="K45" i="33"/>
  <c r="O45" i="33"/>
  <c r="K46" i="33"/>
  <c r="O46" i="33"/>
  <c r="K47" i="33"/>
  <c r="O47" i="33"/>
  <c r="K48" i="33"/>
  <c r="O48" i="33"/>
  <c r="K49" i="33"/>
  <c r="O49" i="33"/>
  <c r="K50" i="33"/>
  <c r="S27" i="33" l="1"/>
  <c r="A15" i="34"/>
  <c r="A6" i="34"/>
  <c r="A25" i="34"/>
  <c r="A7" i="34"/>
  <c r="A36" i="34"/>
  <c r="A11" i="34"/>
  <c r="A19" i="34"/>
  <c r="A45" i="34"/>
  <c r="A22" i="34"/>
  <c r="A13" i="34"/>
  <c r="A17" i="34"/>
  <c r="A21" i="34"/>
  <c r="A41" i="34"/>
  <c r="A49" i="34"/>
  <c r="A14" i="34"/>
  <c r="A52" i="34"/>
  <c r="A53" i="34"/>
  <c r="A10" i="34"/>
  <c r="A18" i="34"/>
  <c r="A26" i="34"/>
  <c r="A40" i="34"/>
  <c r="A23" i="34"/>
  <c r="A27" i="34"/>
  <c r="A43" i="34"/>
  <c r="A47" i="34"/>
  <c r="A51" i="34"/>
  <c r="A31" i="34"/>
  <c r="A12" i="34"/>
  <c r="A16" i="34"/>
  <c r="A20" i="34"/>
  <c r="A24" i="34"/>
  <c r="A44" i="34"/>
  <c r="A50" i="34"/>
  <c r="A38" i="34"/>
  <c r="A48" i="34"/>
  <c r="A42" i="34"/>
  <c r="A35" i="34"/>
  <c r="A39" i="34"/>
  <c r="A37" i="34"/>
  <c r="A30" i="34"/>
  <c r="A29" i="34"/>
  <c r="A32" i="34"/>
  <c r="A34" i="34"/>
  <c r="A46" i="34"/>
  <c r="A33" i="34"/>
  <c r="A28" i="34"/>
  <c r="S50" i="33"/>
  <c r="S20" i="33"/>
  <c r="S29" i="33"/>
  <c r="S18" i="33"/>
  <c r="S37" i="33"/>
  <c r="S12" i="33"/>
  <c r="S17" i="33"/>
  <c r="S40" i="33"/>
  <c r="S10" i="33"/>
  <c r="S26" i="33"/>
  <c r="S22" i="33"/>
  <c r="S9" i="33"/>
  <c r="S7" i="33"/>
  <c r="S8" i="33"/>
  <c r="S39" i="33"/>
  <c r="S23" i="33"/>
  <c r="S25" i="33"/>
  <c r="S11" i="33"/>
  <c r="S14" i="33"/>
  <c r="S38" i="33"/>
  <c r="S36" i="33"/>
  <c r="S15" i="33"/>
  <c r="S24" i="33"/>
  <c r="S30" i="33"/>
  <c r="S35" i="33"/>
  <c r="S13" i="33"/>
  <c r="S33" i="33"/>
  <c r="S32" i="33"/>
  <c r="S6" i="33"/>
  <c r="S49" i="33"/>
  <c r="S48" i="33"/>
  <c r="S47" i="33"/>
  <c r="S46" i="33"/>
  <c r="S45" i="33"/>
  <c r="S44" i="33"/>
  <c r="S43" i="33"/>
  <c r="S42" i="33"/>
  <c r="S41" i="33"/>
  <c r="S21" i="33"/>
  <c r="S31" i="33"/>
  <c r="S28" i="33"/>
  <c r="E25" i="1"/>
  <c r="R26" i="31"/>
  <c r="R34" i="31"/>
  <c r="R14" i="31"/>
  <c r="P28" i="31"/>
  <c r="P20" i="31"/>
  <c r="P14" i="31"/>
  <c r="P34" i="31"/>
  <c r="P9" i="31"/>
  <c r="P15" i="31"/>
  <c r="P29" i="31"/>
  <c r="P21" i="31"/>
  <c r="P12" i="31"/>
  <c r="P16" i="31"/>
  <c r="P27" i="31"/>
  <c r="P39" i="31"/>
  <c r="P40" i="31"/>
  <c r="L28" i="31"/>
  <c r="L20" i="31"/>
  <c r="L14" i="31"/>
  <c r="L34" i="31"/>
  <c r="L9" i="31"/>
  <c r="L15" i="31"/>
  <c r="L29" i="31"/>
  <c r="L21" i="31"/>
  <c r="L12" i="31"/>
  <c r="L16" i="31"/>
  <c r="L27" i="31"/>
  <c r="L39" i="31"/>
  <c r="L40" i="31"/>
  <c r="C42" i="32"/>
  <c r="P41" i="32"/>
  <c r="O41" i="32"/>
  <c r="L41" i="32"/>
  <c r="K41" i="32"/>
  <c r="P26" i="32"/>
  <c r="O26" i="32"/>
  <c r="L26" i="32"/>
  <c r="K26" i="32"/>
  <c r="P24" i="32"/>
  <c r="O24" i="32"/>
  <c r="L24" i="32"/>
  <c r="K24" i="32"/>
  <c r="P37" i="32"/>
  <c r="O37" i="32"/>
  <c r="L37" i="32"/>
  <c r="K37" i="32"/>
  <c r="P10" i="32"/>
  <c r="O10" i="32"/>
  <c r="L10" i="32"/>
  <c r="K10" i="32"/>
  <c r="P33" i="32"/>
  <c r="O33" i="32"/>
  <c r="L33" i="32"/>
  <c r="K33" i="32"/>
  <c r="P30" i="32"/>
  <c r="O30" i="32"/>
  <c r="L30" i="32"/>
  <c r="K30" i="32"/>
  <c r="P9" i="32"/>
  <c r="O9" i="32"/>
  <c r="L9" i="32"/>
  <c r="K9" i="32"/>
  <c r="P19" i="32"/>
  <c r="O19" i="32"/>
  <c r="L19" i="32"/>
  <c r="K19" i="32"/>
  <c r="P11" i="32"/>
  <c r="O11" i="32"/>
  <c r="L11" i="32"/>
  <c r="K11" i="32"/>
  <c r="P35" i="32"/>
  <c r="O35" i="32"/>
  <c r="L35" i="32"/>
  <c r="K35" i="32"/>
  <c r="P7" i="32"/>
  <c r="O7" i="32"/>
  <c r="L7" i="32"/>
  <c r="K7" i="32"/>
  <c r="P32" i="32"/>
  <c r="O32" i="32"/>
  <c r="L32" i="32"/>
  <c r="K32" i="32"/>
  <c r="P18" i="32"/>
  <c r="O18" i="32"/>
  <c r="L18" i="32"/>
  <c r="K18" i="32"/>
  <c r="P34" i="32"/>
  <c r="O34" i="32"/>
  <c r="L34" i="32"/>
  <c r="K34" i="32"/>
  <c r="P38" i="32"/>
  <c r="O38" i="32"/>
  <c r="L38" i="32"/>
  <c r="K38" i="32"/>
  <c r="P23" i="32"/>
  <c r="O23" i="32"/>
  <c r="L23" i="32"/>
  <c r="K23" i="32"/>
  <c r="P21" i="32"/>
  <c r="O21" i="32"/>
  <c r="L21" i="32"/>
  <c r="K21" i="32"/>
  <c r="P36" i="32"/>
  <c r="O36" i="32"/>
  <c r="L36" i="32"/>
  <c r="K36" i="32"/>
  <c r="P16" i="32"/>
  <c r="O16" i="32"/>
  <c r="L16" i="32"/>
  <c r="K16" i="32"/>
  <c r="P6" i="32"/>
  <c r="O6" i="32"/>
  <c r="L6" i="32"/>
  <c r="K6" i="32"/>
  <c r="P13" i="32"/>
  <c r="O13" i="32"/>
  <c r="L13" i="32"/>
  <c r="K13" i="32"/>
  <c r="P31" i="32"/>
  <c r="O31" i="32"/>
  <c r="L31" i="32"/>
  <c r="K31" i="32"/>
  <c r="P17" i="32"/>
  <c r="O17" i="32"/>
  <c r="L17" i="32"/>
  <c r="K17" i="32"/>
  <c r="P40" i="32"/>
  <c r="O40" i="32"/>
  <c r="L40" i="32"/>
  <c r="K40" i="32"/>
  <c r="P15" i="32"/>
  <c r="O15" i="32"/>
  <c r="L15" i="32"/>
  <c r="K15" i="32"/>
  <c r="P39" i="32"/>
  <c r="O39" i="32"/>
  <c r="L39" i="32"/>
  <c r="K39" i="32"/>
  <c r="P20" i="32"/>
  <c r="O20" i="32"/>
  <c r="L20" i="32"/>
  <c r="K20" i="32"/>
  <c r="P12" i="32"/>
  <c r="O12" i="32"/>
  <c r="L12" i="32"/>
  <c r="K12" i="32"/>
  <c r="P22" i="32"/>
  <c r="O22" i="32"/>
  <c r="L22" i="32"/>
  <c r="K22" i="32"/>
  <c r="P14" i="32"/>
  <c r="O14" i="32"/>
  <c r="L14" i="32"/>
  <c r="K14" i="32"/>
  <c r="P8" i="32"/>
  <c r="O8" i="32"/>
  <c r="L8" i="32"/>
  <c r="K8" i="32"/>
  <c r="P28" i="32"/>
  <c r="O28" i="32"/>
  <c r="L28" i="32"/>
  <c r="K28" i="32"/>
  <c r="P29" i="32"/>
  <c r="O29" i="32"/>
  <c r="L29" i="32"/>
  <c r="K29" i="32"/>
  <c r="P27" i="32"/>
  <c r="O27" i="32"/>
  <c r="L27" i="32"/>
  <c r="K27" i="32"/>
  <c r="P25" i="32"/>
  <c r="O25" i="32"/>
  <c r="L25" i="32"/>
  <c r="K25" i="32"/>
  <c r="P26" i="31"/>
  <c r="P18" i="31"/>
  <c r="P17" i="31"/>
  <c r="P24" i="31"/>
  <c r="P11" i="31"/>
  <c r="P37" i="31"/>
  <c r="P8" i="31"/>
  <c r="P33" i="31"/>
  <c r="P13" i="31"/>
  <c r="P41" i="31"/>
  <c r="P42" i="31"/>
  <c r="P43" i="31"/>
  <c r="L26" i="31"/>
  <c r="L18" i="31"/>
  <c r="L17" i="31"/>
  <c r="L24" i="31"/>
  <c r="L11" i="31"/>
  <c r="L37" i="31"/>
  <c r="L8" i="31"/>
  <c r="L33" i="31"/>
  <c r="L13" i="31"/>
  <c r="L41" i="31"/>
  <c r="L42" i="31"/>
  <c r="A32" i="33" l="1"/>
  <c r="A18" i="33"/>
  <c r="A12" i="33"/>
  <c r="A29" i="33"/>
  <c r="A37" i="33"/>
  <c r="A20" i="33"/>
  <c r="A27" i="33"/>
  <c r="A16" i="33"/>
  <c r="A34" i="33"/>
  <c r="A19" i="33"/>
  <c r="A31" i="33"/>
  <c r="A41" i="33"/>
  <c r="A43" i="33"/>
  <c r="A45" i="33"/>
  <c r="A28" i="33"/>
  <c r="A21" i="33"/>
  <c r="A42" i="33"/>
  <c r="A44" i="33"/>
  <c r="A46" i="33"/>
  <c r="A48" i="33"/>
  <c r="A40" i="33"/>
  <c r="A47" i="33"/>
  <c r="A49" i="33"/>
  <c r="A6" i="33"/>
  <c r="A33" i="33"/>
  <c r="A35" i="33"/>
  <c r="A24" i="33"/>
  <c r="A14" i="33"/>
  <c r="A23" i="33"/>
  <c r="A22" i="33"/>
  <c r="A17" i="33"/>
  <c r="A11" i="33"/>
  <c r="A26" i="33"/>
  <c r="A36" i="33"/>
  <c r="A15" i="33"/>
  <c r="A8" i="33"/>
  <c r="A7" i="33"/>
  <c r="A13" i="33"/>
  <c r="A30" i="33"/>
  <c r="A38" i="33"/>
  <c r="A25" i="33"/>
  <c r="A39" i="33"/>
  <c r="A10" i="33"/>
  <c r="A50" i="33"/>
  <c r="A9" i="33"/>
  <c r="S25" i="32"/>
  <c r="S8" i="32"/>
  <c r="S14" i="32"/>
  <c r="S27" i="32"/>
  <c r="S22" i="32"/>
  <c r="S12" i="32"/>
  <c r="S28" i="32"/>
  <c r="S29" i="32"/>
  <c r="S20" i="32"/>
  <c r="S39" i="32"/>
  <c r="S15" i="32"/>
  <c r="S17" i="32"/>
  <c r="S31" i="32"/>
  <c r="S13" i="32"/>
  <c r="S6" i="32"/>
  <c r="S21" i="32"/>
  <c r="S38" i="32"/>
  <c r="S23" i="32"/>
  <c r="S16" i="32"/>
  <c r="S36" i="32"/>
  <c r="S18" i="32"/>
  <c r="S19" i="32"/>
  <c r="S11" i="32"/>
  <c r="S40" i="32"/>
  <c r="S7" i="32"/>
  <c r="S34" i="32"/>
  <c r="S32" i="32"/>
  <c r="S9" i="32"/>
  <c r="S30" i="32"/>
  <c r="S33" i="32"/>
  <c r="S10" i="32"/>
  <c r="S37" i="32"/>
  <c r="S24" i="32"/>
  <c r="S26" i="32"/>
  <c r="S41" i="32"/>
  <c r="S35" i="32"/>
  <c r="P41" i="30"/>
  <c r="P42" i="30"/>
  <c r="P43" i="30"/>
  <c r="P44" i="30"/>
  <c r="P45" i="30"/>
  <c r="P46" i="30"/>
  <c r="L45" i="30"/>
  <c r="L41" i="30"/>
  <c r="L42" i="30"/>
  <c r="L43" i="30"/>
  <c r="L44" i="30"/>
  <c r="P33" i="30"/>
  <c r="P16" i="30"/>
  <c r="P28" i="30"/>
  <c r="P20" i="30"/>
  <c r="P9" i="30"/>
  <c r="P12" i="30"/>
  <c r="P15" i="30"/>
  <c r="P13" i="30"/>
  <c r="P25" i="30"/>
  <c r="P7" i="30"/>
  <c r="P10" i="30"/>
  <c r="P18" i="30"/>
  <c r="P26" i="30"/>
  <c r="P31" i="30"/>
  <c r="P21" i="30"/>
  <c r="P36" i="30"/>
  <c r="L33" i="30"/>
  <c r="L16" i="30"/>
  <c r="L28" i="30"/>
  <c r="L20" i="30"/>
  <c r="L9" i="30"/>
  <c r="L12" i="30"/>
  <c r="L15" i="30"/>
  <c r="L13" i="30"/>
  <c r="L25" i="30"/>
  <c r="L7" i="30"/>
  <c r="L10" i="30"/>
  <c r="L18" i="30"/>
  <c r="L26" i="30"/>
  <c r="L31" i="30"/>
  <c r="C55" i="31"/>
  <c r="O7" i="31" s="1"/>
  <c r="P54" i="31"/>
  <c r="O54" i="31"/>
  <c r="L54" i="31"/>
  <c r="K54" i="31"/>
  <c r="P53" i="31"/>
  <c r="O53" i="31"/>
  <c r="L53" i="31"/>
  <c r="K53" i="31"/>
  <c r="P52" i="31"/>
  <c r="O52" i="31"/>
  <c r="L52" i="31"/>
  <c r="K52" i="31"/>
  <c r="P51" i="31"/>
  <c r="O51" i="31"/>
  <c r="L51" i="31"/>
  <c r="K51" i="31"/>
  <c r="P50" i="31"/>
  <c r="O50" i="31"/>
  <c r="L50" i="31"/>
  <c r="K50" i="31"/>
  <c r="P49" i="31"/>
  <c r="O49" i="31"/>
  <c r="L49" i="31"/>
  <c r="K49" i="31"/>
  <c r="P48" i="31"/>
  <c r="O48" i="31"/>
  <c r="L48" i="31"/>
  <c r="K48" i="31"/>
  <c r="P47" i="31"/>
  <c r="O47" i="31"/>
  <c r="L47" i="31"/>
  <c r="K47" i="31"/>
  <c r="P46" i="31"/>
  <c r="O46" i="31"/>
  <c r="L46" i="31"/>
  <c r="K46" i="31"/>
  <c r="P45" i="31"/>
  <c r="O45" i="31"/>
  <c r="L45" i="31"/>
  <c r="K45" i="31"/>
  <c r="P44" i="31"/>
  <c r="O44" i="31"/>
  <c r="L44" i="31"/>
  <c r="K44" i="31"/>
  <c r="L43" i="31"/>
  <c r="P7" i="31"/>
  <c r="L7" i="31"/>
  <c r="P25" i="31"/>
  <c r="L25" i="31"/>
  <c r="P19" i="31"/>
  <c r="L19" i="31"/>
  <c r="P30" i="31"/>
  <c r="L30" i="31"/>
  <c r="P31" i="31"/>
  <c r="L31" i="31"/>
  <c r="P22" i="31"/>
  <c r="L22" i="31"/>
  <c r="P23" i="31"/>
  <c r="L23" i="31"/>
  <c r="P6" i="31"/>
  <c r="L6" i="31"/>
  <c r="P36" i="31"/>
  <c r="L36" i="31"/>
  <c r="P10" i="31"/>
  <c r="L10" i="31"/>
  <c r="P35" i="31"/>
  <c r="L35" i="31"/>
  <c r="P38" i="31"/>
  <c r="L38" i="31"/>
  <c r="P32" i="31"/>
  <c r="L32" i="31"/>
  <c r="A35" i="32" l="1"/>
  <c r="A29" i="32"/>
  <c r="A12" i="32"/>
  <c r="A32" i="32"/>
  <c r="A25" i="32"/>
  <c r="A17" i="32"/>
  <c r="A20" i="32"/>
  <c r="A33" i="32"/>
  <c r="A13" i="32"/>
  <c r="A24" i="32"/>
  <c r="A16" i="32"/>
  <c r="A28" i="32"/>
  <c r="A21" i="32"/>
  <c r="A11" i="32"/>
  <c r="A36" i="32"/>
  <c r="A22" i="32"/>
  <c r="A18" i="32"/>
  <c r="A14" i="32"/>
  <c r="A10" i="32"/>
  <c r="A34" i="32"/>
  <c r="A31" i="32"/>
  <c r="A26" i="32"/>
  <c r="A23" i="32"/>
  <c r="A19" i="32"/>
  <c r="A15" i="32"/>
  <c r="A30" i="32"/>
  <c r="A40" i="32"/>
  <c r="A38" i="32"/>
  <c r="A27" i="32"/>
  <c r="A6" i="32"/>
  <c r="A7" i="32"/>
  <c r="A41" i="32"/>
  <c r="A39" i="32"/>
  <c r="A37" i="32"/>
  <c r="K32" i="31"/>
  <c r="O32" i="31"/>
  <c r="K38" i="31"/>
  <c r="O38" i="31"/>
  <c r="K35" i="31"/>
  <c r="O35" i="31"/>
  <c r="K10" i="31"/>
  <c r="O10" i="31"/>
  <c r="K36" i="31"/>
  <c r="O36" i="31"/>
  <c r="K6" i="31"/>
  <c r="O6" i="31"/>
  <c r="K23" i="31"/>
  <c r="O23" i="31"/>
  <c r="K22" i="31"/>
  <c r="O22" i="31"/>
  <c r="K31" i="31"/>
  <c r="O31" i="31"/>
  <c r="K30" i="31"/>
  <c r="O30" i="31"/>
  <c r="K19" i="31"/>
  <c r="O19" i="31"/>
  <c r="K25" i="31"/>
  <c r="O25" i="31"/>
  <c r="K7" i="31"/>
  <c r="S7" i="31" s="1"/>
  <c r="S44" i="31"/>
  <c r="S45" i="31"/>
  <c r="S46" i="31"/>
  <c r="S47" i="31"/>
  <c r="S48" i="31"/>
  <c r="S50" i="31"/>
  <c r="S51" i="31"/>
  <c r="S52" i="31"/>
  <c r="S53" i="31"/>
  <c r="S54" i="31"/>
  <c r="O20" i="31"/>
  <c r="O34" i="31"/>
  <c r="O15" i="31"/>
  <c r="O21" i="31"/>
  <c r="O16" i="31"/>
  <c r="O39" i="31"/>
  <c r="O41" i="31"/>
  <c r="O43" i="31"/>
  <c r="K28" i="31"/>
  <c r="K14" i="31"/>
  <c r="K9" i="31"/>
  <c r="K29" i="31"/>
  <c r="K12" i="31"/>
  <c r="K27" i="31"/>
  <c r="K40" i="31"/>
  <c r="O28" i="31"/>
  <c r="O14" i="31"/>
  <c r="O9" i="31"/>
  <c r="O29" i="31"/>
  <c r="O12" i="31"/>
  <c r="O27" i="31"/>
  <c r="O40" i="31"/>
  <c r="O42" i="31"/>
  <c r="K20" i="31"/>
  <c r="K34" i="31"/>
  <c r="K15" i="31"/>
  <c r="K21" i="31"/>
  <c r="K16" i="31"/>
  <c r="K39" i="31"/>
  <c r="K41" i="31"/>
  <c r="S49" i="31"/>
  <c r="O18" i="31"/>
  <c r="K18" i="31"/>
  <c r="K33" i="31"/>
  <c r="K43" i="31"/>
  <c r="O26" i="31"/>
  <c r="O17" i="31"/>
  <c r="O11" i="31"/>
  <c r="O8" i="31"/>
  <c r="O13" i="31"/>
  <c r="K26" i="31"/>
  <c r="K17" i="31"/>
  <c r="K11" i="31"/>
  <c r="K8" i="31"/>
  <c r="K13" i="31"/>
  <c r="K42" i="31"/>
  <c r="O24" i="31"/>
  <c r="O37" i="31"/>
  <c r="O33" i="31"/>
  <c r="K24" i="31"/>
  <c r="K37" i="31"/>
  <c r="N18" i="29"/>
  <c r="P15" i="29"/>
  <c r="P28" i="29"/>
  <c r="P10" i="29"/>
  <c r="P20" i="29"/>
  <c r="P27" i="29"/>
  <c r="P36" i="29"/>
  <c r="P37" i="29"/>
  <c r="P38" i="29"/>
  <c r="P39" i="29"/>
  <c r="L15" i="29"/>
  <c r="L28" i="29"/>
  <c r="L10" i="29"/>
  <c r="L20" i="29"/>
  <c r="L27" i="29"/>
  <c r="L36" i="29"/>
  <c r="L37" i="29"/>
  <c r="L38" i="29"/>
  <c r="L39" i="29"/>
  <c r="P21" i="29"/>
  <c r="P13" i="29"/>
  <c r="P25" i="29"/>
  <c r="P7" i="29"/>
  <c r="P6" i="29"/>
  <c r="P12" i="29"/>
  <c r="P14" i="29"/>
  <c r="P19" i="29"/>
  <c r="P17" i="29"/>
  <c r="P8" i="29"/>
  <c r="P35" i="29"/>
  <c r="P24" i="29"/>
  <c r="P9" i="29"/>
  <c r="L21" i="29"/>
  <c r="L13" i="29"/>
  <c r="L25" i="29"/>
  <c r="L7" i="29"/>
  <c r="L6" i="29"/>
  <c r="L12" i="29"/>
  <c r="L14" i="29"/>
  <c r="L19" i="29"/>
  <c r="L17" i="29"/>
  <c r="L8" i="29"/>
  <c r="L35" i="29"/>
  <c r="L24" i="29"/>
  <c r="L9" i="29"/>
  <c r="C55" i="30"/>
  <c r="P54" i="30"/>
  <c r="L54" i="30"/>
  <c r="P53" i="30"/>
  <c r="L53" i="30"/>
  <c r="P48" i="30"/>
  <c r="L48" i="30"/>
  <c r="P47" i="30"/>
  <c r="L47" i="30"/>
  <c r="L46" i="30"/>
  <c r="P40" i="30"/>
  <c r="L40" i="30"/>
  <c r="P39" i="30"/>
  <c r="L39" i="30"/>
  <c r="P38" i="30"/>
  <c r="L38" i="30"/>
  <c r="P37" i="30"/>
  <c r="L37" i="30"/>
  <c r="P34" i="30"/>
  <c r="L34" i="30"/>
  <c r="P19" i="30"/>
  <c r="L19" i="30"/>
  <c r="P17" i="30"/>
  <c r="L17" i="30"/>
  <c r="P23" i="30"/>
  <c r="L23" i="30"/>
  <c r="P6" i="30"/>
  <c r="L6" i="30"/>
  <c r="L36" i="30"/>
  <c r="L21" i="30"/>
  <c r="P14" i="30"/>
  <c r="L14" i="30"/>
  <c r="P24" i="30"/>
  <c r="L24" i="30"/>
  <c r="P29" i="30"/>
  <c r="L29" i="30"/>
  <c r="P8" i="30"/>
  <c r="L8" i="30"/>
  <c r="P11" i="30"/>
  <c r="L11" i="30"/>
  <c r="P22" i="30"/>
  <c r="L22" i="30"/>
  <c r="P35" i="30"/>
  <c r="L35" i="30"/>
  <c r="P27" i="30"/>
  <c r="L27" i="30"/>
  <c r="P32" i="30"/>
  <c r="L32" i="30"/>
  <c r="S22" i="31" l="1"/>
  <c r="S25" i="31"/>
  <c r="S10" i="31"/>
  <c r="S30" i="31"/>
  <c r="S6" i="31"/>
  <c r="S38" i="31"/>
  <c r="S19" i="31"/>
  <c r="S31" i="31"/>
  <c r="S23" i="31"/>
  <c r="S36" i="31"/>
  <c r="S35" i="31"/>
  <c r="S32" i="31"/>
  <c r="S41" i="31"/>
  <c r="S43" i="31"/>
  <c r="S39" i="31"/>
  <c r="S21" i="31"/>
  <c r="S34" i="31"/>
  <c r="S42" i="31"/>
  <c r="S8" i="31"/>
  <c r="S16" i="31"/>
  <c r="S15" i="31"/>
  <c r="S20" i="31"/>
  <c r="S17" i="31"/>
  <c r="S13" i="31"/>
  <c r="S11" i="31"/>
  <c r="S26" i="31"/>
  <c r="S27" i="31"/>
  <c r="S29" i="31"/>
  <c r="S14" i="31"/>
  <c r="S40" i="31"/>
  <c r="S12" i="31"/>
  <c r="S9" i="31"/>
  <c r="S28" i="31"/>
  <c r="S18" i="31"/>
  <c r="S24" i="31"/>
  <c r="S37" i="31"/>
  <c r="S33" i="31"/>
  <c r="O49" i="30"/>
  <c r="O50" i="30"/>
  <c r="O52" i="30"/>
  <c r="K49" i="30"/>
  <c r="K50" i="30"/>
  <c r="K52" i="30"/>
  <c r="O30" i="30"/>
  <c r="O51" i="30"/>
  <c r="O53" i="30"/>
  <c r="K30" i="30"/>
  <c r="K51" i="30"/>
  <c r="O41" i="30"/>
  <c r="O43" i="30"/>
  <c r="O45" i="30"/>
  <c r="K41" i="30"/>
  <c r="K43" i="30"/>
  <c r="K45" i="30"/>
  <c r="O42" i="30"/>
  <c r="O44" i="30"/>
  <c r="K42" i="30"/>
  <c r="S42" i="30" s="1"/>
  <c r="K44" i="30"/>
  <c r="K46" i="30"/>
  <c r="O54" i="30"/>
  <c r="O33" i="30"/>
  <c r="O28" i="30"/>
  <c r="O9" i="30"/>
  <c r="O15" i="30"/>
  <c r="O25" i="30"/>
  <c r="O10" i="30"/>
  <c r="O26" i="30"/>
  <c r="O21" i="30"/>
  <c r="K16" i="30"/>
  <c r="K20" i="30"/>
  <c r="K12" i="30"/>
  <c r="K13" i="30"/>
  <c r="K7" i="30"/>
  <c r="K18" i="30"/>
  <c r="K31" i="30"/>
  <c r="O16" i="30"/>
  <c r="O20" i="30"/>
  <c r="O12" i="30"/>
  <c r="O13" i="30"/>
  <c r="O7" i="30"/>
  <c r="O18" i="30"/>
  <c r="O31" i="30"/>
  <c r="K33" i="30"/>
  <c r="S33" i="30" s="1"/>
  <c r="K28" i="30"/>
  <c r="S28" i="30" s="1"/>
  <c r="K9" i="30"/>
  <c r="K15" i="30"/>
  <c r="S15" i="30" s="1"/>
  <c r="K25" i="30"/>
  <c r="S25" i="30" s="1"/>
  <c r="K10" i="30"/>
  <c r="K26" i="30"/>
  <c r="K21" i="30"/>
  <c r="S21" i="30" s="1"/>
  <c r="K32" i="30"/>
  <c r="O32" i="30"/>
  <c r="K27" i="30"/>
  <c r="O27" i="30"/>
  <c r="K35" i="30"/>
  <c r="O35" i="30"/>
  <c r="K22" i="30"/>
  <c r="O22" i="30"/>
  <c r="K11" i="30"/>
  <c r="O11" i="30"/>
  <c r="K8" i="30"/>
  <c r="O8" i="30"/>
  <c r="K29" i="30"/>
  <c r="O29" i="30"/>
  <c r="K24" i="30"/>
  <c r="O24" i="30"/>
  <c r="K14" i="30"/>
  <c r="O14" i="30"/>
  <c r="K36" i="30"/>
  <c r="O36" i="30"/>
  <c r="K6" i="30"/>
  <c r="O6" i="30"/>
  <c r="K23" i="30"/>
  <c r="O23" i="30"/>
  <c r="K17" i="30"/>
  <c r="O17" i="30"/>
  <c r="K19" i="30"/>
  <c r="O19" i="30"/>
  <c r="K34" i="30"/>
  <c r="O34" i="30"/>
  <c r="K37" i="30"/>
  <c r="O37" i="30"/>
  <c r="K38" i="30"/>
  <c r="O38" i="30"/>
  <c r="K39" i="30"/>
  <c r="O39" i="30"/>
  <c r="K40" i="30"/>
  <c r="O40" i="30"/>
  <c r="O46" i="30"/>
  <c r="K47" i="30"/>
  <c r="O47" i="30"/>
  <c r="K48" i="30"/>
  <c r="O48" i="30"/>
  <c r="K53" i="30"/>
  <c r="K54" i="30"/>
  <c r="R20" i="28"/>
  <c r="P22" i="28"/>
  <c r="P29" i="28"/>
  <c r="P28" i="28"/>
  <c r="P10" i="28"/>
  <c r="P7" i="28"/>
  <c r="P36" i="28"/>
  <c r="L22" i="28"/>
  <c r="L29" i="28"/>
  <c r="L28" i="28"/>
  <c r="L10" i="28"/>
  <c r="L7" i="28"/>
  <c r="L36" i="28"/>
  <c r="P9" i="28"/>
  <c r="P33" i="28"/>
  <c r="P11" i="28"/>
  <c r="P12" i="28"/>
  <c r="P19" i="28"/>
  <c r="L9" i="28"/>
  <c r="L33" i="28"/>
  <c r="L11" i="28"/>
  <c r="L12" i="28"/>
  <c r="L19" i="28"/>
  <c r="L30" i="28"/>
  <c r="C51" i="29"/>
  <c r="O39" i="29" s="1"/>
  <c r="P50" i="29"/>
  <c r="L50" i="29"/>
  <c r="P49" i="29"/>
  <c r="L49" i="29"/>
  <c r="P48" i="29"/>
  <c r="L48" i="29"/>
  <c r="P47" i="29"/>
  <c r="L47" i="29"/>
  <c r="P46" i="29"/>
  <c r="L46" i="29"/>
  <c r="P45" i="29"/>
  <c r="L45" i="29"/>
  <c r="P44" i="29"/>
  <c r="L44" i="29"/>
  <c r="P43" i="29"/>
  <c r="L43" i="29"/>
  <c r="P42" i="29"/>
  <c r="L42" i="29"/>
  <c r="P41" i="29"/>
  <c r="L41" i="29"/>
  <c r="P40" i="29"/>
  <c r="L40" i="29"/>
  <c r="P23" i="29"/>
  <c r="L23" i="29"/>
  <c r="P30" i="29"/>
  <c r="L30" i="29"/>
  <c r="P29" i="29"/>
  <c r="L29" i="29"/>
  <c r="P26" i="29"/>
  <c r="L26" i="29"/>
  <c r="P16" i="29"/>
  <c r="L16" i="29"/>
  <c r="P32" i="29"/>
  <c r="L32" i="29"/>
  <c r="P22" i="29"/>
  <c r="L22" i="29"/>
  <c r="P11" i="29"/>
  <c r="L11" i="29"/>
  <c r="P31" i="29"/>
  <c r="L31" i="29"/>
  <c r="P18" i="29"/>
  <c r="L18" i="29"/>
  <c r="P33" i="29"/>
  <c r="L33" i="29"/>
  <c r="P34" i="29"/>
  <c r="L34" i="29"/>
  <c r="S26" i="30" l="1"/>
  <c r="S9" i="30"/>
  <c r="S10" i="30"/>
  <c r="S44" i="30"/>
  <c r="A33" i="31"/>
  <c r="A48" i="31"/>
  <c r="A52" i="31"/>
  <c r="A44" i="31"/>
  <c r="A11" i="31"/>
  <c r="A37" i="31"/>
  <c r="A35" i="31"/>
  <c r="A51" i="31"/>
  <c r="A42" i="31"/>
  <c r="A17" i="31"/>
  <c r="A38" i="31"/>
  <c r="A13" i="31"/>
  <c r="A47" i="31"/>
  <c r="A18" i="31"/>
  <c r="A24" i="31"/>
  <c r="A46" i="31"/>
  <c r="A50" i="31"/>
  <c r="A54" i="31"/>
  <c r="A26" i="31"/>
  <c r="A45" i="31"/>
  <c r="A49" i="31"/>
  <c r="A53" i="31"/>
  <c r="A43" i="31"/>
  <c r="A8" i="31"/>
  <c r="A32" i="31"/>
  <c r="A36" i="31"/>
  <c r="A10" i="31"/>
  <c r="A22" i="31"/>
  <c r="A19" i="31"/>
  <c r="A15" i="31"/>
  <c r="A27" i="31"/>
  <c r="A6" i="31"/>
  <c r="A23" i="31"/>
  <c r="A16" i="31"/>
  <c r="A20" i="31"/>
  <c r="A7" i="31"/>
  <c r="A29" i="31"/>
  <c r="A40" i="31"/>
  <c r="A28" i="31"/>
  <c r="A31" i="31"/>
  <c r="A39" i="31"/>
  <c r="A21" i="31"/>
  <c r="A34" i="31"/>
  <c r="A12" i="31"/>
  <c r="A14" i="31"/>
  <c r="A9" i="31"/>
  <c r="A25" i="31"/>
  <c r="A41" i="31"/>
  <c r="A30" i="31"/>
  <c r="S51" i="30"/>
  <c r="S50" i="30"/>
  <c r="S52" i="30"/>
  <c r="S49" i="30"/>
  <c r="S43" i="30"/>
  <c r="S30" i="30"/>
  <c r="S45" i="30"/>
  <c r="S41" i="30"/>
  <c r="K40" i="29"/>
  <c r="O40" i="29"/>
  <c r="K41" i="29"/>
  <c r="O41" i="29"/>
  <c r="K42" i="29"/>
  <c r="O42" i="29"/>
  <c r="K43" i="29"/>
  <c r="O43" i="29"/>
  <c r="K44" i="29"/>
  <c r="O44" i="29"/>
  <c r="K45" i="29"/>
  <c r="O45" i="29"/>
  <c r="K46" i="29"/>
  <c r="O46" i="29"/>
  <c r="K47" i="29"/>
  <c r="O47" i="29"/>
  <c r="K48" i="29"/>
  <c r="O48" i="29"/>
  <c r="K49" i="29"/>
  <c r="O49" i="29"/>
  <c r="K50" i="29"/>
  <c r="O50" i="29"/>
  <c r="K34" i="29"/>
  <c r="O34" i="29"/>
  <c r="K33" i="29"/>
  <c r="O33" i="29"/>
  <c r="K18" i="29"/>
  <c r="O18" i="29"/>
  <c r="K31" i="29"/>
  <c r="O31" i="29"/>
  <c r="K11" i="29"/>
  <c r="O11" i="29"/>
  <c r="K22" i="29"/>
  <c r="O22" i="29"/>
  <c r="K32" i="29"/>
  <c r="O32" i="29"/>
  <c r="K16" i="29"/>
  <c r="O16" i="29"/>
  <c r="K26" i="29"/>
  <c r="O26" i="29"/>
  <c r="K29" i="29"/>
  <c r="O29" i="29"/>
  <c r="K30" i="29"/>
  <c r="O30" i="29"/>
  <c r="K23" i="29"/>
  <c r="O23" i="29"/>
  <c r="K9" i="29"/>
  <c r="S54" i="30"/>
  <c r="K39" i="29"/>
  <c r="S39" i="29" s="1"/>
  <c r="S18" i="30"/>
  <c r="S13" i="30"/>
  <c r="O9" i="29"/>
  <c r="S53" i="30"/>
  <c r="S48" i="30"/>
  <c r="S47" i="30"/>
  <c r="S46" i="30"/>
  <c r="S40" i="30"/>
  <c r="S39" i="30"/>
  <c r="S38" i="30"/>
  <c r="S37" i="30"/>
  <c r="S34" i="30"/>
  <c r="S19" i="30"/>
  <c r="S17" i="30"/>
  <c r="S23" i="30"/>
  <c r="S6" i="30"/>
  <c r="S36" i="30"/>
  <c r="S20" i="30"/>
  <c r="S14" i="30"/>
  <c r="S24" i="30"/>
  <c r="S29" i="30"/>
  <c r="S8" i="30"/>
  <c r="S11" i="30"/>
  <c r="S22" i="30"/>
  <c r="S35" i="30"/>
  <c r="S27" i="30"/>
  <c r="S32" i="30"/>
  <c r="S31" i="30"/>
  <c r="S7" i="30"/>
  <c r="S12" i="30"/>
  <c r="S16" i="30"/>
  <c r="O20" i="29"/>
  <c r="K10" i="29"/>
  <c r="K37" i="29"/>
  <c r="O15" i="29"/>
  <c r="O10" i="29"/>
  <c r="O27" i="29"/>
  <c r="O37" i="29"/>
  <c r="K28" i="29"/>
  <c r="K20" i="29"/>
  <c r="S20" i="29" s="1"/>
  <c r="K36" i="29"/>
  <c r="K38" i="29"/>
  <c r="O28" i="29"/>
  <c r="O36" i="29"/>
  <c r="O38" i="29"/>
  <c r="K15" i="29"/>
  <c r="K27" i="29"/>
  <c r="S27" i="29" s="1"/>
  <c r="O13" i="29"/>
  <c r="O7" i="29"/>
  <c r="O12" i="29"/>
  <c r="O19" i="29"/>
  <c r="O8" i="29"/>
  <c r="O24" i="29"/>
  <c r="K21" i="29"/>
  <c r="K6" i="29"/>
  <c r="K17" i="29"/>
  <c r="O21" i="29"/>
  <c r="O25" i="29"/>
  <c r="O6" i="29"/>
  <c r="O14" i="29"/>
  <c r="O17" i="29"/>
  <c r="O35" i="29"/>
  <c r="K13" i="29"/>
  <c r="K7" i="29"/>
  <c r="K12" i="29"/>
  <c r="K19" i="29"/>
  <c r="K8" i="29"/>
  <c r="K24" i="29"/>
  <c r="K25" i="29"/>
  <c r="K14" i="29"/>
  <c r="S14" i="29" s="1"/>
  <c r="K35" i="29"/>
  <c r="P15" i="27"/>
  <c r="P30" i="27"/>
  <c r="P32" i="27"/>
  <c r="P19" i="27"/>
  <c r="P33" i="27"/>
  <c r="P13" i="27"/>
  <c r="P10" i="27"/>
  <c r="P34" i="27"/>
  <c r="P35" i="27"/>
  <c r="P36" i="27"/>
  <c r="P37" i="27"/>
  <c r="L15" i="27"/>
  <c r="L30" i="27"/>
  <c r="L32" i="27"/>
  <c r="L19" i="27"/>
  <c r="L33" i="27"/>
  <c r="L13" i="27"/>
  <c r="L10" i="27"/>
  <c r="L34" i="27"/>
  <c r="L35" i="27"/>
  <c r="L36" i="27"/>
  <c r="L37" i="27"/>
  <c r="P9" i="27"/>
  <c r="P29" i="27"/>
  <c r="P38" i="27"/>
  <c r="P39" i="27"/>
  <c r="P40" i="27"/>
  <c r="P41" i="27"/>
  <c r="P42" i="27"/>
  <c r="P43" i="27"/>
  <c r="P44" i="27"/>
  <c r="P45" i="27"/>
  <c r="L9" i="27"/>
  <c r="L29" i="27"/>
  <c r="L38" i="27"/>
  <c r="L39" i="27"/>
  <c r="L40" i="27"/>
  <c r="L41" i="27"/>
  <c r="L42" i="27"/>
  <c r="L43" i="27"/>
  <c r="L44" i="27"/>
  <c r="C41" i="28"/>
  <c r="O8" i="28" s="1"/>
  <c r="P40" i="28"/>
  <c r="L40" i="28"/>
  <c r="P39" i="28"/>
  <c r="L39" i="28"/>
  <c r="P38" i="28"/>
  <c r="L38" i="28"/>
  <c r="P37" i="28"/>
  <c r="L37" i="28"/>
  <c r="P27" i="28"/>
  <c r="L27" i="28"/>
  <c r="P30" i="28"/>
  <c r="P18" i="28"/>
  <c r="L18" i="28"/>
  <c r="P25" i="28"/>
  <c r="L25" i="28"/>
  <c r="P6" i="28"/>
  <c r="L6" i="28"/>
  <c r="P20" i="28"/>
  <c r="L20" i="28"/>
  <c r="P21" i="28"/>
  <c r="L21" i="28"/>
  <c r="P34" i="28"/>
  <c r="L34" i="28"/>
  <c r="P14" i="28"/>
  <c r="L14" i="28"/>
  <c r="P35" i="28"/>
  <c r="L35" i="28"/>
  <c r="P15" i="28"/>
  <c r="L15" i="28"/>
  <c r="P16" i="28"/>
  <c r="L16" i="28"/>
  <c r="P17" i="28"/>
  <c r="L17" i="28"/>
  <c r="P31" i="28"/>
  <c r="L31" i="28"/>
  <c r="P23" i="28"/>
  <c r="L23" i="28"/>
  <c r="P24" i="28"/>
  <c r="L24" i="28"/>
  <c r="P32" i="28"/>
  <c r="L32" i="28"/>
  <c r="P8" i="28"/>
  <c r="L8" i="28"/>
  <c r="P13" i="28"/>
  <c r="L13" i="28"/>
  <c r="P26" i="28"/>
  <c r="L26" i="28"/>
  <c r="S46" i="29" l="1"/>
  <c r="S16" i="29"/>
  <c r="S22" i="29"/>
  <c r="S31" i="29"/>
  <c r="S33" i="29"/>
  <c r="S50" i="29"/>
  <c r="S48" i="29"/>
  <c r="S44" i="29"/>
  <c r="S42" i="29"/>
  <c r="S40" i="29"/>
  <c r="S26" i="29"/>
  <c r="S32" i="29"/>
  <c r="S11" i="29"/>
  <c r="S18" i="29"/>
  <c r="S34" i="29"/>
  <c r="S49" i="29"/>
  <c r="S47" i="29"/>
  <c r="S45" i="29"/>
  <c r="S43" i="29"/>
  <c r="S41" i="29"/>
  <c r="A49" i="30"/>
  <c r="A50" i="30"/>
  <c r="A52" i="30"/>
  <c r="A30" i="30"/>
  <c r="A51" i="30"/>
  <c r="S23" i="29"/>
  <c r="S29" i="29"/>
  <c r="A6" i="30"/>
  <c r="A19" i="30"/>
  <c r="A36" i="30"/>
  <c r="A46" i="30"/>
  <c r="A34" i="30"/>
  <c r="S30" i="29"/>
  <c r="S9" i="29"/>
  <c r="A7" i="30"/>
  <c r="A16" i="30"/>
  <c r="A29" i="30"/>
  <c r="A18" i="30"/>
  <c r="A27" i="30"/>
  <c r="A13" i="30"/>
  <c r="A23" i="30"/>
  <c r="A54" i="30"/>
  <c r="A20" i="30"/>
  <c r="A42" i="30"/>
  <c r="A25" i="30"/>
  <c r="A10" i="30"/>
  <c r="A31" i="30"/>
  <c r="A44" i="30"/>
  <c r="A48" i="30"/>
  <c r="A28" i="30"/>
  <c r="A14" i="30"/>
  <c r="A26" i="30"/>
  <c r="A21" i="30"/>
  <c r="A17" i="30"/>
  <c r="A45" i="30"/>
  <c r="A47" i="30"/>
  <c r="A53" i="30"/>
  <c r="A9" i="30"/>
  <c r="A33" i="30"/>
  <c r="A15" i="30"/>
  <c r="A40" i="30"/>
  <c r="A12" i="30"/>
  <c r="A39" i="30"/>
  <c r="A41" i="30"/>
  <c r="A43" i="30"/>
  <c r="A22" i="30"/>
  <c r="A8" i="30"/>
  <c r="A24" i="30"/>
  <c r="A32" i="30"/>
  <c r="A35" i="30"/>
  <c r="A11" i="30"/>
  <c r="A37" i="30"/>
  <c r="A38" i="30"/>
  <c r="S24" i="29"/>
  <c r="S19" i="29"/>
  <c r="S7" i="29"/>
  <c r="S15" i="29"/>
  <c r="S38" i="29"/>
  <c r="S21" i="29"/>
  <c r="S17" i="29"/>
  <c r="S36" i="29"/>
  <c r="S28" i="29"/>
  <c r="S10" i="29"/>
  <c r="S37" i="29"/>
  <c r="S35" i="29"/>
  <c r="S25" i="29"/>
  <c r="S8" i="29"/>
  <c r="S12" i="29"/>
  <c r="S13" i="29"/>
  <c r="S6" i="29"/>
  <c r="K26" i="28"/>
  <c r="O26" i="28"/>
  <c r="K13" i="28"/>
  <c r="O13" i="28"/>
  <c r="K8" i="28"/>
  <c r="S8" i="28" s="1"/>
  <c r="O22" i="28"/>
  <c r="O28" i="28"/>
  <c r="O7" i="28"/>
  <c r="K29" i="28"/>
  <c r="K10" i="28"/>
  <c r="K36" i="28"/>
  <c r="O29" i="28"/>
  <c r="O10" i="28"/>
  <c r="K22" i="28"/>
  <c r="S22" i="28" s="1"/>
  <c r="K28" i="28"/>
  <c r="S28" i="28" s="1"/>
  <c r="K7" i="28"/>
  <c r="O40" i="28"/>
  <c r="O33" i="28"/>
  <c r="O12" i="28"/>
  <c r="K9" i="28"/>
  <c r="K11" i="28"/>
  <c r="K19" i="28"/>
  <c r="O9" i="28"/>
  <c r="O11" i="28"/>
  <c r="O19" i="28"/>
  <c r="K33" i="28"/>
  <c r="S33" i="28" s="1"/>
  <c r="K12" i="28"/>
  <c r="S12" i="28" s="1"/>
  <c r="K32" i="28"/>
  <c r="O32" i="28"/>
  <c r="K24" i="28"/>
  <c r="O24" i="28"/>
  <c r="K23" i="28"/>
  <c r="O23" i="28"/>
  <c r="K31" i="28"/>
  <c r="O31" i="28"/>
  <c r="K17" i="28"/>
  <c r="O17" i="28"/>
  <c r="K16" i="28"/>
  <c r="O16" i="28"/>
  <c r="K15" i="28"/>
  <c r="O15" i="28"/>
  <c r="K35" i="28"/>
  <c r="O35" i="28"/>
  <c r="K14" i="28"/>
  <c r="O14" i="28"/>
  <c r="K34" i="28"/>
  <c r="O34" i="28"/>
  <c r="K21" i="28"/>
  <c r="O21" i="28"/>
  <c r="K20" i="28"/>
  <c r="O20" i="28"/>
  <c r="K6" i="28"/>
  <c r="O6" i="28"/>
  <c r="K25" i="28"/>
  <c r="O25" i="28"/>
  <c r="K18" i="28"/>
  <c r="O18" i="28"/>
  <c r="K30" i="28"/>
  <c r="O30" i="28"/>
  <c r="K27" i="28"/>
  <c r="O27" i="28"/>
  <c r="O36" i="28"/>
  <c r="K37" i="28"/>
  <c r="O37" i="28"/>
  <c r="K38" i="28"/>
  <c r="O38" i="28"/>
  <c r="K39" i="28"/>
  <c r="O39" i="28"/>
  <c r="K40" i="28"/>
  <c r="R25" i="24"/>
  <c r="N17" i="24"/>
  <c r="P28" i="24"/>
  <c r="P25" i="24"/>
  <c r="P9" i="24"/>
  <c r="P6" i="24"/>
  <c r="P36" i="24"/>
  <c r="P37" i="24"/>
  <c r="P38" i="24"/>
  <c r="L28" i="24"/>
  <c r="L25" i="24"/>
  <c r="L9" i="24"/>
  <c r="L6" i="24"/>
  <c r="L36" i="24"/>
  <c r="L37" i="24"/>
  <c r="L38" i="24"/>
  <c r="P24" i="24"/>
  <c r="P23" i="24"/>
  <c r="P14" i="24"/>
  <c r="P35" i="24"/>
  <c r="P16" i="24"/>
  <c r="P17" i="24"/>
  <c r="P27" i="24"/>
  <c r="P12" i="24"/>
  <c r="P32" i="24"/>
  <c r="P18" i="24"/>
  <c r="P39" i="24"/>
  <c r="P40" i="24"/>
  <c r="P41" i="24"/>
  <c r="P42" i="24"/>
  <c r="P43" i="24"/>
  <c r="P44" i="24"/>
  <c r="L24" i="24"/>
  <c r="L23" i="24"/>
  <c r="L14" i="24"/>
  <c r="L35" i="24"/>
  <c r="L16" i="24"/>
  <c r="L17" i="24"/>
  <c r="L27" i="24"/>
  <c r="L12" i="24"/>
  <c r="L32" i="24"/>
  <c r="L18" i="24"/>
  <c r="L39" i="24"/>
  <c r="L40" i="24"/>
  <c r="L41" i="24"/>
  <c r="L42" i="24"/>
  <c r="L43" i="24"/>
  <c r="L44" i="24"/>
  <c r="C51" i="27"/>
  <c r="O45" i="27" s="1"/>
  <c r="P50" i="27"/>
  <c r="O50" i="27"/>
  <c r="L50" i="27"/>
  <c r="K50" i="27"/>
  <c r="P49" i="27"/>
  <c r="O49" i="27"/>
  <c r="L49" i="27"/>
  <c r="K49" i="27"/>
  <c r="P48" i="27"/>
  <c r="O48" i="27"/>
  <c r="L48" i="27"/>
  <c r="K48" i="27"/>
  <c r="P47" i="27"/>
  <c r="O47" i="27"/>
  <c r="L47" i="27"/>
  <c r="K47" i="27"/>
  <c r="P46" i="27"/>
  <c r="O46" i="27"/>
  <c r="L46" i="27"/>
  <c r="K46" i="27"/>
  <c r="L45" i="27"/>
  <c r="P16" i="27"/>
  <c r="L16" i="27"/>
  <c r="K16" i="27"/>
  <c r="P31" i="27"/>
  <c r="O31" i="27"/>
  <c r="L31" i="27"/>
  <c r="K31" i="27"/>
  <c r="P8" i="27"/>
  <c r="O8" i="27"/>
  <c r="L8" i="27"/>
  <c r="K8" i="27"/>
  <c r="P18" i="27"/>
  <c r="O18" i="27"/>
  <c r="L18" i="27"/>
  <c r="K18" i="27"/>
  <c r="P23" i="27"/>
  <c r="O23" i="27"/>
  <c r="L23" i="27"/>
  <c r="K23" i="27"/>
  <c r="P20" i="27"/>
  <c r="O20" i="27"/>
  <c r="L20" i="27"/>
  <c r="K20" i="27"/>
  <c r="P12" i="27"/>
  <c r="O12" i="27"/>
  <c r="L12" i="27"/>
  <c r="K12" i="27"/>
  <c r="P26" i="27"/>
  <c r="O26" i="27"/>
  <c r="L26" i="27"/>
  <c r="K26" i="27"/>
  <c r="P14" i="27"/>
  <c r="O14" i="27"/>
  <c r="L14" i="27"/>
  <c r="K14" i="27"/>
  <c r="P25" i="27"/>
  <c r="O25" i="27"/>
  <c r="L25" i="27"/>
  <c r="K25" i="27"/>
  <c r="P27" i="27"/>
  <c r="O27" i="27"/>
  <c r="L27" i="27"/>
  <c r="K27" i="27"/>
  <c r="P7" i="27"/>
  <c r="O7" i="27"/>
  <c r="L7" i="27"/>
  <c r="K7" i="27"/>
  <c r="P28" i="27"/>
  <c r="O28" i="27"/>
  <c r="L28" i="27"/>
  <c r="K28" i="27"/>
  <c r="P22" i="27"/>
  <c r="O22" i="27"/>
  <c r="L22" i="27"/>
  <c r="K22" i="27"/>
  <c r="P24" i="27"/>
  <c r="O24" i="27"/>
  <c r="L24" i="27"/>
  <c r="K24" i="27"/>
  <c r="P17" i="27"/>
  <c r="O17" i="27"/>
  <c r="L17" i="27"/>
  <c r="K17" i="27"/>
  <c r="P6" i="27"/>
  <c r="O6" i="27"/>
  <c r="L6" i="27"/>
  <c r="K6" i="27"/>
  <c r="P11" i="27"/>
  <c r="O11" i="27"/>
  <c r="L11" i="27"/>
  <c r="K11" i="27"/>
  <c r="P21" i="27"/>
  <c r="O21" i="27"/>
  <c r="L21" i="27"/>
  <c r="K21" i="27"/>
  <c r="C31" i="25"/>
  <c r="O30" i="25" s="1"/>
  <c r="P30" i="25"/>
  <c r="L30" i="25"/>
  <c r="P29" i="25"/>
  <c r="L29" i="25"/>
  <c r="P28" i="25"/>
  <c r="L28" i="25"/>
  <c r="P27" i="25"/>
  <c r="L27" i="25"/>
  <c r="P26" i="25"/>
  <c r="L26" i="25"/>
  <c r="P25" i="25"/>
  <c r="L25" i="25"/>
  <c r="P24" i="25"/>
  <c r="L24" i="25"/>
  <c r="P23" i="25"/>
  <c r="L23" i="25"/>
  <c r="P22" i="25"/>
  <c r="L22" i="25"/>
  <c r="P21" i="25"/>
  <c r="L21" i="25"/>
  <c r="P20" i="25"/>
  <c r="L20" i="25"/>
  <c r="P19" i="25"/>
  <c r="L19" i="25"/>
  <c r="P18" i="25"/>
  <c r="L18" i="25"/>
  <c r="P17" i="25"/>
  <c r="L17" i="25"/>
  <c r="P16" i="25"/>
  <c r="L16" i="25"/>
  <c r="P15" i="25"/>
  <c r="L15" i="25"/>
  <c r="P14" i="25"/>
  <c r="L14" i="25"/>
  <c r="P13" i="25"/>
  <c r="L13" i="25"/>
  <c r="P12" i="25"/>
  <c r="L12" i="25"/>
  <c r="P11" i="25"/>
  <c r="L11" i="25"/>
  <c r="P10" i="25"/>
  <c r="L10" i="25"/>
  <c r="P9" i="25"/>
  <c r="L9" i="25"/>
  <c r="P8" i="25"/>
  <c r="L8" i="25"/>
  <c r="P7" i="25"/>
  <c r="L7" i="25"/>
  <c r="P6" i="25"/>
  <c r="L6" i="25"/>
  <c r="S7" i="28" l="1"/>
  <c r="K6" i="25"/>
  <c r="S6" i="25" s="1"/>
  <c r="A6" i="25" s="1"/>
  <c r="O6" i="25"/>
  <c r="K7" i="25"/>
  <c r="S7" i="25" s="1"/>
  <c r="A7" i="25" s="1"/>
  <c r="O7" i="25"/>
  <c r="K8" i="25"/>
  <c r="S8" i="25" s="1"/>
  <c r="A8" i="25" s="1"/>
  <c r="O8" i="25"/>
  <c r="K9" i="25"/>
  <c r="S9" i="25" s="1"/>
  <c r="A9" i="25" s="1"/>
  <c r="O9" i="25"/>
  <c r="K10" i="25"/>
  <c r="S10" i="25" s="1"/>
  <c r="A10" i="25" s="1"/>
  <c r="O10" i="25"/>
  <c r="K11" i="25"/>
  <c r="S11" i="25" s="1"/>
  <c r="A11" i="25" s="1"/>
  <c r="O11" i="25"/>
  <c r="K12" i="25"/>
  <c r="S12" i="25" s="1"/>
  <c r="A12" i="25" s="1"/>
  <c r="O12" i="25"/>
  <c r="K13" i="25"/>
  <c r="S13" i="25" s="1"/>
  <c r="A13" i="25" s="1"/>
  <c r="O13" i="25"/>
  <c r="K14" i="25"/>
  <c r="S14" i="25" s="1"/>
  <c r="A14" i="25" s="1"/>
  <c r="O14" i="25"/>
  <c r="K15" i="25"/>
  <c r="S15" i="25" s="1"/>
  <c r="A15" i="25" s="1"/>
  <c r="O15" i="25"/>
  <c r="K16" i="25"/>
  <c r="S16" i="25" s="1"/>
  <c r="A16" i="25" s="1"/>
  <c r="O16" i="25"/>
  <c r="K17" i="25"/>
  <c r="S17" i="25" s="1"/>
  <c r="A17" i="25" s="1"/>
  <c r="O17" i="25"/>
  <c r="K18" i="25"/>
  <c r="S18" i="25" s="1"/>
  <c r="A18" i="25" s="1"/>
  <c r="A21" i="29"/>
  <c r="A29" i="29"/>
  <c r="A44" i="29"/>
  <c r="A37" i="29"/>
  <c r="A36" i="29"/>
  <c r="A28" i="29"/>
  <c r="A10" i="29"/>
  <c r="A40" i="29"/>
  <c r="A38" i="29"/>
  <c r="A20" i="29"/>
  <c r="A27" i="29"/>
  <c r="A15" i="29"/>
  <c r="A39" i="29"/>
  <c r="A33" i="29"/>
  <c r="A22" i="29"/>
  <c r="A11" i="29"/>
  <c r="A31" i="29"/>
  <c r="A16" i="29"/>
  <c r="A23" i="29"/>
  <c r="A41" i="29"/>
  <c r="A47" i="29"/>
  <c r="A19" i="29"/>
  <c r="A34" i="29"/>
  <c r="A6" i="29"/>
  <c r="A13" i="29"/>
  <c r="A43" i="29"/>
  <c r="A45" i="29"/>
  <c r="A49" i="29"/>
  <c r="A18" i="29"/>
  <c r="A17" i="29"/>
  <c r="A24" i="29"/>
  <c r="A7" i="29"/>
  <c r="A14" i="29"/>
  <c r="A12" i="29"/>
  <c r="A25" i="29"/>
  <c r="A32" i="29"/>
  <c r="A30" i="29"/>
  <c r="A46" i="29"/>
  <c r="A50" i="29"/>
  <c r="A8" i="29"/>
  <c r="A35" i="29"/>
  <c r="A26" i="29"/>
  <c r="A9" i="29"/>
  <c r="A42" i="29"/>
  <c r="A48" i="29"/>
  <c r="S13" i="28"/>
  <c r="S26" i="28"/>
  <c r="S10" i="28"/>
  <c r="S29" i="28"/>
  <c r="S40" i="28"/>
  <c r="S11" i="28"/>
  <c r="S19" i="28"/>
  <c r="S9" i="28"/>
  <c r="O16" i="27"/>
  <c r="S16" i="27" s="1"/>
  <c r="S35" i="28"/>
  <c r="S15" i="28"/>
  <c r="S16" i="28"/>
  <c r="S17" i="28"/>
  <c r="S31" i="28"/>
  <c r="S23" i="28"/>
  <c r="S24" i="28"/>
  <c r="S32" i="28"/>
  <c r="S39" i="28"/>
  <c r="S38" i="28"/>
  <c r="S37" i="28"/>
  <c r="S36" i="28"/>
  <c r="S27" i="28"/>
  <c r="S30" i="28"/>
  <c r="S18" i="28"/>
  <c r="S25" i="28"/>
  <c r="S6" i="28"/>
  <c r="S20" i="28"/>
  <c r="S21" i="28"/>
  <c r="S34" i="28"/>
  <c r="S14" i="28"/>
  <c r="O30" i="27"/>
  <c r="O19" i="27"/>
  <c r="O13" i="27"/>
  <c r="O34" i="27"/>
  <c r="O36" i="27"/>
  <c r="K15" i="27"/>
  <c r="K32" i="27"/>
  <c r="K33" i="27"/>
  <c r="K10" i="27"/>
  <c r="K35" i="27"/>
  <c r="O15" i="27"/>
  <c r="O32" i="27"/>
  <c r="O33" i="27"/>
  <c r="O10" i="27"/>
  <c r="O35" i="27"/>
  <c r="K30" i="27"/>
  <c r="K19" i="27"/>
  <c r="K13" i="27"/>
  <c r="K34" i="27"/>
  <c r="K36" i="27"/>
  <c r="O29" i="27"/>
  <c r="O38" i="27"/>
  <c r="O40" i="27"/>
  <c r="O42" i="27"/>
  <c r="O44" i="27"/>
  <c r="K29" i="27"/>
  <c r="K38" i="27"/>
  <c r="K40" i="27"/>
  <c r="K42" i="27"/>
  <c r="K44" i="27"/>
  <c r="O9" i="27"/>
  <c r="O37" i="27"/>
  <c r="O39" i="27"/>
  <c r="O41" i="27"/>
  <c r="O43" i="27"/>
  <c r="K9" i="27"/>
  <c r="K37" i="27"/>
  <c r="K39" i="27"/>
  <c r="K41" i="27"/>
  <c r="K43" i="27"/>
  <c r="K45" i="27"/>
  <c r="S45" i="27" s="1"/>
  <c r="S21" i="27"/>
  <c r="S11" i="27"/>
  <c r="S6" i="27"/>
  <c r="S17" i="27"/>
  <c r="S24" i="27"/>
  <c r="S22" i="27"/>
  <c r="S28" i="27"/>
  <c r="S7" i="27"/>
  <c r="S27" i="27"/>
  <c r="S25" i="27"/>
  <c r="S14" i="27"/>
  <c r="S26" i="27"/>
  <c r="S12" i="27"/>
  <c r="S20" i="27"/>
  <c r="S23" i="27"/>
  <c r="S18" i="27"/>
  <c r="S8" i="27"/>
  <c r="S31" i="27"/>
  <c r="S46" i="27"/>
  <c r="S47" i="27"/>
  <c r="S48" i="27"/>
  <c r="S49" i="27"/>
  <c r="S50" i="27"/>
  <c r="O18" i="25"/>
  <c r="K19" i="25"/>
  <c r="S19" i="25" s="1"/>
  <c r="A19" i="25" s="1"/>
  <c r="O19" i="25"/>
  <c r="K20" i="25"/>
  <c r="S20" i="25" s="1"/>
  <c r="A20" i="25" s="1"/>
  <c r="O20" i="25"/>
  <c r="K21" i="25"/>
  <c r="S21" i="25" s="1"/>
  <c r="A21" i="25" s="1"/>
  <c r="O21" i="25"/>
  <c r="K22" i="25"/>
  <c r="S22" i="25" s="1"/>
  <c r="A22" i="25" s="1"/>
  <c r="O22" i="25"/>
  <c r="K23" i="25"/>
  <c r="S23" i="25" s="1"/>
  <c r="A23" i="25" s="1"/>
  <c r="O23" i="25"/>
  <c r="K24" i="25"/>
  <c r="S24" i="25" s="1"/>
  <c r="A24" i="25" s="1"/>
  <c r="O24" i="25"/>
  <c r="K25" i="25"/>
  <c r="S25" i="25" s="1"/>
  <c r="A25" i="25" s="1"/>
  <c r="O25" i="25"/>
  <c r="K26" i="25"/>
  <c r="S26" i="25" s="1"/>
  <c r="A26" i="25" s="1"/>
  <c r="O26" i="25"/>
  <c r="K27" i="25"/>
  <c r="S27" i="25" s="1"/>
  <c r="A27" i="25" s="1"/>
  <c r="O27" i="25"/>
  <c r="K28" i="25"/>
  <c r="S28" i="25" s="1"/>
  <c r="A28" i="25" s="1"/>
  <c r="O28" i="25"/>
  <c r="K29" i="25"/>
  <c r="S29" i="25" s="1"/>
  <c r="A29" i="25" s="1"/>
  <c r="O29" i="25"/>
  <c r="K30" i="25"/>
  <c r="S30" i="25" s="1"/>
  <c r="A30" i="25" s="1"/>
  <c r="C53" i="24"/>
  <c r="K44" i="24" s="1"/>
  <c r="P52" i="24"/>
  <c r="L52" i="24"/>
  <c r="P51" i="24"/>
  <c r="L51" i="24"/>
  <c r="P50" i="24"/>
  <c r="L50" i="24"/>
  <c r="P49" i="24"/>
  <c r="L49" i="24"/>
  <c r="P48" i="24"/>
  <c r="L48" i="24"/>
  <c r="P47" i="24"/>
  <c r="L47" i="24"/>
  <c r="P46" i="24"/>
  <c r="L46" i="24"/>
  <c r="P45" i="24"/>
  <c r="O45" i="24"/>
  <c r="L45" i="24"/>
  <c r="K45" i="24"/>
  <c r="P30" i="24"/>
  <c r="L30" i="24"/>
  <c r="P11" i="24"/>
  <c r="L11" i="24"/>
  <c r="P21" i="24"/>
  <c r="L21" i="24"/>
  <c r="P33" i="24"/>
  <c r="L33" i="24"/>
  <c r="P10" i="24"/>
  <c r="L10" i="24"/>
  <c r="P20" i="24"/>
  <c r="L20" i="24"/>
  <c r="P26" i="24"/>
  <c r="L26" i="24"/>
  <c r="P31" i="24"/>
  <c r="L31" i="24"/>
  <c r="P29" i="24"/>
  <c r="L29" i="24"/>
  <c r="P19" i="24"/>
  <c r="L19" i="24"/>
  <c r="P34" i="24"/>
  <c r="L34" i="24"/>
  <c r="P7" i="24"/>
  <c r="L7" i="24"/>
  <c r="P8" i="24"/>
  <c r="L8" i="24"/>
  <c r="P15" i="24"/>
  <c r="O15" i="24"/>
  <c r="L15" i="24"/>
  <c r="K15" i="24"/>
  <c r="P13" i="24"/>
  <c r="O13" i="24"/>
  <c r="L13" i="24"/>
  <c r="K13" i="24"/>
  <c r="P22" i="24"/>
  <c r="O22" i="24"/>
  <c r="L22" i="24"/>
  <c r="K22" i="24"/>
  <c r="A10" i="28" l="1"/>
  <c r="A7" i="28"/>
  <c r="A12" i="28"/>
  <c r="A36" i="28"/>
  <c r="A38" i="28"/>
  <c r="A6" i="28"/>
  <c r="A37" i="28"/>
  <c r="A39" i="28"/>
  <c r="A8" i="28"/>
  <c r="A40" i="28"/>
  <c r="S41" i="27"/>
  <c r="S37" i="27"/>
  <c r="S42" i="27"/>
  <c r="S38" i="27"/>
  <c r="S34" i="27"/>
  <c r="S19" i="27"/>
  <c r="S10" i="27"/>
  <c r="S32" i="27"/>
  <c r="S36" i="27"/>
  <c r="S13" i="27"/>
  <c r="S30" i="27"/>
  <c r="S35" i="27"/>
  <c r="S33" i="27"/>
  <c r="S15" i="27"/>
  <c r="S43" i="27"/>
  <c r="S39" i="27"/>
  <c r="S9" i="27"/>
  <c r="S44" i="27"/>
  <c r="S40" i="27"/>
  <c r="S29" i="27"/>
  <c r="K8" i="24"/>
  <c r="O8" i="24"/>
  <c r="K7" i="24"/>
  <c r="O7" i="24"/>
  <c r="K34" i="24"/>
  <c r="O34" i="24"/>
  <c r="K19" i="24"/>
  <c r="O19" i="24"/>
  <c r="K29" i="24"/>
  <c r="O29" i="24"/>
  <c r="K31" i="24"/>
  <c r="O31" i="24"/>
  <c r="K26" i="24"/>
  <c r="O26" i="24"/>
  <c r="K20" i="24"/>
  <c r="O20" i="24"/>
  <c r="K10" i="24"/>
  <c r="O10" i="24"/>
  <c r="K33" i="24"/>
  <c r="O33" i="24"/>
  <c r="K21" i="24"/>
  <c r="O21" i="24"/>
  <c r="K11" i="24"/>
  <c r="O11" i="24"/>
  <c r="K30" i="24"/>
  <c r="O30" i="24"/>
  <c r="O44" i="24"/>
  <c r="S44" i="24" s="1"/>
  <c r="O25" i="24"/>
  <c r="O6" i="24"/>
  <c r="O37" i="24"/>
  <c r="K28" i="24"/>
  <c r="K9" i="24"/>
  <c r="K36" i="24"/>
  <c r="O28" i="24"/>
  <c r="O9" i="24"/>
  <c r="O36" i="24"/>
  <c r="K25" i="24"/>
  <c r="K6" i="24"/>
  <c r="K37" i="24"/>
  <c r="O52" i="24"/>
  <c r="O23" i="24"/>
  <c r="O35" i="24"/>
  <c r="O17" i="24"/>
  <c r="O12" i="24"/>
  <c r="O18" i="24"/>
  <c r="O39" i="24"/>
  <c r="O41" i="24"/>
  <c r="O43" i="24"/>
  <c r="K24" i="24"/>
  <c r="K14" i="24"/>
  <c r="K16" i="24"/>
  <c r="K27" i="24"/>
  <c r="K32" i="24"/>
  <c r="K38" i="24"/>
  <c r="K40" i="24"/>
  <c r="K42" i="24"/>
  <c r="O24" i="24"/>
  <c r="O14" i="24"/>
  <c r="O16" i="24"/>
  <c r="O27" i="24"/>
  <c r="O32" i="24"/>
  <c r="O38" i="24"/>
  <c r="O40" i="24"/>
  <c r="O42" i="24"/>
  <c r="K23" i="24"/>
  <c r="K35" i="24"/>
  <c r="S35" i="24" s="1"/>
  <c r="K17" i="24"/>
  <c r="K12" i="24"/>
  <c r="S12" i="24" s="1"/>
  <c r="K18" i="24"/>
  <c r="K39" i="24"/>
  <c r="K41" i="24"/>
  <c r="K43" i="24"/>
  <c r="S43" i="24" s="1"/>
  <c r="S22" i="24"/>
  <c r="S13" i="24"/>
  <c r="S15" i="24"/>
  <c r="S45" i="24"/>
  <c r="K46" i="24"/>
  <c r="O46" i="24"/>
  <c r="K47" i="24"/>
  <c r="O47" i="24"/>
  <c r="K48" i="24"/>
  <c r="O48" i="24"/>
  <c r="K49" i="24"/>
  <c r="O49" i="24"/>
  <c r="K50" i="24"/>
  <c r="O50" i="24"/>
  <c r="K51" i="24"/>
  <c r="O51" i="24"/>
  <c r="K52" i="24"/>
  <c r="P20" i="22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S41" i="24" l="1"/>
  <c r="S39" i="24"/>
  <c r="S17" i="24"/>
  <c r="S23" i="24"/>
  <c r="S18" i="24"/>
  <c r="A29" i="27"/>
  <c r="A42" i="27"/>
  <c r="A18" i="27"/>
  <c r="S8" i="24"/>
  <c r="A28" i="27"/>
  <c r="A7" i="27"/>
  <c r="A49" i="27"/>
  <c r="A41" i="27"/>
  <c r="A17" i="27"/>
  <c r="A26" i="27"/>
  <c r="A45" i="27"/>
  <c r="A6" i="27"/>
  <c r="A14" i="27"/>
  <c r="A9" i="27"/>
  <c r="A11" i="27"/>
  <c r="A22" i="27"/>
  <c r="A25" i="27"/>
  <c r="A20" i="27"/>
  <c r="A31" i="27"/>
  <c r="A47" i="27"/>
  <c r="A21" i="27"/>
  <c r="A24" i="27"/>
  <c r="A27" i="27"/>
  <c r="A12" i="27"/>
  <c r="A37" i="27"/>
  <c r="A38" i="27"/>
  <c r="A40" i="27"/>
  <c r="A44" i="27"/>
  <c r="A39" i="27"/>
  <c r="A15" i="27"/>
  <c r="A23" i="27"/>
  <c r="A16" i="27"/>
  <c r="A48" i="27"/>
  <c r="A35" i="27"/>
  <c r="A19" i="27"/>
  <c r="A32" i="27"/>
  <c r="A36" i="27"/>
  <c r="A33" i="27"/>
  <c r="A30" i="27"/>
  <c r="A43" i="27"/>
  <c r="A8" i="27"/>
  <c r="A46" i="27"/>
  <c r="A50" i="27"/>
  <c r="A34" i="27"/>
  <c r="A10" i="27"/>
  <c r="A13" i="27"/>
  <c r="S29" i="24"/>
  <c r="S26" i="24"/>
  <c r="S34" i="24"/>
  <c r="S10" i="24"/>
  <c r="S33" i="24"/>
  <c r="S20" i="24"/>
  <c r="S31" i="24"/>
  <c r="S19" i="24"/>
  <c r="S7" i="24"/>
  <c r="S30" i="24"/>
  <c r="S11" i="24"/>
  <c r="S21" i="24"/>
  <c r="S6" i="24"/>
  <c r="S9" i="24"/>
  <c r="S37" i="24"/>
  <c r="S25" i="24"/>
  <c r="S36" i="24"/>
  <c r="S28" i="24"/>
  <c r="S52" i="24"/>
  <c r="S40" i="24"/>
  <c r="S32" i="24"/>
  <c r="S16" i="24"/>
  <c r="S24" i="24"/>
  <c r="S42" i="24"/>
  <c r="S38" i="24"/>
  <c r="S27" i="24"/>
  <c r="S14" i="24"/>
  <c r="S51" i="24"/>
  <c r="S50" i="24"/>
  <c r="S49" i="24"/>
  <c r="S48" i="24"/>
  <c r="S47" i="24"/>
  <c r="S46" i="24"/>
  <c r="C31" i="23"/>
  <c r="O30" i="23" s="1"/>
  <c r="P30" i="23"/>
  <c r="L30" i="23"/>
  <c r="P29" i="23"/>
  <c r="L29" i="23"/>
  <c r="P28" i="23"/>
  <c r="L28" i="23"/>
  <c r="P11" i="23"/>
  <c r="L11" i="23"/>
  <c r="P18" i="23"/>
  <c r="L18" i="23"/>
  <c r="P26" i="23"/>
  <c r="L26" i="23"/>
  <c r="P14" i="23"/>
  <c r="L14" i="23"/>
  <c r="P25" i="23"/>
  <c r="L25" i="23"/>
  <c r="P15" i="23"/>
  <c r="L15" i="23"/>
  <c r="P16" i="23"/>
  <c r="L16" i="23"/>
  <c r="P6" i="23"/>
  <c r="L6" i="23"/>
  <c r="P9" i="23"/>
  <c r="O9" i="23"/>
  <c r="L9" i="23"/>
  <c r="K9" i="23"/>
  <c r="P7" i="23"/>
  <c r="O7" i="23"/>
  <c r="L7" i="23"/>
  <c r="K7" i="23"/>
  <c r="P20" i="23"/>
  <c r="O20" i="23"/>
  <c r="L20" i="23"/>
  <c r="K20" i="23"/>
  <c r="P17" i="23"/>
  <c r="O17" i="23"/>
  <c r="L17" i="23"/>
  <c r="K17" i="23"/>
  <c r="P10" i="23"/>
  <c r="O10" i="23"/>
  <c r="L10" i="23"/>
  <c r="K10" i="23"/>
  <c r="P27" i="23"/>
  <c r="O27" i="23"/>
  <c r="L27" i="23"/>
  <c r="K27" i="23"/>
  <c r="P23" i="23"/>
  <c r="O23" i="23"/>
  <c r="L23" i="23"/>
  <c r="K23" i="23"/>
  <c r="P22" i="23"/>
  <c r="O22" i="23"/>
  <c r="L22" i="23"/>
  <c r="K22" i="23"/>
  <c r="P24" i="23"/>
  <c r="O24" i="23"/>
  <c r="L24" i="23"/>
  <c r="K24" i="23"/>
  <c r="P12" i="23"/>
  <c r="O12" i="23"/>
  <c r="L12" i="23"/>
  <c r="K12" i="23"/>
  <c r="P8" i="23"/>
  <c r="O8" i="23"/>
  <c r="L8" i="23"/>
  <c r="K8" i="23"/>
  <c r="P19" i="23"/>
  <c r="O19" i="23"/>
  <c r="L19" i="23"/>
  <c r="K19" i="23"/>
  <c r="P13" i="23"/>
  <c r="O13" i="23"/>
  <c r="L13" i="23"/>
  <c r="K13" i="23"/>
  <c r="P21" i="23"/>
  <c r="O21" i="23"/>
  <c r="L21" i="23"/>
  <c r="K21" i="23"/>
  <c r="A14" i="24" l="1"/>
  <c r="A26" i="24"/>
  <c r="A43" i="24"/>
  <c r="A47" i="24"/>
  <c r="A49" i="24"/>
  <c r="A51" i="24"/>
  <c r="A12" i="24"/>
  <c r="A13" i="24"/>
  <c r="A8" i="24"/>
  <c r="A35" i="24"/>
  <c r="A46" i="24"/>
  <c r="A48" i="24"/>
  <c r="A50" i="24"/>
  <c r="A19" i="24"/>
  <c r="A22" i="24"/>
  <c r="A30" i="24"/>
  <c r="A29" i="24"/>
  <c r="A39" i="24"/>
  <c r="A38" i="24"/>
  <c r="A24" i="24"/>
  <c r="A15" i="24"/>
  <c r="A20" i="24"/>
  <c r="A45" i="24"/>
  <c r="A34" i="24"/>
  <c r="A21" i="24"/>
  <c r="A10" i="24"/>
  <c r="A7" i="24"/>
  <c r="A31" i="24"/>
  <c r="A41" i="24"/>
  <c r="A18" i="24"/>
  <c r="A17" i="24"/>
  <c r="A23" i="24"/>
  <c r="A27" i="24"/>
  <c r="A42" i="24"/>
  <c r="A16" i="24"/>
  <c r="A40" i="24"/>
  <c r="A52" i="24"/>
  <c r="A36" i="24"/>
  <c r="A37" i="24"/>
  <c r="A6" i="24"/>
  <c r="A11" i="24"/>
  <c r="A9" i="24"/>
  <c r="A32" i="24"/>
  <c r="A33" i="24"/>
  <c r="A44" i="24"/>
  <c r="A25" i="24"/>
  <c r="A28" i="24"/>
  <c r="S21" i="23"/>
  <c r="S13" i="23"/>
  <c r="S19" i="23"/>
  <c r="S8" i="23"/>
  <c r="S12" i="23"/>
  <c r="S24" i="23"/>
  <c r="S22" i="23"/>
  <c r="S23" i="23"/>
  <c r="S27" i="23"/>
  <c r="S10" i="23"/>
  <c r="S9" i="23"/>
  <c r="S17" i="23"/>
  <c r="S7" i="23"/>
  <c r="S20" i="23"/>
  <c r="K6" i="23"/>
  <c r="O6" i="23"/>
  <c r="K16" i="23"/>
  <c r="O16" i="23"/>
  <c r="K15" i="23"/>
  <c r="O15" i="23"/>
  <c r="K25" i="23"/>
  <c r="O25" i="23"/>
  <c r="K14" i="23"/>
  <c r="O14" i="23"/>
  <c r="K26" i="23"/>
  <c r="O26" i="23"/>
  <c r="K18" i="23"/>
  <c r="O18" i="23"/>
  <c r="K11" i="23"/>
  <c r="O11" i="23"/>
  <c r="K28" i="23"/>
  <c r="O28" i="23"/>
  <c r="K29" i="23"/>
  <c r="O29" i="23"/>
  <c r="K30" i="23"/>
  <c r="S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S29" i="23" l="1"/>
  <c r="S28" i="23"/>
  <c r="S11" i="23"/>
  <c r="S18" i="23"/>
  <c r="S26" i="23"/>
  <c r="S14" i="23"/>
  <c r="S25" i="23"/>
  <c r="S15" i="23"/>
  <c r="S16" i="23"/>
  <c r="S6" i="23"/>
  <c r="C41" i="22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A6" i="23" l="1"/>
  <c r="A15" i="23"/>
  <c r="A18" i="23"/>
  <c r="A16" i="23"/>
  <c r="A25" i="23"/>
  <c r="A26" i="23"/>
  <c r="A11" i="23"/>
  <c r="A29" i="23"/>
  <c r="A22" i="23"/>
  <c r="A7" i="23"/>
  <c r="A27" i="23"/>
  <c r="A12" i="23"/>
  <c r="A24" i="23"/>
  <c r="A21" i="23"/>
  <c r="A13" i="23"/>
  <c r="A14" i="23"/>
  <c r="A28" i="23"/>
  <c r="A19" i="23"/>
  <c r="A17" i="23"/>
  <c r="A8" i="23"/>
  <c r="A9" i="23"/>
  <c r="A20" i="23"/>
  <c r="A30" i="23"/>
  <c r="A10" i="23"/>
  <c r="A23" i="23"/>
  <c r="S17" i="22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K10" i="21"/>
  <c r="K16" i="2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l="1"/>
  <c r="S10" i="21"/>
  <c r="S31" i="21"/>
  <c r="S16" i="21"/>
  <c r="A20" i="22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K6" i="20"/>
  <c r="K31" i="20"/>
  <c r="K33" i="20"/>
  <c r="K35" i="20"/>
  <c r="K37" i="20"/>
  <c r="O16" i="20"/>
  <c r="O20" i="20"/>
  <c r="O23" i="20"/>
  <c r="O30" i="20"/>
  <c r="O32" i="20"/>
  <c r="O34" i="20"/>
  <c r="O36" i="20"/>
  <c r="O38" i="20"/>
  <c r="K16" i="20"/>
  <c r="K20" i="20"/>
  <c r="K23" i="20"/>
  <c r="K30" i="20"/>
  <c r="K32" i="20"/>
  <c r="K34" i="20"/>
  <c r="K36" i="20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23" i="20" l="1"/>
  <c r="S36" i="20"/>
  <c r="S20" i="20"/>
  <c r="S11" i="20"/>
  <c r="S16" i="20"/>
  <c r="S32" i="20"/>
  <c r="S35" i="20"/>
  <c r="S38" i="20"/>
  <c r="S30" i="20"/>
  <c r="S6" i="20"/>
  <c r="S33" i="20"/>
  <c r="S37" i="20"/>
  <c r="S31" i="20"/>
  <c r="S19" i="20"/>
  <c r="S34" i="20"/>
  <c r="S9" i="20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10" i="20" l="1"/>
  <c r="A44" i="20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K42" i="19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K10" i="19"/>
  <c r="K6" i="19"/>
  <c r="K30" i="19"/>
  <c r="K19" i="19"/>
  <c r="K7" i="19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7" i="19" l="1"/>
  <c r="S11" i="19"/>
  <c r="S7" i="19"/>
  <c r="S30" i="19"/>
  <c r="S19" i="19"/>
  <c r="S42" i="19"/>
  <c r="S6" i="19"/>
  <c r="S10" i="19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O19" i="16"/>
  <c r="O14" i="16"/>
  <c r="S14" i="16" s="1"/>
  <c r="O13" i="16"/>
  <c r="O24" i="16"/>
  <c r="O21" i="16"/>
  <c r="O8" i="16"/>
  <c r="O16" i="16"/>
  <c r="O17" i="16"/>
  <c r="O11" i="16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11" i="16" l="1"/>
  <c r="S6" i="16"/>
  <c r="S17" i="17"/>
  <c r="S19" i="16"/>
  <c r="S26" i="16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L7" i="12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O20" i="11"/>
  <c r="O19" i="11"/>
  <c r="O18" i="1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S21" i="11" l="1"/>
  <c r="S18" i="11"/>
  <c r="L10" i="12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 l="1"/>
  <c r="A40" i="2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<sst xmlns="http://schemas.openxmlformats.org/spreadsheetml/2006/main" count="1744" uniqueCount="283">
  <si>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</si>
  <si>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</si>
  <si>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</si>
  <si>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</si>
  <si>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</si>
  <si>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</si>
  <si>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</si>
  <si>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</si>
  <si>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</si>
  <si>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</si>
  <si>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</si>
  <si>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</si>
  <si>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</si>
  <si>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</si>
  <si>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</si>
  <si>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</si>
  <si>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</si>
  <si>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</si>
  <si>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</si>
  <si>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</si>
  <si>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</si>
  <si>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</si>
  <si>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</si>
  <si>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</si>
  <si>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</si>
  <si>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</si>
  <si>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</si>
  <si>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</si>
  <si>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</si>
  <si>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</si>
  <si>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</si>
  <si>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</si>
  <si>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</si>
  <si>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</si>
  <si>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</si>
  <si>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</si>
  <si>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</si>
  <si>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</si>
  <si>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</si>
  <si>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</si>
  <si>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</si>
  <si>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</si>
  <si>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</si>
  <si>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</si>
  <si>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</si>
  <si>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</si>
  <si>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</si>
  <si>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</si>
  <si>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</si>
  <si>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</si>
  <si>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</si>
  <si>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</si>
  <si>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</si>
  <si>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</si>
  <si>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</si>
  <si>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</si>
  <si>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</si>
  <si>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</si>
  <si>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</si>
  <si>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</si>
  <si>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</si>
  <si>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</si>
  <si>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</si>
  <si>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</si>
  <si>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</si>
  <si>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</si>
  <si>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</si>
  <si>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</si>
  <si>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</si>
  <si>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</si>
  <si>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</si>
  <si>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</si>
  <si>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</si>
  <si>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</si>
  <si>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</si>
  <si>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</si>
  <si>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</si>
  <si>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</si>
  <si>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</si>
  <si>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</si>
  <si>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</si>
  <si>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</si>
  <si>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</si>
  <si>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</si>
  <si>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</si>
  <si>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</si>
  <si>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</si>
  <si>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</si>
  <si>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</si>
  <si>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</si>
  <si>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</si>
  <si>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</si>
  <si>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</si>
  <si>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</si>
  <si>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</si>
  <si>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</si>
  <si>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</si>
  <si>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</si>
  <si>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</si>
  <si>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</si>
  <si>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</si>
  <si>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</si>
  <si>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</si>
  <si>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</si>
  <si>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</si>
  <si>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</si>
  <si>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</si>
  <si>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</si>
  <si>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</si>
  <si>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</si>
  <si>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</si>
  <si>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</si>
  <si>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</si>
  <si>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</si>
  <si>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</si>
  <si>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</si>
  <si>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</si>
  <si>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</si>
  <si>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</si>
  <si>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</si>
  <si>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</si>
  <si>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</si>
  <si>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</si>
  <si>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</si>
  <si>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</si>
  <si>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</si>
  <si>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</si>
  <si>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</si>
  <si>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</si>
  <si>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</si>
  <si>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</si>
  <si>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</si>
  <si>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</si>
  <si>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</si>
  <si>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</si>
  <si>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</si>
  <si>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</si>
  <si>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</si>
  <si>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</si>
  <si>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</si>
  <si>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</si>
  <si>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</si>
  <si>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</si>
  <si>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</si>
  <si>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</si>
  <si>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</si>
  <si>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</si>
  <si>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</si>
  <si>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</si>
  <si>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</si>
  <si>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</si>
  <si>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</si>
  <si>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</si>
  <si>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</si>
  <si>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</si>
  <si>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</si>
  <si>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</si>
  <si>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</si>
  <si>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</si>
  <si>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</si>
  <si>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</si>
  <si>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</si>
  <si>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</si>
  <si>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</si>
  <si>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</si>
  <si>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</si>
  <si>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</si>
  <si>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</si>
  <si>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</si>
  <si>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</si>
  <si>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</si>
  <si>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</si>
  <si>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</si>
  <si>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</si>
  <si>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</si>
  <si>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</si>
  <si>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</si>
  <si>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</si>
  <si>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</si>
  <si>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</si>
  <si>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</si>
  <si>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</si>
  <si>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</si>
  <si>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</si>
  <si>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</si>
  <si>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</si>
  <si>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</si>
  <si>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</si>
  <si>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</si>
  <si>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</si>
  <si>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</si>
  <si>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</si>
  <si>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</si>
  <si>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</si>
  <si>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</si>
  <si>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</si>
  <si>
    <t xml:space="preserve">Лайт Лига 09.07.2019 (конфигурация 6R) </t>
  </si>
  <si>
    <t>Билецкий Женя/Biletskiy Eugen</t>
  </si>
  <si>
    <t>Нечволод Олег/Nechvolod Oleg</t>
  </si>
  <si>
    <t>Сосин Миша/Sosin Misha</t>
  </si>
  <si>
    <t>Остренко Стас/Ostrenko Stas</t>
  </si>
  <si>
    <t>Чoрный Костя/Chorniy Konstantin</t>
  </si>
  <si>
    <t xml:space="preserve">Кикавский Артур </t>
  </si>
  <si>
    <t>Цегельник Дмитрий</t>
  </si>
  <si>
    <t xml:space="preserve">Лайт Лига 16.07.2019 (конфигурация 3) </t>
  </si>
  <si>
    <t>Моргун Александр/Morgun Aleksandr</t>
  </si>
  <si>
    <t>Миколаенко Саша/Mykolanko Aleksandr</t>
  </si>
  <si>
    <t>Каленько Денис/Kalenko Denis</t>
  </si>
  <si>
    <t>Сидоренко Сергей/Sydorenko Dergey</t>
  </si>
  <si>
    <t>Матковский Виталий/Matkovskiy Vitaliy</t>
  </si>
  <si>
    <t>Загирський Антон/ Zagirskiy Anton</t>
  </si>
  <si>
    <t>Бойцов Викор/Boytsov Viktor</t>
  </si>
  <si>
    <t>Мелконян Артур/Melkonyan Artur</t>
  </si>
  <si>
    <t>Корсиков Алексей/Korsikov Aleksey</t>
  </si>
  <si>
    <t>Бородай Александр/Borodai Aleksandr</t>
  </si>
  <si>
    <t>Устименко Николай/Ustimenko Mykola</t>
  </si>
  <si>
    <t>Филипов Никита/Fillipov Nikita</t>
  </si>
  <si>
    <t xml:space="preserve">Лайт Лига 23.07.2019 (конфигурация 4R) </t>
  </si>
  <si>
    <t>Рыбчич Виталий/Rybchych Vitaliy</t>
  </si>
  <si>
    <t>Бабич Андрей/Babych Andrey</t>
  </si>
  <si>
    <t>Залевский Алесандр/Zalrvkiy Aleksandr</t>
  </si>
  <si>
    <t>Гриценко Влад/Gritsenko Vlad</t>
  </si>
  <si>
    <t>Дорош Андрей/Dorosh Andriy</t>
  </si>
  <si>
    <t>Дорош Богдан/Dorosh Bogdan</t>
  </si>
  <si>
    <t>Кошляк Роман/Kodhlyak Roman</t>
  </si>
  <si>
    <t>Павлушко Евген/ Pavlusko Eugen</t>
  </si>
  <si>
    <t>Сердечный Дмитрий/Serdechiy Dmitriy</t>
  </si>
  <si>
    <t>Хабалевский Андрей/Khabalevskiy Andrii</t>
  </si>
  <si>
    <t>Кулинич Игорь/Kulinich Igor</t>
  </si>
  <si>
    <t xml:space="preserve">Лайт Лига 30.07.2019 (конфигурация 11) </t>
  </si>
  <si>
    <t>Ждан-Пушкин Антон</t>
  </si>
  <si>
    <t>Остропольский Паша/Ostropolskiy Pavel</t>
  </si>
  <si>
    <t>Тыщенко Миша</t>
  </si>
  <si>
    <t>Якусик Саша</t>
  </si>
  <si>
    <t>Манило Денис</t>
  </si>
  <si>
    <t>Левченко Евгений/Levchenko Yugen</t>
  </si>
  <si>
    <t>Изюменко Максим/Izumenko Maksim</t>
  </si>
  <si>
    <t>Маркин Алексей/Markin Oleksiy</t>
  </si>
  <si>
    <t xml:space="preserve">Лайт Лига 06.08.2019 (конфигурация 10R) </t>
  </si>
  <si>
    <t>Венгловкий Геннадий/Venglovskiy Gennadiy</t>
  </si>
  <si>
    <t>Чорний Костя/Chorniy Kostya</t>
  </si>
  <si>
    <t>Степаненко Алексей/Stepanenko Aleksey</t>
  </si>
  <si>
    <t>Гетьманцев Даниил/Getmantsev Daniil</t>
  </si>
  <si>
    <t>Никулков Саша/Nikulkov Aleksandr</t>
  </si>
  <si>
    <t>Гордов Влад/Gordov Vlad</t>
  </si>
  <si>
    <t>Гуменчук Артем/Gumenchuk Artem</t>
  </si>
  <si>
    <t>Козачище Роман/Kozachyshche</t>
  </si>
  <si>
    <t>Клопот Даня/Klopot Daniil</t>
  </si>
  <si>
    <t>Чорный Игорь/Chorniy Igor</t>
  </si>
  <si>
    <t>Дзиковский Ростислав/Dzikovskyi Rostislav</t>
  </si>
  <si>
    <t>Рыбчич Виталий/Rybchich Vitaliy</t>
  </si>
  <si>
    <t>Рыжов Алексей/Ryzhov Aleksey</t>
  </si>
  <si>
    <t xml:space="preserve">Лайт Лига 13.08.2019 (конфигурация 4) </t>
  </si>
  <si>
    <t xml:space="preserve">Лайт Лига 20.08.2019 (конфигурация 8) </t>
  </si>
  <si>
    <t>Морозов Андрей/Morozov Andey</t>
  </si>
  <si>
    <t>Литвиненко Виктор/Litvinenko Viktor</t>
  </si>
  <si>
    <t>Чуб Дмитрий/Chub Dmitriy</t>
  </si>
  <si>
    <t>Моргун Александр</t>
  </si>
  <si>
    <t>Смерчинский Саша/Smerchinskiy Aleksandr</t>
  </si>
  <si>
    <t>Поликовсккий Богдан/Polikovskiy Bogdan</t>
  </si>
  <si>
    <t>Типалов Миша/Tipalov Misha</t>
  </si>
  <si>
    <t>Дячко Виктор/Dyachko Viktor</t>
  </si>
  <si>
    <t>Гирко Алексей/Girko Aleksey</t>
  </si>
  <si>
    <t>Аникеев Константин/Anikeev Konstantin</t>
  </si>
  <si>
    <t>Ткаченко Никита/ Tkachenko Nikita</t>
  </si>
  <si>
    <t xml:space="preserve">Лайт Лига 27.08.2019 (конфигурация 9) </t>
  </si>
  <si>
    <t>Маркин Алексей/Markin Aleksey</t>
  </si>
  <si>
    <t>Алексеев Сергей</t>
  </si>
  <si>
    <t>Ждан-Пушкин Антон/Zdan-puskin Anton</t>
  </si>
  <si>
    <t>Толмачев Стас/Tolmachev Stas</t>
  </si>
  <si>
    <t>Голубенко Даниил/Golubenko Daniil</t>
  </si>
  <si>
    <t>Купцов Дмитрий/Kuptsov Dmitriy</t>
  </si>
  <si>
    <t>Налбандов Александр/Nalbandov Aleksabdr</t>
  </si>
  <si>
    <t>Голубок Алесей/Golybok Aleks</t>
  </si>
  <si>
    <t>Ференс Дима/Ferens Dmitriy</t>
  </si>
  <si>
    <t xml:space="preserve">Лайт Лига 03.09.2019 (конфигурация 5r) </t>
  </si>
  <si>
    <t>Федоренко Владимир</t>
  </si>
  <si>
    <t>Поликовский Богдан/Polikovskyi Bogdan</t>
  </si>
  <si>
    <t>Загирський Антон/ Zagirskiy Antoin</t>
  </si>
  <si>
    <t>Петренко Ярослав/Petrenko Yaroslav</t>
  </si>
  <si>
    <t>Зуй Кирилл/Zui Kyrylo</t>
  </si>
  <si>
    <t xml:space="preserve">Лайт Лига 10.09.2019 (конфигурация 7) </t>
  </si>
  <si>
    <t>Налбатов Александр/Nalbatov Aleksabdr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</si>
</sst>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10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7" fillId="0" borderId="43" xfId="1" applyFont="1" applyBorder="1"/>
  </cellXfs>
  <cellStyles count="2">
    <cellStyle name="Обычный" xfId="0" builtinId="0"/>
    <cellStyle name="Пояснение" xfId="1" builtinId="53" customBuiltin="1"/>
  </cellStyles>
  <dxfs count="2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100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24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7" workbookViewId="0">
      <selection activeCell="M32" sqref="M32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87" t="s">
        <v>0</v>
      </c>
      <c r="B1" s="187"/>
      <c r="C1" s="187"/>
      <c r="D1" s="187"/>
      <c r="E1"/>
      <c r="F1" s="186" t="s">
        <v>1</v>
      </c>
      <c r="G1" s="186"/>
      <c r="H1" s="186"/>
      <c r="I1" s="186"/>
      <c r="J1"/>
      <c r="K1" s="186" t="s">
        <v>2</v>
      </c>
      <c r="L1" s="186"/>
      <c r="M1" s="186"/>
      <c r="N1" s="186"/>
      <c r="O1"/>
      <c r="P1" s="187" t="s">
        <v>3</v>
      </c>
      <c r="Q1" s="187"/>
      <c r="R1" s="187"/>
      <c r="S1" s="187"/>
      <c r="T1"/>
      <c r="U1" s="186" t="s">
        <v>4</v>
      </c>
      <c r="V1" s="186"/>
      <c r="W1" s="186"/>
      <c r="X1" s="186"/>
      <c r="Y1"/>
      <c r="Z1" s="186" t="s">
        <v>5</v>
      </c>
      <c r="AA1" s="186"/>
      <c r="AB1" s="186"/>
      <c r="AC1" s="186"/>
      <c r="AD1"/>
      <c r="AE1" s="180" t="s">
        <v>6</v>
      </c>
      <c r="AF1" s="180"/>
      <c r="AG1" s="180"/>
      <c r="AH1" s="180"/>
      <c r="AI1"/>
      <c r="AJ1" s="180" t="s">
        <v>7</v>
      </c>
      <c r="AK1" s="180"/>
      <c r="AL1" s="180"/>
      <c r="AM1" s="180"/>
      <c r="AN1"/>
      <c r="AO1" s="180" t="s">
        <v>8</v>
      </c>
      <c r="AP1" s="180"/>
      <c r="AQ1" s="180"/>
      <c r="AR1" s="180"/>
      <c r="AS1"/>
      <c r="AT1" s="180" t="s">
        <v>9</v>
      </c>
      <c r="AU1" s="180"/>
      <c r="AV1" s="180"/>
      <c r="AW1" s="180"/>
      <c r="AY1" s="180" t="s">
        <v>10</v>
      </c>
      <c r="AZ1" s="180"/>
      <c r="BA1" s="180"/>
      <c r="BB1" s="180"/>
      <c r="BD1" s="180" t="s">
        <v>10</v>
      </c>
      <c r="BE1" s="180"/>
      <c r="BF1" s="180"/>
      <c r="BG1" s="180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81" t="s">
        <v>14</v>
      </c>
      <c r="B16" s="182"/>
      <c r="C16" s="182"/>
      <c r="D16" s="182"/>
      <c r="E16" s="182"/>
      <c r="F16" s="182"/>
      <c r="G16" s="183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84" t="s">
        <v>15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4"/>
      <c r="L20" s="184"/>
      <c r="M20" s="184"/>
      <c r="N20" s="184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85" t="s">
        <v>16</v>
      </c>
      <c r="C21" s="185"/>
      <c r="D21" s="185"/>
      <c r="E21" s="185"/>
      <c r="F21" s="185"/>
      <c r="G21" s="185"/>
      <c r="H21" s="185"/>
      <c r="I21" s="185"/>
      <c r="J21" s="185"/>
      <c r="K21" s="185"/>
      <c r="L21" s="185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>E24+G23</f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47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40">
    <cfRule type="expression" dxfId="2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72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2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46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7">
    <cfRule type="expression" dxfId="21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93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2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2" t="s">
        <v>101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</row>
    <row r="2" spans="1:19" ht="15.75" thickBo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  <c r="S2" s="192"/>
    </row>
    <row r="3" spans="1:19" ht="15" customHeight="1" thickBot="1">
      <c r="A3" s="193" t="s">
        <v>30</v>
      </c>
      <c r="B3" s="194" t="s">
        <v>31</v>
      </c>
      <c r="C3" s="123"/>
      <c r="D3" s="194">
        <v>1</v>
      </c>
      <c r="E3" s="194"/>
      <c r="F3" s="194"/>
      <c r="G3" s="192">
        <v>2</v>
      </c>
      <c r="H3" s="192"/>
      <c r="I3" s="192"/>
      <c r="J3" s="195" t="s">
        <v>32</v>
      </c>
      <c r="K3" s="195"/>
      <c r="L3" s="195"/>
      <c r="M3" s="195"/>
      <c r="N3" s="195"/>
      <c r="O3" s="195"/>
      <c r="P3" s="195"/>
      <c r="Q3" s="195"/>
      <c r="R3" s="195"/>
      <c r="S3" s="196" t="s">
        <v>33</v>
      </c>
    </row>
    <row r="4" spans="1:19" ht="15" customHeight="1" thickBot="1">
      <c r="A4" s="193"/>
      <c r="B4" s="194"/>
      <c r="C4" s="197" t="s">
        <v>34</v>
      </c>
      <c r="D4" s="199" t="s">
        <v>35</v>
      </c>
      <c r="E4" s="201" t="s">
        <v>36</v>
      </c>
      <c r="F4" s="203" t="s">
        <v>37</v>
      </c>
      <c r="G4" s="205" t="s">
        <v>35</v>
      </c>
      <c r="H4" s="207" t="s">
        <v>36</v>
      </c>
      <c r="I4" s="188" t="s">
        <v>37</v>
      </c>
      <c r="J4" s="190" t="s">
        <v>38</v>
      </c>
      <c r="K4" s="191">
        <v>1</v>
      </c>
      <c r="L4" s="191"/>
      <c r="M4" s="191"/>
      <c r="N4" s="191"/>
      <c r="O4" s="191">
        <v>2</v>
      </c>
      <c r="P4" s="191"/>
      <c r="Q4" s="191"/>
      <c r="R4" s="191"/>
      <c r="S4" s="196"/>
    </row>
    <row r="5" spans="1:19" ht="42" customHeight="1" thickBot="1">
      <c r="A5" s="193"/>
      <c r="B5" s="192"/>
      <c r="C5" s="198"/>
      <c r="D5" s="200"/>
      <c r="E5" s="202"/>
      <c r="F5" s="204"/>
      <c r="G5" s="206"/>
      <c r="H5" s="208"/>
      <c r="I5" s="189"/>
      <c r="J5" s="190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6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107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133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138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5">
    <cfRule type="expression" dxfId="16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148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3" zoomScale="70" zoomScaleNormal="7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60" t="s">
        <v>155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5">
    <cfRule type="expression" dxfId="14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168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6">
    <cfRule type="expression" dxfId="13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179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3">
    <cfRule type="expression" dxfId="12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6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185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t="shared" ref="S6:S33" ca="1" si="0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t="shared" ca="1" si="0"/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t="shared" ca="1" si="0"/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t="shared" ca="1" si="0"/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0" ca="1" si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1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196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RANK(S6,S$6:OFFSET(S$6,0,0,COUNTA(B$6:B$30)))</f>
        <v>1</v>
      </c>
      <c r="B6" s="157" t="s">
        <v>198</v>
      </c>
      <c r="C6" s="100" t="s">
        <v>43</v>
      </c>
      <c r="D6" s="34">
        <v>1</v>
      </c>
      <c r="E6" s="35">
        <v>9</v>
      </c>
      <c r="F6" s="36">
        <v>5</v>
      </c>
      <c r="G6" s="37">
        <v>1</v>
      </c>
      <c r="H6" s="38">
        <v>11</v>
      </c>
      <c r="I6" s="35">
        <v>5</v>
      </c>
      <c r="J6" s="94">
        <v>1.5</v>
      </c>
      <c r="K6" s="86">
        <f ca="1">OFFSET(Очки!$A$2,F6,D6+OFFSET(Очки!$A$18,0,$C$31-1)-1)</f>
        <v>11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7</v>
      </c>
      <c r="Q6" s="87">
        <v>1</v>
      </c>
      <c r="R6" s="88">
        <v>-3</v>
      </c>
      <c r="S6" s="101">
        <f t="shared" ref="S6:S27" ca="1" si="0">SUM(J6:R6)</f>
        <v>35.5</v>
      </c>
    </row>
    <row r="7" spans="1:19" ht="15.75">
      <c r="A7" s="40">
        <f ca="1">RANK(S7,S$6:OFFSET(S$6,0,0,COUNTA(B$6:B$30)))</f>
        <v>2</v>
      </c>
      <c r="B7" s="47" t="s">
        <v>124</v>
      </c>
      <c r="C7" s="33">
        <v>15</v>
      </c>
      <c r="D7" s="42">
        <v>1</v>
      </c>
      <c r="E7" s="43">
        <v>8</v>
      </c>
      <c r="F7" s="44">
        <v>4</v>
      </c>
      <c r="G7" s="45">
        <v>1</v>
      </c>
      <c r="H7" s="46">
        <v>10</v>
      </c>
      <c r="I7" s="43">
        <v>5</v>
      </c>
      <c r="J7" s="95">
        <v>1</v>
      </c>
      <c r="K7" s="89">
        <f ca="1">OFFSET(Очки!$A$2,F7,D7+OFFSET(Очки!$A$18,0,$C$31-1)-1)</f>
        <v>12</v>
      </c>
      <c r="L7" s="39">
        <f ca="1">IF(F7&lt;E7,OFFSET(Очки!$A$20,2+E7-F7,IF(D7=1,13-E7,10+D7)),0)</f>
        <v>4.2</v>
      </c>
      <c r="M7" s="39">
        <v>2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2.5</v>
      </c>
      <c r="R7" s="90">
        <v>-3</v>
      </c>
      <c r="S7" s="102">
        <f t="shared" ca="1" si="0"/>
        <v>35.4</v>
      </c>
    </row>
    <row r="8" spans="1:19" ht="15.75">
      <c r="A8" s="40">
        <f ca="1">RANK(S8,S$6:OFFSET(S$6,0,0,COUNTA(B$6:B$30)))</f>
        <v>3</v>
      </c>
      <c r="B8" s="41" t="s">
        <v>144</v>
      </c>
      <c r="C8" s="33">
        <v>10</v>
      </c>
      <c r="D8" s="42">
        <v>1</v>
      </c>
      <c r="E8" s="43">
        <v>1</v>
      </c>
      <c r="F8" s="44">
        <v>1</v>
      </c>
      <c r="G8" s="45">
        <v>1</v>
      </c>
      <c r="H8" s="46">
        <v>9</v>
      </c>
      <c r="I8" s="43">
        <v>7</v>
      </c>
      <c r="J8" s="95"/>
      <c r="K8" s="89">
        <f ca="1">OFFSET(Очки!$A$2,F8,D8+OFFSET(Очки!$A$18,0,$C$31-1)-1)</f>
        <v>15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10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30.9</v>
      </c>
    </row>
    <row r="9" spans="1:19" ht="15.75">
      <c r="A9" s="40">
        <f ca="1">RANK(S9,S$6:OFFSET(S$6,0,0,COUNTA(B$6:B$30)))</f>
        <v>4</v>
      </c>
      <c r="B9" s="47" t="s">
        <v>149</v>
      </c>
      <c r="C9" s="33">
        <v>7.5</v>
      </c>
      <c r="D9" s="42">
        <v>2</v>
      </c>
      <c r="E9" s="43">
        <v>10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OFFSET(Очки!$A$2,F9,D9+OFFSET(Очки!$A$18,0,$C$31-1)-1)</f>
        <v>8</v>
      </c>
      <c r="L9" s="39">
        <f ca="1">IF(F9&lt;E9,OFFSET(Очки!$A$20,2+E9-F9,IF(D9=1,13-E9,10+D9)),0)</f>
        <v>5.6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28.1</v>
      </c>
    </row>
    <row r="10" spans="1:19" ht="15.75">
      <c r="A10" s="40">
        <f ca="1">RANK(S10,S$6:OFFSET(S$6,0,0,COUNTA(B$6:B$30)))</f>
        <v>5</v>
      </c>
      <c r="B10" s="48" t="s">
        <v>132</v>
      </c>
      <c r="C10" s="33" t="s">
        <v>43</v>
      </c>
      <c r="D10" s="42">
        <v>1</v>
      </c>
      <c r="E10" s="43">
        <v>11</v>
      </c>
      <c r="F10" s="44">
        <v>10</v>
      </c>
      <c r="G10" s="45">
        <v>1</v>
      </c>
      <c r="H10" s="46">
        <v>6</v>
      </c>
      <c r="I10" s="43">
        <v>3</v>
      </c>
      <c r="J10" s="95">
        <v>2.5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1.3</v>
      </c>
      <c r="M10" s="39"/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28</v>
      </c>
    </row>
    <row r="11" spans="1:19" ht="15.75">
      <c r="A11" s="40">
        <f ca="1">RANK(S11,S$6:OFFSET(S$6,0,0,COUNTA(B$6:B$30)))</f>
        <v>6</v>
      </c>
      <c r="B11" s="32" t="s">
        <v>201</v>
      </c>
      <c r="C11" s="33" t="s">
        <v>43</v>
      </c>
      <c r="D11" s="42">
        <v>1</v>
      </c>
      <c r="E11" s="43">
        <v>5</v>
      </c>
      <c r="F11" s="44">
        <v>2</v>
      </c>
      <c r="G11" s="45">
        <v>1</v>
      </c>
      <c r="H11" s="46">
        <v>8</v>
      </c>
      <c r="I11" s="43">
        <v>11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2.4000000000000004</v>
      </c>
      <c r="M11" s="39">
        <v>1</v>
      </c>
      <c r="N11" s="92"/>
      <c r="O11" s="89">
        <f ca="1">OFFSET(Очки!$A$2,I11,G11+OFFSET(Очки!$A$18,0,$C$31-1)-1)</f>
        <v>8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25.4</v>
      </c>
    </row>
    <row r="12" spans="1:19" ht="15.75">
      <c r="A12" s="40">
        <f ca="1">RANK(S12,S$6:OFFSET(S$6,0,0,COUNTA(B$6:B$30)))</f>
        <v>7</v>
      </c>
      <c r="B12" s="47" t="s">
        <v>194</v>
      </c>
      <c r="C12" s="33" t="s">
        <v>43</v>
      </c>
      <c r="D12" s="42">
        <v>1</v>
      </c>
      <c r="E12" s="43">
        <v>10</v>
      </c>
      <c r="F12" s="44">
        <v>8</v>
      </c>
      <c r="G12" s="45">
        <v>1</v>
      </c>
      <c r="H12" s="46">
        <v>4</v>
      </c>
      <c r="I12" s="43">
        <v>2</v>
      </c>
      <c r="J12" s="95">
        <v>2</v>
      </c>
      <c r="K12" s="89">
        <f ca="1">OFFSET(Очки!$A$2,F12,D12+OFFSET(Очки!$A$18,0,$C$31-1)-1)</f>
        <v>9.5</v>
      </c>
      <c r="L12" s="39">
        <f ca="1">IF(F12&lt;E12,OFFSET(Очки!$A$20,2+E12-F12,IF(D12=1,13-E12,10+D12)),0)</f>
        <v>2.4</v>
      </c>
      <c r="M12" s="39"/>
      <c r="N12" s="92"/>
      <c r="O12" s="89">
        <f ca="1">OFFSET(Очки!$A$2,I12,G12+OFFSET(Очки!$A$18,0,$C$31-1)-1)</f>
        <v>14</v>
      </c>
      <c r="P12" s="39">
        <f ca="1">IF(I12&lt;H12,OFFSET(Очки!$A$20,2+H12-I12,IF(G12=1,13-H12,10+G12)),0)</f>
        <v>1.5</v>
      </c>
      <c r="Q12" s="39">
        <v>0.5</v>
      </c>
      <c r="R12" s="90">
        <v>-5</v>
      </c>
      <c r="S12" s="102">
        <f t="shared" ca="1" si="0"/>
        <v>24.9</v>
      </c>
    </row>
    <row r="13" spans="1:19" ht="15.75">
      <c r="A13" s="40">
        <f ca="1">RANK(S13,S$6:OFFSET(S$6,0,0,COUNTA(B$6:B$30)))</f>
        <v>8</v>
      </c>
      <c r="B13" s="47" t="s">
        <v>197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2</v>
      </c>
      <c r="I13" s="43">
        <v>1</v>
      </c>
      <c r="J13" s="95"/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>
        <v>-3</v>
      </c>
      <c r="O13" s="89">
        <f ca="1">OFFSET(Очки!$A$2,I13,G13+OFFSET(Очки!$A$18,0,$C$31-1)-1)</f>
        <v>15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22.7</v>
      </c>
    </row>
    <row r="14" spans="1:19" ht="15.75">
      <c r="A14" s="40">
        <f ca="1">RANK(S14,S$6:OFFSET(S$6,0,0,COUNTA(B$6:B$30)))</f>
        <v>9</v>
      </c>
      <c r="B14" s="47" t="s">
        <v>199</v>
      </c>
      <c r="C14" s="33">
        <v>15</v>
      </c>
      <c r="D14" s="42">
        <v>2</v>
      </c>
      <c r="E14" s="43">
        <v>11</v>
      </c>
      <c r="F14" s="44">
        <v>3</v>
      </c>
      <c r="G14" s="45">
        <v>1</v>
      </c>
      <c r="H14" s="46">
        <v>1</v>
      </c>
      <c r="I14" s="43">
        <v>7</v>
      </c>
      <c r="J14" s="95"/>
      <c r="K14" s="89">
        <f ca="1">OFFSET(Очки!$A$2,F14,D14+OFFSET(Очки!$A$18,0,$C$31-1)-1)</f>
        <v>7</v>
      </c>
      <c r="L14" s="39">
        <f ca="1">IF(F14&lt;E14,OFFSET(Очки!$A$20,2+E14-F14,IF(D14=1,13-E14,10+D14)),0)</f>
        <v>5.6</v>
      </c>
      <c r="M14" s="39"/>
      <c r="N14" s="92"/>
      <c r="O14" s="89">
        <f ca="1">OFFSET(Очки!$A$2,I14,G14+OFFSET(Очки!$A$18,0,$C$31-1)-1)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22.6</v>
      </c>
    </row>
    <row r="15" spans="1:19" ht="15.75">
      <c r="A15" s="40">
        <f ca="1">RANK(S15,S$6:OFFSET(S$6,0,0,COUNTA(B$6:B$30)))</f>
        <v>10</v>
      </c>
      <c r="B15" s="47" t="s">
        <v>159</v>
      </c>
      <c r="C15" s="33">
        <v>10</v>
      </c>
      <c r="D15" s="42">
        <v>1</v>
      </c>
      <c r="E15" s="43">
        <v>3</v>
      </c>
      <c r="F15" s="44">
        <v>3</v>
      </c>
      <c r="G15" s="45">
        <v>1</v>
      </c>
      <c r="H15" s="46">
        <v>7</v>
      </c>
      <c r="I15" s="43">
        <v>10</v>
      </c>
      <c r="J15" s="95"/>
      <c r="K15" s="89">
        <f ca="1">OFFSET(Очки!$A$2,F15,D15+OFFSET(Очки!$A$18,0,$C$31-1)-1)</f>
        <v>13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OFFSET(Очки!$A$2,I15,G15+OFFSET(Очки!$A$18,0,$C$31-1)-1)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RANK(S16,S$6:OFFSET(S$6,0,0,COUNTA(B$6:B$30)))</f>
        <v>11</v>
      </c>
      <c r="B16" s="47" t="s">
        <v>200</v>
      </c>
      <c r="C16" s="33"/>
      <c r="D16" s="42">
        <v>1</v>
      </c>
      <c r="E16" s="43">
        <v>4</v>
      </c>
      <c r="F16" s="44">
        <v>6</v>
      </c>
      <c r="G16" s="45">
        <v>2</v>
      </c>
      <c r="H16" s="46">
        <v>10</v>
      </c>
      <c r="I16" s="43">
        <v>1</v>
      </c>
      <c r="J16" s="95"/>
      <c r="K16" s="89">
        <f ca="1">OFFSET(Очки!$A$2,F16,D16+OFFSET(Очки!$A$18,0,$C$31-1)-1)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</v>
      </c>
      <c r="P16" s="39">
        <f ca="1">IF(I16&lt;H16,OFFSET(Очки!$A$20,2+H16-I16,IF(G16=1,13-H16,10+G16)),0)</f>
        <v>6.3</v>
      </c>
      <c r="Q16" s="39"/>
      <c r="R16" s="90">
        <v>-6</v>
      </c>
      <c r="S16" s="102">
        <f t="shared" ca="1" si="0"/>
        <v>19.8</v>
      </c>
    </row>
    <row r="17" spans="1:19" ht="15.75">
      <c r="A17" s="40">
        <f ca="1">RANK(S17,S$6:OFFSET(S$6,0,0,COUNTA(B$6:B$30)))</f>
        <v>12</v>
      </c>
      <c r="B17" s="47" t="s">
        <v>130</v>
      </c>
      <c r="C17" s="33">
        <v>20</v>
      </c>
      <c r="D17" s="42">
        <v>2</v>
      </c>
      <c r="E17" s="43">
        <v>7</v>
      </c>
      <c r="F17" s="44">
        <v>1</v>
      </c>
      <c r="G17" s="45">
        <v>2</v>
      </c>
      <c r="H17" s="46">
        <v>11</v>
      </c>
      <c r="I17" s="43">
        <v>3</v>
      </c>
      <c r="J17" s="95"/>
      <c r="K17" s="89">
        <f ca="1">OFFSET(Очки!$A$2,F17,D17+OFFSET(Очки!$A$18,0,$C$31-1)-1)</f>
        <v>9</v>
      </c>
      <c r="L17" s="39">
        <f ca="1">IF(F17&lt;E17,OFFSET(Очки!$A$20,2+E17-F17,IF(D17=1,13-E17,10+D17)),0)</f>
        <v>4.2</v>
      </c>
      <c r="M17" s="39"/>
      <c r="N17" s="92">
        <v>-3</v>
      </c>
      <c r="O17" s="89">
        <f ca="1">OFFSET(Очки!$A$2,I17,G17+OFFSET(Очки!$A$18,0,$C$31-1)-1)</f>
        <v>7</v>
      </c>
      <c r="P17" s="39">
        <f ca="1">IF(I17&lt;H17,OFFSET(Очки!$A$20,2+H17-I17,IF(G17=1,13-H17,10+G17)),0)</f>
        <v>5.6</v>
      </c>
      <c r="Q17" s="39"/>
      <c r="R17" s="90">
        <v>-3</v>
      </c>
      <c r="S17" s="102">
        <f t="shared" ca="1" si="0"/>
        <v>19.799999999999997</v>
      </c>
    </row>
    <row r="18" spans="1:19" ht="15.75">
      <c r="A18" s="40">
        <f ca="1">RANK(S18,S$6:OFFSET(S$6,0,0,COUNTA(B$6:B$30)))</f>
        <v>13</v>
      </c>
      <c r="B18" s="47" t="s">
        <v>184</v>
      </c>
      <c r="C18" s="33">
        <v>20</v>
      </c>
      <c r="D18" s="42">
        <v>1</v>
      </c>
      <c r="E18" s="43">
        <v>2</v>
      </c>
      <c r="F18" s="44">
        <v>11</v>
      </c>
      <c r="G18" s="45">
        <v>2</v>
      </c>
      <c r="H18" s="46">
        <v>7</v>
      </c>
      <c r="I18" s="43">
        <v>2</v>
      </c>
      <c r="J18" s="95"/>
      <c r="K18" s="89">
        <f ca="1">OFFSET(Очки!$A$2,F18,D18+OFFSET(Очки!$A$18,0,$C$31-1)-1)</f>
        <v>8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RANK(S19,S$6:OFFSET(S$6,0,0,COUNTA(B$6:B$30)))</f>
        <v>14</v>
      </c>
      <c r="B19" s="47" t="s">
        <v>65</v>
      </c>
      <c r="C19" s="33">
        <v>10</v>
      </c>
      <c r="D19" s="42">
        <v>1</v>
      </c>
      <c r="E19" s="43">
        <v>7</v>
      </c>
      <c r="F19" s="44">
        <v>9</v>
      </c>
      <c r="G19" s="45">
        <v>1</v>
      </c>
      <c r="H19" s="46">
        <v>5</v>
      </c>
      <c r="I19" s="43">
        <v>9</v>
      </c>
      <c r="J19" s="95">
        <v>0.5</v>
      </c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>
        <v>-2</v>
      </c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RANK(S20,S$6:OFFSET(S$6,0,0,COUNTA(B$6:B$30)))</f>
        <v>15</v>
      </c>
      <c r="B20" s="47" t="s">
        <v>60</v>
      </c>
      <c r="C20" s="33">
        <v>10</v>
      </c>
      <c r="D20" s="42">
        <v>2</v>
      </c>
      <c r="E20" s="43">
        <v>5</v>
      </c>
      <c r="F20" s="44">
        <v>7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OFFSET(Очки!$A$2,F20,D20+OFFSET(Очки!$A$18,0,$C$31-1)-1)</f>
        <v>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12.8</v>
      </c>
    </row>
    <row r="21" spans="1:19" ht="15.75">
      <c r="A21" s="40">
        <f ca="1">RANK(S21,S$6:OFFSET(S$6,0,0,COUNTA(B$6:B$30)))</f>
        <v>16</v>
      </c>
      <c r="B21" s="32" t="s">
        <v>193</v>
      </c>
      <c r="C21" s="33" t="s">
        <v>43</v>
      </c>
      <c r="D21" s="42">
        <v>2</v>
      </c>
      <c r="E21" s="43">
        <v>9</v>
      </c>
      <c r="F21" s="44">
        <v>6</v>
      </c>
      <c r="G21" s="45">
        <v>2</v>
      </c>
      <c r="H21" s="46">
        <v>9</v>
      </c>
      <c r="I21" s="43">
        <v>8</v>
      </c>
      <c r="J21" s="95"/>
      <c r="K21" s="89">
        <f ca="1">OFFSET(Очки!$A$2,F21,D21+OFFSET(Очки!$A$18,0,$C$31-1)-1)</f>
        <v>4.5</v>
      </c>
      <c r="L21" s="39">
        <f ca="1">IF(F21&lt;E21,OFFSET(Очки!$A$20,2+E21-F21,IF(D21=1,13-E21,10+D21)),0)</f>
        <v>2.1</v>
      </c>
      <c r="M21" s="39"/>
      <c r="N21" s="92"/>
      <c r="O21" s="89">
        <f ca="1">OFFSET(Очки!$A$2,I21,G21+OFFSET(Очки!$A$18,0,$C$31-1)-1)</f>
        <v>3.5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10.799999999999999</v>
      </c>
    </row>
    <row r="22" spans="1:19" ht="15.75">
      <c r="A22" s="40">
        <f ca="1">RANK(S22,S$6:OFFSET(S$6,0,0,COUNTA(B$6:B$30)))</f>
        <v>17</v>
      </c>
      <c r="B22" s="48" t="s">
        <v>169</v>
      </c>
      <c r="C22" s="33">
        <v>2.5</v>
      </c>
      <c r="D22" s="42">
        <v>2</v>
      </c>
      <c r="E22" s="43">
        <v>3</v>
      </c>
      <c r="F22" s="44">
        <v>4</v>
      </c>
      <c r="G22" s="45">
        <v>2</v>
      </c>
      <c r="H22" s="46">
        <v>4</v>
      </c>
      <c r="I22" s="43">
        <v>9</v>
      </c>
      <c r="J22" s="95"/>
      <c r="K22" s="89">
        <f ca="1">OFFSET(Очки!$A$2,F22,D22+OFFSET(Очки!$A$18,0,$C$31-1)-1)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3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RANK(S23,S$6:OFFSET(S$6,0,0,COUNTA(B$6:B$30)))</f>
        <v>18</v>
      </c>
      <c r="B23" s="48" t="s">
        <v>153</v>
      </c>
      <c r="C23" s="33" t="s">
        <v>43</v>
      </c>
      <c r="D23" s="42">
        <v>2</v>
      </c>
      <c r="E23" s="43">
        <v>8</v>
      </c>
      <c r="F23" s="44">
        <v>8</v>
      </c>
      <c r="G23" s="45">
        <v>2</v>
      </c>
      <c r="H23" s="46">
        <v>5</v>
      </c>
      <c r="I23" s="43">
        <v>5</v>
      </c>
      <c r="J23" s="95"/>
      <c r="K23" s="89">
        <f ca="1">OFFSET(Очки!$A$2,F23,D23+OFFSET(Очки!$A$18,0,$C$31-1)-1)</f>
        <v>3.5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RANK(S24,S$6:OFFSET(S$6,0,0,COUNTA(B$6:B$30)))</f>
        <v>19</v>
      </c>
      <c r="B24" s="47" t="s">
        <v>170</v>
      </c>
      <c r="C24" s="33" t="s">
        <v>43</v>
      </c>
      <c r="D24" s="42">
        <v>2</v>
      </c>
      <c r="E24" s="43">
        <v>6</v>
      </c>
      <c r="F24" s="44">
        <v>5</v>
      </c>
      <c r="G24" s="45">
        <v>2</v>
      </c>
      <c r="H24" s="46">
        <v>6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OFFSET(Очки!$A$2,I24,G24+OFFSET(Очки!$A$18,0,$C$31-1)-1)</f>
        <v>4.5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7.1999999999999993</v>
      </c>
    </row>
    <row r="25" spans="1:19" ht="15.75">
      <c r="A25" s="40">
        <f ca="1">RANK(S25,S$6:OFFSET(S$6,0,0,COUNTA(B$6:B$30)))</f>
        <v>20</v>
      </c>
      <c r="B25" s="47" t="s">
        <v>187</v>
      </c>
      <c r="C25" s="33" t="s">
        <v>43</v>
      </c>
      <c r="D25" s="42">
        <v>2</v>
      </c>
      <c r="E25" s="43">
        <v>1</v>
      </c>
      <c r="F25" s="44">
        <v>9</v>
      </c>
      <c r="G25" s="45">
        <v>2</v>
      </c>
      <c r="H25" s="46">
        <v>1</v>
      </c>
      <c r="I25" s="43">
        <v>9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>
      <c r="A26" s="40">
        <f ca="1">RANK(S26,S$6:OFFSET(S$6,0,0,COUNTA(B$6:B$30)))</f>
        <v>21</v>
      </c>
      <c r="B26" s="47" t="s">
        <v>203</v>
      </c>
      <c r="C26" s="33" t="s">
        <v>43</v>
      </c>
      <c r="D26" s="42">
        <v>2</v>
      </c>
      <c r="E26" s="43">
        <v>4</v>
      </c>
      <c r="F26" s="44">
        <v>10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OFFSET(Очки!$A$2,I26,G26+OFFSET(Очки!$A$18,0,$C$31-1)-1)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4</v>
      </c>
    </row>
    <row r="27" spans="1:19" ht="15.75">
      <c r="A27" s="40">
        <f ca="1">RANK(S27,S$6:OFFSET(S$6,0,0,COUNTA(B$6:B$30)))</f>
        <v>22</v>
      </c>
      <c r="B27" s="47" t="s">
        <v>202</v>
      </c>
      <c r="C27" s="33" t="s">
        <v>43</v>
      </c>
      <c r="D27" s="42">
        <v>2</v>
      </c>
      <c r="E27" s="43">
        <v>2</v>
      </c>
      <c r="F27" s="44">
        <v>11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OFFSET(Очки!$A$2,I27,G27+OFFSET(Очки!$A$18,0,$C$31-1)-1)</f>
        <v>2.5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-0.5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0" ca="1" si="1">SUM(J28:R28)</f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22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7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3"/>
  <sheetViews>
    <sheetView topLeftCell="A9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204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RANK(S6,S$6:OFFSET(S$6,0,0,COUNTA(B$6:B$52)))</f>
        <v>1</v>
      </c>
      <c r="B6" s="157" t="s">
        <v>158</v>
      </c>
      <c r="C6" s="100">
        <v>7.5</v>
      </c>
      <c r="D6" s="34">
        <v>1</v>
      </c>
      <c r="E6" s="35">
        <v>10</v>
      </c>
      <c r="F6" s="36">
        <v>4</v>
      </c>
      <c r="G6" s="37">
        <v>1</v>
      </c>
      <c r="H6" s="38">
        <v>7</v>
      </c>
      <c r="I6" s="35">
        <v>5</v>
      </c>
      <c r="J6" s="94">
        <v>2.5</v>
      </c>
      <c r="K6" s="86">
        <f ca="1">OFFSET(Очки!$A$2,F6,D6+OFFSET(Очки!$A$18,0,$C$53-1)-1)</f>
        <v>14</v>
      </c>
      <c r="L6" s="87">
        <f ca="1">IF(F6&lt;E6,OFFSET(Очки!$A$20,2+E6-F6,IF(D6=1,13-E6,10+D6)),0)</f>
        <v>6.6</v>
      </c>
      <c r="M6" s="87">
        <v>1</v>
      </c>
      <c r="N6" s="91"/>
      <c r="O6" s="86">
        <f ca="1">OFFSET(Очки!$A$2,I6,G6+OFFSET(Очки!$A$18,0,$C$53-1)-1)</f>
        <v>13</v>
      </c>
      <c r="P6" s="87">
        <f ca="1">IF(I6&lt;H6,OFFSET(Очки!$A$20,2+H6-I6,IF(G6=1,13-H6,10+G6)),0)</f>
        <v>2.1</v>
      </c>
      <c r="Q6" s="87">
        <v>2</v>
      </c>
      <c r="R6" s="88"/>
      <c r="S6" s="101">
        <f t="shared" ref="S6:S35" ca="1" si="0">SUM(J6:R6)</f>
        <v>41.2</v>
      </c>
    </row>
    <row r="7" spans="1:19" ht="15.75">
      <c r="A7" s="40">
        <f ca="1">RANK(S7,S$6:OFFSET(S$6,0,0,COUNTA(B$6:B$52)))</f>
        <v>2</v>
      </c>
      <c r="B7" s="41" t="s">
        <v>144</v>
      </c>
      <c r="C7" s="33">
        <v>10</v>
      </c>
      <c r="D7" s="42">
        <v>1</v>
      </c>
      <c r="E7" s="43">
        <v>8</v>
      </c>
      <c r="F7" s="44">
        <v>6</v>
      </c>
      <c r="G7" s="45">
        <v>1</v>
      </c>
      <c r="H7" s="46">
        <v>8</v>
      </c>
      <c r="I7" s="43">
        <v>4</v>
      </c>
      <c r="J7" s="95">
        <v>1.5</v>
      </c>
      <c r="K7" s="89">
        <f ca="1">OFFSET(Очки!$A$2,F7,D7+OFFSET(Очки!$A$18,0,$C$53-1)-1)</f>
        <v>12.5</v>
      </c>
      <c r="L7" s="39">
        <f ca="1">IF(F7&lt;E7,OFFSET(Очки!$A$20,2+E7-F7,IF(D7=1,13-E7,10+D7)),0)</f>
        <v>2.2999999999999998</v>
      </c>
      <c r="M7" s="39">
        <v>1.5</v>
      </c>
      <c r="N7" s="92"/>
      <c r="O7" s="89">
        <f ca="1">OFFSET(Очки!$A$2,I7,G7+OFFSET(Очки!$A$18,0,$C$53-1)-1)</f>
        <v>14</v>
      </c>
      <c r="P7" s="39">
        <f ca="1">IF(I7&lt;H7,OFFSET(Очки!$A$20,2+H7-I7,IF(G7=1,13-H7,10+G7)),0)</f>
        <v>4.2</v>
      </c>
      <c r="Q7" s="39">
        <v>2.5</v>
      </c>
      <c r="R7" s="90"/>
      <c r="S7" s="102">
        <f t="shared" ca="1" si="0"/>
        <v>38.5</v>
      </c>
    </row>
    <row r="8" spans="1:19" ht="15.75">
      <c r="A8" s="40">
        <f ca="1">RANK(S8,S$6:OFFSET(S$6,0,0,COUNTA(B$6:B$52)))</f>
        <v>3</v>
      </c>
      <c r="B8" s="47" t="s">
        <v>214</v>
      </c>
      <c r="C8" s="33" t="s">
        <v>43</v>
      </c>
      <c r="D8" s="42">
        <v>1</v>
      </c>
      <c r="E8" s="43">
        <v>5</v>
      </c>
      <c r="F8" s="44">
        <v>3</v>
      </c>
      <c r="G8" s="45">
        <v>1</v>
      </c>
      <c r="H8" s="46">
        <v>3</v>
      </c>
      <c r="I8" s="43">
        <v>2</v>
      </c>
      <c r="J8" s="95"/>
      <c r="K8" s="89">
        <f ca="1">OFFSET(Очки!$A$2,F8,D8+OFFSET(Очки!$A$18,0,$C$53-1)-1)</f>
        <v>15</v>
      </c>
      <c r="L8" s="39">
        <f ca="1">IF(F8&lt;E8,OFFSET(Очки!$A$20,2+E8-F8,IF(D8=1,13-E8,10+D8)),0)</f>
        <v>1.7000000000000002</v>
      </c>
      <c r="M8" s="39"/>
      <c r="N8" s="92"/>
      <c r="O8" s="89">
        <f ca="1">OFFSET(Очки!$A$2,I8,G8+OFFSET(Очки!$A$18,0,$C$53-1)-1)</f>
        <v>16</v>
      </c>
      <c r="P8" s="39">
        <f ca="1">IF(I8&lt;H8,OFFSET(Очки!$A$20,2+H8-I8,IF(G8=1,13-H8,10+G8)),0)</f>
        <v>0.7</v>
      </c>
      <c r="Q8" s="39">
        <v>1</v>
      </c>
      <c r="R8" s="90"/>
      <c r="S8" s="102">
        <f t="shared" ca="1" si="0"/>
        <v>34.400000000000006</v>
      </c>
    </row>
    <row r="9" spans="1:19" ht="15.75">
      <c r="A9" s="40">
        <f ca="1">RANK(S9,S$6:OFFSET(S$6,0,0,COUNTA(B$6:B$52)))</f>
        <v>4</v>
      </c>
      <c r="B9" s="32" t="s">
        <v>83</v>
      </c>
      <c r="C9" s="33">
        <v>20</v>
      </c>
      <c r="D9" s="42">
        <v>1</v>
      </c>
      <c r="E9" s="43">
        <v>9</v>
      </c>
      <c r="F9" s="44">
        <v>5</v>
      </c>
      <c r="G9" s="45">
        <v>1</v>
      </c>
      <c r="H9" s="46">
        <v>9</v>
      </c>
      <c r="I9" s="43">
        <v>8</v>
      </c>
      <c r="J9" s="95">
        <v>2</v>
      </c>
      <c r="K9" s="89">
        <f ca="1">OFFSET(Очки!$A$2,F9,D9+OFFSET(Очки!$A$18,0,$C$53-1)-1)</f>
        <v>13</v>
      </c>
      <c r="L9" s="39">
        <f ca="1">IF(F9&lt;E9,OFFSET(Очки!$A$20,2+E9-F9,IF(D9=1,13-E9,10+D9)),0)</f>
        <v>4.5</v>
      </c>
      <c r="M9" s="39">
        <v>2</v>
      </c>
      <c r="N9" s="92"/>
      <c r="O9" s="89">
        <f ca="1">OFFSET(Очки!$A$2,I9,G9+OFFSET(Очки!$A$18,0,$C$53-1)-1)</f>
        <v>11.5</v>
      </c>
      <c r="P9" s="39">
        <f ca="1">IF(I9&lt;H9,OFFSET(Очки!$A$20,2+H9-I9,IF(G9=1,13-H9,10+G9)),0)</f>
        <v>1.2</v>
      </c>
      <c r="Q9" s="39"/>
      <c r="R9" s="90"/>
      <c r="S9" s="102">
        <f t="shared" ca="1" si="0"/>
        <v>34.200000000000003</v>
      </c>
    </row>
    <row r="10" spans="1:19" ht="15.75">
      <c r="A10" s="40">
        <f ca="1">RANK(S10,S$6:OFFSET(S$6,0,0,COUNTA(B$6:B$52)))</f>
        <v>5</v>
      </c>
      <c r="B10" s="32" t="s">
        <v>186</v>
      </c>
      <c r="C10" s="33">
        <v>7.5</v>
      </c>
      <c r="D10" s="42">
        <v>1</v>
      </c>
      <c r="E10" s="43">
        <v>6</v>
      </c>
      <c r="F10" s="44">
        <v>9</v>
      </c>
      <c r="G10" s="45">
        <v>1</v>
      </c>
      <c r="H10" s="46">
        <v>1</v>
      </c>
      <c r="I10" s="43">
        <v>1</v>
      </c>
      <c r="J10" s="95">
        <v>0.5</v>
      </c>
      <c r="K10" s="89">
        <f ca="1">OFFSET(Очки!$A$2,F10,D10+OFFSET(Очки!$A$18,0,$C$53-1)-1)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OFFSET(Очки!$A$2,I10,G10+OFFSET(Очки!$A$18,0,$C$53-1)-1)</f>
        <v>17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30</v>
      </c>
    </row>
    <row r="11" spans="1:19" ht="15.75">
      <c r="A11" s="40">
        <f ca="1">RANK(S11,S$6:OFFSET(S$6,0,0,COUNTA(B$6:B$52)))</f>
        <v>6</v>
      </c>
      <c r="B11" s="47" t="s">
        <v>60</v>
      </c>
      <c r="C11" s="33">
        <v>15</v>
      </c>
      <c r="D11" s="42">
        <v>2</v>
      </c>
      <c r="E11" s="43">
        <v>6</v>
      </c>
      <c r="F11" s="44">
        <v>3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OFFSET(Очки!$A$2,F11,D11+OFFSET(Очки!$A$18,0,$C$53-1)-1)</f>
        <v>9.5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OFFSET(Очки!$A$2,I11,G11+OFFSET(Очки!$A$18,0,$C$53-1)-1)</f>
        <v>10.5</v>
      </c>
      <c r="P11" s="39">
        <f ca="1">IF(I11&lt;H11,OFFSET(Очки!$A$20,2+H11-I11,IF(G11=1,13-H11,10+G11)),0)</f>
        <v>4.9000000000000004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RANK(S12,S$6:OFFSET(S$6,0,0,COUNTA(B$6:B$52)))</f>
        <v>7</v>
      </c>
      <c r="B12" s="48" t="s">
        <v>159</v>
      </c>
      <c r="C12" s="33">
        <v>10</v>
      </c>
      <c r="D12" s="42">
        <v>1</v>
      </c>
      <c r="E12" s="43">
        <v>1</v>
      </c>
      <c r="F12" s="44">
        <v>1</v>
      </c>
      <c r="G12" s="45">
        <v>1</v>
      </c>
      <c r="H12" s="46">
        <v>5</v>
      </c>
      <c r="I12" s="43">
        <v>6</v>
      </c>
      <c r="J12" s="95"/>
      <c r="K12" s="89">
        <f ca="1">OFFSET(Очки!$A$2,F12,D12+OFFSET(Очки!$A$18,0,$C$53-1)-1)</f>
        <v>17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OFFSET(Очки!$A$2,I12,G12+OFFSET(Очки!$A$18,0,$C$53-1)-1)</f>
        <v>12.5</v>
      </c>
      <c r="P12" s="39">
        <f ca="1">IF(I12&lt;H12,OFFSET(Очки!$A$20,2+H12-I12,IF(G12=1,13-H12,10+G12)),0)</f>
        <v>0</v>
      </c>
      <c r="Q12" s="39"/>
      <c r="R12" s="90">
        <v>-3</v>
      </c>
      <c r="S12" s="102">
        <f t="shared" ca="1" si="0"/>
        <v>26.5</v>
      </c>
    </row>
    <row r="13" spans="1:19" ht="15.75">
      <c r="A13" s="40">
        <f ca="1">RANK(S13,S$6:OFFSET(S$6,0,0,COUNTA(B$6:B$52)))</f>
        <v>8</v>
      </c>
      <c r="B13" s="47" t="s">
        <v>197</v>
      </c>
      <c r="C13" s="33" t="s">
        <v>43</v>
      </c>
      <c r="D13" s="42">
        <v>1</v>
      </c>
      <c r="E13" s="43">
        <v>2</v>
      </c>
      <c r="F13" s="44">
        <v>2</v>
      </c>
      <c r="G13" s="45">
        <v>2</v>
      </c>
      <c r="H13" s="46">
        <v>8</v>
      </c>
      <c r="I13" s="43">
        <v>5</v>
      </c>
      <c r="J13" s="95"/>
      <c r="K13" s="89">
        <f ca="1">OFFSET(Очки!$A$2,F13,D13+OFFSET(Очки!$A$18,0,$C$53-1)-1)</f>
        <v>16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OFFSET(Очки!$A$2,I13,G13+OFFSET(Очки!$A$18,0,$C$53-1)-1)</f>
        <v>7.5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25.6</v>
      </c>
    </row>
    <row r="14" spans="1:19" ht="15.75">
      <c r="A14" s="40">
        <f ca="1">RANK(S14,S$6:OFFSET(S$6,0,0,COUNTA(B$6:B$52)))</f>
        <v>9</v>
      </c>
      <c r="B14" s="47" t="s">
        <v>124</v>
      </c>
      <c r="C14" s="33" t="s">
        <v>43</v>
      </c>
      <c r="D14" s="42">
        <v>2</v>
      </c>
      <c r="E14" s="43">
        <v>10</v>
      </c>
      <c r="F14" s="44">
        <v>6</v>
      </c>
      <c r="G14" s="45">
        <v>1</v>
      </c>
      <c r="H14" s="46">
        <v>2</v>
      </c>
      <c r="I14" s="43">
        <v>3</v>
      </c>
      <c r="J14" s="95"/>
      <c r="K14" s="89">
        <f ca="1">OFFSET(Очки!$A$2,F14,D14+OFFSET(Очки!$A$18,0,$C$53-1)-1)</f>
        <v>7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OFFSET(Очки!$A$2,I14,G14+OFFSET(Очки!$A$18,0,$C$53-1)-1)</f>
        <v>15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25.3</v>
      </c>
    </row>
    <row r="15" spans="1:19" ht="15.75">
      <c r="A15" s="40">
        <f ca="1">RANK(S15,S$6:OFFSET(S$6,0,0,COUNTA(B$6:B$52)))</f>
        <v>10</v>
      </c>
      <c r="B15" s="47" t="s">
        <v>211</v>
      </c>
      <c r="C15" s="33" t="s">
        <v>43</v>
      </c>
      <c r="D15" s="42">
        <v>1</v>
      </c>
      <c r="E15" s="43">
        <v>4</v>
      </c>
      <c r="F15" s="44">
        <v>9</v>
      </c>
      <c r="G15" s="45">
        <v>1</v>
      </c>
      <c r="H15" s="46">
        <v>4</v>
      </c>
      <c r="I15" s="43">
        <v>7</v>
      </c>
      <c r="J15" s="95"/>
      <c r="K15" s="89">
        <f ca="1">OFFSET(Очки!$A$2,F15,D15+OFFSET(Очки!$A$18,0,$C$53-1)-1)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OFFSET(Очки!$A$2,I15,G15+OFFSET(Очки!$A$18,0,$C$53-1)-1)</f>
        <v>12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RANK(S16,S$6:OFFSET(S$6,0,0,COUNTA(B$6:B$52)))</f>
        <v>10</v>
      </c>
      <c r="B16" s="47" t="s">
        <v>149</v>
      </c>
      <c r="C16" s="33">
        <v>7.5</v>
      </c>
      <c r="D16" s="42">
        <v>1</v>
      </c>
      <c r="E16" s="43">
        <v>3</v>
      </c>
      <c r="F16" s="44">
        <v>7</v>
      </c>
      <c r="G16" s="45">
        <v>1</v>
      </c>
      <c r="H16" s="46">
        <v>6</v>
      </c>
      <c r="I16" s="43">
        <v>10</v>
      </c>
      <c r="J16" s="95"/>
      <c r="K16" s="89">
        <f ca="1">OFFSET(Очки!$A$2,F16,D16+OFFSET(Очки!$A$18,0,$C$53-1)-1)</f>
        <v>12</v>
      </c>
      <c r="L16" s="39">
        <f ca="1">IF(F16&lt;E16,OFFSET(Очки!$A$20,2+E16-F16,IF(D16=1,13-E16,10+D16)),0)</f>
        <v>0</v>
      </c>
      <c r="M16" s="39">
        <v>0.5</v>
      </c>
      <c r="N16" s="92"/>
      <c r="O16" s="89">
        <f ca="1">OFFSET(Очки!$A$2,I16,G16+OFFSET(Очки!$A$18,0,$C$53-1)-1)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RANK(S17,S$6:OFFSET(S$6,0,0,COUNTA(B$6:B$52)))</f>
        <v>12</v>
      </c>
      <c r="B17" s="47" t="s">
        <v>198</v>
      </c>
      <c r="C17" s="33" t="s">
        <v>43</v>
      </c>
      <c r="D17" s="42">
        <v>2</v>
      </c>
      <c r="E17" s="43">
        <v>9</v>
      </c>
      <c r="F17" s="44">
        <v>2</v>
      </c>
      <c r="G17" s="45">
        <v>1</v>
      </c>
      <c r="H17" s="46">
        <v>10</v>
      </c>
      <c r="I17" s="43">
        <v>9</v>
      </c>
      <c r="J17" s="95"/>
      <c r="K17" s="89">
        <f ca="1">OFFSET(Очки!$A$2,F17,D17+OFFSET(Очки!$A$18,0,$C$53-1)-1)</f>
        <v>10.5</v>
      </c>
      <c r="L17" s="39">
        <f ca="1">IF(F17&lt;E17,OFFSET(Очки!$A$20,2+E17-F17,IF(D17=1,13-E17,10+D17)),0)</f>
        <v>4.9000000000000004</v>
      </c>
      <c r="M17" s="39">
        <v>2.5</v>
      </c>
      <c r="N17" s="92">
        <f>-3-3-3</f>
        <v>-9</v>
      </c>
      <c r="O17" s="89">
        <f ca="1">OFFSET(Очки!$A$2,I17,G17+OFFSET(Очки!$A$18,0,$C$53-1)-1)</f>
        <v>11</v>
      </c>
      <c r="P17" s="39">
        <f ca="1">IF(I17&lt;H17,OFFSET(Очки!$A$20,2+H17-I17,IF(G17=1,13-H17,10+G17)),0)</f>
        <v>1.2</v>
      </c>
      <c r="Q17" s="39"/>
      <c r="R17" s="90"/>
      <c r="S17" s="102">
        <f t="shared" ca="1" si="0"/>
        <v>21.099999999999998</v>
      </c>
    </row>
    <row r="18" spans="1:19" ht="15.75">
      <c r="A18" s="40">
        <f ca="1">RANK(S18,S$6:OFFSET(S$6,0,0,COUNTA(B$6:B$52)))</f>
        <v>13</v>
      </c>
      <c r="B18" s="47" t="s">
        <v>199</v>
      </c>
      <c r="C18" s="33">
        <v>15</v>
      </c>
      <c r="D18" s="42">
        <v>2</v>
      </c>
      <c r="E18" s="43">
        <v>3</v>
      </c>
      <c r="F18" s="44">
        <v>5</v>
      </c>
      <c r="G18" s="45">
        <v>2</v>
      </c>
      <c r="H18" s="46">
        <v>4</v>
      </c>
      <c r="I18" s="43">
        <v>3</v>
      </c>
      <c r="J18" s="95"/>
      <c r="K18" s="89">
        <f ca="1">OFFSET(Очки!$A$2,F18,D18+OFFSET(Очки!$A$18,0,$C$53-1)-1)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OFFSET(Очки!$A$2,I18,G18+OFFSET(Очки!$A$18,0,$C$53-1)-1)</f>
        <v>9.5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17.7</v>
      </c>
    </row>
    <row r="19" spans="1:19" ht="15.75">
      <c r="A19" s="40">
        <f ca="1">RANK(S19,S$6:OFFSET(S$6,0,0,COUNTA(B$6:B$52)))</f>
        <v>14</v>
      </c>
      <c r="B19" s="47" t="s">
        <v>210</v>
      </c>
      <c r="C19" s="33" t="s">
        <v>43</v>
      </c>
      <c r="D19" s="42">
        <v>2</v>
      </c>
      <c r="E19" s="43">
        <v>2</v>
      </c>
      <c r="F19" s="44">
        <v>2</v>
      </c>
      <c r="G19" s="45">
        <v>2</v>
      </c>
      <c r="H19" s="46">
        <v>3</v>
      </c>
      <c r="I19" s="43">
        <v>6</v>
      </c>
      <c r="J19" s="95"/>
      <c r="K19" s="89">
        <f ca="1">OFFSET(Очки!$A$2,F19,D19+OFFSET(Очки!$A$18,0,$C$53-1)-1)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OFFSET(Очки!$A$2,I19,G19+OFFSET(Очки!$A$18,0,$C$53-1)-1)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f ca="1">RANK(S20,S$6:OFFSET(S$6,0,0,COUNTA(B$6:B$52)))</f>
        <v>15</v>
      </c>
      <c r="B20" s="48" t="s">
        <v>132</v>
      </c>
      <c r="C20" s="33" t="s">
        <v>43</v>
      </c>
      <c r="D20" s="42">
        <v>2</v>
      </c>
      <c r="E20" s="43">
        <v>7</v>
      </c>
      <c r="F20" s="44">
        <v>10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OFFSET(Очки!$A$2,I20,G20+OFFSET(Очки!$A$18,0,$C$53-1)-1)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RANK(S21,S$6:OFFSET(S$6,0,0,COUNTA(B$6:B$52)))</f>
        <v>16</v>
      </c>
      <c r="B21" s="47" t="s">
        <v>175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7</v>
      </c>
      <c r="I21" s="43">
        <v>6</v>
      </c>
      <c r="J21" s="95"/>
      <c r="K21" s="89">
        <f ca="1">OFFSET(Очки!$A$2,F21,D21+OFFSET(Очки!$A$18,0,$C$53-1)-1)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OFFSET(Очки!$A$2,I21,G21+OFFSET(Очки!$A$18,0,$C$53-1)-1)</f>
        <v>7</v>
      </c>
      <c r="P21" s="39">
        <f ca="1">IF(I21&lt;H21,OFFSET(Очки!$A$20,2+H21-I21,IF(G21=1,13-H21,10+G21)),0)</f>
        <v>0.7</v>
      </c>
      <c r="Q21" s="39"/>
      <c r="R21" s="90">
        <v>-3</v>
      </c>
      <c r="S21" s="102">
        <f t="shared" ca="1" si="0"/>
        <v>16.2</v>
      </c>
    </row>
    <row r="22" spans="1:19" ht="15.75">
      <c r="A22" s="40">
        <f ca="1">RANK(S22,S$6:OFFSET(S$6,0,0,COUNTA(B$6:B$52)))</f>
        <v>17</v>
      </c>
      <c r="B22" s="47" t="s">
        <v>181</v>
      </c>
      <c r="C22" s="33" t="s">
        <v>43</v>
      </c>
      <c r="D22" s="42">
        <v>3</v>
      </c>
      <c r="E22" s="43">
        <v>8</v>
      </c>
      <c r="F22" s="44">
        <v>1</v>
      </c>
      <c r="G22" s="45">
        <v>3</v>
      </c>
      <c r="H22" s="46">
        <v>7</v>
      </c>
      <c r="I22" s="43">
        <v>1</v>
      </c>
      <c r="J22" s="95"/>
      <c r="K22" s="89">
        <f ca="1">OFFSET(Очки!$A$2,F22,D22+OFFSET(Очки!$A$18,0,$C$53-1)-1)</f>
        <v>6</v>
      </c>
      <c r="L22" s="39">
        <f ca="1">IF(F22&lt;E22,OFFSET(Очки!$A$20,2+E22-F22,IF(D22=1,13-E22,10+D22)),0)</f>
        <v>3.5</v>
      </c>
      <c r="M22" s="39"/>
      <c r="N22" s="92">
        <v>-3</v>
      </c>
      <c r="O22" s="89">
        <f ca="1">OFFSET(Очки!$A$2,I22,G22+OFFSET(Очки!$A$18,0,$C$53-1)-1)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15.5</v>
      </c>
    </row>
    <row r="23" spans="1:19" ht="15.75">
      <c r="A23" s="40">
        <f ca="1">RANK(S23,S$6:OFFSET(S$6,0,0,COUNTA(B$6:B$52)))</f>
        <v>18</v>
      </c>
      <c r="B23" s="47" t="s">
        <v>206</v>
      </c>
      <c r="C23" s="33" t="s">
        <v>43</v>
      </c>
      <c r="D23" s="42">
        <v>2</v>
      </c>
      <c r="E23" s="43">
        <v>5</v>
      </c>
      <c r="F23" s="44">
        <v>7</v>
      </c>
      <c r="G23" s="45">
        <v>3</v>
      </c>
      <c r="H23" s="46">
        <v>9</v>
      </c>
      <c r="I23" s="43">
        <v>2</v>
      </c>
      <c r="J23" s="95"/>
      <c r="K23" s="89">
        <f ca="1">OFFSET(Очки!$A$2,F23,D23+OFFSET(Очки!$A$18,0,$C$53-1)-1)</f>
        <v>6.5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OFFSET(Очки!$A$2,I23,G23+OFFSET(Очки!$A$18,0,$C$53-1)-1)</f>
        <v>5</v>
      </c>
      <c r="P23" s="39">
        <f ca="1">IF(I23&lt;H23,OFFSET(Очки!$A$20,2+H23-I23,IF(G23=1,13-H23,10+G23)),0)</f>
        <v>3.5</v>
      </c>
      <c r="Q23" s="39"/>
      <c r="R23" s="90"/>
      <c r="S23" s="102">
        <f t="shared" ca="1" si="0"/>
        <v>15</v>
      </c>
    </row>
    <row r="24" spans="1:19" ht="15.75">
      <c r="A24" s="40">
        <f ca="1">RANK(S24,S$6:OFFSET(S$6,0,0,COUNTA(B$6:B$52)))</f>
        <v>19</v>
      </c>
      <c r="B24" s="47" t="s">
        <v>212</v>
      </c>
      <c r="C24" s="33" t="s">
        <v>43</v>
      </c>
      <c r="D24" s="42">
        <v>3</v>
      </c>
      <c r="E24" s="43">
        <v>9</v>
      </c>
      <c r="F24" s="44">
        <v>2</v>
      </c>
      <c r="G24" s="45">
        <v>3</v>
      </c>
      <c r="H24" s="46">
        <v>10</v>
      </c>
      <c r="I24" s="43">
        <v>5</v>
      </c>
      <c r="J24" s="95"/>
      <c r="K24" s="89">
        <f ca="1">OFFSET(Очки!$A$2,F24,D24+OFFSET(Очки!$A$18,0,$C$53-1)-1)</f>
        <v>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OFFSET(Очки!$A$2,I24,G24+OFFSET(Очки!$A$18,0,$C$53-1)-1)</f>
        <v>2</v>
      </c>
      <c r="P24" s="39">
        <f ca="1">IF(I24&lt;H24,OFFSET(Очки!$A$20,2+H24-I24,IF(G24=1,13-H24,10+G24)),0)</f>
        <v>2.5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RANK(S25,S$6:OFFSET(S$6,0,0,COUNTA(B$6:B$52)))</f>
        <v>20</v>
      </c>
      <c r="B25" s="47" t="s">
        <v>201</v>
      </c>
      <c r="C25" s="33" t="s">
        <v>43</v>
      </c>
      <c r="D25" s="42">
        <v>1</v>
      </c>
      <c r="E25" s="43">
        <v>7</v>
      </c>
      <c r="F25" s="44">
        <v>8</v>
      </c>
      <c r="G25" s="45">
        <v>2</v>
      </c>
      <c r="H25" s="46">
        <v>5</v>
      </c>
      <c r="I25" s="43">
        <v>4</v>
      </c>
      <c r="J25" s="95">
        <v>1</v>
      </c>
      <c r="K25" s="89">
        <f ca="1">OFFSET(Очки!$A$2,F25,D25+OFFSET(Очки!$A$18,0,$C$53-1)-1)</f>
        <v>11.5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OFFSET(Очки!$A$2,I25,G25+OFFSET(Очки!$A$18,0,$C$53-1)-1)</f>
        <v>8.5</v>
      </c>
      <c r="P25" s="39">
        <f ca="1">IF(I25&lt;H25,OFFSET(Очки!$A$20,2+H25-I25,IF(G25=1,13-H25,10+G25)),0)</f>
        <v>0.7</v>
      </c>
      <c r="Q25" s="39"/>
      <c r="R25" s="90">
        <f>-5-3-1</f>
        <v>-9</v>
      </c>
      <c r="S25" s="102">
        <f t="shared" ca="1" si="0"/>
        <v>12.7</v>
      </c>
    </row>
    <row r="26" spans="1:19" ht="15.75">
      <c r="A26" s="40">
        <f ca="1">RANK(S26,S$6:OFFSET(S$6,0,0,COUNTA(B$6:B$52)))</f>
        <v>21</v>
      </c>
      <c r="B26" s="47" t="s">
        <v>153</v>
      </c>
      <c r="C26" s="33" t="s">
        <v>43</v>
      </c>
      <c r="D26" s="42">
        <v>3</v>
      </c>
      <c r="E26" s="43">
        <v>7</v>
      </c>
      <c r="F26" s="44">
        <v>4</v>
      </c>
      <c r="G26" s="45">
        <v>3</v>
      </c>
      <c r="H26" s="46">
        <v>8</v>
      </c>
      <c r="I26" s="43">
        <v>3</v>
      </c>
      <c r="J26" s="95"/>
      <c r="K26" s="89">
        <f ca="1">OFFSET(Очки!$A$2,F26,D26+OFFSET(Очки!$A$18,0,$C$53-1)-1)</f>
        <v>3</v>
      </c>
      <c r="L26" s="39">
        <f ca="1">IF(F26&lt;E26,OFFSET(Очки!$A$20,2+E26-F26,IF(D26=1,13-E26,10+D26)),0)</f>
        <v>1.5</v>
      </c>
      <c r="M26" s="39"/>
      <c r="N26" s="92"/>
      <c r="O26" s="89">
        <f ca="1">OFFSET(Очки!$A$2,I26,G26+OFFSET(Очки!$A$18,0,$C$53-1)-1)</f>
        <v>4</v>
      </c>
      <c r="P26" s="39">
        <f ca="1">IF(I26&lt;H26,OFFSET(Очки!$A$20,2+H26-I26,IF(G26=1,13-H26,10+G26)),0)</f>
        <v>2.5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RANK(S27,S$6:OFFSET(S$6,0,0,COUNTA(B$6:B$52)))</f>
        <v>21</v>
      </c>
      <c r="B27" s="47" t="s">
        <v>200</v>
      </c>
      <c r="C27" s="33" t="s">
        <v>43</v>
      </c>
      <c r="D27" s="42">
        <v>2</v>
      </c>
      <c r="E27" s="43">
        <v>8</v>
      </c>
      <c r="F27" s="44">
        <v>9</v>
      </c>
      <c r="G27" s="45">
        <v>2</v>
      </c>
      <c r="H27" s="46">
        <v>6</v>
      </c>
      <c r="I27" s="43">
        <v>9</v>
      </c>
      <c r="J27" s="95"/>
      <c r="K27" s="89">
        <f ca="1">OFFSET(Очки!$A$2,F27,D27+OFFSET(Очки!$A$18,0,$C$53-1)-1)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RANK(S28,S$6:OFFSET(S$6,0,0,COUNTA(B$6:B$52)))</f>
        <v>23</v>
      </c>
      <c r="B28" s="47" t="s">
        <v>215</v>
      </c>
      <c r="C28" s="33">
        <v>5</v>
      </c>
      <c r="D28" s="42">
        <v>3</v>
      </c>
      <c r="E28" s="43">
        <v>10</v>
      </c>
      <c r="F28" s="44">
        <v>6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OFFSET(Очки!$A$2,F28,D28+OFFSET(Очки!$A$18,0,$C$53-1)-1)</f>
        <v>1.5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OFFSET(Очки!$A$2,I28,G28+OFFSET(Очки!$A$18,0,$C$53-1)-1)</f>
        <v>6.5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RANK(S29,S$6:OFFSET(S$6,0,0,COUNTA(B$6:B$52)))</f>
        <v>24</v>
      </c>
      <c r="B29" s="47" t="s">
        <v>169</v>
      </c>
      <c r="C29" s="33">
        <v>2.5</v>
      </c>
      <c r="D29" s="42">
        <v>3</v>
      </c>
      <c r="E29" s="43">
        <v>6</v>
      </c>
      <c r="F29" s="44">
        <v>3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OFFSET(Очки!$A$2,F29,D29+OFFSET(Очки!$A$18,0,$C$53-1)-1)</f>
        <v>4</v>
      </c>
      <c r="L29" s="39">
        <f ca="1">IF(F29&lt;E29,OFFSET(Очки!$A$20,2+E29-F29,IF(D29=1,13-E29,10+D29)),0)</f>
        <v>1.5</v>
      </c>
      <c r="M29" s="39"/>
      <c r="N29" s="92"/>
      <c r="O29" s="89">
        <f ca="1">OFFSET(Очки!$A$2,I29,G29+OFFSET(Очки!$A$18,0,$C$53-1)-1)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RANK(S30,S$6:OFFSET(S$6,0,0,COUNTA(B$6:B$52)))</f>
        <v>25</v>
      </c>
      <c r="B30" s="47" t="s">
        <v>209</v>
      </c>
      <c r="C30" s="33" t="s">
        <v>43</v>
      </c>
      <c r="D30" s="42">
        <v>2</v>
      </c>
      <c r="E30" s="43">
        <v>4</v>
      </c>
      <c r="F30" s="44">
        <v>7</v>
      </c>
      <c r="G30" s="45"/>
      <c r="H30" s="46"/>
      <c r="I30" s="43"/>
      <c r="J30" s="95"/>
      <c r="K30" s="89">
        <f ca="1">OFFSET(Очки!$A$2,F30,D30+OFFSET(Очки!$A$18,0,$C$53-1)-1)</f>
        <v>6.5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f ca="1">RANK(S31,S$6:OFFSET(S$6,0,0,COUNTA(B$6:B$52)))</f>
        <v>26</v>
      </c>
      <c r="B31" s="47" t="s">
        <v>207</v>
      </c>
      <c r="C31" s="33" t="s">
        <v>43</v>
      </c>
      <c r="D31" s="42">
        <v>3</v>
      </c>
      <c r="E31" s="43">
        <v>3</v>
      </c>
      <c r="F31" s="44">
        <v>7</v>
      </c>
      <c r="G31" s="45">
        <v>3</v>
      </c>
      <c r="H31" s="46">
        <v>3</v>
      </c>
      <c r="I31" s="43">
        <v>4</v>
      </c>
      <c r="J31" s="95"/>
      <c r="K31" s="89">
        <f ca="1">OFFSET(Очки!$A$2,F31,D31+OFFSET(Очки!$A$18,0,$C$53-1)-1)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OFFSET(Очки!$A$2,I31,G31+OFFSET(Очки!$A$18,0,$C$53-1)-1)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5.75">
      <c r="A32" s="40">
        <f ca="1">RANK(S32,S$6:OFFSET(S$6,0,0,COUNTA(B$6:B$52)))</f>
        <v>27</v>
      </c>
      <c r="B32" s="47" t="s">
        <v>208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4</v>
      </c>
      <c r="I32" s="43">
        <v>8</v>
      </c>
      <c r="J32" s="95"/>
      <c r="K32" s="89">
        <f ca="1">OFFSET(Очки!$A$2,F32,D32+OFFSET(Очки!$A$18,0,$C$53-1)-1)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RANK(S33,S$6:OFFSET(S$6,0,0,COUNTA(B$6:B$52)))</f>
        <v>28</v>
      </c>
      <c r="B33" s="47" t="s">
        <v>213</v>
      </c>
      <c r="C33" s="33">
        <v>2.5</v>
      </c>
      <c r="D33" s="42">
        <v>3</v>
      </c>
      <c r="E33" s="43">
        <v>5</v>
      </c>
      <c r="F33" s="44">
        <v>10</v>
      </c>
      <c r="G33" s="45">
        <v>3</v>
      </c>
      <c r="H33" s="46">
        <v>2</v>
      </c>
      <c r="I33" s="43">
        <v>7</v>
      </c>
      <c r="J33" s="95"/>
      <c r="K33" s="89">
        <f ca="1">OFFSET(Очки!$A$2,F33,D33+OFFSET(Очки!$A$18,0,$C$53-1)-1)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OFFSET(Очки!$A$2,I33,G33+OFFSET(Очки!$A$18,0,$C$53-1)-1)</f>
        <v>1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RANK(S34,S$6:OFFSET(S$6,0,0,COUNTA(B$6:B$52)))</f>
        <v>29</v>
      </c>
      <c r="B34" s="47" t="s">
        <v>160</v>
      </c>
      <c r="C34" s="33">
        <v>10</v>
      </c>
      <c r="D34" s="42">
        <v>3</v>
      </c>
      <c r="E34" s="43">
        <v>4</v>
      </c>
      <c r="F34" s="44">
        <v>8</v>
      </c>
      <c r="G34" s="45">
        <v>3</v>
      </c>
      <c r="H34" s="46">
        <v>6</v>
      </c>
      <c r="I34" s="43">
        <v>10</v>
      </c>
      <c r="J34" s="95"/>
      <c r="K34" s="89">
        <f ca="1">OFFSET(Очки!$A$2,F34,D34+OFFSET(Очки!$A$18,0,$C$53-1)-1)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RANK(S35,S$6:OFFSET(S$6,0,0,COUNTA(B$6:B$52)))</f>
        <v>30</v>
      </c>
      <c r="B35" s="48" t="s">
        <v>205</v>
      </c>
      <c r="C35" s="33">
        <v>5</v>
      </c>
      <c r="D35" s="42">
        <v>3</v>
      </c>
      <c r="E35" s="43">
        <v>1</v>
      </c>
      <c r="F35" s="44">
        <v>9</v>
      </c>
      <c r="G35" s="45">
        <v>3</v>
      </c>
      <c r="H35" s="46">
        <v>1</v>
      </c>
      <c r="I35" s="43">
        <v>9</v>
      </c>
      <c r="J35" s="95"/>
      <c r="K35" s="89">
        <f ca="1">OFFSET(Очки!$A$2,F35,D35+OFFSET(Очки!$A$18,0,$C$53-1)-1)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RANK(S36,S$6:OFFSET(S$6,0,0,COUNTA(B$6:B$52)))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2" ca="1" si="1">SUM(J36:R36)</f>
        <v>0</v>
      </c>
    </row>
    <row r="37" spans="1:19" ht="15.75" hidden="1">
      <c r="A37" s="40">
        <f ca="1">RANK(S37,S$6:OFFSET(S$6,0,0,COUNTA(B$6:B$52)))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RANK(S38,S$6:OFFSET(S$6,0,0,COUNTA(B$6:B$52)))</f>
        <v>30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RANK(S39,S$6:OFFSET(S$6,0,0,COUNTA(B$6:B$52)))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RANK(S40,S$6:OFFSET(S$6,0,0,COUNTA(B$6:B$52)))</f>
        <v>30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RANK(S41,S$6:OFFSET(S$6,0,0,COUNTA(B$6:B$52)))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RANK(S42,S$6:OFFSET(S$6,0,0,COUNTA(B$6:B$52)))</f>
        <v>30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OFFSET(Очки!$A$2,F42,D42+OFFSET(Очки!$A$18,0,$C$53-1)-1)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OFFSET(Очки!$A$2,I42,G42+OFFSET(Очки!$A$18,0,$C$53-1)-1)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RANK(S43,S$6:OFFSET(S$6,0,0,COUNTA(B$6:B$52)))</f>
        <v>30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OFFSET(Очки!$A$2,F43,D43+OFFSET(Очки!$A$18,0,$C$53-1)-1)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OFFSET(Очки!$A$2,I43,G43+OFFSET(Очки!$A$18,0,$C$53-1)-1)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RANK(S44,S$6:OFFSET(S$6,0,0,COUNTA(B$6:B$52)))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OFFSET(Очки!$A$2,F44,D44+OFFSET(Очки!$A$18,0,$C$53-1)-1)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OFFSET(Очки!$A$2,I44,G44+OFFSET(Очки!$A$18,0,$C$53-1)-1)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RANK(S45,S$6:OFFSET(S$6,0,0,COUNTA(B$6:B$52)))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OFFSET(Очки!$A$2,F45,D45+OFFSET(Очки!$A$18,0,$C$53-1)-1)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OFFSET(Очки!$A$2,I45,G45+OFFSET(Очки!$A$18,0,$C$53-1)-1)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RANK(S46,S$6:OFFSET(S$6,0,0,COUNTA(B$6:B$52)))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OFFSET(Очки!$A$2,F46,D46+OFFSET(Очки!$A$18,0,$C$53-1)-1)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OFFSET(Очки!$A$2,I46,G46+OFFSET(Очки!$A$18,0,$C$53-1)-1)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RANK(S47,S$6:OFFSET(S$6,0,0,COUNTA(B$6:B$52)))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OFFSET(Очки!$A$2,F47,D47+OFFSET(Очки!$A$18,0,$C$53-1)-1)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OFFSET(Очки!$A$2,I47,G47+OFFSET(Очки!$A$18,0,$C$53-1)-1)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RANK(S48,S$6:OFFSET(S$6,0,0,COUNTA(B$6:B$52)))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OFFSET(Очки!$A$2,F48,D48+OFFSET(Очки!$A$18,0,$C$53-1)-1)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OFFSET(Очки!$A$2,I48,G48+OFFSET(Очки!$A$18,0,$C$53-1)-1)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RANK(S49,S$6:OFFSET(S$6,0,0,COUNTA(B$6:B$52)))</f>
        <v>30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OFFSET(Очки!$A$2,F49,D49+OFFSET(Очки!$A$18,0,$C$53-1)-1)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OFFSET(Очки!$A$2,I49,G49+OFFSET(Очки!$A$18,0,$C$53-1)-1)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RANK(S50,S$6:OFFSET(S$6,0,0,COUNTA(B$6:B$52)))</f>
        <v>30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OFFSET(Очки!$A$2,F50,D50+OFFSET(Очки!$A$18,0,$C$53-1)-1)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OFFSET(Очки!$A$2,I50,G50+OFFSET(Очки!$A$18,0,$C$53-1)-1)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RANK(S51,S$6:OFFSET(S$6,0,0,COUNTA(B$6:B$52)))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OFFSET(Очки!$A$2,F51,D51+OFFSET(Очки!$A$18,0,$C$53-1)-1)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OFFSET(Очки!$A$2,I51,G51+OFFSET(Очки!$A$18,0,$C$53-1)-1)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6.5" hidden="1" thickBot="1">
      <c r="A52" s="40">
        <f ca="1">RANK(S52,S$6:OFFSET(S$6,0,0,COUNTA(B$6:B$52)))</f>
        <v>30</v>
      </c>
      <c r="B52" s="53"/>
      <c r="C52" s="54" t="s">
        <v>43</v>
      </c>
      <c r="D52" s="55"/>
      <c r="E52" s="56"/>
      <c r="F52" s="57"/>
      <c r="G52" s="58"/>
      <c r="H52" s="59"/>
      <c r="I52" s="56"/>
      <c r="J52" s="96"/>
      <c r="K52" s="55">
        <f ca="1">OFFSET(Очки!$A$2,F52,D52+OFFSET(Очки!$A$18,0,$C$53-1)-1)</f>
        <v>0</v>
      </c>
      <c r="L52" s="59">
        <f ca="1">IF(F52&lt;E52,OFFSET(Очки!$A$20,2+E52-F52,IF(D52=1,13-E52,10+D52)),0)</f>
        <v>0</v>
      </c>
      <c r="M52" s="59"/>
      <c r="N52" s="93"/>
      <c r="O52" s="55">
        <f ca="1">OFFSET(Очки!$A$2,I52,G52+OFFSET(Очки!$A$18,0,$C$53-1)-1)</f>
        <v>0</v>
      </c>
      <c r="P52" s="59">
        <f ca="1">IF(I52&lt;H52,OFFSET(Очки!$A$20,2+H52-I52,IF(G52=1,13-H52,10+G52)),0)</f>
        <v>0</v>
      </c>
      <c r="Q52" s="59"/>
      <c r="R52" s="57"/>
      <c r="S52" s="103">
        <f t="shared" ca="1" si="1"/>
        <v>0</v>
      </c>
    </row>
    <row r="53" spans="1:19" ht="15.75">
      <c r="A53" s="60"/>
      <c r="B53" s="61" t="s">
        <v>44</v>
      </c>
      <c r="C53" s="61">
        <f>COUNTA(B6:B52)</f>
        <v>30</v>
      </c>
      <c r="D53" s="62"/>
      <c r="E53" s="62"/>
      <c r="F53" s="63"/>
      <c r="G53" s="63"/>
      <c r="H53" s="63"/>
      <c r="I53" s="62"/>
      <c r="J53" s="63"/>
      <c r="K53" s="63"/>
      <c r="L53" s="63"/>
      <c r="M53" s="63"/>
      <c r="N53" s="63"/>
      <c r="O53" s="63"/>
      <c r="P53" s="63"/>
      <c r="Q53" s="63"/>
      <c r="R53" s="63"/>
      <c r="S53" s="63"/>
    </row>
  </sheetData>
  <sortState ref="A6:S35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52">
    <cfRule type="expression" dxfId="9" priority="2">
      <formula>AND(E6&gt;F6,L6=0)</formula>
    </cfRule>
  </conditionalFormatting>
  <conditionalFormatting sqref="P6:P5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217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RANK(S6,S$6:OFFSET(S$6,0,0,COUNTA(B$6:B$50)))</f>
        <v>1</v>
      </c>
      <c r="B6" s="156" t="s">
        <v>156</v>
      </c>
      <c r="C6" s="100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10</v>
      </c>
      <c r="I6" s="35">
        <v>5</v>
      </c>
      <c r="J6" s="94"/>
      <c r="K6" s="86">
        <f ca="1">OFFSET(Очки!$A$2,F6,D6+OFFSET(Очки!$A$18,0,$C$51-1)-1)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OFFSET(Очки!$A$2,I6,G6+OFFSET(Очки!$A$18,0,$C$51-1)-1)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-7</v>
      </c>
      <c r="S6" s="101">
        <f t="shared" ref="S6:S33" ca="1" si="0">SUM(J6:R6)</f>
        <v>34.400000000000006</v>
      </c>
    </row>
    <row r="7" spans="1:19" ht="15.75">
      <c r="A7" s="40">
        <f ca="1">RANK(S7,S$6:OFFSET(S$6,0,0,COUNTA(B$6:B$50)))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5</v>
      </c>
      <c r="G7" s="45">
        <v>1</v>
      </c>
      <c r="H7" s="46">
        <v>6</v>
      </c>
      <c r="I7" s="43">
        <v>9</v>
      </c>
      <c r="J7" s="95">
        <v>2.5</v>
      </c>
      <c r="K7" s="89">
        <f ca="1">OFFSET(Очки!$A$2,F7,D7+OFFSET(Очки!$A$18,0,$C$51-1)-1)</f>
        <v>13</v>
      </c>
      <c r="L7" s="39">
        <f ca="1">IF(F7&lt;E7,OFFSET(Очки!$A$20,2+E7-F7,IF(D7=1,13-E7,10+D7)),0)</f>
        <v>5.6999999999999993</v>
      </c>
      <c r="M7" s="39">
        <v>0.5</v>
      </c>
      <c r="N7" s="92"/>
      <c r="O7" s="89">
        <f ca="1">OFFSET(Очки!$A$2,I7,G7+OFFSET(Очки!$A$18,0,$C$51-1)-1)</f>
        <v>11</v>
      </c>
      <c r="P7" s="39">
        <f ca="1">IF(I7&lt;H7,OFFSET(Очки!$A$20,2+H7-I7,IF(G7=1,13-H7,10+G7)),0)</f>
        <v>0</v>
      </c>
      <c r="Q7" s="39">
        <v>1</v>
      </c>
      <c r="R7" s="90"/>
      <c r="S7" s="102">
        <f t="shared" ca="1" si="0"/>
        <v>33.700000000000003</v>
      </c>
    </row>
    <row r="8" spans="1:19" ht="15.75">
      <c r="A8" s="40">
        <f ca="1">RANK(S8,S$6:OFFSET(S$6,0,0,COUNTA(B$6:B$50)))</f>
        <v>3</v>
      </c>
      <c r="B8" s="47" t="s">
        <v>124</v>
      </c>
      <c r="C8" s="33">
        <v>15</v>
      </c>
      <c r="D8" s="42">
        <v>1</v>
      </c>
      <c r="E8" s="43">
        <v>6</v>
      </c>
      <c r="F8" s="44">
        <v>4</v>
      </c>
      <c r="G8" s="45">
        <v>1</v>
      </c>
      <c r="H8" s="46">
        <v>1</v>
      </c>
      <c r="I8" s="43">
        <v>2</v>
      </c>
      <c r="J8" s="95">
        <v>0.5</v>
      </c>
      <c r="K8" s="89">
        <f ca="1">OFFSET(Очки!$A$2,F8,D8+OFFSET(Очки!$A$18,0,$C$51-1)-1)</f>
        <v>14</v>
      </c>
      <c r="L8" s="39">
        <f ca="1">IF(F8&lt;E8,OFFSET(Очки!$A$20,2+E8-F8,IF(D8=1,13-E8,10+D8)),0)</f>
        <v>1.9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32.4</v>
      </c>
    </row>
    <row r="9" spans="1:19" ht="15.75">
      <c r="A9" s="40">
        <f ca="1">RANK(S9,S$6:OFFSET(S$6,0,0,COUNTA(B$6:B$50)))</f>
        <v>4</v>
      </c>
      <c r="B9" s="41" t="s">
        <v>198</v>
      </c>
      <c r="C9" s="33" t="s">
        <v>43</v>
      </c>
      <c r="D9" s="42">
        <v>1</v>
      </c>
      <c r="E9" s="43">
        <v>8</v>
      </c>
      <c r="F9" s="44">
        <v>10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OFFSET(Очки!$A$2,F9,D9+OFFSET(Очки!$A$18,0,$C$51-1)-1)</f>
        <v>10.5</v>
      </c>
      <c r="L9" s="39">
        <f ca="1">IF(F9&lt;E9,OFFSET(Очки!$A$20,2+E9-F9,IF(D9=1,13-E9,10+D9)),0)</f>
        <v>0</v>
      </c>
      <c r="M9" s="39">
        <v>2</v>
      </c>
      <c r="N9" s="92"/>
      <c r="O9" s="89">
        <f ca="1">OFFSET(Очки!$A$2,I9,G9+OFFSET(Очки!$A$18,0,$C$51-1)-1)</f>
        <v>12.5</v>
      </c>
      <c r="P9" s="39">
        <f ca="1">IF(I9&lt;H9,OFFSET(Очки!$A$20,2+H9-I9,IF(G9=1,13-H9,10+G9)),0)</f>
        <v>3.5</v>
      </c>
      <c r="Q9" s="39">
        <v>2</v>
      </c>
      <c r="R9" s="90"/>
      <c r="S9" s="102">
        <f t="shared" ca="1" si="0"/>
        <v>32</v>
      </c>
    </row>
    <row r="10" spans="1:19" ht="15.75">
      <c r="A10" s="40">
        <f ca="1">RANK(S10,S$6:OFFSET(S$6,0,0,COUNTA(B$6:B$50)))</f>
        <v>5</v>
      </c>
      <c r="B10" s="47" t="s">
        <v>210</v>
      </c>
      <c r="C10" s="33" t="s">
        <v>43</v>
      </c>
      <c r="D10" s="42">
        <v>1</v>
      </c>
      <c r="E10" s="43">
        <v>1</v>
      </c>
      <c r="F10" s="44">
        <v>2</v>
      </c>
      <c r="G10" s="45">
        <v>1</v>
      </c>
      <c r="H10" s="46">
        <v>4</v>
      </c>
      <c r="I10" s="43">
        <v>3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15</v>
      </c>
      <c r="P10" s="39">
        <f ca="1">IF(I10&lt;H10,OFFSET(Очки!$A$20,2+H10-I10,IF(G10=1,13-H10,10+G10)),0)</f>
        <v>0.8</v>
      </c>
      <c r="Q10" s="39"/>
      <c r="R10" s="90"/>
      <c r="S10" s="102">
        <f t="shared" ca="1" si="0"/>
        <v>31.8</v>
      </c>
    </row>
    <row r="11" spans="1:19" ht="15.75">
      <c r="A11" s="40">
        <f ca="1">RANK(S11,S$6:OFFSET(S$6,0,0,COUNTA(B$6:B$50)))</f>
        <v>6</v>
      </c>
      <c r="B11" s="48" t="s">
        <v>188</v>
      </c>
      <c r="C11" s="33">
        <v>17.5</v>
      </c>
      <c r="D11" s="42">
        <v>1</v>
      </c>
      <c r="E11" s="43">
        <v>9</v>
      </c>
      <c r="F11" s="44">
        <v>6</v>
      </c>
      <c r="G11" s="45">
        <v>1</v>
      </c>
      <c r="H11" s="46">
        <v>8</v>
      </c>
      <c r="I11" s="43">
        <v>8</v>
      </c>
      <c r="J11" s="95">
        <v>2</v>
      </c>
      <c r="K11" s="89">
        <f ca="1">OFFSET(Очки!$A$2,F11,D11+OFFSET(Очки!$A$18,0,$C$51-1)-1)</f>
        <v>12.5</v>
      </c>
      <c r="L11" s="39">
        <f ca="1">IF(F11&lt;E11,OFFSET(Очки!$A$20,2+E11-F11,IF(D11=1,13-E11,10+D11)),0)</f>
        <v>3.5</v>
      </c>
      <c r="M11" s="39">
        <v>1.5</v>
      </c>
      <c r="N11" s="92"/>
      <c r="O11" s="89">
        <f ca="1">OFFSET(Очки!$A$2,I11,G11+OFFSET(Очки!$A$18,0,$C$51-1)-1)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31</v>
      </c>
    </row>
    <row r="12" spans="1:19" ht="15.75">
      <c r="A12" s="40">
        <f ca="1">RANK(S12,S$6:OFFSET(S$6,0,0,COUNTA(B$6:B$50)))</f>
        <v>7</v>
      </c>
      <c r="B12" s="47" t="s">
        <v>228</v>
      </c>
      <c r="C12" s="33" t="s">
        <v>43</v>
      </c>
      <c r="D12" s="42">
        <v>2</v>
      </c>
      <c r="E12" s="43">
        <v>6</v>
      </c>
      <c r="F12" s="44">
        <v>4</v>
      </c>
      <c r="G12" s="45">
        <v>1</v>
      </c>
      <c r="H12" s="46">
        <v>3</v>
      </c>
      <c r="I12" s="43">
        <v>1</v>
      </c>
      <c r="J12" s="95"/>
      <c r="K12" s="89">
        <f ca="1">OFFSET(Очки!$A$2,F12,D12+OFFSET(Очки!$A$18,0,$C$51-1)-1)</f>
        <v>8.5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1.4</v>
      </c>
      <c r="Q12" s="39">
        <v>0.5</v>
      </c>
      <c r="R12" s="90"/>
      <c r="S12" s="102">
        <f t="shared" ca="1" si="0"/>
        <v>28.799999999999997</v>
      </c>
    </row>
    <row r="13" spans="1:19" ht="15.75">
      <c r="A13" s="40">
        <f ca="1">RANK(S13,S$6:OFFSET(S$6,0,0,COUNTA(B$6:B$50)))</f>
        <v>8</v>
      </c>
      <c r="B13" s="47" t="s">
        <v>201</v>
      </c>
      <c r="C13" s="33" t="s">
        <v>43</v>
      </c>
      <c r="D13" s="42">
        <v>1</v>
      </c>
      <c r="E13" s="43">
        <v>5</v>
      </c>
      <c r="F13" s="44">
        <v>3</v>
      </c>
      <c r="G13" s="45">
        <v>2</v>
      </c>
      <c r="H13" s="46">
        <v>6</v>
      </c>
      <c r="I13" s="43">
        <v>1</v>
      </c>
      <c r="J13" s="95"/>
      <c r="K13" s="89">
        <f ca="1">OFFSET(Очки!$A$2,F13,D13+OFFSET(Очки!$A$18,0,$C$51-1)-1)</f>
        <v>15</v>
      </c>
      <c r="L13" s="39">
        <f ca="1">IF(F13&lt;E13,OFFSET(Очки!$A$20,2+E13-F13,IF(D13=1,13-E13,10+D13)),0)</f>
        <v>1.7000000000000002</v>
      </c>
      <c r="M13" s="39"/>
      <c r="N13" s="92"/>
      <c r="O13" s="89">
        <f ca="1">OFFSET(Очки!$A$2,I13,G13+OFFSET(Очки!$A$18,0,$C$51-1)-1)</f>
        <v>11.5</v>
      </c>
      <c r="P13" s="39">
        <f ca="1">IF(I13&lt;H13,OFFSET(Очки!$A$20,2+H13-I13,IF(G13=1,13-H13,10+G13)),0)</f>
        <v>3.5</v>
      </c>
      <c r="Q13" s="39"/>
      <c r="R13" s="90">
        <v>-3</v>
      </c>
      <c r="S13" s="102">
        <f t="shared" ca="1" si="0"/>
        <v>28.7</v>
      </c>
    </row>
    <row r="14" spans="1:19" ht="15.75">
      <c r="A14" s="40">
        <f ca="1">RANK(S14,S$6:OFFSET(S$6,0,0,COUNTA(B$6:B$50)))</f>
        <v>9</v>
      </c>
      <c r="B14" s="48" t="s">
        <v>132</v>
      </c>
      <c r="C14" s="33" t="s">
        <v>43</v>
      </c>
      <c r="D14" s="42">
        <v>1</v>
      </c>
      <c r="E14" s="43">
        <v>7</v>
      </c>
      <c r="F14" s="44">
        <v>7</v>
      </c>
      <c r="G14" s="45">
        <v>1</v>
      </c>
      <c r="H14" s="46">
        <v>5</v>
      </c>
      <c r="I14" s="43">
        <v>7</v>
      </c>
      <c r="J14" s="95">
        <v>1</v>
      </c>
      <c r="K14" s="89">
        <f ca="1">OFFSET(Очки!$A$2,F14,D14+OFFSET(Очки!$A$18,0,$C$51-1)-1)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OFFSET(Очки!$A$2,I14,G14+OFFSET(Очки!$A$18,0,$C$51-1)-1)</f>
        <v>12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26.5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1</v>
      </c>
      <c r="E15" s="43">
        <v>4</v>
      </c>
      <c r="F15" s="44">
        <v>8</v>
      </c>
      <c r="G15" s="45">
        <v>1</v>
      </c>
      <c r="H15" s="46">
        <v>2</v>
      </c>
      <c r="I15" s="43">
        <v>4</v>
      </c>
      <c r="J15" s="95"/>
      <c r="K15" s="89">
        <f ca="1">OFFSET(Очки!$A$2,F15,D15+OFFSET(Очки!$A$18,0,$C$51-1)-1)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OFFSET(Очки!$A$2,I15,G15+OFFSET(Очки!$A$18,0,$C$51-1)-1)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RANK(S16,S$6:OFFSET(S$6,0,0,COUNTA(B$6:B$50)))</f>
        <v>11</v>
      </c>
      <c r="B16" s="47" t="s">
        <v>149</v>
      </c>
      <c r="C16" s="33">
        <v>7.5</v>
      </c>
      <c r="D16" s="42">
        <v>2</v>
      </c>
      <c r="E16" s="43">
        <v>9</v>
      </c>
      <c r="F16" s="44">
        <v>3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OFFSET(Очки!$A$2,F16,D16+OFFSET(Очки!$A$18,0,$C$51-1)-1)</f>
        <v>9.5</v>
      </c>
      <c r="L16" s="39">
        <f ca="1">IF(F16&lt;E16,OFFSET(Очки!$A$20,2+E16-F16,IF(D16=1,13-E16,10+D16)),0)</f>
        <v>4.2</v>
      </c>
      <c r="M16" s="39"/>
      <c r="N16" s="92"/>
      <c r="O16" s="89">
        <f ca="1">OFFSET(Очки!$A$2,I16,G16+OFFSET(Очки!$A$18,0,$C$51-1)-1)</f>
        <v>7.5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</v>
      </c>
    </row>
    <row r="17" spans="1:19" ht="15.75">
      <c r="A17" s="40">
        <f ca="1">RANK(S17,S$6:OFFSET(S$6,0,0,COUNTA(B$6:B$50)))</f>
        <v>12</v>
      </c>
      <c r="B17" s="32" t="s">
        <v>171</v>
      </c>
      <c r="C17" s="33" t="s">
        <v>43</v>
      </c>
      <c r="D17" s="42">
        <v>1</v>
      </c>
      <c r="E17" s="43">
        <v>3</v>
      </c>
      <c r="F17" s="44">
        <v>9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OFFSET(Очки!$A$2,F17,D17+OFFSET(Очки!$A$18,0,$C$51-1)-1)</f>
        <v>11</v>
      </c>
      <c r="L17" s="39">
        <f ca="1">IF(F17&lt;E17,OFFSET(Очки!$A$20,2+E17-F17,IF(D17=1,13-E17,10+D17)),0)</f>
        <v>0</v>
      </c>
      <c r="M17" s="39">
        <v>1</v>
      </c>
      <c r="N17" s="92">
        <v>-1</v>
      </c>
      <c r="O17" s="89">
        <f ca="1">OFFSET(Очки!$A$2,I17,G17+OFFSET(Очки!$A$18,0,$C$51-1)-1)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f ca="1">RANK(S18,S$6:OFFSET(S$6,0,0,COUNTA(B$6:B$50)))</f>
        <v>13</v>
      </c>
      <c r="B18" s="48" t="s">
        <v>206</v>
      </c>
      <c r="C18" s="33">
        <v>20</v>
      </c>
      <c r="D18" s="42">
        <v>2</v>
      </c>
      <c r="E18" s="43">
        <v>5</v>
      </c>
      <c r="F18" s="44">
        <v>2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OFFSET(Очки!$A$2,F18,D18+OFFSET(Очки!$A$18,0,$C$51-1)-1)</f>
        <v>10.5</v>
      </c>
      <c r="L18" s="39">
        <f ca="1">IF(F18&lt;E18,OFFSET(Очки!$A$20,2+E18-F18,IF(D18=1,13-E18,10+D18)),0)</f>
        <v>2.1</v>
      </c>
      <c r="M18" s="39"/>
      <c r="N18" s="92">
        <v>-4</v>
      </c>
      <c r="O18" s="89">
        <f ca="1">OFFSET(Очки!$A$2,I18,G18+OFFSET(Очки!$A$18,0,$C$51-1)-1)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19.5</v>
      </c>
    </row>
    <row r="19" spans="1:19" ht="15.75">
      <c r="A19" s="40">
        <f ca="1">RANK(S19,S$6:OFFSET(S$6,0,0,COUNTA(B$6:B$50)))</f>
        <v>14</v>
      </c>
      <c r="B19" s="32" t="s">
        <v>216</v>
      </c>
      <c r="C19" s="33" t="s">
        <v>43</v>
      </c>
      <c r="D19" s="42">
        <v>2</v>
      </c>
      <c r="E19" s="43">
        <v>2</v>
      </c>
      <c r="F19" s="44">
        <v>1</v>
      </c>
      <c r="G19" s="45">
        <v>2</v>
      </c>
      <c r="H19" s="46">
        <v>4</v>
      </c>
      <c r="I19" s="43">
        <v>6</v>
      </c>
      <c r="J19" s="95"/>
      <c r="K19" s="89">
        <f ca="1">OFFSET(Очки!$A$2,F19,D19+OFFSET(Очки!$A$18,0,$C$51-1)-1)</f>
        <v>11.5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OFFSET(Очки!$A$2,I19,G19+OFFSET(Очки!$A$18,0,$C$51-1)-1)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f ca="1">RANK(S20,S$6:OFFSET(S$6,0,0,COUNTA(B$6:B$50)))</f>
        <v>15</v>
      </c>
      <c r="B20" s="47" t="s">
        <v>175</v>
      </c>
      <c r="C20" s="33">
        <v>2.5</v>
      </c>
      <c r="D20" s="42">
        <v>2</v>
      </c>
      <c r="E20" s="43">
        <v>7</v>
      </c>
      <c r="F20" s="44">
        <v>5</v>
      </c>
      <c r="G20" s="45">
        <v>2</v>
      </c>
      <c r="H20" s="46">
        <v>8</v>
      </c>
      <c r="I20" s="43">
        <v>7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OFFSET(Очки!$A$2,I20,G20+OFFSET(Очки!$A$18,0,$C$51-1)-1)</f>
        <v>6.5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16.100000000000001</v>
      </c>
    </row>
    <row r="21" spans="1:19" ht="15.75">
      <c r="A21" s="40">
        <f ca="1">RANK(S21,S$6:OFFSET(S$6,0,0,COUNTA(B$6:B$50)))</f>
        <v>16</v>
      </c>
      <c r="B21" s="47" t="s">
        <v>219</v>
      </c>
      <c r="C21" s="33" t="s">
        <v>43</v>
      </c>
      <c r="D21" s="42">
        <v>2</v>
      </c>
      <c r="E21" s="43">
        <v>3</v>
      </c>
      <c r="F21" s="44">
        <v>9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OFFSET(Очки!$A$2,I21,G21+OFFSET(Очки!$A$18,0,$C$51-1)-1)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</v>
      </c>
    </row>
    <row r="22" spans="1:19" ht="15.75">
      <c r="A22" s="40">
        <f ca="1">RANK(S22,S$6:OFFSET(S$6,0,0,COUNTA(B$6:B$50)))</f>
        <v>16</v>
      </c>
      <c r="B22" s="47" t="s">
        <v>222</v>
      </c>
      <c r="C22" s="33" t="s">
        <v>43</v>
      </c>
      <c r="D22" s="42">
        <v>3</v>
      </c>
      <c r="E22" s="43">
        <v>6</v>
      </c>
      <c r="F22" s="44">
        <v>2</v>
      </c>
      <c r="G22" s="45">
        <v>2</v>
      </c>
      <c r="H22" s="46">
        <v>1</v>
      </c>
      <c r="I22" s="43">
        <v>2</v>
      </c>
      <c r="J22" s="95"/>
      <c r="K22" s="89">
        <f ca="1">OFFSET(Очки!$A$2,F22,D22+OFFSET(Очки!$A$18,0,$C$51-1)-1)</f>
        <v>5.5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OFFSET(Очки!$A$2,I22,G22+OFFSET(Очки!$A$18,0,$C$51-1)-1)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f ca="1">RANK(S23,S$6:OFFSET(S$6,0,0,COUNTA(B$6:B$50)))</f>
        <v>18</v>
      </c>
      <c r="B23" s="47" t="s">
        <v>60</v>
      </c>
      <c r="C23" s="33">
        <v>10</v>
      </c>
      <c r="D23" s="42">
        <v>2</v>
      </c>
      <c r="E23" s="43">
        <v>8</v>
      </c>
      <c r="F23" s="44">
        <v>7</v>
      </c>
      <c r="G23" s="45">
        <v>2</v>
      </c>
      <c r="H23" s="46">
        <v>7</v>
      </c>
      <c r="I23" s="43">
        <v>8</v>
      </c>
      <c r="J23" s="95"/>
      <c r="K23" s="89">
        <f ca="1">OFFSET(Очки!$A$2,F23,D23+OFFSET(Очки!$A$18,0,$C$51-1)-1)</f>
        <v>6.5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13.2</v>
      </c>
    </row>
    <row r="24" spans="1:19" ht="15.75">
      <c r="A24" s="40">
        <f ca="1">RANK(S24,S$6:OFFSET(S$6,0,0,COUNTA(B$6:B$50)))</f>
        <v>19</v>
      </c>
      <c r="B24" s="47" t="s">
        <v>221</v>
      </c>
      <c r="C24" s="33">
        <v>12.5</v>
      </c>
      <c r="D24" s="42">
        <v>2</v>
      </c>
      <c r="E24" s="43">
        <v>4</v>
      </c>
      <c r="F24" s="44">
        <v>6</v>
      </c>
      <c r="G24" s="45">
        <v>3</v>
      </c>
      <c r="H24" s="46">
        <v>6</v>
      </c>
      <c r="I24" s="43">
        <v>3</v>
      </c>
      <c r="J24" s="95"/>
      <c r="K24" s="89">
        <f ca="1">OFFSET(Очки!$A$2,F24,D24+OFFSET(Очки!$A$18,0,$C$51-1)-1)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OFFSET(Очки!$A$2,I24,G24+OFFSET(Очки!$A$18,0,$C$51-1)-1)</f>
        <v>4.5</v>
      </c>
      <c r="P24" s="39">
        <f ca="1">IF(I24&lt;H24,OFFSET(Очки!$A$20,2+H24-I24,IF(G24=1,13-H24,10+G24)),0)</f>
        <v>1.5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169</v>
      </c>
      <c r="C25" s="33">
        <v>2.5</v>
      </c>
      <c r="D25" s="42">
        <v>2</v>
      </c>
      <c r="E25" s="43">
        <v>1</v>
      </c>
      <c r="F25" s="44">
        <v>6</v>
      </c>
      <c r="G25" s="45">
        <v>2</v>
      </c>
      <c r="H25" s="46">
        <v>3</v>
      </c>
      <c r="I25" s="43">
        <v>9</v>
      </c>
      <c r="J25" s="95"/>
      <c r="K25" s="89">
        <f ca="1">OFFSET(Очки!$A$2,F25,D25+OFFSET(Очки!$A$18,0,$C$51-1)-1)</f>
        <v>7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RANK(S26,S$6:OFFSET(S$6,0,0,COUNTA(B$6:B$50)))</f>
        <v>21</v>
      </c>
      <c r="B26" s="47" t="s">
        <v>224</v>
      </c>
      <c r="C26" s="33">
        <v>15</v>
      </c>
      <c r="D26" s="42">
        <v>3</v>
      </c>
      <c r="E26" s="43">
        <v>2</v>
      </c>
      <c r="F26" s="44">
        <v>1</v>
      </c>
      <c r="G26" s="45">
        <v>3</v>
      </c>
      <c r="H26" s="46">
        <v>3</v>
      </c>
      <c r="I26" s="43">
        <v>4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0.5</v>
      </c>
      <c r="M26" s="39"/>
      <c r="N26" s="92"/>
      <c r="O26" s="89">
        <f ca="1">OFFSET(Очки!$A$2,I26,G26+OFFSET(Очки!$A$18,0,$C$51-1)-1)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10.5</v>
      </c>
    </row>
    <row r="27" spans="1:19" ht="15.75">
      <c r="A27" s="40">
        <f ca="1">RANK(S27,S$6:OFFSET(S$6,0,0,COUNTA(B$6:B$50)))</f>
        <v>22</v>
      </c>
      <c r="B27" s="47" t="s">
        <v>220</v>
      </c>
      <c r="C27" s="33" t="s">
        <v>43</v>
      </c>
      <c r="D27" s="42">
        <v>3</v>
      </c>
      <c r="E27" s="43">
        <v>8</v>
      </c>
      <c r="F27" s="44">
        <v>3</v>
      </c>
      <c r="G27" s="45">
        <v>3</v>
      </c>
      <c r="H27" s="46">
        <v>5</v>
      </c>
      <c r="I27" s="43">
        <v>1</v>
      </c>
      <c r="J27" s="95"/>
      <c r="K27" s="89">
        <f ca="1">OFFSET(Очки!$A$2,F27,D27+OFFSET(Очки!$A$18,0,$C$51-1)-1)</f>
        <v>4.5</v>
      </c>
      <c r="L27" s="39">
        <f ca="1">IF(F27&lt;E27,OFFSET(Очки!$A$20,2+E27-F27,IF(D27=1,13-E27,10+D27)),0)</f>
        <v>2.5</v>
      </c>
      <c r="M27" s="39"/>
      <c r="N27" s="92">
        <v>-3</v>
      </c>
      <c r="O27" s="89">
        <f ca="1">OFFSET(Очки!$A$2,I27,G27+OFFSET(Очки!$A$18,0,$C$51-1)-1)</f>
        <v>6.5</v>
      </c>
      <c r="P27" s="39">
        <f ca="1">IF(I27&lt;H27,OFFSET(Очки!$A$20,2+H27-I27,IF(G27=1,13-H27,10+G27)),0)</f>
        <v>2</v>
      </c>
      <c r="Q27" s="39"/>
      <c r="R27" s="90">
        <v>-3</v>
      </c>
      <c r="S27" s="102">
        <f t="shared" ca="1" si="0"/>
        <v>9.5</v>
      </c>
    </row>
    <row r="28" spans="1:19" ht="15.75">
      <c r="A28" s="40">
        <f ca="1">RANK(S28,S$6:OFFSET(S$6,0,0,COUNTA(B$6:B$50)))</f>
        <v>23</v>
      </c>
      <c r="B28" s="47" t="s">
        <v>223</v>
      </c>
      <c r="C28" s="33" t="s">
        <v>43</v>
      </c>
      <c r="D28" s="42">
        <v>3</v>
      </c>
      <c r="E28" s="43">
        <v>5</v>
      </c>
      <c r="F28" s="44">
        <v>6</v>
      </c>
      <c r="G28" s="45">
        <v>3</v>
      </c>
      <c r="H28" s="46">
        <v>2</v>
      </c>
      <c r="I28" s="43">
        <v>2</v>
      </c>
      <c r="J28" s="95"/>
      <c r="K28" s="89">
        <f ca="1">OFFSET(Очки!$A$2,F28,D28+OFFSET(Очки!$A$18,0,$C$51-1)-1)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5.5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RANK(S29,S$6:OFFSET(S$6,0,0,COUNTA(B$6:B$50)))</f>
        <v>24</v>
      </c>
      <c r="B29" s="47" t="s">
        <v>225</v>
      </c>
      <c r="C29" s="33">
        <v>7.5</v>
      </c>
      <c r="D29" s="42">
        <v>3</v>
      </c>
      <c r="E29" s="43">
        <v>7</v>
      </c>
      <c r="F29" s="44">
        <v>3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OFFSET(Очки!$A$2,F29,D29+OFFSET(Очки!$A$18,0,$C$51-1)-1)</f>
        <v>4.5</v>
      </c>
      <c r="L29" s="39">
        <f ca="1">IF(F29&lt;E29,OFFSET(Очки!$A$20,2+E29-F29,IF(D29=1,13-E29,10+D29)),0)</f>
        <v>2</v>
      </c>
      <c r="M29" s="39"/>
      <c r="N29" s="92">
        <v>-3</v>
      </c>
      <c r="O29" s="89">
        <f ca="1">OFFSET(Очки!$A$2,I29,G29+OFFSET(Очки!$A$18,0,$C$51-1)-1)</f>
        <v>3.5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8" t="s">
        <v>218</v>
      </c>
      <c r="C30" s="33">
        <v>7.5</v>
      </c>
      <c r="D30" s="42">
        <v>3</v>
      </c>
      <c r="E30" s="43">
        <v>4</v>
      </c>
      <c r="F30" s="44">
        <v>4</v>
      </c>
      <c r="G30" s="45">
        <v>3</v>
      </c>
      <c r="H30" s="46">
        <v>1</v>
      </c>
      <c r="I30" s="43">
        <v>6</v>
      </c>
      <c r="J30" s="95"/>
      <c r="K30" s="89">
        <f ca="1">OFFSET(Очки!$A$2,F30,D30+OFFSET(Очки!$A$18,0,$C$51-1)-1)</f>
        <v>3.5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RANK(S31,S$6:OFFSET(S$6,0,0,COUNTA(B$6:B$50)))</f>
        <v>26</v>
      </c>
      <c r="B31" s="47" t="s">
        <v>205</v>
      </c>
      <c r="C31" s="33">
        <v>5</v>
      </c>
      <c r="D31" s="42">
        <v>3</v>
      </c>
      <c r="E31" s="43">
        <v>9</v>
      </c>
      <c r="F31" s="44">
        <v>9</v>
      </c>
      <c r="G31" s="45">
        <v>3</v>
      </c>
      <c r="H31" s="46">
        <v>7</v>
      </c>
      <c r="I31" s="43">
        <v>7</v>
      </c>
      <c r="J31" s="95"/>
      <c r="K31" s="89">
        <f ca="1">OFFSET(Очки!$A$2,F31,D31+OFFSET(Очки!$A$18,0,$C$51-1)-1)</f>
        <v>0.5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f ca="1">RANK(S32,S$6:OFFSET(S$6,0,0,COUNTA(B$6:B$50)))</f>
        <v>27</v>
      </c>
      <c r="B32" s="47" t="s">
        <v>226</v>
      </c>
      <c r="C32" s="33" t="s">
        <v>43</v>
      </c>
      <c r="D32" s="42">
        <v>3</v>
      </c>
      <c r="E32" s="43">
        <v>3</v>
      </c>
      <c r="F32" s="44">
        <v>7</v>
      </c>
      <c r="G32" s="45"/>
      <c r="H32" s="46"/>
      <c r="I32" s="43"/>
      <c r="J32" s="95"/>
      <c r="K32" s="89">
        <f ca="1">OFFSET(Очки!$A$2,F32,D32+OFFSET(Очки!$A$18,0,$C$51-1)-1)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1.5</v>
      </c>
    </row>
    <row r="33" spans="1:19" ht="15.75">
      <c r="A33" s="40">
        <f ca="1">RANK(S33,S$6:OFFSET(S$6,0,0,COUNTA(B$6:B$50)))</f>
        <v>28</v>
      </c>
      <c r="B33" s="47" t="s">
        <v>227</v>
      </c>
      <c r="C33" s="33">
        <v>15</v>
      </c>
      <c r="D33" s="42">
        <v>3</v>
      </c>
      <c r="E33" s="43">
        <v>1</v>
      </c>
      <c r="F33" s="44">
        <v>8</v>
      </c>
      <c r="G33" s="45"/>
      <c r="H33" s="46"/>
      <c r="I33" s="43"/>
      <c r="J33" s="95"/>
      <c r="K33" s="89">
        <f ca="1">OFFSET(Очки!$A$2,F33,D33+OFFSET(Очки!$A$18,0,$C$51-1)-1)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 hidden="1">
      <c r="A34" s="40" t="e">
        <f ca="1">RANK(S34,S$6:OFFSET(S$6,0,0,COUNTA(B$6:B$50)))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50" ca="1" si="1">SUM(J34:R34)</f>
        <v>0</v>
      </c>
    </row>
    <row r="35" spans="1:19" ht="15.75" hidden="1">
      <c r="A35" s="40" t="e">
        <f ca="1">RANK(S35,S$6:OFFSET(S$6,0,0,COUNTA(B$6:B$50)))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RANK(S36,S$6:OFFSET(S$6,0,0,COUNTA(B$6:B$50)))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RANK(S37,S$6:OFFSET(S$6,0,0,COUNTA(B$6:B$50)))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RANK(S38,S$6:OFFSET(S$6,0,0,COUNTA(B$6:B$50)))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RANK(S39,S$6:OFFSET(S$6,0,0,COUNTA(B$6:B$50)))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RANK(S40,S$6:OFFSET(S$6,0,0,COUNTA(B$6:B$50)))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RANK(S41,S$6:OFFSET(S$6,0,0,COUNTA(B$6:B$50)))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RANK(S42,S$6:OFFSET(S$6,0,0,COUNTA(B$6:B$50)))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RANK(S43,S$6:OFFSET(S$6,0,0,COUNTA(B$6:B$50)))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RANK(S44,S$6:OFFSET(S$6,0,0,COUNTA(B$6:B$50)))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RANK(S45,S$6:OFFSET(S$6,0,0,COUNTA(B$6:B$50)))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RANK(S46,S$6:OFFSET(S$6,0,0,COUNTA(B$6:B$50)))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 t="e">
        <f ca="1">RANK(S47,S$6:OFFSET(S$6,0,0,COUNTA(B$6:B$50)))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 t="e">
        <f ca="1">RANK(S48,S$6:OFFSET(S$6,0,0,COUNTA(B$6:B$50)))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 t="e">
        <f ca="1">RANK(S49,S$6:OFFSET(S$6,0,0,COUNTA(B$6:B$50)))</f>
        <v>#N/A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 t="e">
        <f ca="1">RANK(S50,S$6:OFFSET(S$6,0,0,COUNTA(B$6:B$50)))</f>
        <v>#N/A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28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3">
    <sortCondition descending="1" ref="S6:S3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50">
    <cfRule type="expression" dxfId="8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5"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229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 hidden="1">
      <c r="A6" s="31">
        <f ca="1">RANK(S6,S$6:OFFSET(S$6,0,0,COUNTA(B$6:B$40)))</f>
        <v>1</v>
      </c>
      <c r="B6" s="155" t="s">
        <v>234</v>
      </c>
      <c r="C6" s="100"/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OFFSET(Очки!$A$2,F6,D6+OFFSET(Очки!$A$18,0,$C$41-1)-1)</f>
        <v>14</v>
      </c>
      <c r="L6" s="87">
        <f ca="1">IF(F6&lt;E6,OFFSET(Очки!$A$20,2+E6-F6,IF(D6=1,13-E6,10+D6)),0)</f>
        <v>5.4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5.6999999999999993</v>
      </c>
      <c r="Q6" s="87">
        <v>2.5</v>
      </c>
      <c r="R6" s="88">
        <v>-1</v>
      </c>
      <c r="S6" s="101">
        <f t="shared" ref="S6:S35" ca="1" si="0">SUM(J6:R6)</f>
        <v>44.099999999999994</v>
      </c>
    </row>
    <row r="7" spans="1:19" ht="15.75" hidden="1">
      <c r="A7" s="40">
        <f ca="1">RANK(S7,S$6:OFFSET(S$6,0,0,COUNTA(B$6:B$40)))</f>
        <v>2</v>
      </c>
      <c r="B7" s="115" t="s">
        <v>233</v>
      </c>
      <c r="C7" s="33"/>
      <c r="D7" s="42">
        <v>1</v>
      </c>
      <c r="E7" s="43">
        <v>8</v>
      </c>
      <c r="F7" s="44">
        <v>5</v>
      </c>
      <c r="G7" s="45">
        <v>1</v>
      </c>
      <c r="H7" s="46">
        <v>9</v>
      </c>
      <c r="I7" s="43">
        <v>3</v>
      </c>
      <c r="J7" s="95">
        <v>1.5</v>
      </c>
      <c r="K7" s="89">
        <f ca="1">OFFSET(Очки!$A$2,F7,D7+OFFSET(Очки!$A$18,0,$C$41-1)-1)</f>
        <v>13</v>
      </c>
      <c r="L7" s="39">
        <f ca="1">IF(F7&lt;E7,OFFSET(Очки!$A$20,2+E7-F7,IF(D7=1,13-E7,10+D7)),0)</f>
        <v>3.3</v>
      </c>
      <c r="M7" s="39">
        <v>2</v>
      </c>
      <c r="N7" s="92"/>
      <c r="O7" s="89">
        <f ca="1">OFFSET(Очки!$A$2,I7,G7+OFFSET(Очки!$A$18,0,$C$41-1)-1)</f>
        <v>15</v>
      </c>
      <c r="P7" s="39">
        <f ca="1">IF(I7&lt;H7,OFFSET(Очки!$A$20,2+H7-I7,IF(G7=1,13-H7,10+G7)),0)</f>
        <v>6.2</v>
      </c>
      <c r="Q7" s="39">
        <v>2</v>
      </c>
      <c r="R7" s="90"/>
      <c r="S7" s="102">
        <f t="shared" ca="1" si="0"/>
        <v>43</v>
      </c>
    </row>
    <row r="8" spans="1:19" ht="15.75" hidden="1">
      <c r="A8" s="40">
        <f ca="1">RANK(S8,S$6:OFFSET(S$6,0,0,COUNTA(B$6:B$40)))</f>
        <v>3</v>
      </c>
      <c r="B8" s="115" t="s">
        <v>76</v>
      </c>
      <c r="C8" s="33" t="s">
        <v>43</v>
      </c>
      <c r="D8" s="42">
        <v>1</v>
      </c>
      <c r="E8" s="43">
        <v>3</v>
      </c>
      <c r="F8" s="44">
        <v>1</v>
      </c>
      <c r="G8" s="45">
        <v>1</v>
      </c>
      <c r="H8" s="46">
        <v>8</v>
      </c>
      <c r="I8" s="43">
        <v>9</v>
      </c>
      <c r="J8" s="95">
        <v>1</v>
      </c>
      <c r="K8" s="89">
        <f ca="1">OFFSET(Очки!$A$2,F8,D8+OFFSET(Очки!$A$18,0,$C$41-1)-1)</f>
        <v>17</v>
      </c>
      <c r="L8" s="39">
        <f ca="1">IF(F8&lt;E8,OFFSET(Очки!$A$20,2+E8-F8,IF(D8=1,13-E8,10+D8)),0)</f>
        <v>1.4</v>
      </c>
      <c r="M8" s="39">
        <v>1.5</v>
      </c>
      <c r="N8" s="92"/>
      <c r="O8" s="89">
        <f ca="1">OFFSET(Очки!$A$2,I8,G8+OFFSET(Очки!$A$18,0,$C$41-1)-1)</f>
        <v>11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31.9</v>
      </c>
    </row>
    <row r="9" spans="1:19" ht="15.75">
      <c r="A9" s="40">
        <v>1</v>
      </c>
      <c r="B9" s="47" t="s">
        <v>124</v>
      </c>
      <c r="C9" s="33">
        <v>15</v>
      </c>
      <c r="D9" s="42">
        <v>1</v>
      </c>
      <c r="E9" s="43">
        <v>10</v>
      </c>
      <c r="F9" s="44">
        <v>9</v>
      </c>
      <c r="G9" s="45">
        <v>1</v>
      </c>
      <c r="H9" s="46">
        <v>3</v>
      </c>
      <c r="I9" s="43">
        <v>2</v>
      </c>
      <c r="J9" s="95">
        <v>2.5</v>
      </c>
      <c r="K9" s="89">
        <f ca="1">OFFSET(Очки!$A$2,F9,D9+OFFSET(Очки!$A$18,0,$C$41-1)-1)</f>
        <v>11</v>
      </c>
      <c r="L9" s="39">
        <f ca="1">IF(F9&lt;E9,OFFSET(Очки!$A$20,2+E9-F9,IF(D9=1,13-E9,10+D9)),0)</f>
        <v>1.2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31.4</v>
      </c>
    </row>
    <row r="10" spans="1:19" ht="15.75" hidden="1">
      <c r="A10" s="40">
        <f ca="1">RANK(S10,S$6:OFFSET(S$6,0,0,COUNTA(B$6:B$40)))</f>
        <v>5</v>
      </c>
      <c r="B10" s="115" t="s">
        <v>232</v>
      </c>
      <c r="C10" s="33" t="s">
        <v>43</v>
      </c>
      <c r="D10" s="42">
        <v>1</v>
      </c>
      <c r="E10" s="43">
        <v>2</v>
      </c>
      <c r="F10" s="44">
        <v>2</v>
      </c>
      <c r="G10" s="45">
        <v>1</v>
      </c>
      <c r="H10" s="46">
        <v>7</v>
      </c>
      <c r="I10" s="43">
        <v>7</v>
      </c>
      <c r="J10" s="95">
        <v>0.5</v>
      </c>
      <c r="K10" s="89">
        <f ca="1">OFFSET(Очки!$A$2,F10,D10+OFFSET(Очки!$A$18,0,$C$41-1)-1)</f>
        <v>16</v>
      </c>
      <c r="L10" s="39">
        <f ca="1">IF(F10&lt;E10,OFFSET(Очки!$A$20,2+E10-F10,IF(D10=1,13-E10,10+D10)),0)</f>
        <v>0</v>
      </c>
      <c r="M10" s="39">
        <v>1</v>
      </c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>
        <v>1.5</v>
      </c>
      <c r="R10" s="90">
        <v>-1</v>
      </c>
      <c r="S10" s="102">
        <f t="shared" ca="1" si="0"/>
        <v>30</v>
      </c>
    </row>
    <row r="11" spans="1:19" ht="15.75">
      <c r="A11" s="40">
        <v>2</v>
      </c>
      <c r="B11" s="47" t="s">
        <v>149</v>
      </c>
      <c r="C11" s="33">
        <v>7.5</v>
      </c>
      <c r="D11" s="42">
        <v>1</v>
      </c>
      <c r="E11" s="43">
        <v>5</v>
      </c>
      <c r="F11" s="44">
        <v>3</v>
      </c>
      <c r="G11" s="45">
        <v>1</v>
      </c>
      <c r="H11" s="46">
        <v>5</v>
      </c>
      <c r="I11" s="43">
        <v>7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1.7000000000000002</v>
      </c>
      <c r="M11" s="39"/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28.7</v>
      </c>
    </row>
    <row r="12" spans="1:19" ht="15.75" hidden="1">
      <c r="A12" s="40">
        <f ca="1">RANK(S12,S$6:OFFSET(S$6,0,0,COUNTA(B$6:B$40)))</f>
        <v>7</v>
      </c>
      <c r="B12" s="115" t="s">
        <v>110</v>
      </c>
      <c r="C12" s="33" t="s">
        <v>43</v>
      </c>
      <c r="D12" s="42">
        <v>3</v>
      </c>
      <c r="E12" s="43">
        <v>10</v>
      </c>
      <c r="F12" s="44">
        <v>2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5</v>
      </c>
      <c r="L12" s="39">
        <f ca="1">IF(F12&lt;E12,OFFSET(Очки!$A$20,2+E12-F12,IF(D12=1,13-E12,10+D12)),0)</f>
        <v>4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v>3</v>
      </c>
      <c r="B13" s="47" t="s">
        <v>171</v>
      </c>
      <c r="C13" s="33" t="s">
        <v>43</v>
      </c>
      <c r="D13" s="42">
        <v>1</v>
      </c>
      <c r="E13" s="43">
        <v>1</v>
      </c>
      <c r="F13" s="44">
        <v>7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26.5</v>
      </c>
    </row>
    <row r="14" spans="1:19" ht="15.75">
      <c r="A14" s="40">
        <v>4</v>
      </c>
      <c r="B14" s="47" t="s">
        <v>228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6</v>
      </c>
      <c r="I14" s="43">
        <v>6</v>
      </c>
      <c r="J14" s="95"/>
      <c r="K14" s="89">
        <f ca="1">OFFSET(Очки!$A$2,F14,D14+OFFSET(Очки!$A$18,0,$C$41-1)-1)</f>
        <v>12.5</v>
      </c>
      <c r="L14" s="39">
        <f ca="1">IF(F14&lt;E14,OFFSET(Очки!$A$20,2+E14-F14,IF(D14=1,13-E14,10+D14)),0)</f>
        <v>0</v>
      </c>
      <c r="M14" s="39">
        <v>0.5</v>
      </c>
      <c r="N14" s="92"/>
      <c r="O14" s="89">
        <f ca="1">OFFSET(Очки!$A$2,I14,G14+OFFSET(Очки!$A$18,0,$C$41-1)-1)</f>
        <v>12.5</v>
      </c>
      <c r="P14" s="39">
        <f ca="1">IF(I14&lt;H14,OFFSET(Очки!$A$20,2+H14-I14,IF(G14=1,13-H14,10+G14)),0)</f>
        <v>0</v>
      </c>
      <c r="Q14" s="39"/>
      <c r="R14" s="90">
        <v>-3</v>
      </c>
      <c r="S14" s="102">
        <f t="shared" ca="1" si="0"/>
        <v>22.5</v>
      </c>
    </row>
    <row r="15" spans="1:19" ht="15.75">
      <c r="A15" s="40">
        <v>5</v>
      </c>
      <c r="B15" s="48" t="s">
        <v>174</v>
      </c>
      <c r="C15" s="33">
        <v>5</v>
      </c>
      <c r="D15" s="42">
        <v>2</v>
      </c>
      <c r="E15" s="43">
        <v>7</v>
      </c>
      <c r="F15" s="44">
        <v>3</v>
      </c>
      <c r="G15" s="45">
        <v>2</v>
      </c>
      <c r="H15" s="46">
        <v>6</v>
      </c>
      <c r="I15" s="43">
        <v>4</v>
      </c>
      <c r="J15" s="95"/>
      <c r="K15" s="89">
        <f ca="1">OFFSET(Очки!$A$2,F15,D15+OFFSET(Очки!$A$18,0,$C$41-1)-1)</f>
        <v>9.5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OFFSET(Очки!$A$2,I15,G15+OFFSET(Очки!$A$18,0,$C$41-1)-1)</f>
        <v>8.5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22.2</v>
      </c>
    </row>
    <row r="16" spans="1:19" ht="15.75">
      <c r="A16" s="40">
        <v>6</v>
      </c>
      <c r="B16" s="48" t="s">
        <v>132</v>
      </c>
      <c r="C16" s="33" t="s">
        <v>43</v>
      </c>
      <c r="D16" s="42">
        <v>2</v>
      </c>
      <c r="E16" s="43">
        <v>5</v>
      </c>
      <c r="F16" s="44">
        <v>1</v>
      </c>
      <c r="G16" s="45">
        <v>2</v>
      </c>
      <c r="H16" s="46">
        <v>10</v>
      </c>
      <c r="I16" s="43">
        <v>8</v>
      </c>
      <c r="J16" s="95"/>
      <c r="K16" s="89">
        <f ca="1">OFFSET(Очки!$A$2,F16,D16+OFFSET(Очки!$A$18,0,$C$41-1)-1)</f>
        <v>11.5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OFFSET(Очки!$A$2,I16,G16+OFFSET(Очки!$A$18,0,$C$41-1)-1)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21.7</v>
      </c>
    </row>
    <row r="17" spans="1:19" ht="15.75">
      <c r="A17" s="40">
        <v>7</v>
      </c>
      <c r="B17" s="47" t="s">
        <v>153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21.1</v>
      </c>
    </row>
    <row r="18" spans="1:19" ht="15.75">
      <c r="A18" s="40">
        <v>8</v>
      </c>
      <c r="B18" s="48" t="s">
        <v>206</v>
      </c>
      <c r="C18" s="33" t="s">
        <v>43</v>
      </c>
      <c r="D18" s="42">
        <v>1</v>
      </c>
      <c r="E18" s="43">
        <v>4</v>
      </c>
      <c r="F18" s="44">
        <v>10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</v>
      </c>
    </row>
    <row r="19" spans="1:19" ht="15.75">
      <c r="A19" s="40">
        <v>9</v>
      </c>
      <c r="B19" s="47" t="s">
        <v>198</v>
      </c>
      <c r="C19" s="33" t="s">
        <v>43</v>
      </c>
      <c r="D19" s="42">
        <v>3</v>
      </c>
      <c r="E19" s="43">
        <v>9</v>
      </c>
      <c r="F19" s="44">
        <v>1</v>
      </c>
      <c r="G19" s="45">
        <v>2</v>
      </c>
      <c r="H19" s="46">
        <v>8</v>
      </c>
      <c r="I19" s="43">
        <v>6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4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18.399999999999999</v>
      </c>
    </row>
    <row r="20" spans="1:19" ht="15.75">
      <c r="A20" s="40">
        <v>10</v>
      </c>
      <c r="B20" s="47" t="s">
        <v>60</v>
      </c>
      <c r="C20" s="33">
        <v>12.5</v>
      </c>
      <c r="D20" s="42">
        <v>2</v>
      </c>
      <c r="E20" s="43">
        <v>6</v>
      </c>
      <c r="F20" s="44">
        <v>2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OFFSET(Очки!$A$2,I20,G20+OFFSET(Очки!$A$18,0,$C$41-1)-1)</f>
        <v>9.5</v>
      </c>
      <c r="P20" s="39">
        <f ca="1">IF(I20&lt;H20,OFFSET(Очки!$A$20,2+H20-I20,IF(G20=1,13-H20,10+G20)),0)</f>
        <v>2.8</v>
      </c>
      <c r="Q20" s="39"/>
      <c r="R20" s="90">
        <f>-4-4</f>
        <v>-8</v>
      </c>
      <c r="S20" s="102">
        <f t="shared" ca="1" si="0"/>
        <v>17.600000000000001</v>
      </c>
    </row>
    <row r="21" spans="1:19" ht="15.75">
      <c r="A21" s="40">
        <v>11</v>
      </c>
      <c r="B21" s="32" t="s">
        <v>175</v>
      </c>
      <c r="C21" s="33">
        <v>2.5</v>
      </c>
      <c r="D21" s="42">
        <v>1</v>
      </c>
      <c r="E21" s="43">
        <v>7</v>
      </c>
      <c r="F21" s="44">
        <v>8</v>
      </c>
      <c r="G21" s="45">
        <v>2</v>
      </c>
      <c r="H21" s="46">
        <v>9</v>
      </c>
      <c r="I21" s="43">
        <v>9</v>
      </c>
      <c r="J21" s="95"/>
      <c r="K21" s="89">
        <f ca="1">OFFSET(Очки!$A$2,F21,D21+OFFSET(Очки!$A$18,0,$C$41-1)-1)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12</v>
      </c>
      <c r="B22" s="47" t="s">
        <v>191</v>
      </c>
      <c r="C22" s="33" t="s">
        <v>43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43">
        <v>2</v>
      </c>
      <c r="J22" s="95"/>
      <c r="K22" s="89">
        <f ca="1">OFFSET(Очки!$A$2,F22,D22+OFFSET(Очки!$A$18,0,$C$41-1)-1)</f>
        <v>6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10.5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16.5</v>
      </c>
    </row>
    <row r="23" spans="1:19" ht="15.75">
      <c r="A23" s="40">
        <v>13</v>
      </c>
      <c r="B23" s="47" t="s">
        <v>170</v>
      </c>
      <c r="C23" s="33" t="s">
        <v>43</v>
      </c>
      <c r="D23" s="42">
        <v>2</v>
      </c>
      <c r="E23" s="43">
        <v>1</v>
      </c>
      <c r="F23" s="44">
        <v>4</v>
      </c>
      <c r="G23" s="45">
        <v>3</v>
      </c>
      <c r="H23" s="46">
        <v>3</v>
      </c>
      <c r="I23" s="43">
        <v>2</v>
      </c>
      <c r="J23" s="95"/>
      <c r="K23" s="89">
        <f ca="1">OFFSET(Очки!$A$2,F23,D23+OFFSET(Очки!$A$18,0,$C$41-1)-1)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5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14</v>
      </c>
    </row>
    <row r="24" spans="1:19" ht="15.75">
      <c r="A24" s="40">
        <v>14</v>
      </c>
      <c r="B24" s="47" t="s">
        <v>220</v>
      </c>
      <c r="C24" s="33"/>
      <c r="D24" s="42">
        <v>2</v>
      </c>
      <c r="E24" s="43">
        <v>2</v>
      </c>
      <c r="F24" s="44">
        <v>7</v>
      </c>
      <c r="G24" s="45">
        <v>2</v>
      </c>
      <c r="H24" s="46">
        <v>3</v>
      </c>
      <c r="I24" s="43">
        <v>6</v>
      </c>
      <c r="J24" s="95"/>
      <c r="K24" s="89">
        <f ca="1">OFFSET(Очки!$A$2,F24,D24+OFFSET(Очки!$A$18,0,$C$41-1)-1)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13.5</v>
      </c>
    </row>
    <row r="25" spans="1:19" ht="15.75">
      <c r="A25" s="40">
        <v>15</v>
      </c>
      <c r="B25" s="47" t="s">
        <v>237</v>
      </c>
      <c r="C25" s="33">
        <v>2.5</v>
      </c>
      <c r="D25" s="42">
        <v>3</v>
      </c>
      <c r="E25" s="43">
        <v>3</v>
      </c>
      <c r="F25" s="44">
        <v>3</v>
      </c>
      <c r="G25" s="45">
        <v>2</v>
      </c>
      <c r="H25" s="46">
        <v>4</v>
      </c>
      <c r="I25" s="43">
        <v>5</v>
      </c>
      <c r="J25" s="95"/>
      <c r="K25" s="89">
        <f ca="1">OFFSET(Очки!$A$2,F25,D25+OFFSET(Очки!$A$18,0,$C$41-1)-1)</f>
        <v>4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v>16</v>
      </c>
      <c r="B26" s="47" t="s">
        <v>188</v>
      </c>
      <c r="C26" s="33">
        <v>12.5</v>
      </c>
      <c r="D26" s="42">
        <v>2</v>
      </c>
      <c r="E26" s="43">
        <v>3</v>
      </c>
      <c r="F26" s="44">
        <v>6</v>
      </c>
      <c r="G26" s="45">
        <v>3</v>
      </c>
      <c r="H26" s="46">
        <v>2</v>
      </c>
      <c r="I26" s="43">
        <v>3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4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v>17</v>
      </c>
      <c r="B27" s="48" t="s">
        <v>159</v>
      </c>
      <c r="C27" s="33">
        <v>10</v>
      </c>
      <c r="D27" s="42">
        <v>3</v>
      </c>
      <c r="E27" s="43">
        <v>7</v>
      </c>
      <c r="F27" s="44">
        <v>4</v>
      </c>
      <c r="G27" s="45">
        <v>2</v>
      </c>
      <c r="H27" s="46">
        <v>5</v>
      </c>
      <c r="I27" s="43">
        <v>9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18</v>
      </c>
      <c r="B28" s="32" t="s">
        <v>123</v>
      </c>
      <c r="C28" s="33">
        <v>15</v>
      </c>
      <c r="D28" s="42">
        <v>3</v>
      </c>
      <c r="E28" s="43">
        <v>8</v>
      </c>
      <c r="F28" s="44">
        <v>5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OFFSET(Очки!$A$2,F28,D28+OFFSET(Очки!$A$18,0,$C$41-1)-1)</f>
        <v>2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9.5</v>
      </c>
    </row>
    <row r="29" spans="1:19" ht="15.75">
      <c r="A29" s="40">
        <v>19</v>
      </c>
      <c r="B29" s="41" t="s">
        <v>189</v>
      </c>
      <c r="C29" s="33" t="s">
        <v>43</v>
      </c>
      <c r="D29" s="42">
        <v>2</v>
      </c>
      <c r="E29" s="43">
        <v>10</v>
      </c>
      <c r="F29" s="44">
        <v>9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0.7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9.1999999999999993</v>
      </c>
    </row>
    <row r="30" spans="1:19" ht="15.75">
      <c r="A30" s="40">
        <v>20</v>
      </c>
      <c r="B30" s="47" t="s">
        <v>231</v>
      </c>
      <c r="C30" s="33">
        <v>7.5</v>
      </c>
      <c r="D30" s="42">
        <v>2</v>
      </c>
      <c r="E30" s="43">
        <v>9</v>
      </c>
      <c r="F30" s="44">
        <v>10</v>
      </c>
      <c r="G30" s="45">
        <v>3</v>
      </c>
      <c r="H30" s="46">
        <v>5</v>
      </c>
      <c r="I30" s="43">
        <v>6</v>
      </c>
      <c r="J30" s="95"/>
      <c r="K30" s="89">
        <f ca="1">OFFSET(Очки!$A$2,F30,D30+OFFSET(Очки!$A$18,0,$C$41-1)-1)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6.5</v>
      </c>
    </row>
    <row r="31" spans="1:19" ht="15.75">
      <c r="A31" s="40">
        <v>21</v>
      </c>
      <c r="B31" s="47" t="s">
        <v>236</v>
      </c>
      <c r="C31" s="33" t="s">
        <v>43</v>
      </c>
      <c r="D31" s="42">
        <v>3</v>
      </c>
      <c r="E31" s="43">
        <v>5</v>
      </c>
      <c r="F31" s="44">
        <v>9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3.5</v>
      </c>
    </row>
    <row r="32" spans="1:19" ht="15.75">
      <c r="A32" s="40">
        <v>22</v>
      </c>
      <c r="B32" s="47" t="s">
        <v>230</v>
      </c>
      <c r="C32" s="33">
        <v>15</v>
      </c>
      <c r="D32" s="42">
        <v>3</v>
      </c>
      <c r="E32" s="43">
        <v>2</v>
      </c>
      <c r="F32" s="44">
        <v>7</v>
      </c>
      <c r="G32" s="45">
        <v>3</v>
      </c>
      <c r="H32" s="46">
        <v>9</v>
      </c>
      <c r="I32" s="43">
        <v>7</v>
      </c>
      <c r="J32" s="95"/>
      <c r="K32" s="89">
        <f ca="1">OFFSET(Очки!$A$2,F32,D32+OFFSET(Очки!$A$18,0,$C$41-1)-1)</f>
        <v>1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1</v>
      </c>
      <c r="P32" s="39">
        <f ca="1">IF(I32&lt;H32,OFFSET(Очки!$A$20,2+H32-I32,IF(G32=1,13-H32,10+G32)),0)</f>
        <v>1</v>
      </c>
      <c r="Q32" s="39"/>
      <c r="R32" s="90"/>
      <c r="S32" s="102">
        <f t="shared" ca="1" si="0"/>
        <v>3</v>
      </c>
    </row>
    <row r="33" spans="1:19" ht="15.75">
      <c r="A33" s="40">
        <v>23</v>
      </c>
      <c r="B33" s="47" t="s">
        <v>205</v>
      </c>
      <c r="C33" s="33" t="s">
        <v>43</v>
      </c>
      <c r="D33" s="42">
        <v>3</v>
      </c>
      <c r="E33" s="43">
        <v>4</v>
      </c>
      <c r="F33" s="44">
        <v>6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1.5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1.5</v>
      </c>
    </row>
    <row r="34" spans="1:19" ht="15.75">
      <c r="A34" s="40">
        <v>24</v>
      </c>
      <c r="B34" s="47" t="s">
        <v>235</v>
      </c>
      <c r="C34" s="33">
        <v>15</v>
      </c>
      <c r="D34" s="42">
        <v>3</v>
      </c>
      <c r="E34" s="43">
        <v>1</v>
      </c>
      <c r="F34" s="44">
        <v>10</v>
      </c>
      <c r="G34" s="45">
        <v>3</v>
      </c>
      <c r="H34" s="46">
        <v>10</v>
      </c>
      <c r="I34" s="43">
        <v>10</v>
      </c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25</v>
      </c>
      <c r="B35" s="47" t="s">
        <v>224</v>
      </c>
      <c r="C35" s="33">
        <v>12.5</v>
      </c>
      <c r="D35" s="42">
        <v>3</v>
      </c>
      <c r="E35" s="43">
        <v>6</v>
      </c>
      <c r="F35" s="44">
        <v>8</v>
      </c>
      <c r="G35" s="45">
        <v>3</v>
      </c>
      <c r="H35" s="46">
        <v>7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>
        <v>-4</v>
      </c>
      <c r="S35" s="102">
        <f t="shared" ca="1" si="0"/>
        <v>-3</v>
      </c>
    </row>
    <row r="36" spans="1:19" ht="15.75" hidden="1">
      <c r="A36" s="40">
        <f ca="1">RANK(S36,S$6:OFFSET(S$6,0,0,COUNTA(B$6:B$40)))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40" ca="1" si="1">SUM(J36:R36)</f>
        <v>0</v>
      </c>
    </row>
    <row r="37" spans="1:19" ht="15.75" hidden="1">
      <c r="A37" s="40">
        <f ca="1">RANK(S37,S$6:OFFSET(S$6,0,0,COUNTA(B$6:B$40)))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RANK(S38,S$6:OFFSET(S$6,0,0,COUNTA(B$6:B$40)))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RANK(S39,S$6:OFFSET(S$6,0,0,COUNTA(B$6:B$40)))</f>
        <v>29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>
        <f ca="1">RANK(S40,S$6:OFFSET(S$6,0,0,COUNTA(B$6:B$40)))</f>
        <v>29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30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1"/>
  <sheetViews>
    <sheetView topLeftCell="A3"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238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RANK(S6,S$6:OFFSET(S$6,0,0,COUNTA(B$6:B$50)))</f>
        <v>1</v>
      </c>
      <c r="B6" s="156" t="s">
        <v>228</v>
      </c>
      <c r="C6" s="100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35">
        <v>7</v>
      </c>
      <c r="J6" s="94">
        <v>0.5</v>
      </c>
      <c r="K6" s="86">
        <f ca="1">OFFSET(Очки!$A$2,F6,D6+OFFSET(Очки!$A$18,0,$C$51-1)-1)</f>
        <v>16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OFFSET(Очки!$A$2,I6,G6+OFFSET(Очки!$A$18,0,$C$51-1)-1)</f>
        <v>12</v>
      </c>
      <c r="P6" s="87">
        <f ca="1">IF(I6&lt;H6,OFFSET(Очки!$A$20,2+H6-I6,IF(G6=1,13-H6,10+G6)),0)</f>
        <v>3.5999999999999996</v>
      </c>
      <c r="Q6" s="87">
        <v>2.5</v>
      </c>
      <c r="R6" s="88"/>
      <c r="S6" s="101">
        <f t="shared" ref="S6:S35" ca="1" si="0">SUM(J6:R6)</f>
        <v>40.5</v>
      </c>
    </row>
    <row r="7" spans="1:19" ht="15.75">
      <c r="A7" s="40">
        <f ca="1">RANK(S7,S$6:OFFSET(S$6,0,0,COUNTA(B$6:B$50)))</f>
        <v>2</v>
      </c>
      <c r="B7" s="41" t="s">
        <v>174</v>
      </c>
      <c r="C7" s="33">
        <v>7.5</v>
      </c>
      <c r="D7" s="42">
        <v>1</v>
      </c>
      <c r="E7" s="43">
        <v>2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0.7</v>
      </c>
      <c r="M7" s="39">
        <v>2</v>
      </c>
      <c r="N7" s="92"/>
      <c r="O7" s="89">
        <f ca="1">OFFSET(Очки!$A$2,I7,G7+OFFSET(Очки!$A$18,0,$C$51-1)-1)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t="shared" ca="1" si="0"/>
        <v>39.200000000000003</v>
      </c>
    </row>
    <row r="8" spans="1:19" ht="15.75">
      <c r="A8" s="40">
        <f ca="1">RANK(S8,S$6:OFFSET(S$6,0,0,COUNTA(B$6:B$50)))</f>
        <v>3</v>
      </c>
      <c r="B8" s="32" t="s">
        <v>198</v>
      </c>
      <c r="C8" s="33" t="s">
        <v>43</v>
      </c>
      <c r="D8" s="42">
        <v>1</v>
      </c>
      <c r="E8" s="43">
        <v>9</v>
      </c>
      <c r="F8" s="44">
        <v>5</v>
      </c>
      <c r="G8" s="45">
        <v>1</v>
      </c>
      <c r="H8" s="46">
        <v>2</v>
      </c>
      <c r="I8" s="43">
        <v>2</v>
      </c>
      <c r="J8" s="95">
        <v>2</v>
      </c>
      <c r="K8" s="89">
        <f ca="1">OFFSET(Очки!$A$2,F8,D8+OFFSET(Очки!$A$18,0,$C$51-1)-1)</f>
        <v>13</v>
      </c>
      <c r="L8" s="39">
        <f ca="1">IF(F8&lt;E8,OFFSET(Очки!$A$20,2+E8-F8,IF(D8=1,13-E8,10+D8)),0)</f>
        <v>4.5</v>
      </c>
      <c r="M8" s="39"/>
      <c r="N8" s="92"/>
      <c r="O8" s="89">
        <f ca="1">OFFSET(Очки!$A$2,I8,G8+OFFSET(Очки!$A$18,0,$C$51-1)-1)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35.5</v>
      </c>
    </row>
    <row r="9" spans="1:19" ht="15.75">
      <c r="A9" s="40">
        <f ca="1">RANK(S9,S$6:OFFSET(S$6,0,0,COUNTA(B$6:B$50)))</f>
        <v>4</v>
      </c>
      <c r="B9" s="47" t="s">
        <v>89</v>
      </c>
      <c r="C9" s="33" t="s">
        <v>43</v>
      </c>
      <c r="D9" s="42">
        <v>2</v>
      </c>
      <c r="E9" s="43">
        <v>8</v>
      </c>
      <c r="F9" s="44">
        <v>2</v>
      </c>
      <c r="G9" s="45">
        <v>1</v>
      </c>
      <c r="H9" s="46">
        <v>3</v>
      </c>
      <c r="I9" s="43">
        <v>3</v>
      </c>
      <c r="J9" s="95"/>
      <c r="K9" s="89">
        <f ca="1">OFFSET(Очки!$A$2,F9,D9+OFFSET(Очки!$A$18,0,$C$51-1)-1)</f>
        <v>10.5</v>
      </c>
      <c r="L9" s="39">
        <f ca="1">IF(F9&lt;E9,OFFSET(Очки!$A$20,2+E9-F9,IF(D9=1,13-E9,10+D9)),0)</f>
        <v>4.2</v>
      </c>
      <c r="M9" s="39"/>
      <c r="N9" s="92"/>
      <c r="O9" s="89">
        <f ca="1">OFFSET(Очки!$A$2,I9,G9+OFFSET(Очки!$A$18,0,$C$51-1)-1)</f>
        <v>15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29.7</v>
      </c>
    </row>
    <row r="10" spans="1:19" ht="15.75">
      <c r="A10" s="40">
        <f ca="1">RANK(S10,S$6:OFFSET(S$6,0,0,COUNTA(B$6:B$50)))</f>
        <v>5</v>
      </c>
      <c r="B10" s="48" t="s">
        <v>134</v>
      </c>
      <c r="C10" s="33" t="s">
        <v>43</v>
      </c>
      <c r="D10" s="42">
        <v>2</v>
      </c>
      <c r="E10" s="43">
        <v>2</v>
      </c>
      <c r="F10" s="44">
        <v>1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OFFSET(Очки!$A$2,F10,D10+OFFSET(Очки!$A$18,0,$C$51-1)-1)</f>
        <v>11.5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OFFSET(Очки!$A$2,I10,G10+OFFSET(Очки!$A$18,0,$C$51-1)-1)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29.2</v>
      </c>
    </row>
    <row r="11" spans="1:19" ht="15.75">
      <c r="A11" s="40">
        <f ca="1">RANK(S11,S$6:OFFSET(S$6,0,0,COUNTA(B$6:B$50)))</f>
        <v>6</v>
      </c>
      <c r="B11" s="47" t="s">
        <v>188</v>
      </c>
      <c r="C11" s="33">
        <v>15</v>
      </c>
      <c r="D11" s="42">
        <v>1</v>
      </c>
      <c r="E11" s="43">
        <v>10</v>
      </c>
      <c r="F11" s="44">
        <v>10</v>
      </c>
      <c r="G11" s="45">
        <v>1</v>
      </c>
      <c r="H11" s="46">
        <v>7</v>
      </c>
      <c r="I11" s="43">
        <v>6</v>
      </c>
      <c r="J11" s="95">
        <v>2.5</v>
      </c>
      <c r="K11" s="89">
        <f ca="1">OFFSET(Очки!$A$2,F11,D11+OFFSET(Очки!$A$18,0,$C$51-1)-1)</f>
        <v>10.5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OFFSET(Очки!$A$2,I11,G11+OFFSET(Очки!$A$18,0,$C$51-1)-1)</f>
        <v>12.5</v>
      </c>
      <c r="P11" s="39">
        <f ca="1">IF(I11&lt;H11,OFFSET(Очки!$A$20,2+H11-I11,IF(G11=1,13-H11,10+G11)),0)</f>
        <v>1.1000000000000001</v>
      </c>
      <c r="Q11" s="39">
        <v>0.5</v>
      </c>
      <c r="R11" s="90"/>
      <c r="S11" s="102">
        <f t="shared" ca="1" si="0"/>
        <v>28.1</v>
      </c>
    </row>
    <row r="12" spans="1:19" ht="15.75">
      <c r="A12" s="40">
        <f ca="1">RANK(S12,S$6:OFFSET(S$6,0,0,COUNTA(B$6:B$50)))</f>
        <v>7</v>
      </c>
      <c r="B12" s="47" t="s">
        <v>175</v>
      </c>
      <c r="C12" s="33">
        <v>2.5</v>
      </c>
      <c r="D12" s="42">
        <v>1</v>
      </c>
      <c r="E12" s="43">
        <v>1</v>
      </c>
      <c r="F12" s="44">
        <v>3</v>
      </c>
      <c r="G12" s="45">
        <v>1</v>
      </c>
      <c r="H12" s="46">
        <v>5</v>
      </c>
      <c r="I12" s="43">
        <v>9</v>
      </c>
      <c r="J12" s="95"/>
      <c r="K12" s="89">
        <f ca="1">OFFSET(Очки!$A$2,F12,D12+OFFSET(Очки!$A$18,0,$C$51-1)-1)</f>
        <v>15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11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27</v>
      </c>
    </row>
    <row r="13" spans="1:19" ht="15.75">
      <c r="A13" s="40">
        <f ca="1">RANK(S13,S$6:OFFSET(S$6,0,0,COUNTA(B$6:B$50)))</f>
        <v>8</v>
      </c>
      <c r="B13" s="47" t="s">
        <v>132</v>
      </c>
      <c r="C13" s="33" t="s">
        <v>43</v>
      </c>
      <c r="D13" s="42">
        <v>1</v>
      </c>
      <c r="E13" s="43">
        <v>3</v>
      </c>
      <c r="F13" s="44">
        <v>4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OFFSET(Очки!$A$2,F13,D13+OFFSET(Очки!$A$18,0,$C$51-1)-1)</f>
        <v>14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8.5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26</v>
      </c>
    </row>
    <row r="14" spans="1:19" ht="15.75">
      <c r="A14" s="40">
        <f ca="1">RANK(S14,S$6:OFFSET(S$6,0,0,COUNTA(B$6:B$50)))</f>
        <v>9</v>
      </c>
      <c r="B14" s="47" t="s">
        <v>60</v>
      </c>
      <c r="C14" s="33">
        <v>17.5</v>
      </c>
      <c r="D14" s="42">
        <v>2</v>
      </c>
      <c r="E14" s="43">
        <v>10</v>
      </c>
      <c r="F14" s="44">
        <v>5</v>
      </c>
      <c r="G14" s="45">
        <v>1</v>
      </c>
      <c r="H14" s="46">
        <v>4</v>
      </c>
      <c r="I14" s="43">
        <v>4</v>
      </c>
      <c r="J14" s="95"/>
      <c r="K14" s="89">
        <f ca="1">OFFSET(Очки!$A$2,F14,D14+OFFSET(Очки!$A$18,0,$C$51-1)-1)</f>
        <v>7.5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OFFSET(Очки!$A$2,I14,G14+OFFSET(Очки!$A$18,0,$C$51-1)-1)</f>
        <v>14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>
      <c r="A15" s="40">
        <f ca="1">RANK(S15,S$6:OFFSET(S$6,0,0,COUNTA(B$6:B$50)))</f>
        <v>10</v>
      </c>
      <c r="B15" s="47" t="s">
        <v>159</v>
      </c>
      <c r="C15" s="33">
        <v>10</v>
      </c>
      <c r="D15" s="42">
        <v>2</v>
      </c>
      <c r="E15" s="43">
        <v>9</v>
      </c>
      <c r="F15" s="44">
        <v>3</v>
      </c>
      <c r="G15" s="45">
        <v>2</v>
      </c>
      <c r="H15" s="46">
        <v>8</v>
      </c>
      <c r="I15" s="43">
        <v>5</v>
      </c>
      <c r="J15" s="95"/>
      <c r="K15" s="89">
        <f ca="1">OFFSET(Очки!$A$2,F15,D15+OFFSET(Очки!$A$18,0,$C$51-1)-1)</f>
        <v>9.5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OFFSET(Очки!$A$2,I15,G15+OFFSET(Очки!$A$18,0,$C$51-1)-1)</f>
        <v>7.5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23.3</v>
      </c>
    </row>
    <row r="16" spans="1:19" ht="15.75">
      <c r="A16" s="40">
        <f ca="1">RANK(S16,S$6:OFFSET(S$6,0,0,COUNTA(B$6:B$50)))</f>
        <v>11</v>
      </c>
      <c r="B16" s="47" t="s">
        <v>245</v>
      </c>
      <c r="C16" s="33">
        <v>2.5</v>
      </c>
      <c r="D16" s="42">
        <v>1</v>
      </c>
      <c r="E16" s="43">
        <v>5</v>
      </c>
      <c r="F16" s="44">
        <v>7</v>
      </c>
      <c r="G16" s="45">
        <v>2</v>
      </c>
      <c r="H16" s="46">
        <v>4</v>
      </c>
      <c r="I16" s="43">
        <v>3</v>
      </c>
      <c r="J16" s="95"/>
      <c r="K16" s="89">
        <f ca="1">OFFSET(Очки!$A$2,F16,D16+OFFSET(Очки!$A$18,0,$C$51-1)-1)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9.5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f ca="1">RANK(S17,S$6:OFFSET(S$6,0,0,COUNTA(B$6:B$50)))</f>
        <v>12</v>
      </c>
      <c r="B17" s="47" t="s">
        <v>124</v>
      </c>
      <c r="C17" s="33">
        <v>15</v>
      </c>
      <c r="D17" s="42">
        <v>1</v>
      </c>
      <c r="E17" s="43">
        <v>7</v>
      </c>
      <c r="F17" s="44">
        <v>7</v>
      </c>
      <c r="G17" s="45">
        <v>2</v>
      </c>
      <c r="H17" s="46">
        <v>7</v>
      </c>
      <c r="I17" s="43">
        <v>9</v>
      </c>
      <c r="J17" s="95">
        <v>1</v>
      </c>
      <c r="K17" s="89">
        <f ca="1">OFFSET(Очки!$A$2,F17,D17+OFFSET(Очки!$A$18,0,$C$51-1)-1)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5.5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214</v>
      </c>
      <c r="C18" s="33"/>
      <c r="D18" s="42">
        <v>1</v>
      </c>
      <c r="E18" s="43">
        <v>8</v>
      </c>
      <c r="F18" s="44">
        <v>6</v>
      </c>
      <c r="G18" s="45">
        <v>1</v>
      </c>
      <c r="H18" s="46">
        <v>6</v>
      </c>
      <c r="I18" s="43">
        <v>8</v>
      </c>
      <c r="J18" s="95">
        <v>1.5</v>
      </c>
      <c r="K18" s="89">
        <f ca="1">OFFSET(Очки!$A$2,F18,D18+OFFSET(Очки!$A$18,0,$C$51-1)-1)</f>
        <v>12.5</v>
      </c>
      <c r="L18" s="39">
        <f ca="1">IF(F18&lt;E18,OFFSET(Очки!$A$20,2+E18-F18,IF(D18=1,13-E18,10+D18)),0)</f>
        <v>2.2999999999999998</v>
      </c>
      <c r="M18" s="39">
        <v>0.5</v>
      </c>
      <c r="N18" s="92">
        <f>-4-3-2</f>
        <v>-9</v>
      </c>
      <c r="O18" s="89">
        <f ca="1">OFFSET(Очки!$A$2,I18,G18+OFFSET(Очки!$A$18,0,$C$51-1)-1)</f>
        <v>11.5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19.3</v>
      </c>
    </row>
    <row r="19" spans="1:19" ht="15.75">
      <c r="A19" s="40">
        <f ca="1">RANK(S19,S$6:OFFSET(S$6,0,0,COUNTA(B$6:B$50)))</f>
        <v>14</v>
      </c>
      <c r="B19" s="48" t="s">
        <v>206</v>
      </c>
      <c r="C19" s="33" t="s">
        <v>43</v>
      </c>
      <c r="D19" s="42">
        <v>2</v>
      </c>
      <c r="E19" s="43">
        <v>3</v>
      </c>
      <c r="F19" s="44">
        <v>4</v>
      </c>
      <c r="G19" s="45">
        <v>2</v>
      </c>
      <c r="H19" s="46">
        <v>2</v>
      </c>
      <c r="I19" s="43">
        <v>1</v>
      </c>
      <c r="J19" s="95"/>
      <c r="K19" s="89">
        <f ca="1">OFFSET(Очки!$A$2,F19,D19+OFFSET(Очки!$A$18,0,$C$51-1)-1)</f>
        <v>8.5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OFFSET(Очки!$A$2,I19,G19+OFFSET(Очки!$A$18,0,$C$51-1)-1)</f>
        <v>11.5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f ca="1">RANK(S20,S$6:OFFSET(S$6,0,0,COUNTA(B$6:B$50)))</f>
        <v>15</v>
      </c>
      <c r="B20" s="47" t="s">
        <v>241</v>
      </c>
      <c r="C20" s="33"/>
      <c r="D20" s="42">
        <v>2</v>
      </c>
      <c r="E20" s="43">
        <v>4</v>
      </c>
      <c r="F20" s="44">
        <v>8</v>
      </c>
      <c r="G20" s="45">
        <v>2</v>
      </c>
      <c r="H20" s="46">
        <v>3</v>
      </c>
      <c r="I20" s="43">
        <v>2</v>
      </c>
      <c r="J20" s="95"/>
      <c r="K20" s="89">
        <f ca="1">OFFSET(Очки!$A$2,F20,D20+OFFSET(Очки!$A$18,0,$C$51-1)-1)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10.5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17.2</v>
      </c>
    </row>
    <row r="21" spans="1:19" ht="15.75">
      <c r="A21" s="40">
        <f ca="1">RANK(S21,S$6:OFFSET(S$6,0,0,COUNTA(B$6:B$50)))</f>
        <v>16</v>
      </c>
      <c r="B21" s="47" t="s">
        <v>163</v>
      </c>
      <c r="C21" s="33" t="s">
        <v>43</v>
      </c>
      <c r="D21" s="42">
        <v>2</v>
      </c>
      <c r="E21" s="43">
        <v>5</v>
      </c>
      <c r="F21" s="44">
        <v>9</v>
      </c>
      <c r="G21" s="45">
        <v>1</v>
      </c>
      <c r="H21" s="46">
        <v>8</v>
      </c>
      <c r="I21" s="43">
        <v>10</v>
      </c>
      <c r="J21" s="95"/>
      <c r="K21" s="89">
        <f ca="1">OFFSET(Очки!$A$2,F21,D21+OFFSET(Очки!$A$18,0,$C$51-1)-1)</f>
        <v>5.5</v>
      </c>
      <c r="L21" s="39">
        <f ca="1">IF(F21&lt;E21,OFFSET(Очки!$A$20,2+E21-F21,IF(D21=1,13-E21,10+D21)),0)</f>
        <v>0</v>
      </c>
      <c r="M21" s="39">
        <v>1.5</v>
      </c>
      <c r="N21" s="92"/>
      <c r="O21" s="89">
        <f ca="1">OFFSET(Очки!$A$2,I21,G21+OFFSET(Очки!$A$18,0,$C$51-1)-1)</f>
        <v>10.5</v>
      </c>
      <c r="P21" s="39">
        <f ca="1">IF(I21&lt;H21,OFFSET(Очки!$A$20,2+H21-I21,IF(G21=1,13-H21,10+G21)),0)</f>
        <v>0</v>
      </c>
      <c r="Q21" s="39"/>
      <c r="R21" s="90">
        <v>-1</v>
      </c>
      <c r="S21" s="102">
        <f t="shared" ca="1" si="0"/>
        <v>16.5</v>
      </c>
    </row>
    <row r="22" spans="1:19" ht="15.75">
      <c r="A22" s="40">
        <f ca="1">RANK(S22,S$6:OFFSET(S$6,0,0,COUNTA(B$6:B$50)))</f>
        <v>17</v>
      </c>
      <c r="B22" s="47" t="s">
        <v>242</v>
      </c>
      <c r="C22" s="33" t="s">
        <v>43</v>
      </c>
      <c r="D22" s="42">
        <v>2</v>
      </c>
      <c r="E22" s="43">
        <v>7</v>
      </c>
      <c r="F22" s="44">
        <v>7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OFFSET(Очки!$A$2,F22,D22+OFFSET(Очки!$A$18,0,$C$51-1)-1)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f ca="1">RANK(S23,S$6:OFFSET(S$6,0,0,COUNTA(B$6:B$50)))</f>
        <v>18</v>
      </c>
      <c r="B23" s="47" t="s">
        <v>170</v>
      </c>
      <c r="C23" s="33"/>
      <c r="D23" s="42">
        <v>2</v>
      </c>
      <c r="E23" s="43">
        <v>1</v>
      </c>
      <c r="F23" s="44">
        <v>10</v>
      </c>
      <c r="G23" s="45">
        <v>3</v>
      </c>
      <c r="H23" s="46">
        <v>4</v>
      </c>
      <c r="I23" s="43">
        <v>1</v>
      </c>
      <c r="J23" s="95"/>
      <c r="K23" s="89">
        <f ca="1">OFFSET(Очки!$A$2,F23,D23+OFFSET(Очки!$A$18,0,$C$51-1)-1)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6</v>
      </c>
      <c r="P23" s="39">
        <f ca="1">IF(I23&lt;H23,OFFSET(Очки!$A$20,2+H23-I23,IF(G23=1,13-H23,10+G23)),0)</f>
        <v>1.5</v>
      </c>
      <c r="Q23" s="39"/>
      <c r="R23" s="90"/>
      <c r="S23" s="102">
        <f t="shared" ca="1" si="0"/>
        <v>12.5</v>
      </c>
    </row>
    <row r="24" spans="1:19" ht="15.75">
      <c r="A24" s="40">
        <f ca="1">RANK(S24,S$6:OFFSET(S$6,0,0,COUNTA(B$6:B$50)))</f>
        <v>18</v>
      </c>
      <c r="B24" s="47" t="s">
        <v>225</v>
      </c>
      <c r="C24" s="33"/>
      <c r="D24" s="42">
        <v>3</v>
      </c>
      <c r="E24" s="43">
        <v>6</v>
      </c>
      <c r="F24" s="44">
        <v>1</v>
      </c>
      <c r="G24" s="45">
        <v>2</v>
      </c>
      <c r="H24" s="46">
        <v>1</v>
      </c>
      <c r="I24" s="43">
        <v>6</v>
      </c>
      <c r="J24" s="95"/>
      <c r="K24" s="89">
        <f ca="1">OFFSET(Очки!$A$2,F24,D24+OFFSET(Очки!$A$18,0,$C$51-1)-1)</f>
        <v>6</v>
      </c>
      <c r="L24" s="39">
        <f ca="1">IF(F24&lt;E24,OFFSET(Очки!$A$20,2+E24-F24,IF(D24=1,13-E24,10+D24)),0)</f>
        <v>2.5</v>
      </c>
      <c r="M24" s="39"/>
      <c r="N24" s="92">
        <v>-3</v>
      </c>
      <c r="O24" s="89">
        <f ca="1">OFFSET(Очки!$A$2,I24,G24+OFFSET(Очки!$A$18,0,$C$51-1)-1)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f ca="1">RANK(S25,S$6:OFFSET(S$6,0,0,COUNTA(B$6:B$50)))</f>
        <v>20</v>
      </c>
      <c r="B25" s="47" t="s">
        <v>246</v>
      </c>
      <c r="C25" s="33"/>
      <c r="D25" s="42">
        <v>3</v>
      </c>
      <c r="E25" s="43">
        <v>5</v>
      </c>
      <c r="F25" s="44">
        <v>4</v>
      </c>
      <c r="G25" s="45">
        <v>3</v>
      </c>
      <c r="H25" s="46">
        <v>9</v>
      </c>
      <c r="I25" s="43">
        <v>2</v>
      </c>
      <c r="J25" s="95"/>
      <c r="K25" s="89">
        <f ca="1">OFFSET(Очки!$A$2,F25,D25+OFFSET(Очки!$A$18,0,$C$51-1)-1)</f>
        <v>3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OFFSET(Очки!$A$2,I25,G25+OFFSET(Очки!$A$18,0,$C$51-1)-1)</f>
        <v>5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</v>
      </c>
    </row>
    <row r="26" spans="1:19" ht="15.75">
      <c r="A26" s="40">
        <f ca="1">RANK(S26,S$6:OFFSET(S$6,0,0,COUNTA(B$6:B$50)))</f>
        <v>21</v>
      </c>
      <c r="B26" s="47" t="s">
        <v>222</v>
      </c>
      <c r="C26" s="33" t="s">
        <v>43</v>
      </c>
      <c r="D26" s="42">
        <v>3</v>
      </c>
      <c r="E26" s="43">
        <v>7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OFFSET(Очки!$A$2,F26,D26+OFFSET(Очки!$A$18,0,$C$51-1)-1)</f>
        <v>4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OFFSET(Очки!$A$2,I26,G26+OFFSET(Очки!$A$18,0,$C$51-1)-1)</f>
        <v>4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21</v>
      </c>
      <c r="B27" s="47" t="s">
        <v>240</v>
      </c>
      <c r="C27" s="33" t="s">
        <v>43</v>
      </c>
      <c r="D27" s="42">
        <v>1</v>
      </c>
      <c r="E27" s="43">
        <v>4</v>
      </c>
      <c r="F27" s="44">
        <v>8</v>
      </c>
      <c r="G27" s="45">
        <v>3</v>
      </c>
      <c r="H27" s="46">
        <v>8</v>
      </c>
      <c r="I27" s="43">
        <v>11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8" t="s">
        <v>123</v>
      </c>
      <c r="C28" s="33">
        <v>15</v>
      </c>
      <c r="D28" s="42">
        <v>2</v>
      </c>
      <c r="E28" s="43">
        <v>6</v>
      </c>
      <c r="F28" s="44">
        <v>6</v>
      </c>
      <c r="G28" s="45">
        <v>2</v>
      </c>
      <c r="H28" s="46">
        <v>6</v>
      </c>
      <c r="I28" s="43">
        <v>8</v>
      </c>
      <c r="J28" s="95"/>
      <c r="K28" s="89">
        <f ca="1">OFFSET(Очки!$A$2,F28,D28+OFFSET(Очки!$A$18,0,$C$51-1)-1)</f>
        <v>7</v>
      </c>
      <c r="L28" s="39">
        <f ca="1">IF(F28&lt;E28,OFFSET(Очки!$A$20,2+E28-F28,IF(D28=1,13-E28,10+D28)),0)</f>
        <v>0</v>
      </c>
      <c r="M28" s="39"/>
      <c r="N28" s="92">
        <v>-3</v>
      </c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10</v>
      </c>
    </row>
    <row r="29" spans="1:19" ht="15.75">
      <c r="A29" s="40">
        <f ca="1">RANK(S29,S$6:OFFSET(S$6,0,0,COUNTA(B$6:B$50)))</f>
        <v>24</v>
      </c>
      <c r="B29" s="47" t="s">
        <v>223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OFFSET(Очки!$A$2,F29,D29+OFFSET(Очки!$A$18,0,$C$51-1)-1)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RANK(S30,S$6:OFFSET(S$6,0,0,COUNTA(B$6:B$50)))</f>
        <v>25</v>
      </c>
      <c r="B30" s="47" t="s">
        <v>220</v>
      </c>
      <c r="C30" s="33"/>
      <c r="D30" s="42">
        <v>3</v>
      </c>
      <c r="E30" s="43">
        <v>10</v>
      </c>
      <c r="F30" s="44">
        <v>5</v>
      </c>
      <c r="G30" s="45">
        <v>3</v>
      </c>
      <c r="H30" s="46">
        <v>10</v>
      </c>
      <c r="I30" s="43">
        <v>9</v>
      </c>
      <c r="J30" s="95"/>
      <c r="K30" s="89">
        <f ca="1">OFFSET(Очки!$A$2,F30,D30+OFFSET(Очки!$A$18,0,$C$51-1)-1)</f>
        <v>2</v>
      </c>
      <c r="L30" s="39">
        <f ca="1">IF(F30&lt;E30,OFFSET(Очки!$A$20,2+E30-F30,IF(D30=1,13-E30,10+D30)),0)</f>
        <v>2.5</v>
      </c>
      <c r="M30" s="39"/>
      <c r="N30" s="92"/>
      <c r="O30" s="89">
        <f ca="1">OFFSET(Очки!$A$2,I30,G30+OFFSET(Очки!$A$18,0,$C$51-1)-1)</f>
        <v>0</v>
      </c>
      <c r="P30" s="39">
        <f ca="1">IF(I30&lt;H30,OFFSET(Очки!$A$20,2+H30-I30,IF(G30=1,13-H30,10+G30)),0)</f>
        <v>0.5</v>
      </c>
      <c r="Q30" s="39"/>
      <c r="R30" s="90"/>
      <c r="S30" s="102">
        <f t="shared" ca="1" si="0"/>
        <v>5</v>
      </c>
    </row>
    <row r="31" spans="1:19" ht="15.75">
      <c r="A31" s="40">
        <f ca="1">RANK(S31,S$6:OFFSET(S$6,0,0,COUNTA(B$6:B$50)))</f>
        <v>26</v>
      </c>
      <c r="B31" s="48" t="s">
        <v>239</v>
      </c>
      <c r="C31" s="33">
        <v>10</v>
      </c>
      <c r="D31" s="42">
        <v>3</v>
      </c>
      <c r="E31" s="43">
        <v>1</v>
      </c>
      <c r="F31" s="44">
        <v>5</v>
      </c>
      <c r="G31" s="45">
        <v>3</v>
      </c>
      <c r="H31" s="46">
        <v>3</v>
      </c>
      <c r="I31" s="43">
        <v>6</v>
      </c>
      <c r="J31" s="95"/>
      <c r="K31" s="89">
        <f ca="1">OFFSET(Очки!$A$2,F31,D31+OFFSET(Очки!$A$18,0,$C$51-1)-1)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OFFSET(Очки!$A$2,I31,G31+OFFSET(Очки!$A$18,0,$C$51-1)-1)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f ca="1">RANK(S32,S$6:OFFSET(S$6,0,0,COUNTA(B$6:B$50)))</f>
        <v>26</v>
      </c>
      <c r="B32" s="47" t="s">
        <v>244</v>
      </c>
      <c r="C32" s="33"/>
      <c r="D32" s="42">
        <v>3</v>
      </c>
      <c r="E32" s="43">
        <v>8</v>
      </c>
      <c r="F32" s="44">
        <v>7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OFFSET(Очки!$A$2,F32,D32+OFFSET(Очки!$A$18,0,$C$51-1)-1)</f>
        <v>1</v>
      </c>
      <c r="L32" s="39">
        <f ca="1">IF(F32&lt;E32,OFFSET(Очки!$A$20,2+E32-F32,IF(D32=1,13-E32,10+D32)),0)</f>
        <v>0.5</v>
      </c>
      <c r="M32" s="39"/>
      <c r="N32" s="92">
        <v>-1</v>
      </c>
      <c r="O32" s="89">
        <f ca="1">OFFSET(Очки!$A$2,I32,G32+OFFSET(Очки!$A$18,0,$C$51-1)-1)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3.5</v>
      </c>
    </row>
    <row r="33" spans="1:19" ht="15.75">
      <c r="A33" s="40">
        <f ca="1">RANK(S33,S$6:OFFSET(S$6,0,0,COUNTA(B$6:B$50)))</f>
        <v>28</v>
      </c>
      <c r="B33" s="32" t="s">
        <v>157</v>
      </c>
      <c r="C33" s="33">
        <v>15</v>
      </c>
      <c r="D33" s="42">
        <v>3</v>
      </c>
      <c r="E33" s="43">
        <v>3</v>
      </c>
      <c r="F33" s="44">
        <v>8</v>
      </c>
      <c r="G33" s="45">
        <v>3</v>
      </c>
      <c r="H33" s="46">
        <v>7</v>
      </c>
      <c r="I33" s="43">
        <v>8</v>
      </c>
      <c r="J33" s="95"/>
      <c r="K33" s="89">
        <f ca="1">OFFSET(Очки!$A$2,F33,D33+OFFSET(Очки!$A$18,0,$C$51-1)-1)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f ca="1">RANK(S34,S$6:OFFSET(S$6,0,0,COUNTA(B$6:B$50)))</f>
        <v>29</v>
      </c>
      <c r="B34" s="47" t="s">
        <v>181</v>
      </c>
      <c r="C34" s="33">
        <v>5</v>
      </c>
      <c r="D34" s="42">
        <v>3</v>
      </c>
      <c r="E34" s="43">
        <v>9</v>
      </c>
      <c r="F34" s="44">
        <v>9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OFFSET(Очки!$A$2,F34,D34+OFFSET(Очки!$A$18,0,$C$51-1)-1)</f>
        <v>0</v>
      </c>
      <c r="L34" s="39">
        <f ca="1">IF(F34&lt;E34,OFFSET(Очки!$A$20,2+E34-F34,IF(D34=1,13-E34,10+D34)),0)</f>
        <v>0</v>
      </c>
      <c r="M34" s="39"/>
      <c r="N34" s="92">
        <v>-3</v>
      </c>
      <c r="O34" s="89">
        <f ca="1">OFFSET(Очки!$A$2,I34,G34+OFFSET(Очки!$A$18,0,$C$51-1)-1)</f>
        <v>3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RANK(S35,S$6:OFFSET(S$6,0,0,COUNTA(B$6:B$50)))</f>
        <v>30</v>
      </c>
      <c r="B35" s="47" t="s">
        <v>243</v>
      </c>
      <c r="C35" s="33" t="s">
        <v>43</v>
      </c>
      <c r="D35" s="42">
        <v>3</v>
      </c>
      <c r="E35" s="43">
        <v>4</v>
      </c>
      <c r="F35" s="44">
        <v>10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OFFSET(Очки!$A$2,F35,D35+OFFSET(Очки!$A$18,0,$C$51-1)-1)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RANK(S36,S$6:OFFSET(S$6,0,0,COUNTA(B$6:B$50)))</f>
        <v>30</v>
      </c>
      <c r="B36" s="47"/>
      <c r="C36" s="33"/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50" ca="1" si="1">SUM(J36:R36)</f>
        <v>0</v>
      </c>
    </row>
    <row r="37" spans="1:19" ht="15.75" hidden="1">
      <c r="A37" s="40">
        <f ca="1">RANK(S37,S$6:OFFSET(S$6,0,0,COUNTA(B$6:B$50)))</f>
        <v>30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>
        <f ca="1">RANK(S38,S$6:OFFSET(S$6,0,0,COUNTA(B$6:B$50)))</f>
        <v>30</v>
      </c>
      <c r="B38" s="47"/>
      <c r="C38" s="33"/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>
        <f ca="1">RANK(S39,S$6:OFFSET(S$6,0,0,COUNTA(B$6:B$50)))</f>
        <v>30</v>
      </c>
      <c r="B39" s="47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>
        <f ca="1">RANK(S40,S$6:OFFSET(S$6,0,0,COUNTA(B$6:B$50)))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RANK(S41,S$6:OFFSET(S$6,0,0,COUNTA(B$6:B$50)))</f>
        <v>30</v>
      </c>
      <c r="B41" s="47"/>
      <c r="C41" s="33"/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RANK(S42,S$6:OFFSET(S$6,0,0,COUNTA(B$6:B$50)))</f>
        <v>30</v>
      </c>
      <c r="B42" s="47"/>
      <c r="C42" s="33"/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30</v>
      </c>
      <c r="B44" s="47"/>
      <c r="C44" s="33"/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30</v>
      </c>
      <c r="B45" s="47"/>
      <c r="C45" s="33"/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30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30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30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0">
    <cfRule type="expression" dxfId="6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9" zoomScale="80" zoomScaleNormal="80" workbookViewId="0">
      <selection activeCell="B55" sqref="B5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252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RANK(S6,S$6:OFFSET(S$6,0,0,COUNTA(B$6:B$54)))</f>
        <v>1</v>
      </c>
      <c r="B6" s="156" t="s">
        <v>69</v>
      </c>
      <c r="C6" s="100"/>
      <c r="D6" s="34">
        <v>1</v>
      </c>
      <c r="E6" s="35">
        <v>4</v>
      </c>
      <c r="F6" s="36">
        <v>1</v>
      </c>
      <c r="G6" s="37">
        <v>1</v>
      </c>
      <c r="H6" s="38">
        <v>5</v>
      </c>
      <c r="I6" s="35">
        <v>1</v>
      </c>
      <c r="J6" s="94"/>
      <c r="K6" s="86">
        <f ca="1">OFFSET(Очки!$A$2,F6,D6+OFFSET(Очки!$A$18,0,$C$55-1)-1)</f>
        <v>17</v>
      </c>
      <c r="L6" s="87">
        <f ca="1">IF(F6&lt;E6,OFFSET(Очки!$A$20,2+E6-F6,IF(D6=1,13-E6,10+D6)),0)</f>
        <v>2.2000000000000002</v>
      </c>
      <c r="M6" s="87"/>
      <c r="N6" s="91"/>
      <c r="O6" s="86">
        <f ca="1">OFFSET(Очки!$A$2,I6,G6+OFFSET(Очки!$A$18,0,$C$55-1)-1)</f>
        <v>17</v>
      </c>
      <c r="P6" s="87">
        <f ca="1">IF(I6&lt;H6,OFFSET(Очки!$A$20,2+H6-I6,IF(G6=1,13-H6,10+G6)),0)</f>
        <v>3.1000000000000005</v>
      </c>
      <c r="Q6" s="87">
        <v>0.5</v>
      </c>
      <c r="R6" s="88"/>
      <c r="S6" s="101">
        <f t="shared" ref="S6:S49" ca="1" si="0">SUM(J6:R6)</f>
        <v>39.800000000000004</v>
      </c>
    </row>
    <row r="7" spans="1:19" ht="15.75">
      <c r="A7" s="40">
        <f ca="1">RANK(S7,S$6:OFFSET(S$6,0,0,COUNTA(B$6:B$54)))</f>
        <v>2</v>
      </c>
      <c r="B7" s="47" t="s">
        <v>124</v>
      </c>
      <c r="C7" s="33"/>
      <c r="D7" s="42">
        <v>1</v>
      </c>
      <c r="E7" s="43">
        <v>9</v>
      </c>
      <c r="F7" s="44">
        <v>7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OFFSET(Очки!$A$2,F7,D7+OFFSET(Очки!$A$18,0,$C$55-1)-1)</f>
        <v>12</v>
      </c>
      <c r="L7" s="39">
        <f ca="1">IF(F7&lt;E7,OFFSET(Очки!$A$20,2+E7-F7,IF(D7=1,13-E7,10+D7)),0)</f>
        <v>2.4</v>
      </c>
      <c r="M7" s="39">
        <v>1</v>
      </c>
      <c r="N7" s="92"/>
      <c r="O7" s="89">
        <f ca="1">OFFSET(Очки!$A$2,I7,G7+OFFSET(Очки!$A$18,0,$C$55-1)-1)</f>
        <v>15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37.699999999999996</v>
      </c>
    </row>
    <row r="8" spans="1:19" ht="15.75">
      <c r="A8" s="40">
        <f ca="1">RANK(S8,S$6:OFFSET(S$6,0,0,COUNTA(B$6:B$54)))</f>
        <v>3</v>
      </c>
      <c r="B8" s="47" t="s">
        <v>188</v>
      </c>
      <c r="C8" s="33">
        <v>15</v>
      </c>
      <c r="D8" s="42">
        <v>1</v>
      </c>
      <c r="E8" s="43">
        <v>5</v>
      </c>
      <c r="F8" s="44">
        <v>2</v>
      </c>
      <c r="G8" s="45">
        <v>1</v>
      </c>
      <c r="H8" s="46">
        <v>8</v>
      </c>
      <c r="I8" s="43">
        <v>5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2.4000000000000004</v>
      </c>
      <c r="M8" s="39">
        <v>1.5</v>
      </c>
      <c r="N8" s="92"/>
      <c r="O8" s="89">
        <f ca="1">OFFSET(Очки!$A$2,I8,G8+OFFSET(Очки!$A$18,0,$C$55-1)-1)</f>
        <v>13</v>
      </c>
      <c r="P8" s="39">
        <f ca="1">IF(I8&lt;H8,OFFSET(Очки!$A$20,2+H8-I8,IF(G8=1,13-H8,10+G8)),0)</f>
        <v>3.3</v>
      </c>
      <c r="Q8" s="39">
        <v>1</v>
      </c>
      <c r="R8" s="90"/>
      <c r="S8" s="102">
        <f t="shared" ca="1" si="0"/>
        <v>37.199999999999996</v>
      </c>
    </row>
    <row r="9" spans="1:19" ht="15.75">
      <c r="A9" s="40">
        <f ca="1">RANK(S9,S$6:OFFSET(S$6,0,0,COUNTA(B$6:B$54)))</f>
        <v>4</v>
      </c>
      <c r="B9" s="47" t="s">
        <v>174</v>
      </c>
      <c r="C9" s="33" t="s">
        <v>43</v>
      </c>
      <c r="D9" s="42">
        <v>1</v>
      </c>
      <c r="E9" s="43">
        <v>10</v>
      </c>
      <c r="F9" s="44">
        <v>4</v>
      </c>
      <c r="G9" s="45">
        <v>2</v>
      </c>
      <c r="H9" s="46">
        <v>4</v>
      </c>
      <c r="I9" s="43">
        <v>3</v>
      </c>
      <c r="J9" s="95">
        <v>2.5</v>
      </c>
      <c r="K9" s="89">
        <f ca="1">OFFSET(Очки!$A$2,F9,D9+OFFSET(Очки!$A$18,0,$C$55-1)-1)</f>
        <v>14</v>
      </c>
      <c r="L9" s="39">
        <f ca="1">IF(F9&lt;E9,OFFSET(Очки!$A$20,2+E9-F9,IF(D9=1,13-E9,10+D9)),0)</f>
        <v>6.6</v>
      </c>
      <c r="M9" s="39"/>
      <c r="N9" s="92"/>
      <c r="O9" s="89">
        <f ca="1">OFFSET(Очки!$A$2,I9,G9+OFFSET(Очки!$A$18,0,$C$55-1)-1)</f>
        <v>9.5</v>
      </c>
      <c r="P9" s="39">
        <f ca="1">IF(I9&lt;H9,OFFSET(Очки!$A$20,2+H9-I9,IF(G9=1,13-H9,10+G9)),0)</f>
        <v>0.7</v>
      </c>
      <c r="Q9" s="39"/>
      <c r="R9" s="90"/>
      <c r="S9" s="102">
        <f t="shared" ca="1" si="0"/>
        <v>33.300000000000004</v>
      </c>
    </row>
    <row r="10" spans="1:19" ht="15.75">
      <c r="A10" s="40">
        <f ca="1">RANK(S10,S$6:OFFSET(S$6,0,0,COUNTA(B$6:B$54)))</f>
        <v>5</v>
      </c>
      <c r="B10" s="48" t="s">
        <v>198</v>
      </c>
      <c r="C10" s="33" t="s">
        <v>43</v>
      </c>
      <c r="D10" s="42">
        <v>1</v>
      </c>
      <c r="E10" s="43">
        <v>8</v>
      </c>
      <c r="F10" s="44">
        <v>9</v>
      </c>
      <c r="G10" s="45">
        <v>1</v>
      </c>
      <c r="H10" s="46">
        <v>6</v>
      </c>
      <c r="I10" s="43">
        <v>2</v>
      </c>
      <c r="J10" s="95">
        <v>1.5</v>
      </c>
      <c r="K10" s="89">
        <f ca="1">OFFSET(Очки!$A$2,F10,D10+OFFSET(Очки!$A$18,0,$C$55-1)-1)</f>
        <v>11</v>
      </c>
      <c r="L10" s="39">
        <f ca="1">IF(F10&lt;E10,OFFSET(Очки!$A$20,2+E10-F10,IF(D10=1,13-E10,10+D10)),0)</f>
        <v>0</v>
      </c>
      <c r="M10" s="39">
        <v>0.5</v>
      </c>
      <c r="N10" s="92">
        <v>-3</v>
      </c>
      <c r="O10" s="89">
        <f ca="1">OFFSET(Очки!$A$2,I10,G10+OFFSET(Очки!$A$18,0,$C$55-1)-1)</f>
        <v>16</v>
      </c>
      <c r="P10" s="39">
        <f ca="1">IF(I10&lt;H10,OFFSET(Очки!$A$20,2+H10-I10,IF(G10=1,13-H10,10+G10)),0)</f>
        <v>3.4000000000000004</v>
      </c>
      <c r="Q10" s="39">
        <v>2</v>
      </c>
      <c r="R10" s="90"/>
      <c r="S10" s="102">
        <f t="shared" ca="1" si="0"/>
        <v>31.4</v>
      </c>
    </row>
    <row r="11" spans="1:19" ht="15.75">
      <c r="A11" s="40">
        <f ca="1">RANK(S11,S$6:OFFSET(S$6,0,0,COUNTA(B$6:B$54)))</f>
        <v>6</v>
      </c>
      <c r="B11" s="47" t="s">
        <v>65</v>
      </c>
      <c r="C11" s="33">
        <v>10</v>
      </c>
      <c r="D11" s="42">
        <v>2</v>
      </c>
      <c r="E11" s="43">
        <v>10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OFFSET(Очки!$A$2,F11,D11+OFFSET(Очки!$A$18,0,$C$55-1)-1)</f>
        <v>10.5</v>
      </c>
      <c r="L11" s="39">
        <f ca="1">IF(F11&lt;E11,OFFSET(Очки!$A$20,2+E11-F11,IF(D11=1,13-E11,10+D11)),0)</f>
        <v>5.6</v>
      </c>
      <c r="M11" s="39">
        <v>2</v>
      </c>
      <c r="N11" s="92"/>
      <c r="O11" s="89">
        <f ca="1">OFFSET(Очки!$A$2,I11,G11+OFFSET(Очки!$A$18,0,$C$55-1)-1)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30.8</v>
      </c>
    </row>
    <row r="12" spans="1:19" ht="15.75">
      <c r="A12" s="40">
        <f ca="1">RANK(S12,S$6:OFFSET(S$6,0,0,COUNTA(B$6:B$54)))</f>
        <v>7</v>
      </c>
      <c r="B12" s="47" t="s">
        <v>175</v>
      </c>
      <c r="C12" s="33"/>
      <c r="D12" s="42">
        <v>1</v>
      </c>
      <c r="E12" s="43">
        <v>7</v>
      </c>
      <c r="F12" s="44">
        <v>3</v>
      </c>
      <c r="G12" s="45">
        <v>3</v>
      </c>
      <c r="H12" s="46">
        <v>7</v>
      </c>
      <c r="I12" s="43">
        <v>1</v>
      </c>
      <c r="J12" s="95">
        <v>1</v>
      </c>
      <c r="K12" s="89">
        <f ca="1">OFFSET(Очки!$A$2,F12,D12+OFFSET(Очки!$A$18,0,$C$55-1)-1)</f>
        <v>15</v>
      </c>
      <c r="L12" s="39">
        <f ca="1">IF(F12&lt;E12,OFFSET(Очки!$A$20,2+E12-F12,IF(D12=1,13-E12,10+D12)),0)</f>
        <v>3.8</v>
      </c>
      <c r="M12" s="39"/>
      <c r="N12" s="92"/>
      <c r="O12" s="89">
        <f ca="1">OFFSET(Очки!$A$2,I12,G12+OFFSET(Очки!$A$18,0,$C$55-1)-1)</f>
        <v>6</v>
      </c>
      <c r="P12" s="39">
        <f ca="1">IF(I12&lt;H12,OFFSET(Очки!$A$20,2+H12-I12,IF(G12=1,13-H12,10+G12)),0)</f>
        <v>3</v>
      </c>
      <c r="Q12" s="39"/>
      <c r="R12" s="90"/>
      <c r="S12" s="102">
        <f t="shared" ca="1" si="0"/>
        <v>28.8</v>
      </c>
    </row>
    <row r="13" spans="1:19" ht="15.75">
      <c r="A13" s="40">
        <f ca="1">RANK(S13,S$6:OFFSET(S$6,0,0,COUNTA(B$6:B$54)))</f>
        <v>8</v>
      </c>
      <c r="B13" s="47" t="s">
        <v>56</v>
      </c>
      <c r="C13" s="33"/>
      <c r="D13" s="42">
        <v>2</v>
      </c>
      <c r="E13" s="43">
        <v>2</v>
      </c>
      <c r="F13" s="44">
        <v>1</v>
      </c>
      <c r="G13" s="45">
        <v>1</v>
      </c>
      <c r="H13" s="46">
        <v>10</v>
      </c>
      <c r="I13" s="43">
        <v>9</v>
      </c>
      <c r="J13" s="95"/>
      <c r="K13" s="89">
        <f ca="1">OFFSET(Очки!$A$2,F13,D13+OFFSET(Очки!$A$18,0,$C$55-1)-1)</f>
        <v>11.5</v>
      </c>
      <c r="L13" s="39">
        <f ca="1">IF(F13&lt;E13,OFFSET(Очки!$A$20,2+E13-F13,IF(D13=1,13-E13,10+D13)),0)</f>
        <v>0.7</v>
      </c>
      <c r="M13" s="39">
        <v>2.5</v>
      </c>
      <c r="N13" s="92"/>
      <c r="O13" s="89">
        <f ca="1">OFFSET(Очки!$A$2,I13,G13+OFFSET(Очки!$A$18,0,$C$55-1)-1)</f>
        <v>11</v>
      </c>
      <c r="P13" s="39">
        <f ca="1">IF(I13&lt;H13,OFFSET(Очки!$A$20,2+H13-I13,IF(G13=1,13-H13,10+G13)),0)</f>
        <v>1.2</v>
      </c>
      <c r="Q13" s="39"/>
      <c r="R13" s="90"/>
      <c r="S13" s="102">
        <f t="shared" ca="1" si="0"/>
        <v>26.9</v>
      </c>
    </row>
    <row r="14" spans="1:19" ht="15.75">
      <c r="A14" s="40">
        <f ca="1">RANK(S14,S$6:OFFSET(S$6,0,0,COUNTA(B$6:B$54)))</f>
        <v>9</v>
      </c>
      <c r="B14" s="47" t="s">
        <v>249</v>
      </c>
      <c r="C14" s="33"/>
      <c r="D14" s="42">
        <v>2</v>
      </c>
      <c r="E14" s="43">
        <v>4</v>
      </c>
      <c r="F14" s="44">
        <v>4</v>
      </c>
      <c r="G14" s="45">
        <v>2</v>
      </c>
      <c r="H14" s="46">
        <v>9</v>
      </c>
      <c r="I14" s="43">
        <v>1</v>
      </c>
      <c r="J14" s="95"/>
      <c r="K14" s="89">
        <f ca="1">OFFSET(Очки!$A$2,F14,D14+OFFSET(Очки!$A$18,0,$C$55-1)-1)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11.5</v>
      </c>
      <c r="P14" s="39">
        <f ca="1">IF(I14&lt;H14,OFFSET(Очки!$A$20,2+H14-I14,IF(G14=1,13-H14,10+G14)),0)</f>
        <v>5.6</v>
      </c>
      <c r="Q14" s="39">
        <v>2.5</v>
      </c>
      <c r="R14" s="90">
        <v>-5</v>
      </c>
      <c r="S14" s="102">
        <f t="shared" ca="1" si="0"/>
        <v>23.1</v>
      </c>
    </row>
    <row r="15" spans="1:19" ht="15.75">
      <c r="A15" s="40">
        <f ca="1">RANK(S15,S$6:OFFSET(S$6,0,0,COUNTA(B$6:B$54)))</f>
        <v>10</v>
      </c>
      <c r="B15" s="47" t="s">
        <v>60</v>
      </c>
      <c r="C15" s="33" t="s">
        <v>43</v>
      </c>
      <c r="D15" s="42">
        <v>2</v>
      </c>
      <c r="E15" s="43">
        <v>7</v>
      </c>
      <c r="F15" s="44">
        <v>5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OFFSET(Очки!$A$2,F15,D15+OFFSET(Очки!$A$18,0,$C$55-1)-1)</f>
        <v>7.5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OFFSET(Очки!$A$2,I15,G15+OFFSET(Очки!$A$18,0,$C$55-1)-1)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22.9</v>
      </c>
    </row>
    <row r="16" spans="1:19" ht="15.75">
      <c r="A16" s="40">
        <f ca="1">RANK(S16,S$6:OFFSET(S$6,0,0,COUNTA(B$6:B$54)))</f>
        <v>11</v>
      </c>
      <c r="B16" s="47" t="s">
        <v>170</v>
      </c>
      <c r="C16" s="33" t="s">
        <v>43</v>
      </c>
      <c r="D16" s="42">
        <v>1</v>
      </c>
      <c r="E16" s="43">
        <v>1</v>
      </c>
      <c r="F16" s="44">
        <v>7</v>
      </c>
      <c r="G16" s="45">
        <v>1</v>
      </c>
      <c r="H16" s="46">
        <v>2</v>
      </c>
      <c r="I16" s="43">
        <v>10</v>
      </c>
      <c r="J16" s="95"/>
      <c r="K16" s="89">
        <f ca="1">OFFSET(Очки!$A$2,F16,D16+OFFSET(Очки!$A$18,0,$C$55-1)-1)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22.5</v>
      </c>
    </row>
    <row r="17" spans="1:19" ht="15.75">
      <c r="A17" s="40">
        <f ca="1">RANK(S17,S$6:OFFSET(S$6,0,0,COUNTA(B$6:B$54)))</f>
        <v>12</v>
      </c>
      <c r="B17" s="47" t="s">
        <v>241</v>
      </c>
      <c r="C17" s="33" t="s">
        <v>43</v>
      </c>
      <c r="D17" s="42">
        <v>3</v>
      </c>
      <c r="E17" s="43">
        <v>4</v>
      </c>
      <c r="F17" s="44">
        <v>2</v>
      </c>
      <c r="G17" s="45">
        <v>2</v>
      </c>
      <c r="H17" s="46">
        <v>10</v>
      </c>
      <c r="I17" s="43">
        <v>2</v>
      </c>
      <c r="J17" s="95"/>
      <c r="K17" s="89">
        <f ca="1">OFFSET(Очки!$A$2,F17,D17+OFFSET(Очки!$A$18,0,$C$55-1)-1)</f>
        <v>5</v>
      </c>
      <c r="L17" s="39">
        <f ca="1">IF(F17&lt;E17,OFFSET(Очки!$A$20,2+E17-F17,IF(D17=1,13-E17,10+D17)),0)</f>
        <v>1</v>
      </c>
      <c r="M17" s="39"/>
      <c r="N17" s="92"/>
      <c r="O17" s="89">
        <f ca="1">OFFSET(Очки!$A$2,I17,G17+OFFSET(Очки!$A$18,0,$C$55-1)-1)</f>
        <v>10.5</v>
      </c>
      <c r="P17" s="39">
        <f ca="1">IF(I17&lt;H17,OFFSET(Очки!$A$20,2+H17-I17,IF(G17=1,13-H17,10+G17)),0)</f>
        <v>5.6</v>
      </c>
      <c r="Q17" s="39"/>
      <c r="R17" s="90"/>
      <c r="S17" s="102">
        <f t="shared" ca="1" si="0"/>
        <v>22.1</v>
      </c>
    </row>
    <row r="18" spans="1:19" ht="15.75">
      <c r="A18" s="40">
        <f ca="1">RANK(S18,S$6:OFFSET(S$6,0,0,COUNTA(B$6:B$54)))</f>
        <v>13</v>
      </c>
      <c r="B18" s="47" t="s">
        <v>89</v>
      </c>
      <c r="C18" s="33" t="s">
        <v>43</v>
      </c>
      <c r="D18" s="42">
        <v>2</v>
      </c>
      <c r="E18" s="43">
        <v>1</v>
      </c>
      <c r="F18" s="44">
        <v>3</v>
      </c>
      <c r="G18" s="45">
        <v>1</v>
      </c>
      <c r="H18" s="46">
        <v>1</v>
      </c>
      <c r="I18" s="43">
        <v>7</v>
      </c>
      <c r="J18" s="95"/>
      <c r="K18" s="89">
        <f ca="1">OFFSET(Очки!$A$2,F18,D18+OFFSET(Очки!$A$18,0,$C$55-1)-1)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12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21.5</v>
      </c>
    </row>
    <row r="19" spans="1:19" ht="15.75">
      <c r="A19" s="40">
        <f ca="1">RANK(S19,S$6:OFFSET(S$6,0,0,COUNTA(B$6:B$54)))</f>
        <v>14</v>
      </c>
      <c r="B19" s="48" t="s">
        <v>240</v>
      </c>
      <c r="C19" s="33" t="s">
        <v>43</v>
      </c>
      <c r="D19" s="42">
        <v>1</v>
      </c>
      <c r="E19" s="43">
        <v>3</v>
      </c>
      <c r="F19" s="44">
        <v>6</v>
      </c>
      <c r="G19" s="45">
        <v>2</v>
      </c>
      <c r="H19" s="46">
        <v>6</v>
      </c>
      <c r="I19" s="43">
        <v>8</v>
      </c>
      <c r="J19" s="95"/>
      <c r="K19" s="89">
        <f ca="1">OFFSET(Очки!$A$2,F19,D19+OFFSET(Очки!$A$18,0,$C$55-1)-1)</f>
        <v>12.5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OFFSET(Очки!$A$2,I19,G19+OFFSET(Очки!$A$18,0,$C$55-1)-1)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RANK(S20,S$6:OFFSET(S$6,0,0,COUNTA(B$6:B$54)))</f>
        <v>15</v>
      </c>
      <c r="B20" s="48" t="s">
        <v>247</v>
      </c>
      <c r="C20" s="33">
        <v>5</v>
      </c>
      <c r="D20" s="42">
        <v>2</v>
      </c>
      <c r="E20" s="43">
        <v>5</v>
      </c>
      <c r="F20" s="44">
        <v>9</v>
      </c>
      <c r="G20" s="45">
        <v>1</v>
      </c>
      <c r="H20" s="46">
        <v>3</v>
      </c>
      <c r="I20" s="43">
        <v>6</v>
      </c>
      <c r="J20" s="95"/>
      <c r="K20" s="89">
        <f ca="1">OFFSET(Очки!$A$2,F20,D20+OFFSET(Очки!$A$18,0,$C$55-1)-1)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12.5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RANK(S21,S$6:OFFSET(S$6,0,0,COUNTA(B$6:B$54)))</f>
        <v>16</v>
      </c>
      <c r="B21" s="47" t="s">
        <v>191</v>
      </c>
      <c r="C21" s="33"/>
      <c r="D21" s="42">
        <v>3</v>
      </c>
      <c r="E21" s="43">
        <v>5</v>
      </c>
      <c r="F21" s="44">
        <v>1</v>
      </c>
      <c r="G21" s="45">
        <v>2</v>
      </c>
      <c r="H21" s="46">
        <v>7</v>
      </c>
      <c r="I21" s="43">
        <v>4</v>
      </c>
      <c r="J21" s="95"/>
      <c r="K21" s="89">
        <f ca="1">OFFSET(Очки!$A$2,F21,D21+OFFSET(Очки!$A$18,0,$C$55-1)-1)</f>
        <v>6</v>
      </c>
      <c r="L21" s="39">
        <f ca="1">IF(F21&lt;E21,OFFSET(Очки!$A$20,2+E21-F21,IF(D21=1,13-E21,10+D21)),0)</f>
        <v>2</v>
      </c>
      <c r="M21" s="39"/>
      <c r="N21" s="92"/>
      <c r="O21" s="89">
        <f ca="1">OFFSET(Очки!$A$2,I21,G21+OFFSET(Очки!$A$18,0,$C$55-1)-1)</f>
        <v>8.5</v>
      </c>
      <c r="P21" s="39">
        <f ca="1">IF(I21&lt;H21,OFFSET(Очки!$A$20,2+H21-I21,IF(G21=1,13-H21,10+G21)),0)</f>
        <v>2.1</v>
      </c>
      <c r="Q21" s="39"/>
      <c r="R21" s="90">
        <v>-1</v>
      </c>
      <c r="S21" s="102">
        <f t="shared" ca="1" si="0"/>
        <v>17.600000000000001</v>
      </c>
    </row>
    <row r="22" spans="1:19" ht="15.75">
      <c r="A22" s="40">
        <f ca="1">RANK(S22,S$6:OFFSET(S$6,0,0,COUNTA(B$6:B$54)))</f>
        <v>17</v>
      </c>
      <c r="B22" s="47" t="s">
        <v>214</v>
      </c>
      <c r="C22" s="33">
        <v>5</v>
      </c>
      <c r="D22" s="42">
        <v>1</v>
      </c>
      <c r="E22" s="43">
        <v>6</v>
      </c>
      <c r="F22" s="44">
        <v>5</v>
      </c>
      <c r="G22" s="45">
        <v>3</v>
      </c>
      <c r="H22" s="46">
        <v>10</v>
      </c>
      <c r="I22" s="43">
        <v>2</v>
      </c>
      <c r="J22" s="95">
        <v>0.5</v>
      </c>
      <c r="K22" s="89">
        <f ca="1">OFFSET(Очки!$A$2,F22,D22+OFFSET(Очки!$A$18,0,$C$55-1)-1)</f>
        <v>13</v>
      </c>
      <c r="L22" s="39">
        <f ca="1">IF(F22&lt;E22,OFFSET(Очки!$A$20,2+E22-F22,IF(D22=1,13-E22,10+D22)),0)</f>
        <v>1</v>
      </c>
      <c r="M22" s="39"/>
      <c r="N22" s="92">
        <v>-6</v>
      </c>
      <c r="O22" s="89">
        <f ca="1">OFFSET(Очки!$A$2,I22,G22+OFFSET(Очки!$A$18,0,$C$55-1)-1)</f>
        <v>5</v>
      </c>
      <c r="P22" s="39">
        <f ca="1">IF(I22&lt;H22,OFFSET(Очки!$A$20,2+H22-I22,IF(G22=1,13-H22,10+G22)),0)</f>
        <v>4</v>
      </c>
      <c r="Q22" s="39"/>
      <c r="R22" s="90"/>
      <c r="S22" s="102">
        <f t="shared" ca="1" si="0"/>
        <v>17.5</v>
      </c>
    </row>
    <row r="23" spans="1:19" ht="15.75">
      <c r="A23" s="40">
        <f ca="1">RANK(S23,S$6:OFFSET(S$6,0,0,COUNTA(B$6:B$54)))</f>
        <v>18</v>
      </c>
      <c r="B23" s="47" t="s">
        <v>134</v>
      </c>
      <c r="C23" s="33"/>
      <c r="D23" s="42">
        <v>2</v>
      </c>
      <c r="E23" s="43">
        <v>6</v>
      </c>
      <c r="F23" s="44">
        <v>6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OFFSET(Очки!$A$2,F23,D23+OFFSET(Очки!$A$18,0,$C$55-1)-1)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f ca="1">RANK(S24,S$6:OFFSET(S$6,0,0,COUNTA(B$6:B$54)))</f>
        <v>19</v>
      </c>
      <c r="B24" s="47" t="s">
        <v>245</v>
      </c>
      <c r="C24" s="33" t="s">
        <v>43</v>
      </c>
      <c r="D24" s="42">
        <v>2</v>
      </c>
      <c r="E24" s="43">
        <v>9</v>
      </c>
      <c r="F24" s="44">
        <v>8</v>
      </c>
      <c r="G24" s="45">
        <v>2</v>
      </c>
      <c r="H24" s="46">
        <v>1</v>
      </c>
      <c r="I24" s="43">
        <v>7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OFFSET(Очки!$A$2,I24,G24+OFFSET(Очки!$A$18,0,$C$55-1)-1)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13.2</v>
      </c>
    </row>
    <row r="25" spans="1:19" ht="15.75">
      <c r="A25" s="40">
        <f ca="1">RANK(S25,S$6:OFFSET(S$6,0,0,COUNTA(B$6:B$54)))</f>
        <v>20</v>
      </c>
      <c r="B25" s="47" t="s">
        <v>178</v>
      </c>
      <c r="C25" s="33">
        <v>2.5</v>
      </c>
      <c r="D25" s="42">
        <v>3</v>
      </c>
      <c r="E25" s="43">
        <v>9</v>
      </c>
      <c r="F25" s="44">
        <v>4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OFFSET(Очки!$A$2,F25,D25+OFFSET(Очки!$A$18,0,$C$55-1)-1)</f>
        <v>3</v>
      </c>
      <c r="L25" s="39">
        <f ca="1">IF(F25&lt;E25,OFFSET(Очки!$A$20,2+E25-F25,IF(D25=1,13-E25,10+D25)),0)</f>
        <v>2.5</v>
      </c>
      <c r="M25" s="39"/>
      <c r="N25" s="92"/>
      <c r="O25" s="89">
        <f ca="1">OFFSET(Очки!$A$2,I25,G25+OFFSET(Очки!$A$18,0,$C$55-1)-1)</f>
        <v>4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11</v>
      </c>
    </row>
    <row r="26" spans="1:19" ht="15.75">
      <c r="A26" s="40">
        <f ca="1">RANK(S26,S$6:OFFSET(S$6,0,0,COUNTA(B$6:B$54)))</f>
        <v>20</v>
      </c>
      <c r="B26" s="47" t="s">
        <v>159</v>
      </c>
      <c r="C26" s="33">
        <v>10</v>
      </c>
      <c r="D26" s="42">
        <v>3</v>
      </c>
      <c r="E26" s="43">
        <v>10</v>
      </c>
      <c r="F26" s="44">
        <v>6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OFFSET(Очки!$A$2,F26,D26+OFFSET(Очки!$A$18,0,$C$55-1)-1)</f>
        <v>1.5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OFFSET(Очки!$A$2,I26,G26+OFFSET(Очки!$A$18,0,$C$55-1)-1)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</v>
      </c>
    </row>
    <row r="27" spans="1:19" ht="15.75">
      <c r="A27" s="40">
        <f ca="1">RANK(S27,S$6:OFFSET(S$6,0,0,COUNTA(B$6:B$54)))</f>
        <v>22</v>
      </c>
      <c r="B27" s="47" t="s">
        <v>219</v>
      </c>
      <c r="C27" s="33">
        <v>20</v>
      </c>
      <c r="D27" s="42">
        <v>3</v>
      </c>
      <c r="E27" s="43">
        <v>3</v>
      </c>
      <c r="F27" s="44">
        <v>3</v>
      </c>
      <c r="G27" s="45">
        <v>3</v>
      </c>
      <c r="H27" s="46">
        <v>8</v>
      </c>
      <c r="I27" s="43">
        <v>4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OFFSET(Очки!$A$2,I27,G27+OFFSET(Очки!$A$18,0,$C$55-1)-1)</f>
        <v>3</v>
      </c>
      <c r="P27" s="39">
        <f ca="1">IF(I27&lt;H27,OFFSET(Очки!$A$20,2+H27-I27,IF(G27=1,13-H27,10+G27)),0)</f>
        <v>2</v>
      </c>
      <c r="Q27" s="39"/>
      <c r="R27" s="90"/>
      <c r="S27" s="102">
        <f t="shared" ca="1" si="0"/>
        <v>9</v>
      </c>
    </row>
    <row r="28" spans="1:19" ht="15.75">
      <c r="A28" s="40">
        <f ca="1">RANK(S28,S$6:OFFSET(S$6,0,0,COUNTA(B$6:B$54)))</f>
        <v>22</v>
      </c>
      <c r="B28" s="47" t="s">
        <v>153</v>
      </c>
      <c r="C28" s="33"/>
      <c r="D28" s="42">
        <v>1</v>
      </c>
      <c r="E28" s="43">
        <v>2</v>
      </c>
      <c r="F28" s="44">
        <v>10</v>
      </c>
      <c r="G28" s="45">
        <v>3</v>
      </c>
      <c r="H28" s="46">
        <v>4</v>
      </c>
      <c r="I28" s="43">
        <v>6</v>
      </c>
      <c r="J28" s="95"/>
      <c r="K28" s="89">
        <f ca="1">OFFSET(Очки!$A$2,F28,D28+OFFSET(Очки!$A$18,0,$C$55-1)-1)</f>
        <v>10.5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OFFSET(Очки!$A$2,I28,G28+OFFSET(Очки!$A$18,0,$C$55-1)-1)</f>
        <v>1.5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9</v>
      </c>
    </row>
    <row r="29" spans="1:19" ht="15.75">
      <c r="A29" s="40">
        <f ca="1">RANK(S29,S$6:OFFSET(S$6,0,0,COUNTA(B$6:B$54)))</f>
        <v>24</v>
      </c>
      <c r="B29" s="47" t="s">
        <v>242</v>
      </c>
      <c r="C29" s="33" t="s">
        <v>43</v>
      </c>
      <c r="D29" s="42">
        <v>2</v>
      </c>
      <c r="E29" s="43">
        <v>8</v>
      </c>
      <c r="F29" s="44">
        <v>7</v>
      </c>
      <c r="G29" s="45">
        <v>2</v>
      </c>
      <c r="H29" s="46">
        <v>8</v>
      </c>
      <c r="I29" s="43">
        <v>10</v>
      </c>
      <c r="J29" s="95"/>
      <c r="K29" s="89">
        <f ca="1">OFFSET(Очки!$A$2,F29,D29+OFFSET(Очки!$A$18,0,$C$55-1)-1)</f>
        <v>6.5</v>
      </c>
      <c r="L29" s="39">
        <f ca="1">IF(F29&lt;E29,OFFSET(Очки!$A$20,2+E29-F29,IF(D29=1,13-E29,10+D29)),0)</f>
        <v>0.7</v>
      </c>
      <c r="M29" s="39"/>
      <c r="N29" s="92">
        <v>-4</v>
      </c>
      <c r="O29" s="89">
        <f ca="1">OFFSET(Очки!$A$2,I29,G29+OFFSET(Очки!$A$18,0,$C$55-1)-1)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8.1999999999999993</v>
      </c>
    </row>
    <row r="30" spans="1:19" ht="15.75">
      <c r="A30" s="40">
        <f ca="1">RANK(S30,S$6:OFFSET(S$6,0,0,COUNTA(B$6:B$54)))</f>
        <v>25</v>
      </c>
      <c r="B30" s="47" t="s">
        <v>251</v>
      </c>
      <c r="C30" s="33" t="s">
        <v>43</v>
      </c>
      <c r="D30" s="42">
        <v>3</v>
      </c>
      <c r="E30" s="43">
        <v>1</v>
      </c>
      <c r="F30" s="44">
        <v>5</v>
      </c>
      <c r="G30" s="45">
        <v>2</v>
      </c>
      <c r="H30" s="46">
        <v>3</v>
      </c>
      <c r="I30" s="43">
        <v>9</v>
      </c>
      <c r="J30" s="95"/>
      <c r="K30" s="89">
        <f ca="1">OFFSET(Очки!$A$2,F30,D30+OFFSET(Очки!$A$18,0,$C$55-1)-1)</f>
        <v>2</v>
      </c>
      <c r="L30" s="39"/>
      <c r="M30" s="39"/>
      <c r="N30" s="92"/>
      <c r="O30" s="89">
        <f ca="1">OFFSET(Очки!$A$2,I30,G30+OFFSET(Очки!$A$18,0,$C$55-1)-1)</f>
        <v>5.5</v>
      </c>
      <c r="P30" s="39"/>
      <c r="Q30" s="39"/>
      <c r="R30" s="90"/>
      <c r="S30" s="102">
        <f t="shared" ca="1" si="0"/>
        <v>7.5</v>
      </c>
    </row>
    <row r="31" spans="1:19" ht="15.75">
      <c r="A31" s="40">
        <f ca="1">RANK(S31,S$6:OFFSET(S$6,0,0,COUNTA(B$6:B$54)))</f>
        <v>26</v>
      </c>
      <c r="B31" s="47" t="s">
        <v>250</v>
      </c>
      <c r="C31" s="33">
        <v>7.5</v>
      </c>
      <c r="D31" s="42">
        <v>2</v>
      </c>
      <c r="E31" s="43">
        <v>3</v>
      </c>
      <c r="F31" s="44">
        <v>10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OFFSET(Очки!$A$2,F31,D31+OFFSET(Очки!$A$18,0,$C$55-1)-1)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7</v>
      </c>
      <c r="G32" s="45">
        <v>3</v>
      </c>
      <c r="H32" s="46">
        <v>5</v>
      </c>
      <c r="I32" s="43">
        <v>5</v>
      </c>
      <c r="J32" s="95"/>
      <c r="K32" s="89">
        <f ca="1">OFFSET(Очки!$A$2,F32,D32+OFFSET(Очки!$A$18,0,$C$55-1)-1)</f>
        <v>1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OFFSET(Очки!$A$2,I32,G32+OFFSET(Очки!$A$18,0,$C$55-1)-1)</f>
        <v>2</v>
      </c>
      <c r="P32" s="39">
        <f ca="1">IF(I32&lt;H32,OFFSET(Очки!$A$20,2+H32-I32,IF(G32=1,13-H32,10+G32)),0)</f>
        <v>0</v>
      </c>
      <c r="Q32" s="39"/>
      <c r="R32" s="90">
        <v>-2</v>
      </c>
      <c r="S32" s="102">
        <f t="shared" ca="1" si="0"/>
        <v>1.5</v>
      </c>
    </row>
    <row r="33" spans="1:19" ht="15.75">
      <c r="A33" s="40">
        <f ca="1">RANK(S33,S$6:OFFSET(S$6,0,0,COUNTA(B$6:B$54)))</f>
        <v>28</v>
      </c>
      <c r="B33" s="41" t="s">
        <v>160</v>
      </c>
      <c r="C33" s="33">
        <v>12.5</v>
      </c>
      <c r="D33" s="42">
        <v>3</v>
      </c>
      <c r="E33" s="43">
        <v>6</v>
      </c>
      <c r="F33" s="44">
        <v>10</v>
      </c>
      <c r="G33" s="45">
        <v>3</v>
      </c>
      <c r="H33" s="46">
        <v>3</v>
      </c>
      <c r="I33" s="43">
        <v>8</v>
      </c>
      <c r="J33" s="95"/>
      <c r="K33" s="89">
        <f ca="1">OFFSET(Очки!$A$2,F33,D33+OFFSET(Очки!$A$18,0,$C$55-1)-1)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0.5</v>
      </c>
    </row>
    <row r="34" spans="1:19" ht="15.75">
      <c r="A34" s="40">
        <f ca="1">RANK(S34,S$6:OFFSET(S$6,0,0,COUNTA(B$6:B$54)))</f>
        <v>28</v>
      </c>
      <c r="B34" s="47" t="s">
        <v>248</v>
      </c>
      <c r="C34" s="33" t="s">
        <v>43</v>
      </c>
      <c r="D34" s="42">
        <v>3</v>
      </c>
      <c r="E34" s="43">
        <v>2</v>
      </c>
      <c r="F34" s="44">
        <v>8</v>
      </c>
      <c r="G34" s="45">
        <v>3</v>
      </c>
      <c r="H34" s="46">
        <v>1</v>
      </c>
      <c r="I34" s="43">
        <v>10</v>
      </c>
      <c r="J34" s="95"/>
      <c r="K34" s="89">
        <f ca="1">OFFSET(Очки!$A$2,F34,D34+OFFSET(Очки!$A$18,0,$C$55-1)-1)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>
      <c r="A35" s="40">
        <f ca="1">RANK(S35,S$6:OFFSET(S$6,0,0,COUNTA(B$6:B$54)))</f>
        <v>30</v>
      </c>
      <c r="B35" s="32" t="s">
        <v>157</v>
      </c>
      <c r="C35" s="33" t="s">
        <v>43</v>
      </c>
      <c r="D35" s="42">
        <v>3</v>
      </c>
      <c r="E35" s="43">
        <v>7</v>
      </c>
      <c r="F35" s="44">
        <v>9</v>
      </c>
      <c r="G35" s="45">
        <v>3</v>
      </c>
      <c r="H35" s="46">
        <v>9</v>
      </c>
      <c r="I35" s="43">
        <v>9</v>
      </c>
      <c r="J35" s="95"/>
      <c r="K35" s="89">
        <f ca="1">OFFSET(Очки!$A$2,F35,D35+OFFSET(Очки!$A$18,0,$C$55-1)-1)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RANK(S36,S$6:OFFSET(S$6,0,0,COUNTA(B$6:B$54)))</f>
        <v>30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OFFSET(Очки!$A$2,F36,D36+OFFSET(Очки!$A$18,0,$C$55-1)-1)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RANK(S37,S$6:OFFSET(S$6,0,0,COUNTA(B$6:B$54)))</f>
        <v>30</v>
      </c>
      <c r="B37" s="47"/>
      <c r="C37" s="33"/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RANK(S38,S$6:OFFSET(S$6,0,0,COUNTA(B$6:B$54)))</f>
        <v>30</v>
      </c>
      <c r="B38" s="32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30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RANK(S40,S$6:OFFSET(S$6,0,0,COUNTA(B$6:B$54)))</f>
        <v>30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RANK(S41,S$6:OFFSET(S$6,0,0,COUNTA(B$6:B$54)))</f>
        <v>30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>
        <f ca="1">RANK(S42,S$6:OFFSET(S$6,0,0,COUNTA(B$6:B$54)))</f>
        <v>30</v>
      </c>
      <c r="B42" s="48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>
        <f ca="1">RANK(S43,S$6:OFFSET(S$6,0,0,COUNTA(B$6:B$54)))</f>
        <v>30</v>
      </c>
      <c r="B43" s="47"/>
      <c r="C43" s="33"/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>
        <f ca="1">RANK(S44,S$6:OFFSET(S$6,0,0,COUNTA(B$6:B$54)))</f>
        <v>30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>
        <f ca="1">RANK(S45,S$6:OFFSET(S$6,0,0,COUNTA(B$6:B$54)))</f>
        <v>30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>
        <f ca="1">RANK(S46,S$6:OFFSET(S$6,0,0,COUNTA(B$6:B$54)))</f>
        <v>30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>
        <f ca="1">RANK(S47,S$6:OFFSET(S$6,0,0,COUNTA(B$6:B$54)))</f>
        <v>30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>
        <f ca="1">RANK(S48,S$6:OFFSET(S$6,0,0,COUNTA(B$6:B$54)))</f>
        <v>30</v>
      </c>
      <c r="B48" s="47"/>
      <c r="C48" s="33" t="s">
        <v>43</v>
      </c>
      <c r="D48" s="49"/>
      <c r="E48" s="50"/>
      <c r="F48" s="51"/>
      <c r="G48" s="45"/>
      <c r="H48" s="52"/>
      <c r="I48" s="50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>
        <f ca="1">RANK(S49,S$6:OFFSET(S$6,0,0,COUNTA(B$6:B$54)))</f>
        <v>30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OFFSET(Очки!$A$2,F49,D49+OFFSET(Очки!$A$18,0,$C$55-1)-1)</f>
        <v>0</v>
      </c>
      <c r="L49" s="39"/>
      <c r="M49" s="39"/>
      <c r="N49" s="92"/>
      <c r="O49" s="89">
        <f ca="1">OFFSET(Очки!$A$2,I49,G49+OFFSET(Очки!$A$18,0,$C$55-1)-1)</f>
        <v>0</v>
      </c>
      <c r="P49" s="39"/>
      <c r="Q49" s="39"/>
      <c r="R49" s="90"/>
      <c r="S49" s="102">
        <f t="shared" ca="1" si="0"/>
        <v>0</v>
      </c>
    </row>
    <row r="50" spans="1:19" ht="15.75" hidden="1">
      <c r="A50" s="40">
        <f ca="1">RANK(S50,S$6:OFFSET(S$6,0,0,COUNTA(B$6:B$54)))</f>
        <v>30</v>
      </c>
      <c r="B50" s="47"/>
      <c r="C50" s="33" t="s">
        <v>43</v>
      </c>
      <c r="D50" s="49"/>
      <c r="E50" s="50"/>
      <c r="F50" s="51"/>
      <c r="G50" s="45"/>
      <c r="H50" s="52"/>
      <c r="I50" s="50"/>
      <c r="J50" s="95"/>
      <c r="K50" s="89">
        <f ca="1">OFFSET(Очки!$A$2,F50,D50+OFFSET(Очки!$A$18,0,$C$55-1)-1)</f>
        <v>0</v>
      </c>
      <c r="L50" s="39"/>
      <c r="M50" s="39"/>
      <c r="N50" s="92"/>
      <c r="O50" s="89">
        <f ca="1">OFFSET(Очки!$A$2,I50,G50+OFFSET(Очки!$A$18,0,$C$55-1)-1)</f>
        <v>0</v>
      </c>
      <c r="P50" s="39"/>
      <c r="Q50" s="39"/>
      <c r="R50" s="90"/>
      <c r="S50" s="102">
        <f t="shared" ref="S50:S54" ca="1" si="1">SUM(J50:R50)</f>
        <v>0</v>
      </c>
    </row>
    <row r="51" spans="1:19" ht="15.75" hidden="1">
      <c r="A51" s="40">
        <f ca="1">RANK(S51,S$6:OFFSET(S$6,0,0,COUNTA(B$6:B$54)))</f>
        <v>30</v>
      </c>
      <c r="B51" s="47"/>
      <c r="C51" s="33" t="s">
        <v>43</v>
      </c>
      <c r="D51" s="49"/>
      <c r="E51" s="50"/>
      <c r="F51" s="51"/>
      <c r="G51" s="45"/>
      <c r="H51" s="52"/>
      <c r="I51" s="50"/>
      <c r="J51" s="95"/>
      <c r="K51" s="89">
        <f ca="1">OFFSET(Очки!$A$2,F51,D51+OFFSET(Очки!$A$18,0,$C$55-1)-1)</f>
        <v>0</v>
      </c>
      <c r="L51" s="39"/>
      <c r="M51" s="39"/>
      <c r="N51" s="92"/>
      <c r="O51" s="89">
        <f ca="1">OFFSET(Очки!$A$2,I51,G51+OFFSET(Очки!$A$18,0,$C$55-1)-1)</f>
        <v>0</v>
      </c>
      <c r="P51" s="39"/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30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OFFSET(Очки!$A$2,F52,D52+OFFSET(Очки!$A$18,0,$C$55-1)-1)</f>
        <v>0</v>
      </c>
      <c r="L52" s="39"/>
      <c r="M52" s="39"/>
      <c r="N52" s="92"/>
      <c r="O52" s="89">
        <f ca="1">OFFSET(Очки!$A$2,I52,G52+OFFSET(Очки!$A$18,0,$C$55-1)-1)</f>
        <v>0</v>
      </c>
      <c r="P52" s="39"/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30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30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30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54">
    <cfRule type="expression" dxfId="5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5"/>
  <sheetViews>
    <sheetView topLeftCell="A6" zoomScale="80" zoomScaleNormal="80" workbookViewId="0">
      <selection activeCell="B8" sqref="B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253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RANK(S6,S$6:OFFSET(S$6,0,0,COUNTA(B$6:B$54)))</f>
        <v>1</v>
      </c>
      <c r="B6" s="156" t="s">
        <v>171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2</v>
      </c>
      <c r="I6" s="35">
        <v>2</v>
      </c>
      <c r="J6" s="94">
        <v>2.5</v>
      </c>
      <c r="K6" s="86">
        <f ca="1">OFFSET(Очки!$A$2,F6,D6+OFFSET(Очки!$A$18,0,$C$55-1)-1)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OFFSET(Очки!$A$2,I6,G6+OFFSET(Очки!$A$18,0,$C$55-1)-1)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35.4</v>
      </c>
    </row>
    <row r="7" spans="1:19" ht="15.75">
      <c r="A7" s="40">
        <f ca="1">RANK(S7,S$6:OFFSET(S$6,0,0,COUNTA(B$6:B$54)))</f>
        <v>2</v>
      </c>
      <c r="B7" s="47" t="s">
        <v>174</v>
      </c>
      <c r="C7" s="33">
        <v>7.5</v>
      </c>
      <c r="D7" s="42">
        <v>1</v>
      </c>
      <c r="E7" s="43">
        <v>10</v>
      </c>
      <c r="F7" s="44">
        <v>5</v>
      </c>
      <c r="G7" s="45">
        <v>1</v>
      </c>
      <c r="H7" s="46">
        <v>11</v>
      </c>
      <c r="I7" s="43">
        <v>11</v>
      </c>
      <c r="J7" s="95">
        <v>2</v>
      </c>
      <c r="K7" s="89">
        <f ca="1">OFFSET(Очки!$A$2,F7,D7+OFFSET(Очки!$A$18,0,$C$55-1)-1)</f>
        <v>13</v>
      </c>
      <c r="L7" s="39">
        <f ca="1">IF(F7&lt;E7,OFFSET(Очки!$A$20,2+E7-F7,IF(D7=1,13-E7,10+D7)),0)</f>
        <v>5.6999999999999993</v>
      </c>
      <c r="M7" s="39">
        <v>2.5</v>
      </c>
      <c r="N7" s="92"/>
      <c r="O7" s="89">
        <f ca="1">OFFSET(Очки!$A$2,I7,G7+OFFSET(Очки!$A$18,0,$C$55-1)-1)</f>
        <v>10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ca="1" si="0"/>
        <v>35.200000000000003</v>
      </c>
    </row>
    <row r="8" spans="1:19" ht="15.75">
      <c r="A8" s="40">
        <f ca="1">RANK(S8,S$6:OFFSET(S$6,0,0,COUNTA(B$6:B$54)))</f>
        <v>3</v>
      </c>
      <c r="B8" s="47" t="s">
        <v>149</v>
      </c>
      <c r="C8" s="33">
        <v>2.5</v>
      </c>
      <c r="D8" s="42">
        <v>1</v>
      </c>
      <c r="E8" s="43">
        <v>3</v>
      </c>
      <c r="F8" s="44">
        <v>2</v>
      </c>
      <c r="G8" s="45">
        <v>1</v>
      </c>
      <c r="H8" s="46">
        <v>10</v>
      </c>
      <c r="I8" s="43">
        <v>6</v>
      </c>
      <c r="J8" s="95"/>
      <c r="K8" s="89">
        <f ca="1">OFFSET(Очки!$A$2,F8,D8+OFFSET(Очки!$A$18,0,$C$55-1)-1)</f>
        <v>16</v>
      </c>
      <c r="L8" s="39">
        <f ca="1">IF(F8&lt;E8,OFFSET(Очки!$A$20,2+E8-F8,IF(D8=1,13-E8,10+D8)),0)</f>
        <v>0.7</v>
      </c>
      <c r="M8" s="39">
        <v>2</v>
      </c>
      <c r="N8" s="92"/>
      <c r="O8" s="89">
        <f ca="1">OFFSET(Очки!$A$2,I8,G8+OFFSET(Очки!$A$18,0,$C$55-1)-1)</f>
        <v>12.5</v>
      </c>
      <c r="P8" s="39">
        <f ca="1">IF(I8&lt;H8,OFFSET(Очки!$A$20,2+H8-I8,IF(G8=1,13-H8,10+G8)),0)</f>
        <v>4.6999999999999993</v>
      </c>
      <c r="Q8" s="39">
        <v>1.5</v>
      </c>
      <c r="R8" s="90">
        <v>-3</v>
      </c>
      <c r="S8" s="102">
        <f t="shared" ca="1" si="0"/>
        <v>34.4</v>
      </c>
    </row>
    <row r="9" spans="1:19" ht="15.75">
      <c r="A9" s="40">
        <f ca="1">RANK(S9,S$6:OFFSET(S$6,0,0,COUNTA(B$6:B$54)))</f>
        <v>4</v>
      </c>
      <c r="B9" s="47" t="s">
        <v>258</v>
      </c>
      <c r="C9" s="33">
        <v>12.5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4</v>
      </c>
      <c r="J9" s="95"/>
      <c r="K9" s="89">
        <f ca="1">OFFSET(Очки!$A$2,F9,D9+OFFSET(Очки!$A$18,0,$C$55-1)-1)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OFFSET(Очки!$A$2,I9,G9+OFFSET(Очки!$A$18,0,$C$55-1)-1)</f>
        <v>14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31</v>
      </c>
    </row>
    <row r="10" spans="1:19" ht="15.75">
      <c r="A10" s="40">
        <f ca="1">RANK(S10,S$6:OFFSET(S$6,0,0,COUNTA(B$6:B$54)))</f>
        <v>5</v>
      </c>
      <c r="B10" s="48" t="s">
        <v>188</v>
      </c>
      <c r="C10" s="33">
        <v>15</v>
      </c>
      <c r="D10" s="42">
        <v>1</v>
      </c>
      <c r="E10" s="43">
        <v>5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OFFSET(Очки!$A$2,F10,D10+OFFSET(Очки!$A$18,0,$C$55-1)-1)</f>
        <v>12.5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OFFSET(Очки!$A$2,I10,G10+OFFSET(Очки!$A$18,0,$C$55-1)-1)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29.5</v>
      </c>
    </row>
    <row r="11" spans="1:19" ht="15.75">
      <c r="A11" s="40">
        <f ca="1">RANK(S11,S$6:OFFSET(S$6,0,0,COUNTA(B$6:B$54)))</f>
        <v>6</v>
      </c>
      <c r="B11" s="47" t="s">
        <v>124</v>
      </c>
      <c r="C11" s="33">
        <v>15</v>
      </c>
      <c r="D11" s="42">
        <v>1</v>
      </c>
      <c r="E11" s="43">
        <v>2</v>
      </c>
      <c r="F11" s="44">
        <v>3</v>
      </c>
      <c r="G11" s="45">
        <v>1</v>
      </c>
      <c r="H11" s="46">
        <v>8</v>
      </c>
      <c r="I11" s="43">
        <v>9</v>
      </c>
      <c r="J11" s="95"/>
      <c r="K11" s="89">
        <f ca="1">OFFSET(Очки!$A$2,F11,D11+OFFSET(Очки!$A$18,0,$C$55-1)-1)</f>
        <v>15</v>
      </c>
      <c r="L11" s="39">
        <f ca="1">IF(F11&lt;E11,OFFSET(Очки!$A$20,2+E11-F11,IF(D11=1,13-E11,10+D11)),0)</f>
        <v>0</v>
      </c>
      <c r="M11" s="39">
        <v>1</v>
      </c>
      <c r="N11" s="92"/>
      <c r="O11" s="89">
        <f ca="1">OFFSET(Очки!$A$2,I11,G11+OFFSET(Очки!$A$18,0,$C$55-1)-1)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27</v>
      </c>
    </row>
    <row r="12" spans="1:19" ht="15.75">
      <c r="A12" s="40">
        <f ca="1">RANK(S12,S$6:OFFSET(S$6,0,0,COUNTA(B$6:B$54)))</f>
        <v>7</v>
      </c>
      <c r="B12" s="47" t="s">
        <v>184</v>
      </c>
      <c r="C12" s="33">
        <v>15</v>
      </c>
      <c r="D12" s="42">
        <v>2</v>
      </c>
      <c r="E12" s="43">
        <v>8</v>
      </c>
      <c r="F12" s="44">
        <v>3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OFFSET(Очки!$A$2,F12,D12+OFFSET(Очки!$A$18,0,$C$55-1)-1)</f>
        <v>9.5</v>
      </c>
      <c r="L12" s="39">
        <f ca="1">IF(F12&lt;E12,OFFSET(Очки!$A$20,2+E12-F12,IF(D12=1,13-E12,10+D12)),0)</f>
        <v>3.5</v>
      </c>
      <c r="M12" s="39"/>
      <c r="N12" s="92"/>
      <c r="O12" s="89">
        <f ca="1">OFFSET(Очки!$A$2,I12,G12+OFFSET(Очки!$A$18,0,$C$55-1)-1)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RANK(S13,S$6:OFFSET(S$6,0,0,COUNTA(B$6:B$54)))</f>
        <v>8</v>
      </c>
      <c r="B13" s="47" t="s">
        <v>198</v>
      </c>
      <c r="C13" s="33" t="s">
        <v>43</v>
      </c>
      <c r="D13" s="42">
        <v>1</v>
      </c>
      <c r="E13" s="43">
        <v>8</v>
      </c>
      <c r="F13" s="44">
        <v>10</v>
      </c>
      <c r="G13" s="45">
        <v>1</v>
      </c>
      <c r="H13" s="46">
        <v>9</v>
      </c>
      <c r="I13" s="43">
        <v>7</v>
      </c>
      <c r="J13" s="95">
        <v>1</v>
      </c>
      <c r="K13" s="89">
        <f ca="1">OFFSET(Очки!$A$2,F13,D13+OFFSET(Очки!$A$18,0,$C$55-1)-1)</f>
        <v>10.5</v>
      </c>
      <c r="L13" s="39">
        <f ca="1">IF(F13&lt;E13,OFFSET(Очки!$A$20,2+E13-F13,IF(D13=1,13-E13,10+D13)),0)</f>
        <v>0</v>
      </c>
      <c r="M13" s="39">
        <v>1.5</v>
      </c>
      <c r="N13" s="92">
        <v>-3</v>
      </c>
      <c r="O13" s="89">
        <f ca="1">OFFSET(Очки!$A$2,I13,G13+OFFSET(Очки!$A$18,0,$C$55-1)-1)</f>
        <v>12</v>
      </c>
      <c r="P13" s="39">
        <f ca="1">IF(I13&lt;H13,OFFSET(Очки!$A$20,2+H13-I13,IF(G13=1,13-H13,10+G13)),0)</f>
        <v>2.4</v>
      </c>
      <c r="Q13" s="39">
        <v>1</v>
      </c>
      <c r="R13" s="90">
        <v>-3</v>
      </c>
      <c r="S13" s="102">
        <f t="shared" ca="1" si="0"/>
        <v>22.4</v>
      </c>
    </row>
    <row r="14" spans="1:19" ht="15.75">
      <c r="A14" s="40">
        <f ca="1">RANK(S14,S$6:OFFSET(S$6,0,0,COUNTA(B$6:B$54)))</f>
        <v>8</v>
      </c>
      <c r="B14" s="47" t="s">
        <v>159</v>
      </c>
      <c r="C14" s="33">
        <v>10</v>
      </c>
      <c r="D14" s="42">
        <v>1</v>
      </c>
      <c r="E14" s="43">
        <v>7</v>
      </c>
      <c r="F14" s="44">
        <v>9</v>
      </c>
      <c r="G14" s="45">
        <v>2</v>
      </c>
      <c r="H14" s="46">
        <v>9</v>
      </c>
      <c r="I14" s="43">
        <v>2</v>
      </c>
      <c r="J14" s="95">
        <v>0.5</v>
      </c>
      <c r="K14" s="89">
        <f ca="1">OFFSET(Очки!$A$2,F14,D14+OFFSET(Очки!$A$18,0,$C$55-1)-1)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OFFSET(Очки!$A$2,I14,G14+OFFSET(Очки!$A$18,0,$C$55-1)-1)</f>
        <v>10.5</v>
      </c>
      <c r="P14" s="39">
        <f ca="1">IF(I14&lt;H14,OFFSET(Очки!$A$20,2+H14-I14,IF(G14=1,13-H14,10+G14)),0)</f>
        <v>4.9000000000000004</v>
      </c>
      <c r="Q14" s="39">
        <v>2.5</v>
      </c>
      <c r="R14" s="90">
        <f>-4-3</f>
        <v>-7</v>
      </c>
      <c r="S14" s="102">
        <f t="shared" ca="1" si="0"/>
        <v>22.4</v>
      </c>
    </row>
    <row r="15" spans="1:19" ht="15.75">
      <c r="A15" s="40">
        <f ca="1">RANK(S15,S$6:OFFSET(S$6,0,0,COUNTA(B$6:B$54)))</f>
        <v>10</v>
      </c>
      <c r="B15" s="47" t="s">
        <v>123</v>
      </c>
      <c r="C15" s="33">
        <v>15</v>
      </c>
      <c r="D15" s="42">
        <v>2</v>
      </c>
      <c r="E15" s="43">
        <v>7</v>
      </c>
      <c r="F15" s="44">
        <v>10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OFFSET(Очки!$A$2,F15,D15+OFFSET(Очки!$A$18,0,$C$55-1)-1)</f>
        <v>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OFFSET(Очки!$A$2,I15,G15+OFFSET(Очки!$A$18,0,$C$55-1)-1)</f>
        <v>15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t="shared" ca="1" si="0"/>
        <v>20.5</v>
      </c>
    </row>
    <row r="16" spans="1:19" ht="15.75">
      <c r="A16" s="40">
        <f ca="1">RANK(S16,S$6:OFFSET(S$6,0,0,COUNTA(B$6:B$54)))</f>
        <v>11</v>
      </c>
      <c r="B16" s="41" t="s">
        <v>240</v>
      </c>
      <c r="C16" s="33" t="s">
        <v>43</v>
      </c>
      <c r="D16" s="42">
        <v>1</v>
      </c>
      <c r="E16" s="43">
        <v>4</v>
      </c>
      <c r="F16" s="44">
        <v>4</v>
      </c>
      <c r="G16" s="45">
        <v>2</v>
      </c>
      <c r="H16" s="46">
        <v>7</v>
      </c>
      <c r="I16" s="43">
        <v>9</v>
      </c>
      <c r="J16" s="95"/>
      <c r="K16" s="89">
        <f ca="1">OFFSET(Очки!$A$2,F16,D16+OFFSET(Очки!$A$18,0,$C$55-1)-1)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OFFSET(Очки!$A$2,I16,G16+OFFSET(Очки!$A$18,0,$C$55-1)-1)</f>
        <v>5.5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f ca="1">RANK(S17,S$6:OFFSET(S$6,0,0,COUNTA(B$6:B$54)))</f>
        <v>12</v>
      </c>
      <c r="B17" s="47" t="s">
        <v>60</v>
      </c>
      <c r="C17" s="33">
        <v>12.5</v>
      </c>
      <c r="D17" s="42">
        <v>2</v>
      </c>
      <c r="E17" s="43">
        <v>11</v>
      </c>
      <c r="F17" s="44">
        <v>7</v>
      </c>
      <c r="G17" s="45">
        <v>1</v>
      </c>
      <c r="H17" s="46">
        <v>6</v>
      </c>
      <c r="I17" s="43">
        <v>9</v>
      </c>
      <c r="J17" s="95"/>
      <c r="K17" s="89">
        <f ca="1">OFFSET(Очки!$A$2,F17,D17+OFFSET(Очки!$A$18,0,$C$55-1)-1)</f>
        <v>6.5</v>
      </c>
      <c r="L17" s="39">
        <f ca="1">IF(F17&lt;E17,OFFSET(Очки!$A$20,2+E17-F17,IF(D17=1,13-E17,10+D17)),0)</f>
        <v>2.8</v>
      </c>
      <c r="M17" s="39"/>
      <c r="N17" s="92"/>
      <c r="O17" s="89">
        <f ca="1">OFFSET(Очки!$A$2,I17,G17+OFFSET(Очки!$A$18,0,$C$55-1)-1)</f>
        <v>11</v>
      </c>
      <c r="P17" s="39">
        <f ca="1">IF(I17&lt;H17,OFFSET(Очки!$A$20,2+H17-I17,IF(G17=1,13-H17,10+G17)),0)</f>
        <v>0</v>
      </c>
      <c r="Q17" s="39"/>
      <c r="R17" s="90">
        <v>-1</v>
      </c>
      <c r="S17" s="102">
        <f t="shared" ca="1" si="0"/>
        <v>19.3</v>
      </c>
    </row>
    <row r="18" spans="1:19" ht="15.75">
      <c r="A18" s="40">
        <f ca="1">RANK(S18,S$6:OFFSET(S$6,0,0,COUNTA(B$6:B$54)))</f>
        <v>13</v>
      </c>
      <c r="B18" s="32" t="s">
        <v>255</v>
      </c>
      <c r="C18" s="33" t="s">
        <v>43</v>
      </c>
      <c r="D18" s="42">
        <v>2</v>
      </c>
      <c r="E18" s="43">
        <v>6</v>
      </c>
      <c r="F18" s="44">
        <v>8</v>
      </c>
      <c r="G18" s="45">
        <v>1</v>
      </c>
      <c r="H18" s="46">
        <v>5</v>
      </c>
      <c r="I18" s="43">
        <v>5</v>
      </c>
      <c r="J18" s="95"/>
      <c r="K18" s="89">
        <f ca="1">OFFSET(Очки!$A$2,F18,D18+OFFSET(Очки!$A$18,0,$C$55-1)-1)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OFFSET(Очки!$A$2,I18,G18+OFFSET(Очки!$A$18,0,$C$55-1)-1)</f>
        <v>13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f ca="1">RANK(S19,S$6:OFFSET(S$6,0,0,COUNTA(B$6:B$54)))</f>
        <v>14</v>
      </c>
      <c r="B19" s="48" t="s">
        <v>132</v>
      </c>
      <c r="C19" s="33" t="s">
        <v>43</v>
      </c>
      <c r="D19" s="42">
        <v>2</v>
      </c>
      <c r="E19" s="43">
        <v>10</v>
      </c>
      <c r="F19" s="44">
        <v>6</v>
      </c>
      <c r="G19" s="45">
        <v>2</v>
      </c>
      <c r="H19" s="46">
        <v>4</v>
      </c>
      <c r="I19" s="43">
        <v>4</v>
      </c>
      <c r="J19" s="95"/>
      <c r="K19" s="89">
        <f ca="1">OFFSET(Очки!$A$2,F19,D19+OFFSET(Очки!$A$18,0,$C$55-1)-1)</f>
        <v>7</v>
      </c>
      <c r="L19" s="39">
        <f ca="1">IF(F19&lt;E19,OFFSET(Очки!$A$20,2+E19-F19,IF(D19=1,13-E19,10+D19)),0)</f>
        <v>2.8</v>
      </c>
      <c r="M19" s="39"/>
      <c r="N19" s="92"/>
      <c r="O19" s="89">
        <f ca="1">OFFSET(Очки!$A$2,I19,G19+OFFSET(Очки!$A$18,0,$C$55-1)-1)</f>
        <v>8.5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</v>
      </c>
    </row>
    <row r="20" spans="1:19" ht="15.75">
      <c r="A20" s="40">
        <f ca="1">RANK(S20,S$6:OFFSET(S$6,0,0,COUNTA(B$6:B$54)))</f>
        <v>15</v>
      </c>
      <c r="B20" s="47" t="s">
        <v>89</v>
      </c>
      <c r="C20" s="33" t="s">
        <v>43</v>
      </c>
      <c r="D20" s="42">
        <v>1</v>
      </c>
      <c r="E20" s="43">
        <v>9</v>
      </c>
      <c r="F20" s="44">
        <v>9</v>
      </c>
      <c r="G20" s="45">
        <v>2</v>
      </c>
      <c r="H20" s="46">
        <v>11</v>
      </c>
      <c r="I20" s="43">
        <v>10</v>
      </c>
      <c r="J20" s="95">
        <v>1.5</v>
      </c>
      <c r="K20" s="89">
        <f ca="1">OFFSET(Очки!$A$2,F20,D20+OFFSET(Очки!$A$18,0,$C$55-1)-1)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OFFSET(Очки!$A$2,I20,G20+OFFSET(Очки!$A$18,0,$C$55-1)-1)</f>
        <v>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18.2</v>
      </c>
    </row>
    <row r="21" spans="1:19" ht="15.75">
      <c r="A21" s="40">
        <f ca="1">RANK(S21,S$6:OFFSET(S$6,0,0,COUNTA(B$6:B$54)))</f>
        <v>16</v>
      </c>
      <c r="B21" s="47" t="s">
        <v>264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2</v>
      </c>
      <c r="I21" s="43">
        <v>3</v>
      </c>
      <c r="J21" s="95"/>
      <c r="K21" s="89">
        <f ca="1">OFFSET(Очки!$A$2,F21,D21+OFFSET(Очки!$A$18,0,$C$55-1)-1)</f>
        <v>7.5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OFFSET(Очки!$A$2,I21,G21+OFFSET(Очки!$A$18,0,$C$55-1)-1)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f ca="1">RANK(S22,S$6:OFFSET(S$6,0,0,COUNTA(B$6:B$54)))</f>
        <v>17</v>
      </c>
      <c r="B22" s="47" t="s">
        <v>170</v>
      </c>
      <c r="C22" s="33" t="s">
        <v>43</v>
      </c>
      <c r="D22" s="42">
        <v>2</v>
      </c>
      <c r="E22" s="43">
        <v>2</v>
      </c>
      <c r="F22" s="44">
        <v>2</v>
      </c>
      <c r="G22" s="45">
        <v>3</v>
      </c>
      <c r="H22" s="46">
        <v>10</v>
      </c>
      <c r="I22" s="43">
        <v>4</v>
      </c>
      <c r="J22" s="95"/>
      <c r="K22" s="89">
        <f ca="1">OFFSET(Очки!$A$2,F22,D22+OFFSET(Очки!$A$18,0,$C$55-1)-1)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OFFSET(Очки!$A$2,I22,G22+OFFSET(Очки!$A$18,0,$C$55-1)-1)</f>
        <v>3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16.5</v>
      </c>
    </row>
    <row r="23" spans="1:19" ht="15.75">
      <c r="A23" s="40">
        <f ca="1">RANK(S23,S$6:OFFSET(S$6,0,0,COUNTA(B$6:B$54)))</f>
        <v>18</v>
      </c>
      <c r="B23" s="47" t="s">
        <v>261</v>
      </c>
      <c r="C23" s="33" t="s">
        <v>43</v>
      </c>
      <c r="D23" s="42">
        <v>2</v>
      </c>
      <c r="E23" s="43">
        <v>4</v>
      </c>
      <c r="F23" s="44">
        <v>4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OFFSET(Очки!$A$2,F23,D23+OFFSET(Очки!$A$18,0,$C$55-1)-1)</f>
        <v>8.5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OFFSET(Очки!$A$2,I23,G23+OFFSET(Очки!$A$18,0,$C$55-1)-1)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16</v>
      </c>
    </row>
    <row r="24" spans="1:19" ht="15.75">
      <c r="A24" s="40">
        <f ca="1">RANK(S24,S$6:OFFSET(S$6,0,0,COUNTA(B$6:B$54)))</f>
        <v>19</v>
      </c>
      <c r="B24" s="48" t="s">
        <v>206</v>
      </c>
      <c r="C24" s="33">
        <v>20</v>
      </c>
      <c r="D24" s="42">
        <v>2</v>
      </c>
      <c r="E24" s="43">
        <v>3</v>
      </c>
      <c r="F24" s="44">
        <v>8</v>
      </c>
      <c r="G24" s="45">
        <v>2</v>
      </c>
      <c r="H24" s="46">
        <v>5</v>
      </c>
      <c r="I24" s="43">
        <v>4</v>
      </c>
      <c r="J24" s="95"/>
      <c r="K24" s="89">
        <f ca="1">OFFSET(Очки!$A$2,F24,D24+OFFSET(Очки!$A$18,0,$C$55-1)-1)</f>
        <v>6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OFFSET(Очки!$A$2,I24,G24+OFFSET(Очки!$A$18,0,$C$55-1)-1)</f>
        <v>8.5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15.2</v>
      </c>
    </row>
    <row r="25" spans="1:19" ht="15.75">
      <c r="A25" s="40">
        <f ca="1">RANK(S25,S$6:OFFSET(S$6,0,0,COUNTA(B$6:B$54)))</f>
        <v>20</v>
      </c>
      <c r="B25" s="47" t="s">
        <v>247</v>
      </c>
      <c r="C25" s="33">
        <v>5</v>
      </c>
      <c r="D25" s="42">
        <v>3</v>
      </c>
      <c r="E25" s="43">
        <v>9</v>
      </c>
      <c r="F25" s="44">
        <v>2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OFFSET(Очки!$A$2,F25,D25+OFFSET(Очки!$A$18,0,$C$55-1)-1)</f>
        <v>5</v>
      </c>
      <c r="L25" s="39">
        <f ca="1">IF(F25&lt;E25,OFFSET(Очки!$A$20,2+E25-F25,IF(D25=1,13-E25,10+D25)),0)</f>
        <v>3.5</v>
      </c>
      <c r="M25" s="39"/>
      <c r="N25" s="92"/>
      <c r="O25" s="89">
        <f ca="1">OFFSET(Очки!$A$2,I25,G25+OFFSET(Очки!$A$18,0,$C$55-1)-1)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15</v>
      </c>
    </row>
    <row r="26" spans="1:19" ht="15.75">
      <c r="A26" s="40">
        <f ca="1">RANK(S26,S$6:OFFSET(S$6,0,0,COUNTA(B$6:B$54)))</f>
        <v>21</v>
      </c>
      <c r="B26" s="47" t="s">
        <v>175</v>
      </c>
      <c r="C26" s="33">
        <v>2.5</v>
      </c>
      <c r="D26" s="42">
        <v>1</v>
      </c>
      <c r="E26" s="43">
        <v>6</v>
      </c>
      <c r="F26" s="44">
        <v>8</v>
      </c>
      <c r="G26" s="45">
        <v>1</v>
      </c>
      <c r="H26" s="46">
        <v>7</v>
      </c>
      <c r="I26" s="43">
        <v>10</v>
      </c>
      <c r="J26" s="95"/>
      <c r="K26" s="89">
        <f ca="1">OFFSET(Очки!$A$2,F26,D26+OFFSET(Очки!$A$18,0,$C$55-1)-1)</f>
        <v>11.5</v>
      </c>
      <c r="L26" s="39">
        <f ca="1">IF(F26&lt;E26,OFFSET(Очки!$A$20,2+E26-F26,IF(D26=1,13-E26,10+D26)),0)</f>
        <v>0</v>
      </c>
      <c r="M26" s="39">
        <v>0.5</v>
      </c>
      <c r="N26" s="92">
        <v>-2</v>
      </c>
      <c r="O26" s="89">
        <f ca="1">OFFSET(Очки!$A$2,I26,G26+OFFSET(Очки!$A$18,0,$C$55-1)-1)</f>
        <v>10.5</v>
      </c>
      <c r="P26" s="39">
        <f ca="1">IF(I26&lt;H26,OFFSET(Очки!$A$20,2+H26-I26,IF(G26=1,13-H26,10+G26)),0)</f>
        <v>0</v>
      </c>
      <c r="Q26" s="39"/>
      <c r="R26" s="90">
        <f>-3-3</f>
        <v>-6</v>
      </c>
      <c r="S26" s="102">
        <f t="shared" ca="1" si="0"/>
        <v>14.5</v>
      </c>
    </row>
    <row r="27" spans="1:19" ht="15.75">
      <c r="A27" s="40">
        <f ca="1">RANK(S27,S$6:OFFSET(S$6,0,0,COUNTA(B$6:B$54)))</f>
        <v>22</v>
      </c>
      <c r="B27" s="47" t="s">
        <v>256</v>
      </c>
      <c r="C27" s="33" t="s">
        <v>43</v>
      </c>
      <c r="D27" s="42">
        <v>3</v>
      </c>
      <c r="E27" s="43">
        <v>10</v>
      </c>
      <c r="F27" s="44">
        <v>3</v>
      </c>
      <c r="G27" s="45">
        <v>2</v>
      </c>
      <c r="H27" s="46">
        <v>10</v>
      </c>
      <c r="I27" s="43">
        <v>9</v>
      </c>
      <c r="J27" s="95"/>
      <c r="K27" s="89">
        <f ca="1">OFFSET(Очки!$A$2,F27,D27+OFFSET(Очки!$A$18,0,$C$55-1)-1)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OFFSET(Очки!$A$2,I27,G27+OFFSET(Очки!$A$18,0,$C$55-1)-1)</f>
        <v>5.5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13.7</v>
      </c>
    </row>
    <row r="28" spans="1:19" ht="15.75">
      <c r="A28" s="40">
        <f ca="1">RANK(S28,S$6:OFFSET(S$6,0,0,COUNTA(B$6:B$54)))</f>
        <v>23</v>
      </c>
      <c r="B28" s="47" t="s">
        <v>259</v>
      </c>
      <c r="C28" s="33" t="s">
        <v>43</v>
      </c>
      <c r="D28" s="42">
        <v>3</v>
      </c>
      <c r="E28" s="43">
        <v>2</v>
      </c>
      <c r="F28" s="44">
        <v>1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OFFSET(Очки!$A$2,F28,D28+OFFSET(Очки!$A$18,0,$C$55-1)-1)</f>
        <v>6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OFFSET(Очки!$A$2,I28,G28+OFFSET(Очки!$A$18,0,$C$55-1)-1)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12</v>
      </c>
    </row>
    <row r="29" spans="1:19" ht="15.75">
      <c r="A29" s="40">
        <f ca="1">RANK(S29,S$6:OFFSET(S$6,0,0,COUNTA(B$6:B$54)))</f>
        <v>24</v>
      </c>
      <c r="B29" s="47" t="s">
        <v>260</v>
      </c>
      <c r="C29" s="33">
        <v>17.5</v>
      </c>
      <c r="D29" s="42">
        <v>3</v>
      </c>
      <c r="E29" s="43">
        <v>11</v>
      </c>
      <c r="F29" s="44">
        <v>9</v>
      </c>
      <c r="G29" s="45">
        <v>3</v>
      </c>
      <c r="H29" s="46">
        <v>5</v>
      </c>
      <c r="I29" s="43">
        <v>1</v>
      </c>
      <c r="J29" s="95"/>
      <c r="K29" s="89">
        <f ca="1">OFFSET(Очки!$A$2,F29,D29+OFFSET(Очки!$A$18,0,$C$55-1)-1)</f>
        <v>0</v>
      </c>
      <c r="L29" s="39">
        <f ca="1">IF(F29&lt;E29,OFFSET(Очки!$A$20,2+E29-F29,IF(D29=1,13-E29,10+D29)),0)</f>
        <v>1</v>
      </c>
      <c r="M29" s="39"/>
      <c r="N29" s="92"/>
      <c r="O29" s="89">
        <f ca="1">OFFSET(Очки!$A$2,I29,G29+OFFSET(Очки!$A$18,0,$C$55-1)-1)</f>
        <v>6</v>
      </c>
      <c r="P29" s="39">
        <f ca="1">IF(I29&lt;H29,OFFSET(Очки!$A$20,2+H29-I29,IF(G29=1,13-H29,10+G29)),0)</f>
        <v>2</v>
      </c>
      <c r="Q29" s="39"/>
      <c r="R29" s="90"/>
      <c r="S29" s="102">
        <f t="shared" ca="1" si="0"/>
        <v>9</v>
      </c>
    </row>
    <row r="30" spans="1:19" ht="15.75">
      <c r="A30" s="40">
        <f ca="1">RANK(S30,S$6:OFFSET(S$6,0,0,COUNTA(B$6:B$54)))</f>
        <v>25</v>
      </c>
      <c r="B30" s="47" t="s">
        <v>153</v>
      </c>
      <c r="C30" s="33" t="s">
        <v>43</v>
      </c>
      <c r="D30" s="42">
        <v>2</v>
      </c>
      <c r="E30" s="43">
        <v>1</v>
      </c>
      <c r="F30" s="44">
        <v>1</v>
      </c>
      <c r="G30" s="45">
        <v>3</v>
      </c>
      <c r="H30" s="46">
        <v>11</v>
      </c>
      <c r="I30" s="43">
        <v>10</v>
      </c>
      <c r="J30" s="95"/>
      <c r="K30" s="89">
        <f ca="1">OFFSET(Очки!$A$2,F30,D30+OFFSET(Очки!$A$18,0,$C$55-1)-1)</f>
        <v>11.5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OFFSET(Очки!$A$2,I30,G30+OFFSET(Очки!$A$18,0,$C$55-1)-1)</f>
        <v>0</v>
      </c>
      <c r="P30" s="39">
        <f ca="1">IF(I30&lt;H30,OFFSET(Очки!$A$20,2+H30-I30,IF(G30=1,13-H30,10+G30)),0)</f>
        <v>0.5</v>
      </c>
      <c r="Q30" s="39"/>
      <c r="R30" s="90">
        <v>-5</v>
      </c>
      <c r="S30" s="102">
        <f t="shared" ca="1" si="0"/>
        <v>7</v>
      </c>
    </row>
    <row r="31" spans="1:19" ht="15.75">
      <c r="A31" s="40">
        <f ca="1">RANK(S31,S$6:OFFSET(S$6,0,0,COUNTA(B$6:B$54)))</f>
        <v>26</v>
      </c>
      <c r="B31" s="47" t="s">
        <v>169</v>
      </c>
      <c r="C31" s="33">
        <v>5</v>
      </c>
      <c r="D31" s="42">
        <v>3</v>
      </c>
      <c r="E31" s="43">
        <v>5</v>
      </c>
      <c r="F31" s="44">
        <v>6</v>
      </c>
      <c r="G31" s="45">
        <v>3</v>
      </c>
      <c r="H31" s="46">
        <v>8</v>
      </c>
      <c r="I31" s="43">
        <v>5</v>
      </c>
      <c r="J31" s="95"/>
      <c r="K31" s="89">
        <f ca="1">OFFSET(Очки!$A$2,F31,D31+OFFSET(Очки!$A$18,0,$C$55-1)-1)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OFFSET(Очки!$A$2,I31,G31+OFFSET(Очки!$A$18,0,$C$55-1)-1)</f>
        <v>2</v>
      </c>
      <c r="P31" s="39">
        <f ca="1">IF(I31&lt;H31,OFFSET(Очки!$A$20,2+H31-I31,IF(G31=1,13-H31,10+G31)),0)</f>
        <v>1.5</v>
      </c>
      <c r="Q31" s="39"/>
      <c r="R31" s="90"/>
      <c r="S31" s="102">
        <f t="shared" ca="1" si="0"/>
        <v>5</v>
      </c>
    </row>
    <row r="32" spans="1:19" ht="15.75">
      <c r="A32" s="40">
        <f ca="1">RANK(S32,S$6:OFFSET(S$6,0,0,COUNTA(B$6:B$54)))</f>
        <v>27</v>
      </c>
      <c r="B32" s="47" t="s">
        <v>181</v>
      </c>
      <c r="C32" s="33">
        <v>7.5</v>
      </c>
      <c r="D32" s="42">
        <v>3</v>
      </c>
      <c r="E32" s="43">
        <v>8</v>
      </c>
      <c r="F32" s="44">
        <v>4</v>
      </c>
      <c r="G32" s="45">
        <v>3</v>
      </c>
      <c r="H32" s="46">
        <v>9</v>
      </c>
      <c r="I32" s="43">
        <v>3</v>
      </c>
      <c r="J32" s="95"/>
      <c r="K32" s="89">
        <f ca="1">OFFSET(Очки!$A$2,F32,D32+OFFSET(Очки!$A$18,0,$C$55-1)-1)</f>
        <v>3</v>
      </c>
      <c r="L32" s="39">
        <f ca="1">IF(F32&lt;E32,OFFSET(Очки!$A$20,2+E32-F32,IF(D32=1,13-E32,10+D32)),0)</f>
        <v>2</v>
      </c>
      <c r="M32" s="39"/>
      <c r="N32" s="92">
        <v>-4</v>
      </c>
      <c r="O32" s="89">
        <f ca="1">OFFSET(Очки!$A$2,I32,G32+OFFSET(Очки!$A$18,0,$C$55-1)-1)</f>
        <v>4</v>
      </c>
      <c r="P32" s="39">
        <f ca="1">IF(I32&lt;H32,OFFSET(Очки!$A$20,2+H32-I32,IF(G32=1,13-H32,10+G32)),0)</f>
        <v>3</v>
      </c>
      <c r="Q32" s="39"/>
      <c r="R32" s="90">
        <v>-4</v>
      </c>
      <c r="S32" s="102">
        <f t="shared" ca="1" si="0"/>
        <v>4</v>
      </c>
    </row>
    <row r="33" spans="1:19" ht="15.75">
      <c r="A33" s="40">
        <f ca="1">RANK(S33,S$6:OFFSET(S$6,0,0,COUNTA(B$6:B$54)))</f>
        <v>28</v>
      </c>
      <c r="B33" s="47" t="s">
        <v>254</v>
      </c>
      <c r="C33" s="33" t="s">
        <v>43</v>
      </c>
      <c r="D33" s="42">
        <v>3</v>
      </c>
      <c r="E33" s="43">
        <v>3</v>
      </c>
      <c r="F33" s="44">
        <v>4</v>
      </c>
      <c r="G33" s="45">
        <v>3</v>
      </c>
      <c r="H33" s="46">
        <v>7</v>
      </c>
      <c r="I33" s="43">
        <v>11</v>
      </c>
      <c r="J33" s="95"/>
      <c r="K33" s="89">
        <f ca="1">OFFSET(Очки!$A$2,F33,D33+OFFSET(Очки!$A$18,0,$C$55-1)-1)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OFFSET(Очки!$A$2,I33,G33+OFFSET(Очки!$A$18,0,$C$55-1)-1)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RANK(S34,S$6:OFFSET(S$6,0,0,COUNTA(B$6:B$54)))</f>
        <v>29</v>
      </c>
      <c r="B34" s="48" t="s">
        <v>250</v>
      </c>
      <c r="C34" s="33">
        <v>7.5</v>
      </c>
      <c r="D34" s="42">
        <v>2</v>
      </c>
      <c r="E34" s="43">
        <v>9</v>
      </c>
      <c r="F34" s="44">
        <v>11</v>
      </c>
      <c r="G34" s="45">
        <v>2</v>
      </c>
      <c r="H34" s="46">
        <v>8</v>
      </c>
      <c r="I34" s="43">
        <v>8</v>
      </c>
      <c r="J34" s="95"/>
      <c r="K34" s="89">
        <f ca="1">OFFSET(Очки!$A$2,F34,D34+OFFSET(Очки!$A$18,0,$C$55-1)-1)</f>
        <v>4.5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OFFSET(Очки!$A$2,I34,G34+OFFSET(Очки!$A$18,0,$C$55-1)-1)</f>
        <v>6</v>
      </c>
      <c r="P34" s="39">
        <f ca="1">IF(I34&lt;H34,OFFSET(Очки!$A$20,2+H34-I34,IF(G34=1,13-H34,10+G34)),0)</f>
        <v>0</v>
      </c>
      <c r="Q34" s="39"/>
      <c r="R34" s="90">
        <f>-3-5</f>
        <v>-8</v>
      </c>
      <c r="S34" s="102">
        <f t="shared" ca="1" si="0"/>
        <v>2.5</v>
      </c>
    </row>
    <row r="35" spans="1:19" ht="15.75">
      <c r="A35" s="40">
        <f ca="1">RANK(S35,S$6:OFFSET(S$6,0,0,COUNTA(B$6:B$54)))</f>
        <v>30</v>
      </c>
      <c r="B35" s="32" t="s">
        <v>157</v>
      </c>
      <c r="C35" s="33">
        <v>15</v>
      </c>
      <c r="D35" s="42">
        <v>3</v>
      </c>
      <c r="E35" s="43">
        <v>7</v>
      </c>
      <c r="F35" s="44">
        <v>7</v>
      </c>
      <c r="G35" s="45">
        <v>3</v>
      </c>
      <c r="H35" s="46">
        <v>6</v>
      </c>
      <c r="I35" s="43">
        <v>7</v>
      </c>
      <c r="J35" s="95"/>
      <c r="K35" s="89">
        <f ca="1">OFFSET(Очки!$A$2,F35,D35+OFFSET(Очки!$A$18,0,$C$55-1)-1)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OFFSET(Очки!$A$2,I35,G35+OFFSET(Очки!$A$18,0,$C$55-1)-1)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2</v>
      </c>
    </row>
    <row r="36" spans="1:19" ht="15.75">
      <c r="A36" s="40">
        <f ca="1">RANK(S36,S$6:OFFSET(S$6,0,0,COUNTA(B$6:B$54)))</f>
        <v>30</v>
      </c>
      <c r="B36" s="47" t="s">
        <v>262</v>
      </c>
      <c r="C36" s="33" t="s">
        <v>43</v>
      </c>
      <c r="D36" s="42">
        <v>3</v>
      </c>
      <c r="E36" s="43">
        <v>4</v>
      </c>
      <c r="F36" s="44">
        <v>8</v>
      </c>
      <c r="G36" s="45">
        <v>3</v>
      </c>
      <c r="H36" s="46">
        <v>4</v>
      </c>
      <c r="I36" s="43">
        <v>6</v>
      </c>
      <c r="J36" s="95"/>
      <c r="K36" s="89">
        <f ca="1">OFFSET(Очки!$A$2,F36,D36+OFFSET(Очки!$A$18,0,$C$55-1)-1)</f>
        <v>0.5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OFFSET(Очки!$A$2,I36,G36+OFFSET(Очки!$A$18,0,$C$55-1)-1)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RANK(S37,S$6:OFFSET(S$6,0,0,COUNTA(B$6:B$54)))</f>
        <v>32</v>
      </c>
      <c r="B37" s="47" t="s">
        <v>257</v>
      </c>
      <c r="C37" s="33" t="s">
        <v>43</v>
      </c>
      <c r="D37" s="42">
        <v>3</v>
      </c>
      <c r="E37" s="43">
        <v>1</v>
      </c>
      <c r="F37" s="44">
        <v>11</v>
      </c>
      <c r="G37" s="45">
        <v>3</v>
      </c>
      <c r="H37" s="46">
        <v>1</v>
      </c>
      <c r="I37" s="43">
        <v>7</v>
      </c>
      <c r="J37" s="95"/>
      <c r="K37" s="89">
        <f ca="1">OFFSET(Очки!$A$2,F37,D37+OFFSET(Очки!$A$18,0,$C$55-1)-1)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OFFSET(Очки!$A$2,I37,G37+OFFSET(Очки!$A$18,0,$C$55-1)-1)</f>
        <v>1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f ca="1">RANK(S38,S$6:OFFSET(S$6,0,0,COUNTA(B$6:B$54)))</f>
        <v>33</v>
      </c>
      <c r="B38" s="47" t="s">
        <v>263</v>
      </c>
      <c r="C38" s="33" t="s">
        <v>43</v>
      </c>
      <c r="D38" s="42">
        <v>3</v>
      </c>
      <c r="E38" s="43">
        <v>6</v>
      </c>
      <c r="F38" s="44">
        <v>10</v>
      </c>
      <c r="G38" s="45">
        <v>3</v>
      </c>
      <c r="H38" s="46">
        <v>2</v>
      </c>
      <c r="I38" s="43">
        <v>9</v>
      </c>
      <c r="J38" s="95"/>
      <c r="K38" s="89">
        <f ca="1">OFFSET(Очки!$A$2,F38,D38+OFFSET(Очки!$A$18,0,$C$55-1)-1)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OFFSET(Очки!$A$2,I38,G38+OFFSET(Очки!$A$18,0,$C$55-1)-1)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RANK(S39,S$6:OFFSET(S$6,0,0,COUNTA(B$6:B$54)))</f>
        <v>33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OFFSET(Очки!$A$2,F39,D39+OFFSET(Очки!$A$18,0,$C$55-1)-1)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OFFSET(Очки!$A$2,I39,G39+OFFSET(Очки!$A$18,0,$C$55-1)-1)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ref="S39:S54" ca="1" si="1">SUM(J39:R39)</f>
        <v>0</v>
      </c>
    </row>
    <row r="40" spans="1:19" ht="15.75" hidden="1">
      <c r="A40" s="40">
        <f ca="1">RANK(S40,S$6:OFFSET(S$6,0,0,COUNTA(B$6:B$54)))</f>
        <v>33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OFFSET(Очки!$A$2,F40,D40+OFFSET(Очки!$A$18,0,$C$55-1)-1)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OFFSET(Очки!$A$2,I40,G40+OFFSET(Очки!$A$18,0,$C$55-1)-1)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>
        <f ca="1">RANK(S41,S$6:OFFSET(S$6,0,0,COUNTA(B$6:B$54)))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OFFSET(Очки!$A$2,F41,D41+OFFSET(Очки!$A$18,0,$C$55-1)-1)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OFFSET(Очки!$A$2,I41,G41+OFFSET(Очки!$A$18,0,$C$55-1)-1)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>
        <f ca="1">RANK(S42,S$6:OFFSET(S$6,0,0,COUNTA(B$6:B$54)))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OFFSET(Очки!$A$2,F42,D42+OFFSET(Очки!$A$18,0,$C$55-1)-1)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OFFSET(Очки!$A$2,I42,G42+OFFSET(Очки!$A$18,0,$C$55-1)-1)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RANK(S43,S$6:OFFSET(S$6,0,0,COUNTA(B$6:B$54)))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OFFSET(Очки!$A$2,F43,D43+OFFSET(Очки!$A$18,0,$C$55-1)-1)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OFFSET(Очки!$A$2,I43,G43+OFFSET(Очки!$A$18,0,$C$55-1)-1)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RANK(S44,S$6:OFFSET(S$6,0,0,COUNTA(B$6:B$54)))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OFFSET(Очки!$A$2,F44,D44+OFFSET(Очки!$A$18,0,$C$55-1)-1)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OFFSET(Очки!$A$2,I44,G44+OFFSET(Очки!$A$18,0,$C$55-1)-1)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RANK(S45,S$6:OFFSET(S$6,0,0,COUNTA(B$6:B$54)))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OFFSET(Очки!$A$2,F45,D45+OFFSET(Очки!$A$18,0,$C$55-1)-1)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OFFSET(Очки!$A$2,I45,G45+OFFSET(Очки!$A$18,0,$C$55-1)-1)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RANK(S46,S$6:OFFSET(S$6,0,0,COUNTA(B$6:B$54)))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OFFSET(Очки!$A$2,F46,D46+OFFSET(Очки!$A$18,0,$C$55-1)-1)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OFFSET(Очки!$A$2,I46,G46+OFFSET(Очки!$A$18,0,$C$55-1)-1)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RANK(S47,S$6:OFFSET(S$6,0,0,COUNTA(B$6:B$54)))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OFFSET(Очки!$A$2,F47,D47+OFFSET(Очки!$A$18,0,$C$55-1)-1)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OFFSET(Очки!$A$2,I47,G47+OFFSET(Очки!$A$18,0,$C$55-1)-1)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RANK(S48,S$6:OFFSET(S$6,0,0,COUNTA(B$6:B$54)))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OFFSET(Очки!$A$2,F48,D48+OFFSET(Очки!$A$18,0,$C$55-1)-1)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OFFSET(Очки!$A$2,I48,G48+OFFSET(Очки!$A$18,0,$C$55-1)-1)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RANK(S49,S$6:OFFSET(S$6,0,0,COUNTA(B$6:B$54)))</f>
        <v>33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OFFSET(Очки!$A$2,F49,D49+OFFSET(Очки!$A$18,0,$C$55-1)-1)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OFFSET(Очки!$A$2,I49,G49+OFFSET(Очки!$A$18,0,$C$55-1)-1)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5.75" hidden="1">
      <c r="A50" s="40">
        <f ca="1">RANK(S50,S$6:OFFSET(S$6,0,0,COUNTA(B$6:B$54)))</f>
        <v>33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OFFSET(Очки!$A$2,F50,D50+OFFSET(Очки!$A$18,0,$C$55-1)-1)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OFFSET(Очки!$A$2,I50,G50+OFFSET(Очки!$A$18,0,$C$55-1)-1)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1"/>
        <v>0</v>
      </c>
    </row>
    <row r="51" spans="1:19" ht="15.75" hidden="1">
      <c r="A51" s="40">
        <f ca="1">RANK(S51,S$6:OFFSET(S$6,0,0,COUNTA(B$6:B$54)))</f>
        <v>33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OFFSET(Очки!$A$2,F51,D51+OFFSET(Очки!$A$18,0,$C$55-1)-1)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OFFSET(Очки!$A$2,I51,G51+OFFSET(Очки!$A$18,0,$C$55-1)-1)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1"/>
        <v>0</v>
      </c>
    </row>
    <row r="52" spans="1:19" ht="15.75" hidden="1">
      <c r="A52" s="40">
        <f ca="1">RANK(S52,S$6:OFFSET(S$6,0,0,COUNTA(B$6:B$54)))</f>
        <v>33</v>
      </c>
      <c r="B52" s="47"/>
      <c r="C52" s="33" t="s">
        <v>43</v>
      </c>
      <c r="D52" s="42"/>
      <c r="E52" s="43"/>
      <c r="F52" s="44"/>
      <c r="G52" s="45"/>
      <c r="H52" s="46"/>
      <c r="I52" s="43"/>
      <c r="J52" s="95"/>
      <c r="K52" s="89">
        <f ca="1">OFFSET(Очки!$A$2,F52,D52+OFFSET(Очки!$A$18,0,$C$55-1)-1)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OFFSET(Очки!$A$2,I52,G52+OFFSET(Очки!$A$18,0,$C$55-1)-1)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1"/>
        <v>0</v>
      </c>
    </row>
    <row r="53" spans="1:19" ht="15.75" hidden="1">
      <c r="A53" s="40">
        <f ca="1">RANK(S53,S$6:OFFSET(S$6,0,0,COUNTA(B$6:B$54)))</f>
        <v>33</v>
      </c>
      <c r="B53" s="47"/>
      <c r="C53" s="33" t="s">
        <v>43</v>
      </c>
      <c r="D53" s="49"/>
      <c r="E53" s="50"/>
      <c r="F53" s="51"/>
      <c r="G53" s="45"/>
      <c r="H53" s="52"/>
      <c r="I53" s="50"/>
      <c r="J53" s="95"/>
      <c r="K53" s="89">
        <f ca="1">OFFSET(Очки!$A$2,F53,D53+OFFSET(Очки!$A$18,0,$C$55-1)-1)</f>
        <v>0</v>
      </c>
      <c r="L53" s="39">
        <f ca="1">IF(F53&lt;E53,OFFSET(Очки!$A$20,2+E53-F53,IF(D53=1,13-E53,10+D53)),0)</f>
        <v>0</v>
      </c>
      <c r="M53" s="39"/>
      <c r="N53" s="92"/>
      <c r="O53" s="89">
        <f ca="1">OFFSET(Очки!$A$2,I53,G53+OFFSET(Очки!$A$18,0,$C$55-1)-1)</f>
        <v>0</v>
      </c>
      <c r="P53" s="39">
        <f ca="1">IF(I53&lt;H53,OFFSET(Очки!$A$20,2+H53-I53,IF(G53=1,13-H53,10+G53)),0)</f>
        <v>0</v>
      </c>
      <c r="Q53" s="39"/>
      <c r="R53" s="90"/>
      <c r="S53" s="102">
        <f t="shared" ca="1" si="1"/>
        <v>0</v>
      </c>
    </row>
    <row r="54" spans="1:19" ht="16.5" hidden="1" thickBot="1">
      <c r="A54" s="40">
        <f ca="1">RANK(S54,S$6:OFFSET(S$6,0,0,COUNTA(B$6:B$54)))</f>
        <v>33</v>
      </c>
      <c r="B54" s="53"/>
      <c r="C54" s="54" t="s">
        <v>43</v>
      </c>
      <c r="D54" s="55"/>
      <c r="E54" s="56"/>
      <c r="F54" s="57"/>
      <c r="G54" s="58"/>
      <c r="H54" s="59"/>
      <c r="I54" s="56"/>
      <c r="J54" s="96"/>
      <c r="K54" s="55">
        <f ca="1">OFFSET(Очки!$A$2,F54,D54+OFFSET(Очки!$A$18,0,$C$55-1)-1)</f>
        <v>0</v>
      </c>
      <c r="L54" s="59">
        <f ca="1">IF(F54&lt;E54,OFFSET(Очки!$A$20,2+E54-F54,IF(D54=1,13-E54,10+D54)),0)</f>
        <v>0</v>
      </c>
      <c r="M54" s="59"/>
      <c r="N54" s="93"/>
      <c r="O54" s="55">
        <f ca="1">OFFSET(Очки!$A$2,I54,G54+OFFSET(Очки!$A$18,0,$C$55-1)-1)</f>
        <v>0</v>
      </c>
      <c r="P54" s="59">
        <f ca="1">IF(I54&lt;H54,OFFSET(Очки!$A$20,2+H54-I54,IF(G54=1,13-H54,10+G54)),0)</f>
        <v>0</v>
      </c>
      <c r="Q54" s="59"/>
      <c r="R54" s="57"/>
      <c r="S54" s="103">
        <f t="shared" ca="1" si="1"/>
        <v>0</v>
      </c>
    </row>
    <row r="55" spans="1:19" ht="15.75">
      <c r="A55" s="60"/>
      <c r="B55" s="61" t="s">
        <v>44</v>
      </c>
      <c r="C55" s="61">
        <f>COUNTA(B6:B54)</f>
        <v>33</v>
      </c>
      <c r="D55" s="62"/>
      <c r="E55" s="62"/>
      <c r="F55" s="63"/>
      <c r="G55" s="63"/>
      <c r="H55" s="63"/>
      <c r="I55" s="62"/>
      <c r="J55" s="63"/>
      <c r="K55" s="63"/>
      <c r="L55" s="63"/>
      <c r="M55" s="63"/>
      <c r="N55" s="63"/>
      <c r="O55" s="63"/>
      <c r="P55" s="63"/>
      <c r="Q55" s="63"/>
      <c r="R55" s="63"/>
      <c r="S55" s="63"/>
    </row>
  </sheetData>
  <sortState ref="A6:S38">
    <sortCondition descending="1" ref="S6:S3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54">
    <cfRule type="expression" dxfId="4" priority="2">
      <formula>AND(E6&gt;F6,L6=0)</formula>
    </cfRule>
  </conditionalFormatting>
  <conditionalFormatting sqref="P6:P54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2"/>
  <sheetViews>
    <sheetView topLeftCell="A7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265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RANK(S6,S$6:OFFSET(S$6,0,0,COUNTA(B$6:B$41)))</f>
        <v>1</v>
      </c>
      <c r="B6" s="156" t="s">
        <v>132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12</v>
      </c>
      <c r="I6" s="35">
        <v>8</v>
      </c>
      <c r="J6" s="94">
        <v>0.5</v>
      </c>
      <c r="K6" s="86">
        <f ca="1">OFFSET(Очки!$A$2,F6,D6+OFFSET(Очки!$A$18,0,$C$42-1)-1)</f>
        <v>15</v>
      </c>
      <c r="L6" s="87">
        <f ca="1">IF(F6&lt;E6,OFFSET(Очки!$A$20,2+E6-F6,IF(D6=1,13-E6,10+D6)),0)</f>
        <v>5</v>
      </c>
      <c r="M6" s="87"/>
      <c r="N6" s="91"/>
      <c r="O6" s="86">
        <f ca="1">OFFSET(Очки!$A$2,I6,G6+OFFSET(Очки!$A$18,0,$C$42-1)-1)</f>
        <v>11.5</v>
      </c>
      <c r="P6" s="87">
        <f ca="1">IF(I6&lt;H6,OFFSET(Очки!$A$20,2+H6-I6,IF(G6=1,13-H6,10+G6)),0)</f>
        <v>5</v>
      </c>
      <c r="Q6" s="87"/>
      <c r="R6" s="88"/>
      <c r="S6" s="101">
        <f t="shared" ref="S6:S40" ca="1" si="0">SUM(J6:R6)</f>
        <v>37</v>
      </c>
    </row>
    <row r="7" spans="1:19" ht="15.75">
      <c r="A7" s="40">
        <f ca="1">RANK(S7,S$6:OFFSET(S$6,0,0,COUNTA(B$6:B$41)))</f>
        <v>2</v>
      </c>
      <c r="B7" s="48" t="s">
        <v>198</v>
      </c>
      <c r="C7" s="33" t="s">
        <v>43</v>
      </c>
      <c r="D7" s="42">
        <v>1</v>
      </c>
      <c r="E7" s="43">
        <v>10</v>
      </c>
      <c r="F7" s="44">
        <v>5</v>
      </c>
      <c r="G7" s="45">
        <v>2</v>
      </c>
      <c r="H7" s="46">
        <v>6</v>
      </c>
      <c r="I7" s="43">
        <v>1</v>
      </c>
      <c r="J7" s="95">
        <v>1.5</v>
      </c>
      <c r="K7" s="89">
        <f ca="1">OFFSET(Очки!$A$2,F7,D7+OFFSET(Очки!$A$18,0,$C$42-1)-1)</f>
        <v>13</v>
      </c>
      <c r="L7" s="39">
        <f ca="1">IF(F7&lt;E7,OFFSET(Очки!$A$20,2+E7-F7,IF(D7=1,13-E7,10+D7)),0)</f>
        <v>5.6999999999999993</v>
      </c>
      <c r="M7" s="39"/>
      <c r="N7" s="92"/>
      <c r="O7" s="89">
        <f ca="1">OFFSET(Очки!$A$2,I7,G7+OFFSET(Очки!$A$18,0,$C$42-1)-1)</f>
        <v>11.5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35.200000000000003</v>
      </c>
    </row>
    <row r="8" spans="1:19" ht="15.75">
      <c r="A8" s="40">
        <v>4</v>
      </c>
      <c r="B8" s="47" t="s">
        <v>65</v>
      </c>
      <c r="C8" s="33">
        <v>10</v>
      </c>
      <c r="D8" s="42">
        <v>1</v>
      </c>
      <c r="E8" s="43">
        <v>4</v>
      </c>
      <c r="F8" s="44">
        <v>2</v>
      </c>
      <c r="G8" s="45">
        <v>1</v>
      </c>
      <c r="H8" s="46">
        <v>11</v>
      </c>
      <c r="I8" s="43">
        <v>9</v>
      </c>
      <c r="J8" s="95"/>
      <c r="K8" s="89">
        <f ca="1">OFFSET(Очки!$A$2,F8,D8+OFFSET(Очки!$A$18,0,$C$42-1)-1)</f>
        <v>16</v>
      </c>
      <c r="L8" s="39">
        <f ca="1">IF(F8&lt;E8,OFFSET(Очки!$A$20,2+E8-F8,IF(D8=1,13-E8,10+D8)),0)</f>
        <v>1.5</v>
      </c>
      <c r="M8" s="39">
        <v>2</v>
      </c>
      <c r="N8" s="92"/>
      <c r="O8" s="89">
        <f ca="1">OFFSET(Очки!$A$2,I8,G8+OFFSET(Очки!$A$18,0,$C$42-1)-1)</f>
        <v>11</v>
      </c>
      <c r="P8" s="39">
        <f ca="1">IF(I8&lt;H8,OFFSET(Очки!$A$20,2+H8-I8,IF(G8=1,13-H8,10+G8)),0)</f>
        <v>2.5</v>
      </c>
      <c r="Q8" s="39">
        <v>2.5</v>
      </c>
      <c r="R8" s="90">
        <v>-2</v>
      </c>
      <c r="S8" s="102">
        <f t="shared" ca="1" si="0"/>
        <v>33.5</v>
      </c>
    </row>
    <row r="9" spans="1:19" ht="15.75">
      <c r="A9" s="40">
        <v>3</v>
      </c>
      <c r="B9" s="47" t="s">
        <v>123</v>
      </c>
      <c r="C9" s="33">
        <v>15</v>
      </c>
      <c r="D9" s="42">
        <v>1</v>
      </c>
      <c r="E9" s="43">
        <v>1</v>
      </c>
      <c r="F9" s="44">
        <v>1</v>
      </c>
      <c r="G9" s="45">
        <v>1</v>
      </c>
      <c r="H9" s="46">
        <v>2</v>
      </c>
      <c r="I9" s="43">
        <v>3</v>
      </c>
      <c r="J9" s="95"/>
      <c r="K9" s="89">
        <f ca="1">OFFSET(Очки!$A$2,F9,D9+OFFSET(Очки!$A$18,0,$C$42-1)-1)</f>
        <v>17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OFFSET(Очки!$A$2,I9,G9+OFFSET(Очки!$A$18,0,$C$42-1)-1)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33.5</v>
      </c>
    </row>
    <row r="10" spans="1:19" ht="15.75">
      <c r="A10" s="40">
        <f ca="1">RANK(S10,S$6:OFFSET(S$6,0,0,COUNTA(B$6:B$41)))</f>
        <v>5</v>
      </c>
      <c r="B10" s="47" t="s">
        <v>184</v>
      </c>
      <c r="C10" s="33">
        <v>20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OFFSET(Очки!$A$2,F10,D10+OFFSET(Очки!$A$18,0,$C$42-1)-1)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OFFSET(Очки!$A$2,I10,G10+OFFSET(Очки!$A$18,0,$C$42-1)-1)</f>
        <v>14</v>
      </c>
      <c r="P10" s="39">
        <f ca="1">IF(I10&lt;H10,OFFSET(Очки!$A$20,2+H10-I10,IF(G10=1,13-H10,10+G10)),0)</f>
        <v>1.9</v>
      </c>
      <c r="Q10" s="39"/>
      <c r="R10" s="90"/>
      <c r="S10" s="102">
        <f t="shared" ca="1" si="0"/>
        <v>29.299999999999997</v>
      </c>
    </row>
    <row r="11" spans="1:19" ht="15.75">
      <c r="A11" s="40">
        <f ca="1">RANK(S11,S$6:OFFSET(S$6,0,0,COUNTA(B$6:B$41)))</f>
        <v>6</v>
      </c>
      <c r="B11" s="47" t="s">
        <v>159</v>
      </c>
      <c r="C11" s="33">
        <v>10</v>
      </c>
      <c r="D11" s="42">
        <v>1</v>
      </c>
      <c r="E11" s="43">
        <v>11</v>
      </c>
      <c r="F11" s="44">
        <v>7</v>
      </c>
      <c r="G11" s="45">
        <v>2</v>
      </c>
      <c r="H11" s="46">
        <v>12</v>
      </c>
      <c r="I11" s="43">
        <v>7</v>
      </c>
      <c r="J11" s="95">
        <v>2</v>
      </c>
      <c r="K11" s="89">
        <f ca="1">OFFSET(Очки!$A$2,F11,D11+OFFSET(Очки!$A$18,0,$C$42-1)-1)</f>
        <v>12</v>
      </c>
      <c r="L11" s="39">
        <f ca="1">IF(F11&lt;E11,OFFSET(Очки!$A$20,2+E11-F11,IF(D11=1,13-E11,10+D11)),0)</f>
        <v>4.9000000000000004</v>
      </c>
      <c r="M11" s="39"/>
      <c r="N11" s="92"/>
      <c r="O11" s="89">
        <f ca="1">OFFSET(Очки!$A$2,I11,G11+OFFSET(Очки!$A$18,0,$C$42-1)-1)</f>
        <v>6.5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28.9</v>
      </c>
    </row>
    <row r="12" spans="1:19" ht="15.75">
      <c r="A12" s="40">
        <f ca="1">RANK(S12,S$6:OFFSET(S$6,0,0,COUNTA(B$6:B$41)))</f>
        <v>7</v>
      </c>
      <c r="B12" s="47" t="s">
        <v>171</v>
      </c>
      <c r="C12" s="33" t="s">
        <v>43</v>
      </c>
      <c r="D12" s="42">
        <v>1</v>
      </c>
      <c r="E12" s="43">
        <v>12</v>
      </c>
      <c r="F12" s="44">
        <v>10</v>
      </c>
      <c r="G12" s="45">
        <v>1</v>
      </c>
      <c r="H12" s="46">
        <v>4</v>
      </c>
      <c r="I12" s="43">
        <v>7</v>
      </c>
      <c r="J12" s="95">
        <v>2.5</v>
      </c>
      <c r="K12" s="89">
        <f ca="1">OFFSET(Очки!$A$2,F12,D12+OFFSET(Очки!$A$18,0,$C$42-1)-1)</f>
        <v>10.5</v>
      </c>
      <c r="L12" s="39">
        <f ca="1">IF(F12&lt;E12,OFFSET(Очки!$A$20,2+E12-F12,IF(D12=1,13-E12,10+D12)),0)</f>
        <v>2.6</v>
      </c>
      <c r="M12" s="39"/>
      <c r="N12" s="92"/>
      <c r="O12" s="89">
        <f ca="1">OFFSET(Очки!$A$2,I12,G12+OFFSET(Очки!$A$18,0,$C$42-1)-1)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27.6</v>
      </c>
    </row>
    <row r="13" spans="1:19" ht="15.75">
      <c r="A13" s="40">
        <f ca="1">RANK(S13,S$6:OFFSET(S$6,0,0,COUNTA(B$6:B$41)))</f>
        <v>8</v>
      </c>
      <c r="B13" s="47" t="s">
        <v>153</v>
      </c>
      <c r="C13" s="33" t="s">
        <v>43</v>
      </c>
      <c r="D13" s="42">
        <v>1</v>
      </c>
      <c r="E13" s="43">
        <v>2</v>
      </c>
      <c r="F13" s="44">
        <v>12</v>
      </c>
      <c r="G13" s="45">
        <v>1</v>
      </c>
      <c r="H13" s="46">
        <v>3</v>
      </c>
      <c r="I13" s="43">
        <v>2</v>
      </c>
      <c r="J13" s="95"/>
      <c r="K13" s="89">
        <f ca="1">OFFSET(Очки!$A$2,F13,D13+OFFSET(Очки!$A$18,0,$C$42-1)-1)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OFFSET(Очки!$A$2,I13,G13+OFFSET(Очки!$A$18,0,$C$42-1)-1)</f>
        <v>16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27.2</v>
      </c>
    </row>
    <row r="14" spans="1:19" ht="15.75">
      <c r="A14" s="40">
        <f ca="1">RANK(S14,S$6:OFFSET(S$6,0,0,COUNTA(B$6:B$41)))</f>
        <v>9</v>
      </c>
      <c r="B14" s="47" t="s">
        <v>188</v>
      </c>
      <c r="C14" s="33">
        <v>17.5</v>
      </c>
      <c r="D14" s="42">
        <v>1</v>
      </c>
      <c r="E14" s="43">
        <v>6</v>
      </c>
      <c r="F14" s="44">
        <v>4</v>
      </c>
      <c r="G14" s="45">
        <v>1</v>
      </c>
      <c r="H14" s="46">
        <v>10</v>
      </c>
      <c r="I14" s="43">
        <v>10</v>
      </c>
      <c r="J14" s="95"/>
      <c r="K14" s="89">
        <f ca="1">OFFSET(Очки!$A$2,F14,D14+OFFSET(Очки!$A$18,0,$C$42-1)-1)</f>
        <v>14</v>
      </c>
      <c r="L14" s="39">
        <f ca="1">IF(F14&lt;E14,OFFSET(Очки!$A$20,2+E14-F14,IF(D14=1,13-E14,10+D14)),0)</f>
        <v>1.9</v>
      </c>
      <c r="M14" s="39">
        <v>1.5</v>
      </c>
      <c r="N14" s="92">
        <v>-3</v>
      </c>
      <c r="O14" s="89">
        <f ca="1">OFFSET(Очки!$A$2,I14,G14+OFFSET(Очки!$A$18,0,$C$42-1)-1)</f>
        <v>10.5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26.9</v>
      </c>
    </row>
    <row r="15" spans="1:19" ht="15.75">
      <c r="A15" s="40">
        <f ca="1">RANK(S15,S$6:OFFSET(S$6,0,0,COUNTA(B$6:B$41)))</f>
        <v>10</v>
      </c>
      <c r="B15" s="47" t="s">
        <v>249</v>
      </c>
      <c r="C15" s="33" t="s">
        <v>43</v>
      </c>
      <c r="D15" s="42">
        <v>2</v>
      </c>
      <c r="E15" s="43">
        <v>3</v>
      </c>
      <c r="F15" s="44">
        <v>1</v>
      </c>
      <c r="G15" s="45">
        <v>2</v>
      </c>
      <c r="H15" s="46">
        <v>5</v>
      </c>
      <c r="I15" s="43">
        <v>2</v>
      </c>
      <c r="J15" s="95"/>
      <c r="K15" s="89">
        <f ca="1">OFFSET(Очки!$A$2,F15,D15+OFFSET(Очки!$A$18,0,$C$42-1)-1)</f>
        <v>11.5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OFFSET(Очки!$A$2,I15,G15+OFFSET(Очки!$A$18,0,$C$42-1)-1)</f>
        <v>10.5</v>
      </c>
      <c r="P15" s="39">
        <f ca="1">IF(I15&lt;H15,OFFSET(Очки!$A$20,2+H15-I15,IF(G15=1,13-H15,10+G15)),0)</f>
        <v>2.1</v>
      </c>
      <c r="Q15" s="39"/>
      <c r="R15" s="90"/>
      <c r="S15" s="102">
        <f t="shared" ca="1" si="0"/>
        <v>25.5</v>
      </c>
    </row>
    <row r="16" spans="1:19" ht="15.75">
      <c r="A16" s="40">
        <f ca="1">RANK(S16,S$6:OFFSET(S$6,0,0,COUNTA(B$6:B$41)))</f>
        <v>11</v>
      </c>
      <c r="B16" s="48" t="s">
        <v>174</v>
      </c>
      <c r="C16" s="33">
        <v>5</v>
      </c>
      <c r="D16" s="42">
        <v>1</v>
      </c>
      <c r="E16" s="43">
        <v>9</v>
      </c>
      <c r="F16" s="44">
        <v>6</v>
      </c>
      <c r="G16" s="45">
        <v>2</v>
      </c>
      <c r="H16" s="46">
        <v>8</v>
      </c>
      <c r="I16" s="43">
        <v>11</v>
      </c>
      <c r="J16" s="95">
        <v>1</v>
      </c>
      <c r="K16" s="89">
        <f ca="1">OFFSET(Очки!$A$2,F16,D16+OFFSET(Очки!$A$18,0,$C$42-1)-1)</f>
        <v>12.5</v>
      </c>
      <c r="L16" s="39">
        <f ca="1">IF(F16&lt;E16,OFFSET(Очки!$A$20,2+E16-F16,IF(D16=1,13-E16,10+D16)),0)</f>
        <v>3.5</v>
      </c>
      <c r="M16" s="39">
        <v>2.5</v>
      </c>
      <c r="N16" s="92"/>
      <c r="O16" s="89">
        <f ca="1">OFFSET(Очки!$A$2,I16,G16+OFFSET(Очки!$A$18,0,$C$42-1)-1)</f>
        <v>4.5</v>
      </c>
      <c r="P16" s="39">
        <f ca="1">IF(I16&lt;H16,OFFSET(Очки!$A$20,2+H16-I16,IF(G16=1,13-H16,10+G16)),0)</f>
        <v>0</v>
      </c>
      <c r="Q16" s="39">
        <v>0.5</v>
      </c>
      <c r="R16" s="90"/>
      <c r="S16" s="102">
        <f t="shared" ca="1" si="0"/>
        <v>24.5</v>
      </c>
    </row>
    <row r="17" spans="1:19" ht="15.75">
      <c r="A17" s="40">
        <f ca="1">RANK(S17,S$6:OFFSET(S$6,0,0,COUNTA(B$6:B$41)))</f>
        <v>12</v>
      </c>
      <c r="B17" s="47" t="s">
        <v>170</v>
      </c>
      <c r="C17" s="33" t="s">
        <v>43</v>
      </c>
      <c r="D17" s="42">
        <v>2</v>
      </c>
      <c r="E17" s="43">
        <v>8</v>
      </c>
      <c r="F17" s="44">
        <v>1</v>
      </c>
      <c r="G17" s="45">
        <v>2</v>
      </c>
      <c r="H17" s="46">
        <v>11</v>
      </c>
      <c r="I17" s="43">
        <v>9</v>
      </c>
      <c r="J17" s="95"/>
      <c r="K17" s="89">
        <f ca="1">OFFSET(Очки!$A$2,F17,D17+OFFSET(Очки!$A$18,0,$C$42-1)-1)</f>
        <v>11.5</v>
      </c>
      <c r="L17" s="39">
        <f ca="1">IF(F17&lt;E17,OFFSET(Очки!$A$20,2+E17-F17,IF(D17=1,13-E17,10+D17)),0)</f>
        <v>4.9000000000000004</v>
      </c>
      <c r="M17" s="39"/>
      <c r="N17" s="92"/>
      <c r="O17" s="89">
        <f ca="1">OFFSET(Очки!$A$2,I17,G17+OFFSET(Очки!$A$18,0,$C$42-1)-1)</f>
        <v>5.5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23.299999999999997</v>
      </c>
    </row>
    <row r="18" spans="1:19" ht="15.75">
      <c r="A18" s="40">
        <f ca="1">RANK(S18,S$6:OFFSET(S$6,0,0,COUNTA(B$6:B$41)))</f>
        <v>13</v>
      </c>
      <c r="B18" s="47" t="s">
        <v>206</v>
      </c>
      <c r="C18" s="33">
        <v>20</v>
      </c>
      <c r="D18" s="42">
        <v>2</v>
      </c>
      <c r="E18" s="43">
        <v>7</v>
      </c>
      <c r="F18" s="44">
        <v>6</v>
      </c>
      <c r="G18" s="45">
        <v>1</v>
      </c>
      <c r="H18" s="46">
        <v>7</v>
      </c>
      <c r="I18" s="43">
        <v>5</v>
      </c>
      <c r="J18" s="95"/>
      <c r="K18" s="89">
        <f ca="1">OFFSET(Очки!$A$2,F18,D18+OFFSET(Очки!$A$18,0,$C$42-1)-1)</f>
        <v>7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OFFSET(Очки!$A$2,I18,G18+OFFSET(Очки!$A$18,0,$C$42-1)-1)</f>
        <v>13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22.8</v>
      </c>
    </row>
    <row r="19" spans="1:19" ht="15.75">
      <c r="A19" s="40">
        <f ca="1">RANK(S19,S$6:OFFSET(S$6,0,0,COUNTA(B$6:B$41)))</f>
        <v>14</v>
      </c>
      <c r="B19" s="48" t="s">
        <v>250</v>
      </c>
      <c r="C19" s="33">
        <v>7.5</v>
      </c>
      <c r="D19" s="42">
        <v>1</v>
      </c>
      <c r="E19" s="43">
        <v>3</v>
      </c>
      <c r="F19" s="44">
        <v>11</v>
      </c>
      <c r="G19" s="45">
        <v>1</v>
      </c>
      <c r="H19" s="46">
        <v>5</v>
      </c>
      <c r="I19" s="43">
        <v>6</v>
      </c>
      <c r="J19" s="95"/>
      <c r="K19" s="89">
        <f ca="1">OFFSET(Очки!$A$2,F19,D19+OFFSET(Очки!$A$18,0,$C$42-1)-1)</f>
        <v>10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OFFSET(Очки!$A$2,I19,G19+OFFSET(Очки!$A$18,0,$C$42-1)-1)</f>
        <v>12.5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22.5</v>
      </c>
    </row>
    <row r="20" spans="1:19" ht="15.75">
      <c r="A20" s="40">
        <f ca="1">RANK(S20,S$6:OFFSET(S$6,0,0,COUNTA(B$6:B$41)))</f>
        <v>15</v>
      </c>
      <c r="B20" s="47" t="s">
        <v>273</v>
      </c>
      <c r="C20" s="33" t="s">
        <v>43</v>
      </c>
      <c r="D20" s="42">
        <v>2</v>
      </c>
      <c r="E20" s="43">
        <v>5</v>
      </c>
      <c r="F20" s="44">
        <v>2</v>
      </c>
      <c r="G20" s="45">
        <v>2</v>
      </c>
      <c r="H20" s="46">
        <v>2</v>
      </c>
      <c r="I20" s="43">
        <v>3</v>
      </c>
      <c r="J20" s="95"/>
      <c r="K20" s="89">
        <f ca="1">OFFSET(Очки!$A$2,F20,D20+OFFSET(Очки!$A$18,0,$C$42-1)-1)</f>
        <v>10.5</v>
      </c>
      <c r="L20" s="39">
        <f ca="1">IF(F20&lt;E20,OFFSET(Очки!$A$20,2+E20-F20,IF(D20=1,13-E20,10+D20)),0)</f>
        <v>2.1</v>
      </c>
      <c r="M20" s="39"/>
      <c r="N20" s="92"/>
      <c r="O20" s="89">
        <f ca="1">OFFSET(Очки!$A$2,I20,G20+OFFSET(Очки!$A$18,0,$C$42-1)-1)</f>
        <v>9.5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22.1</v>
      </c>
    </row>
    <row r="21" spans="1:19" ht="15.75">
      <c r="A21" s="40">
        <f ca="1">RANK(S21,S$6:OFFSET(S$6,0,0,COUNTA(B$6:B$41)))</f>
        <v>16</v>
      </c>
      <c r="B21" s="47" t="s">
        <v>175</v>
      </c>
      <c r="C21" s="33">
        <v>2.5</v>
      </c>
      <c r="D21" s="42">
        <v>1</v>
      </c>
      <c r="E21" s="43">
        <v>5</v>
      </c>
      <c r="F21" s="44">
        <v>9</v>
      </c>
      <c r="G21" s="45">
        <v>1</v>
      </c>
      <c r="H21" s="46">
        <v>8</v>
      </c>
      <c r="I21" s="43">
        <v>12</v>
      </c>
      <c r="J21" s="95"/>
      <c r="K21" s="89">
        <f ca="1">OFFSET(Очки!$A$2,F21,D21+OFFSET(Очки!$A$18,0,$C$42-1)-1)</f>
        <v>11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OFFSET(Очки!$A$2,I21,G21+OFFSET(Очки!$A$18,0,$C$42-1)-1)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22</v>
      </c>
    </row>
    <row r="22" spans="1:19" ht="15.75">
      <c r="A22" s="40">
        <f ca="1">RANK(S22,S$6:OFFSET(S$6,0,0,COUNTA(B$6:B$41)))</f>
        <v>17</v>
      </c>
      <c r="B22" s="47" t="s">
        <v>242</v>
      </c>
      <c r="C22" s="33" t="s">
        <v>43</v>
      </c>
      <c r="D22" s="42">
        <v>2</v>
      </c>
      <c r="E22" s="43">
        <v>10</v>
      </c>
      <c r="F22" s="44">
        <v>11</v>
      </c>
      <c r="G22" s="45">
        <v>1</v>
      </c>
      <c r="H22" s="46">
        <v>1</v>
      </c>
      <c r="I22" s="43">
        <v>1</v>
      </c>
      <c r="J22" s="95"/>
      <c r="K22" s="89">
        <f ca="1">OFFSET(Очки!$A$2,F22,D22+OFFSET(Очки!$A$18,0,$C$42-1)-1)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OFFSET(Очки!$A$2,I22,G22+OFFSET(Очки!$A$18,0,$C$42-1)-1)</f>
        <v>17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21.5</v>
      </c>
    </row>
    <row r="23" spans="1:19" ht="15.75">
      <c r="A23" s="40">
        <f ca="1">RANK(S23,S$6:OFFSET(S$6,0,0,COUNTA(B$6:B$41)))</f>
        <v>18</v>
      </c>
      <c r="B23" s="32" t="s">
        <v>255</v>
      </c>
      <c r="C23" s="33" t="s">
        <v>43</v>
      </c>
      <c r="D23" s="42">
        <v>1</v>
      </c>
      <c r="E23" s="43">
        <v>7</v>
      </c>
      <c r="F23" s="44">
        <v>8</v>
      </c>
      <c r="G23" s="45">
        <v>2</v>
      </c>
      <c r="H23" s="46">
        <v>10</v>
      </c>
      <c r="I23" s="43">
        <v>9</v>
      </c>
      <c r="J23" s="95"/>
      <c r="K23" s="89">
        <f ca="1">OFFSET(Очки!$A$2,F23,D23+OFFSET(Очки!$A$18,0,$C$42-1)-1)</f>
        <v>11.5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OFFSET(Очки!$A$2,I23,G23+OFFSET(Очки!$A$18,0,$C$42-1)-1)</f>
        <v>5.5</v>
      </c>
      <c r="P23" s="39">
        <f ca="1">IF(I23&lt;H23,OFFSET(Очки!$A$20,2+H23-I23,IF(G23=1,13-H23,10+G23)),0)</f>
        <v>0.7</v>
      </c>
      <c r="Q23" s="39">
        <v>1</v>
      </c>
      <c r="R23" s="90"/>
      <c r="S23" s="102">
        <f t="shared" ca="1" si="0"/>
        <v>18.7</v>
      </c>
    </row>
    <row r="24" spans="1:19" ht="15.75">
      <c r="A24" s="40">
        <f ca="1">RANK(S24,S$6:OFFSET(S$6,0,0,COUNTA(B$6:B$41)))</f>
        <v>19</v>
      </c>
      <c r="B24" s="32" t="s">
        <v>240</v>
      </c>
      <c r="C24" s="33" t="s">
        <v>43</v>
      </c>
      <c r="D24" s="42">
        <v>2</v>
      </c>
      <c r="E24" s="43">
        <v>12</v>
      </c>
      <c r="F24" s="44">
        <v>10</v>
      </c>
      <c r="G24" s="45">
        <v>1</v>
      </c>
      <c r="H24" s="46">
        <v>9</v>
      </c>
      <c r="I24" s="43">
        <v>11</v>
      </c>
      <c r="J24" s="95"/>
      <c r="K24" s="89">
        <f ca="1">OFFSET(Очки!$A$2,F24,D24+OFFSET(Очки!$A$18,0,$C$42-1)-1)</f>
        <v>5</v>
      </c>
      <c r="L24" s="39">
        <f ca="1">IF(F24&lt;E24,OFFSET(Очки!$A$20,2+E24-F24,IF(D24=1,13-E24,10+D24)),0)</f>
        <v>1.4</v>
      </c>
      <c r="M24" s="39">
        <v>1</v>
      </c>
      <c r="N24" s="92"/>
      <c r="O24" s="89">
        <f ca="1">OFFSET(Очки!$A$2,I24,G24+OFFSET(Очки!$A$18,0,$C$42-1)-1)</f>
        <v>10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17.399999999999999</v>
      </c>
    </row>
    <row r="25" spans="1:19" ht="15.75">
      <c r="A25" s="40">
        <f ca="1">RANK(S25,S$6:OFFSET(S$6,0,0,COUNTA(B$6:B$41)))</f>
        <v>20</v>
      </c>
      <c r="B25" s="47" t="s">
        <v>181</v>
      </c>
      <c r="C25" s="33">
        <v>7.5</v>
      </c>
      <c r="D25" s="42">
        <v>2</v>
      </c>
      <c r="E25" s="43">
        <v>4</v>
      </c>
      <c r="F25" s="44">
        <v>5</v>
      </c>
      <c r="G25" s="45">
        <v>2</v>
      </c>
      <c r="H25" s="46">
        <v>3</v>
      </c>
      <c r="I25" s="43">
        <v>4</v>
      </c>
      <c r="J25" s="95"/>
      <c r="K25" s="89">
        <f ca="1">OFFSET(Очки!$A$2,F25,D25+OFFSET(Очки!$A$18,0,$C$42-1)-1)</f>
        <v>7.5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OFFSET(Очки!$A$2,I25,G25+OFFSET(Очки!$A$18,0,$C$42-1)-1)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16</v>
      </c>
    </row>
    <row r="26" spans="1:19" ht="15.75">
      <c r="A26" s="40">
        <f ca="1">RANK(S26,S$6:OFFSET(S$6,0,0,COUNTA(B$6:B$41)))</f>
        <v>21</v>
      </c>
      <c r="B26" s="47" t="s">
        <v>256</v>
      </c>
      <c r="C26" s="33" t="s">
        <v>43</v>
      </c>
      <c r="D26" s="42">
        <v>2</v>
      </c>
      <c r="E26" s="43">
        <v>9</v>
      </c>
      <c r="F26" s="44">
        <v>7</v>
      </c>
      <c r="G26" s="45">
        <v>2</v>
      </c>
      <c r="H26" s="46">
        <v>7</v>
      </c>
      <c r="I26" s="43">
        <v>6</v>
      </c>
      <c r="J26" s="95"/>
      <c r="K26" s="89">
        <f ca="1">OFFSET(Очки!$A$2,F26,D26+OFFSET(Очки!$A$18,0,$C$42-1)-1)</f>
        <v>6.5</v>
      </c>
      <c r="L26" s="39">
        <f ca="1">IF(F26&lt;E26,OFFSET(Очки!$A$20,2+E26-F26,IF(D26=1,13-E26,10+D26)),0)</f>
        <v>1.4</v>
      </c>
      <c r="M26" s="39"/>
      <c r="N26" s="92"/>
      <c r="O26" s="89">
        <f ca="1">OFFSET(Очки!$A$2,I26,G26+OFFSET(Очки!$A$18,0,$C$42-1)-1)</f>
        <v>7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15.6</v>
      </c>
    </row>
    <row r="27" spans="1:19" ht="15.75">
      <c r="A27" s="40">
        <f ca="1">RANK(S27,S$6:OFFSET(S$6,0,0,COUNTA(B$6:B$41)))</f>
        <v>22</v>
      </c>
      <c r="B27" s="47" t="s">
        <v>267</v>
      </c>
      <c r="C27" s="33" t="s">
        <v>43</v>
      </c>
      <c r="D27" s="42">
        <v>3</v>
      </c>
      <c r="E27" s="43">
        <v>5</v>
      </c>
      <c r="F27" s="44">
        <v>2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OFFSET(Очки!$A$2,F27,D27+OFFSET(Очки!$A$18,0,$C$42-1)-1)</f>
        <v>5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OFFSET(Очки!$A$2,I27,G27+OFFSET(Очки!$A$18,0,$C$42-1)-1)</f>
        <v>6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13.5</v>
      </c>
    </row>
    <row r="28" spans="1:19" ht="15.75">
      <c r="A28" s="40">
        <f ca="1">RANK(S28,S$6:OFFSET(S$6,0,0,COUNTA(B$6:B$41)))</f>
        <v>23</v>
      </c>
      <c r="B28" s="41" t="s">
        <v>157</v>
      </c>
      <c r="C28" s="33">
        <v>15</v>
      </c>
      <c r="D28" s="42">
        <v>2</v>
      </c>
      <c r="E28" s="43">
        <v>2</v>
      </c>
      <c r="F28" s="44">
        <v>9</v>
      </c>
      <c r="G28" s="45">
        <v>2</v>
      </c>
      <c r="H28" s="46">
        <v>1</v>
      </c>
      <c r="I28" s="43">
        <v>5</v>
      </c>
      <c r="J28" s="95"/>
      <c r="K28" s="89">
        <f ca="1">OFFSET(Очки!$A$2,F28,D28+OFFSET(Очки!$A$18,0,$C$42-1)-1)</f>
        <v>5.5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OFFSET(Очки!$A$2,I28,G28+OFFSET(Очки!$A$18,0,$C$42-1)-1)</f>
        <v>7.5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13</v>
      </c>
    </row>
    <row r="29" spans="1:19" ht="15.75">
      <c r="A29" s="40">
        <f ca="1">RANK(S29,S$6:OFFSET(S$6,0,0,COUNTA(B$6:B$41)))</f>
        <v>24</v>
      </c>
      <c r="B29" s="47" t="s">
        <v>219</v>
      </c>
      <c r="C29" s="33">
        <v>20</v>
      </c>
      <c r="D29" s="42">
        <v>3</v>
      </c>
      <c r="E29" s="43">
        <v>10</v>
      </c>
      <c r="F29" s="44">
        <v>3</v>
      </c>
      <c r="G29" s="45">
        <v>2</v>
      </c>
      <c r="H29" s="46">
        <v>9</v>
      </c>
      <c r="I29" s="43">
        <v>11</v>
      </c>
      <c r="J29" s="95"/>
      <c r="K29" s="89">
        <f ca="1">OFFSET(Очки!$A$2,F29,D29+OFFSET(Очки!$A$18,0,$C$42-1)-1)</f>
        <v>4</v>
      </c>
      <c r="L29" s="39">
        <f ca="1">IF(F29&lt;E29,OFFSET(Очки!$A$20,2+E29-F29,IF(D29=1,13-E29,10+D29)),0)</f>
        <v>3.5</v>
      </c>
      <c r="M29" s="39"/>
      <c r="N29" s="92"/>
      <c r="O29" s="89">
        <f ca="1">OFFSET(Очки!$A$2,I29,G29+OFFSET(Очки!$A$18,0,$C$42-1)-1)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12</v>
      </c>
    </row>
    <row r="30" spans="1:19" ht="15.75">
      <c r="A30" s="40">
        <f ca="1">RANK(S30,S$6:OFFSET(S$6,0,0,COUNTA(B$6:B$41)))</f>
        <v>25</v>
      </c>
      <c r="B30" s="47" t="s">
        <v>269</v>
      </c>
      <c r="C30" s="33" t="s">
        <v>43</v>
      </c>
      <c r="D30" s="42">
        <v>2</v>
      </c>
      <c r="E30" s="43">
        <v>6</v>
      </c>
      <c r="F30" s="44">
        <v>8</v>
      </c>
      <c r="G30" s="45">
        <v>3</v>
      </c>
      <c r="H30" s="46">
        <v>11</v>
      </c>
      <c r="I30" s="43">
        <v>6</v>
      </c>
      <c r="J30" s="95"/>
      <c r="K30" s="89">
        <f ca="1">OFFSET(Очки!$A$2,F30,D30+OFFSET(Очки!$A$18,0,$C$42-1)-1)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OFFSET(Очки!$A$2,I30,G30+OFFSET(Очки!$A$18,0,$C$42-1)-1)</f>
        <v>1.5</v>
      </c>
      <c r="P30" s="39">
        <f ca="1">IF(I30&lt;H30,OFFSET(Очки!$A$20,2+H30-I30,IF(G30=1,13-H30,10+G30)),0)</f>
        <v>2.5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RANK(S31,S$6:OFFSET(S$6,0,0,COUNTA(B$6:B$41)))</f>
        <v>26</v>
      </c>
      <c r="B31" s="47" t="s">
        <v>169</v>
      </c>
      <c r="C31" s="33">
        <v>2.5</v>
      </c>
      <c r="D31" s="42">
        <v>3</v>
      </c>
      <c r="E31" s="43">
        <v>6</v>
      </c>
      <c r="F31" s="44">
        <v>3</v>
      </c>
      <c r="G31" s="45">
        <v>3</v>
      </c>
      <c r="H31" s="46">
        <v>9</v>
      </c>
      <c r="I31" s="43">
        <v>5</v>
      </c>
      <c r="J31" s="95"/>
      <c r="K31" s="89">
        <f ca="1">OFFSET(Очки!$A$2,F31,D31+OFFSET(Очки!$A$18,0,$C$42-1)-1)</f>
        <v>4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OFFSET(Очки!$A$2,I31,G31+OFFSET(Очки!$A$18,0,$C$42-1)-1)</f>
        <v>2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9.5</v>
      </c>
    </row>
    <row r="32" spans="1:19" ht="15.75">
      <c r="A32" s="40">
        <f ca="1">RANK(S32,S$6:OFFSET(S$6,0,0,COUNTA(B$6:B$41)))</f>
        <v>27</v>
      </c>
      <c r="B32" s="47" t="s">
        <v>272</v>
      </c>
      <c r="C32" s="33" t="s">
        <v>43</v>
      </c>
      <c r="D32" s="42">
        <v>3</v>
      </c>
      <c r="E32" s="43">
        <v>2</v>
      </c>
      <c r="F32" s="44">
        <v>4</v>
      </c>
      <c r="G32" s="45">
        <v>3</v>
      </c>
      <c r="H32" s="46">
        <v>1</v>
      </c>
      <c r="I32" s="43">
        <v>2</v>
      </c>
      <c r="J32" s="95"/>
      <c r="K32" s="89">
        <f ca="1">OFFSET(Очки!$A$2,F32,D32+OFFSET(Очки!$A$18,0,$C$42-1)-1)</f>
        <v>3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OFFSET(Очки!$A$2,I32,G32+OFFSET(Очки!$A$18,0,$C$42-1)-1)</f>
        <v>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8</v>
      </c>
    </row>
    <row r="33" spans="1:19" ht="15.75">
      <c r="A33" s="40">
        <f ca="1">RANK(S33,S$6:OFFSET(S$6,0,0,COUNTA(B$6:B$41)))</f>
        <v>28</v>
      </c>
      <c r="B33" s="47" t="s">
        <v>274</v>
      </c>
      <c r="C33" s="33" t="s">
        <v>43</v>
      </c>
      <c r="D33" s="42">
        <v>2</v>
      </c>
      <c r="E33" s="43">
        <v>1</v>
      </c>
      <c r="F33" s="44">
        <v>12</v>
      </c>
      <c r="G33" s="45">
        <v>2</v>
      </c>
      <c r="H33" s="46">
        <v>4</v>
      </c>
      <c r="I33" s="43">
        <v>8</v>
      </c>
      <c r="J33" s="95"/>
      <c r="K33" s="89">
        <f ca="1">OFFSET(Очки!$A$2,F33,D33+OFFSET(Очки!$A$18,0,$C$42-1)-1)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OFFSET(Очки!$A$2,I33,G33+OFFSET(Очки!$A$18,0,$C$42-1)-1)</f>
        <v>6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7</v>
      </c>
    </row>
    <row r="34" spans="1:19" ht="15.75">
      <c r="A34" s="40">
        <f ca="1">RANK(S34,S$6:OFFSET(S$6,0,0,COUNTA(B$6:B$41)))</f>
        <v>29</v>
      </c>
      <c r="B34" s="48" t="s">
        <v>178</v>
      </c>
      <c r="C34" s="33">
        <v>2.5</v>
      </c>
      <c r="D34" s="42">
        <v>3</v>
      </c>
      <c r="E34" s="43">
        <v>11</v>
      </c>
      <c r="F34" s="44">
        <v>8</v>
      </c>
      <c r="G34" s="45">
        <v>3</v>
      </c>
      <c r="H34" s="46">
        <v>4</v>
      </c>
      <c r="I34" s="43">
        <v>3</v>
      </c>
      <c r="J34" s="95"/>
      <c r="K34" s="89">
        <f ca="1">OFFSET(Очки!$A$2,F34,D34+OFFSET(Очки!$A$18,0,$C$42-1)-1)</f>
        <v>0.5</v>
      </c>
      <c r="L34" s="39">
        <f ca="1">IF(F34&lt;E34,OFFSET(Очки!$A$20,2+E34-F34,IF(D34=1,13-E34,10+D34)),0)</f>
        <v>1.5</v>
      </c>
      <c r="M34" s="39"/>
      <c r="N34" s="92"/>
      <c r="O34" s="89">
        <f ca="1">OFFSET(Очки!$A$2,I34,G34+OFFSET(Очки!$A$18,0,$C$42-1)-1)</f>
        <v>4</v>
      </c>
      <c r="P34" s="39">
        <f ca="1">IF(I34&lt;H34,OFFSET(Очки!$A$20,2+H34-I34,IF(G34=1,13-H34,10+G34)),0)</f>
        <v>0.5</v>
      </c>
      <c r="Q34" s="39"/>
      <c r="R34" s="90"/>
      <c r="S34" s="102">
        <f t="shared" ca="1" si="0"/>
        <v>6.5</v>
      </c>
    </row>
    <row r="35" spans="1:19" ht="15.75">
      <c r="A35" s="40">
        <f ca="1">RANK(S35,S$6:OFFSET(S$6,0,0,COUNTA(B$6:B$41)))</f>
        <v>30</v>
      </c>
      <c r="B35" s="47" t="s">
        <v>259</v>
      </c>
      <c r="C35" s="33" t="s">
        <v>43</v>
      </c>
      <c r="D35" s="42">
        <v>3</v>
      </c>
      <c r="E35" s="43">
        <v>8</v>
      </c>
      <c r="F35" s="44">
        <v>7</v>
      </c>
      <c r="G35" s="45">
        <v>3</v>
      </c>
      <c r="H35" s="46">
        <v>7</v>
      </c>
      <c r="I35" s="43">
        <v>4</v>
      </c>
      <c r="J35" s="95"/>
      <c r="K35" s="89">
        <f ca="1">OFFSET(Очки!$A$2,F35,D35+OFFSET(Очки!$A$18,0,$C$42-1)-1)</f>
        <v>1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OFFSET(Очки!$A$2,I35,G35+OFFSET(Очки!$A$18,0,$C$42-1)-1)</f>
        <v>3</v>
      </c>
      <c r="P35" s="39">
        <f ca="1">IF(I35&lt;H35,OFFSET(Очки!$A$20,2+H35-I35,IF(G35=1,13-H35,10+G35)),0)</f>
        <v>1.5</v>
      </c>
      <c r="Q35" s="39"/>
      <c r="R35" s="90">
        <v>-3</v>
      </c>
      <c r="S35" s="102">
        <f t="shared" ca="1" si="0"/>
        <v>3</v>
      </c>
    </row>
    <row r="36" spans="1:19" ht="15.75">
      <c r="A36" s="40">
        <f ca="1">RANK(S36,S$6:OFFSET(S$6,0,0,COUNTA(B$6:B$41)))</f>
        <v>31</v>
      </c>
      <c r="B36" s="47" t="s">
        <v>271</v>
      </c>
      <c r="C36" s="33">
        <v>7.5</v>
      </c>
      <c r="D36" s="42">
        <v>3</v>
      </c>
      <c r="E36" s="43">
        <v>4</v>
      </c>
      <c r="F36" s="44">
        <v>5</v>
      </c>
      <c r="G36" s="45">
        <v>3</v>
      </c>
      <c r="H36" s="46">
        <v>5</v>
      </c>
      <c r="I36" s="43">
        <v>11</v>
      </c>
      <c r="J36" s="95"/>
      <c r="K36" s="89">
        <f ca="1">OFFSET(Очки!$A$2,F36,D36+OFFSET(Очки!$A$18,0,$C$42-1)-1)</f>
        <v>2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OFFSET(Очки!$A$2,I36,G36+OFFSET(Очки!$A$18,0,$C$42-1)-1)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2</v>
      </c>
    </row>
    <row r="37" spans="1:19" ht="15.75">
      <c r="A37" s="40">
        <f ca="1">RANK(S37,S$6:OFFSET(S$6,0,0,COUNTA(B$6:B$41)))</f>
        <v>31</v>
      </c>
      <c r="B37" s="47" t="s">
        <v>248</v>
      </c>
      <c r="C37" s="33" t="s">
        <v>43</v>
      </c>
      <c r="D37" s="42">
        <v>3</v>
      </c>
      <c r="E37" s="43">
        <v>3</v>
      </c>
      <c r="F37" s="44">
        <v>6</v>
      </c>
      <c r="G37" s="45">
        <v>3</v>
      </c>
      <c r="H37" s="46">
        <v>6</v>
      </c>
      <c r="I37" s="43">
        <v>8</v>
      </c>
      <c r="J37" s="95"/>
      <c r="K37" s="89">
        <f ca="1">OFFSET(Очки!$A$2,F37,D37+OFFSET(Очки!$A$18,0,$C$42-1)-1)</f>
        <v>1.5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OFFSET(Очки!$A$2,I37,G37+OFFSET(Очки!$A$18,0,$C$42-1)-1)</f>
        <v>0.5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2</v>
      </c>
    </row>
    <row r="38" spans="1:19" ht="15.75">
      <c r="A38" s="40">
        <f ca="1">RANK(S38,S$6:OFFSET(S$6,0,0,COUNTA(B$6:B$41)))</f>
        <v>33</v>
      </c>
      <c r="B38" s="47" t="s">
        <v>266</v>
      </c>
      <c r="C38" s="33">
        <v>2.5</v>
      </c>
      <c r="D38" s="42">
        <v>3</v>
      </c>
      <c r="E38" s="43">
        <v>9</v>
      </c>
      <c r="F38" s="44">
        <v>9</v>
      </c>
      <c r="G38" s="45">
        <v>3</v>
      </c>
      <c r="H38" s="46">
        <v>8</v>
      </c>
      <c r="I38" s="43">
        <v>7</v>
      </c>
      <c r="J38" s="95"/>
      <c r="K38" s="89">
        <f ca="1">OFFSET(Очки!$A$2,F38,D38+OFFSET(Очки!$A$18,0,$C$42-1)-1)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OFFSET(Очки!$A$2,I38,G38+OFFSET(Очки!$A$18,0,$C$42-1)-1)</f>
        <v>1</v>
      </c>
      <c r="P38" s="39">
        <f ca="1">IF(I38&lt;H38,OFFSET(Очки!$A$20,2+H38-I38,IF(G38=1,13-H38,10+G38)),0)</f>
        <v>0.5</v>
      </c>
      <c r="Q38" s="39"/>
      <c r="R38" s="90"/>
      <c r="S38" s="102">
        <f t="shared" ca="1" si="0"/>
        <v>1.5</v>
      </c>
    </row>
    <row r="39" spans="1:19" ht="15.75">
      <c r="A39" s="40">
        <f ca="1">RANK(S39,S$6:OFFSET(S$6,0,0,COUNTA(B$6:B$41)))</f>
        <v>34</v>
      </c>
      <c r="B39" s="47" t="s">
        <v>270</v>
      </c>
      <c r="C39" s="33" t="s">
        <v>43</v>
      </c>
      <c r="D39" s="42">
        <v>3</v>
      </c>
      <c r="E39" s="43">
        <v>1</v>
      </c>
      <c r="F39" s="44">
        <v>10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OFFSET(Очки!$A$2,F39,D39+OFFSET(Очки!$A$18,0,$C$42-1)-1)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OFFSET(Очки!$A$2,I39,G39+OFFSET(Очки!$A$18,0,$C$42-1)-1)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>
      <c r="A40" s="40">
        <f ca="1">RANK(S40,S$6:OFFSET(S$6,0,0,COUNTA(B$6:B$41)))</f>
        <v>34</v>
      </c>
      <c r="B40" s="47" t="s">
        <v>268</v>
      </c>
      <c r="C40" s="33">
        <v>15</v>
      </c>
      <c r="D40" s="49">
        <v>3</v>
      </c>
      <c r="E40" s="50">
        <v>7</v>
      </c>
      <c r="F40" s="51">
        <v>11</v>
      </c>
      <c r="G40" s="45">
        <v>3</v>
      </c>
      <c r="H40" s="52">
        <v>10</v>
      </c>
      <c r="I40" s="50">
        <v>10</v>
      </c>
      <c r="J40" s="95"/>
      <c r="K40" s="89">
        <f ca="1">OFFSET(Очки!$A$2,F40,D40+OFFSET(Очки!$A$18,0,$C$42-1)-1)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OFFSET(Очки!$A$2,I40,G40+OFFSET(Очки!$A$18,0,$C$42-1)-1)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6.5" hidden="1" thickBot="1">
      <c r="A41" s="40">
        <f ca="1">RANK(S41,S$6:OFFSET(S$6,0,0,COUNTA(B$6:B$41)))</f>
        <v>34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>
        <f ca="1">OFFSET(Очки!$A$2,F41,D41+OFFSET(Очки!$A$18,0,$C$42-1)-1)</f>
        <v>0</v>
      </c>
      <c r="L41" s="59">
        <f ca="1">IF(F41&lt;E41,OFFSET(Очки!$A$20,2+E41-F41,IF(D41=1,13-E41,10+D41)),0)</f>
        <v>0</v>
      </c>
      <c r="M41" s="59"/>
      <c r="N41" s="93"/>
      <c r="O41" s="55">
        <f ca="1">OFFSET(Очки!$A$2,I41,G41+OFFSET(Очки!$A$18,0,$C$42-1)-1)</f>
        <v>0</v>
      </c>
      <c r="P41" s="59">
        <f ca="1">IF(I41&lt;H41,OFFSET(Очки!$A$20,2+H41-I41,IF(G41=1,13-H41,10+G41)),0)</f>
        <v>0</v>
      </c>
      <c r="Q41" s="59"/>
      <c r="R41" s="57"/>
      <c r="S41" s="103">
        <f t="shared" ref="S41" ca="1" si="1">SUM(J41:R41)</f>
        <v>0</v>
      </c>
    </row>
    <row r="42" spans="1:19" ht="15.75">
      <c r="A42" s="60"/>
      <c r="B42" s="61" t="s">
        <v>44</v>
      </c>
      <c r="C42" s="61">
        <f>COUNTA(B6:B41)</f>
        <v>35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sortState ref="A8:S9">
    <sortCondition descending="1" ref="A8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1">
    <cfRule type="expression" dxfId="3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topLeftCell="A3"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275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RANK(S6,S$6:OFFSET(S$6,0,0,COUNTA(B$6:B$50)))</f>
        <v>1</v>
      </c>
      <c r="B6" s="157" t="s">
        <v>198</v>
      </c>
      <c r="C6" s="100"/>
      <c r="D6" s="34">
        <v>1</v>
      </c>
      <c r="E6" s="35">
        <v>10</v>
      </c>
      <c r="F6" s="36">
        <v>3</v>
      </c>
      <c r="G6" s="37">
        <v>1</v>
      </c>
      <c r="H6" s="38">
        <v>10</v>
      </c>
      <c r="I6" s="35">
        <v>6</v>
      </c>
      <c r="J6" s="94">
        <v>2</v>
      </c>
      <c r="K6" s="86">
        <f ca="1">OFFSET(Очки!$A$2,F6,D6+OFFSET(Очки!$A$18,0,$C$51-1)-1)</f>
        <v>15</v>
      </c>
      <c r="L6" s="87">
        <f ca="1">IF(F6&lt;E6,OFFSET(Очки!$A$20,2+E6-F6,IF(D6=1,13-E6,10+D6)),0)</f>
        <v>7.3999999999999995</v>
      </c>
      <c r="M6" s="87">
        <v>2</v>
      </c>
      <c r="N6" s="91"/>
      <c r="O6" s="86">
        <f ca="1">OFFSET(Очки!$A$2,I6,G6+OFFSET(Очки!$A$18,0,$C$51-1)-1)</f>
        <v>12.5</v>
      </c>
      <c r="P6" s="87">
        <f ca="1">IF(I6&lt;H6,OFFSET(Очки!$A$20,2+H6-I6,IF(G6=1,13-H6,10+G6)),0)</f>
        <v>4.6999999999999993</v>
      </c>
      <c r="Q6" s="87">
        <v>2</v>
      </c>
      <c r="R6" s="88">
        <v>-4</v>
      </c>
      <c r="S6" s="101">
        <f t="shared" ref="S6:S40" ca="1" si="0">SUM(J6:R6)</f>
        <v>41.599999999999994</v>
      </c>
    </row>
    <row r="7" spans="1:19" ht="15.75">
      <c r="A7" s="40">
        <f ca="1">RANK(S7,S$6:OFFSET(S$6,0,0,COUNTA(B$6:B$50)))</f>
        <v>2</v>
      </c>
      <c r="B7" s="48" t="s">
        <v>174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11</v>
      </c>
      <c r="I7" s="43">
        <v>7</v>
      </c>
      <c r="J7" s="95"/>
      <c r="K7" s="89">
        <f ca="1">OFFSET(Очки!$A$2,F7,D7+OFFSET(Очки!$A$18,0,$C$51-1)-1)</f>
        <v>17</v>
      </c>
      <c r="L7" s="39">
        <f ca="1">IF(F7&lt;E7,OFFSET(Очки!$A$20,2+E7-F7,IF(D7=1,13-E7,10+D7)),0)</f>
        <v>2.2000000000000002</v>
      </c>
      <c r="M7" s="39">
        <v>2.5</v>
      </c>
      <c r="N7" s="92"/>
      <c r="O7" s="89">
        <f ca="1">OFFSET(Очки!$A$2,I7,G7+OFFSET(Очки!$A$18,0,$C$51-1)-1)</f>
        <v>12</v>
      </c>
      <c r="P7" s="39">
        <f ca="1">IF(I7&lt;H7,OFFSET(Очки!$A$20,2+H7-I7,IF(G7=1,13-H7,10+G7)),0)</f>
        <v>4.9000000000000004</v>
      </c>
      <c r="Q7" s="39">
        <v>0.5</v>
      </c>
      <c r="R7" s="90"/>
      <c r="S7" s="102">
        <f t="shared" ca="1" si="0"/>
        <v>39.1</v>
      </c>
    </row>
    <row r="8" spans="1:19" ht="15.75">
      <c r="A8" s="40">
        <f ca="1">RANK(S8,S$6:OFFSET(S$6,0,0,COUNTA(B$6:B$50)))</f>
        <v>3</v>
      </c>
      <c r="B8" s="47" t="s">
        <v>132</v>
      </c>
      <c r="C8" s="33" t="s">
        <v>43</v>
      </c>
      <c r="D8" s="42">
        <v>1</v>
      </c>
      <c r="E8" s="43">
        <v>11</v>
      </c>
      <c r="F8" s="44">
        <v>6</v>
      </c>
      <c r="G8" s="45">
        <v>1</v>
      </c>
      <c r="H8" s="46">
        <v>8</v>
      </c>
      <c r="I8" s="43">
        <v>8</v>
      </c>
      <c r="J8" s="95">
        <v>2.5</v>
      </c>
      <c r="K8" s="89">
        <f ca="1">OFFSET(Очки!$A$2,F8,D8+OFFSET(Очки!$A$18,0,$C$51-1)-1)</f>
        <v>12.5</v>
      </c>
      <c r="L8" s="39">
        <f ca="1">IF(F8&lt;E8,OFFSET(Очки!$A$20,2+E8-F8,IF(D8=1,13-E8,10+D8)),0)</f>
        <v>6</v>
      </c>
      <c r="M8" s="39">
        <v>1</v>
      </c>
      <c r="N8" s="92"/>
      <c r="O8" s="89">
        <f ca="1">OFFSET(Очки!$A$2,I8,G8+OFFSET(Очки!$A$18,0,$C$51-1)-1)</f>
        <v>11.5</v>
      </c>
      <c r="P8" s="39">
        <f ca="1">IF(I8&lt;H8,OFFSET(Очки!$A$20,2+H8-I8,IF(G8=1,13-H8,10+G8)),0)</f>
        <v>0</v>
      </c>
      <c r="Q8" s="39">
        <v>2.5</v>
      </c>
      <c r="R8" s="90"/>
      <c r="S8" s="102">
        <f t="shared" ca="1" si="0"/>
        <v>36</v>
      </c>
    </row>
    <row r="9" spans="1:19" ht="15.75">
      <c r="A9" s="40">
        <f ca="1">RANK(S9,S$6:OFFSET(S$6,0,0,COUNTA(B$6:B$50)))</f>
        <v>4</v>
      </c>
      <c r="B9" s="47" t="s">
        <v>228</v>
      </c>
      <c r="C9" s="33" t="s">
        <v>43</v>
      </c>
      <c r="D9" s="42">
        <v>1</v>
      </c>
      <c r="E9" s="43">
        <v>9</v>
      </c>
      <c r="F9" s="44">
        <v>4</v>
      </c>
      <c r="G9" s="45">
        <v>1</v>
      </c>
      <c r="H9" s="46">
        <v>7</v>
      </c>
      <c r="I9" s="43">
        <v>9</v>
      </c>
      <c r="J9" s="95">
        <v>1.5</v>
      </c>
      <c r="K9" s="89">
        <f ca="1">OFFSET(Очки!$A$2,F9,D9+OFFSET(Очки!$A$18,0,$C$51-1)-1)</f>
        <v>14</v>
      </c>
      <c r="L9" s="39">
        <f ca="1">IF(F9&lt;E9,OFFSET(Очки!$A$20,2+E9-F9,IF(D9=1,13-E9,10+D9)),0)</f>
        <v>5.4</v>
      </c>
      <c r="M9" s="39">
        <v>0.5</v>
      </c>
      <c r="N9" s="92"/>
      <c r="O9" s="89">
        <f ca="1">OFFSET(Очки!$A$2,I9,G9+OFFSET(Очки!$A$18,0,$C$51-1)-1)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32.4</v>
      </c>
    </row>
    <row r="10" spans="1:19" ht="15.75">
      <c r="A10" s="40">
        <f ca="1">RANK(S10,S$6:OFFSET(S$6,0,0,COUNTA(B$6:B$50)))</f>
        <v>5</v>
      </c>
      <c r="B10" s="47" t="s">
        <v>206</v>
      </c>
      <c r="C10" s="33">
        <v>20</v>
      </c>
      <c r="D10" s="42">
        <v>1</v>
      </c>
      <c r="E10" s="43">
        <v>1</v>
      </c>
      <c r="F10" s="44">
        <v>2</v>
      </c>
      <c r="G10" s="45">
        <v>1</v>
      </c>
      <c r="H10" s="46">
        <v>5</v>
      </c>
      <c r="I10" s="43">
        <v>5</v>
      </c>
      <c r="J10" s="95"/>
      <c r="K10" s="89">
        <f ca="1">OFFSET(Очки!$A$2,F10,D10+OFFSET(Очки!$A$18,0,$C$51-1)-1)</f>
        <v>16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OFFSET(Очки!$A$2,I10,G10+OFFSET(Очки!$A$18,0,$C$51-1)-1)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>
      <c r="A11" s="40">
        <f ca="1">RANK(S11,S$6:OFFSET(S$6,0,0,COUNTA(B$6:B$50)))</f>
        <v>6</v>
      </c>
      <c r="B11" s="47" t="s">
        <v>280</v>
      </c>
      <c r="C11" s="33" t="s">
        <v>43</v>
      </c>
      <c r="D11" s="42">
        <v>1</v>
      </c>
      <c r="E11" s="43">
        <v>3</v>
      </c>
      <c r="F11" s="44">
        <v>7</v>
      </c>
      <c r="G11" s="45">
        <v>1</v>
      </c>
      <c r="H11" s="46">
        <v>3</v>
      </c>
      <c r="I11" s="43">
        <v>2</v>
      </c>
      <c r="J11" s="95"/>
      <c r="K11" s="89">
        <f ca="1">OFFSET(Очки!$A$2,F11,D11+OFFSET(Очки!$A$18,0,$C$51-1)-1)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OFFSET(Очки!$A$2,I11,G11+OFFSET(Очки!$A$18,0,$C$51-1)-1)</f>
        <v>16</v>
      </c>
      <c r="P11" s="39">
        <f ca="1">IF(I11&lt;H11,OFFSET(Очки!$A$20,2+H11-I11,IF(G11=1,13-H11,10+G11)),0)</f>
        <v>0.7</v>
      </c>
      <c r="Q11" s="39"/>
      <c r="R11" s="90"/>
      <c r="S11" s="102">
        <f t="shared" ca="1" si="0"/>
        <v>28.7</v>
      </c>
    </row>
    <row r="12" spans="1:19" ht="15.75">
      <c r="A12" s="40">
        <f ca="1">RANK(S12,S$6:OFFSET(S$6,0,0,COUNTA(B$6:B$50)))</f>
        <v>7</v>
      </c>
      <c r="B12" s="47" t="s">
        <v>69</v>
      </c>
      <c r="C12" s="33" t="s">
        <v>43</v>
      </c>
      <c r="D12" s="42">
        <v>2</v>
      </c>
      <c r="E12" s="43">
        <v>1</v>
      </c>
      <c r="F12" s="44">
        <v>1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OFFSET(Очки!$A$2,F12,D12+OFFSET(Очки!$A$18,0,$C$51-1)-1)</f>
        <v>11.5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OFFSET(Очки!$A$2,I12,G12+OFFSET(Очки!$A$18,0,$C$51-1)-1)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28.5</v>
      </c>
    </row>
    <row r="13" spans="1:19" ht="15.75">
      <c r="A13" s="40">
        <f ca="1">RANK(S13,S$6:OFFSET(S$6,0,0,COUNTA(B$6:B$50)))</f>
        <v>8</v>
      </c>
      <c r="B13" s="47" t="s">
        <v>65</v>
      </c>
      <c r="C13" s="33">
        <v>7.5</v>
      </c>
      <c r="D13" s="42">
        <v>2</v>
      </c>
      <c r="E13" s="43">
        <v>2</v>
      </c>
      <c r="F13" s="44">
        <v>2</v>
      </c>
      <c r="G13" s="45">
        <v>1</v>
      </c>
      <c r="H13" s="46">
        <v>6</v>
      </c>
      <c r="I13" s="43">
        <v>3</v>
      </c>
      <c r="J13" s="95"/>
      <c r="K13" s="89">
        <f ca="1">OFFSET(Очки!$A$2,F13,D13+OFFSET(Очки!$A$18,0,$C$51-1)-1)</f>
        <v>10.5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OFFSET(Очки!$A$2,I13,G13+OFFSET(Очки!$A$18,0,$C$51-1)-1)</f>
        <v>15</v>
      </c>
      <c r="P13" s="39">
        <f ca="1">IF(I13&lt;H13,OFFSET(Очки!$A$20,2+H13-I13,IF(G13=1,13-H13,10+G13)),0)</f>
        <v>2.7</v>
      </c>
      <c r="Q13" s="39"/>
      <c r="R13" s="90"/>
      <c r="S13" s="102">
        <f t="shared" ca="1" si="0"/>
        <v>28.2</v>
      </c>
    </row>
    <row r="14" spans="1:19" ht="15.75">
      <c r="A14" s="40">
        <f ca="1">RANK(S14,S$6:OFFSET(S$6,0,0,COUNTA(B$6:B$50)))</f>
        <v>9</v>
      </c>
      <c r="B14" s="47" t="s">
        <v>278</v>
      </c>
      <c r="C14" s="33" t="s">
        <v>43</v>
      </c>
      <c r="D14" s="42">
        <v>1</v>
      </c>
      <c r="E14" s="43">
        <v>6</v>
      </c>
      <c r="F14" s="44">
        <v>5</v>
      </c>
      <c r="G14" s="45">
        <v>1</v>
      </c>
      <c r="H14" s="46">
        <v>2</v>
      </c>
      <c r="I14" s="43">
        <v>10</v>
      </c>
      <c r="J14" s="95"/>
      <c r="K14" s="89">
        <f ca="1">OFFSET(Очки!$A$2,F14,D14+OFFSET(Очки!$A$18,0,$C$51-1)-1)</f>
        <v>13</v>
      </c>
      <c r="L14" s="39">
        <f ca="1">IF(F14&lt;E14,OFFSET(Очки!$A$20,2+E14-F14,IF(D14=1,13-E14,10+D14)),0)</f>
        <v>1</v>
      </c>
      <c r="M14" s="39"/>
      <c r="N14" s="92">
        <v>-2</v>
      </c>
      <c r="O14" s="89">
        <f ca="1">OFFSET(Очки!$A$2,I14,G14+OFFSET(Очки!$A$18,0,$C$51-1)-1)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22.5</v>
      </c>
    </row>
    <row r="15" spans="1:19" ht="15.75">
      <c r="A15" s="40">
        <f ca="1">RANK(S15,S$6:OFFSET(S$6,0,0,COUNTA(B$6:B$50)))</f>
        <v>10</v>
      </c>
      <c r="B15" s="47" t="s">
        <v>249</v>
      </c>
      <c r="C15" s="33" t="s">
        <v>43</v>
      </c>
      <c r="D15" s="42">
        <v>1</v>
      </c>
      <c r="E15" s="43">
        <v>5</v>
      </c>
      <c r="F15" s="44">
        <v>10</v>
      </c>
      <c r="G15" s="45">
        <v>1</v>
      </c>
      <c r="H15" s="46">
        <v>9</v>
      </c>
      <c r="I15" s="43">
        <v>11</v>
      </c>
      <c r="J15" s="95"/>
      <c r="K15" s="89">
        <f ca="1">OFFSET(Очки!$A$2,F15,D15+OFFSET(Очки!$A$18,0,$C$51-1)-1)</f>
        <v>10.5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OFFSET(Очки!$A$2,I15,G15+OFFSET(Очки!$A$18,0,$C$51-1)-1)</f>
        <v>10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RANK(S16,S$6:OFFSET(S$6,0,0,COUNTA(B$6:B$50)))</f>
        <v>11</v>
      </c>
      <c r="B16" s="32" t="s">
        <v>123</v>
      </c>
      <c r="C16" s="33">
        <v>15</v>
      </c>
      <c r="D16" s="42">
        <v>1</v>
      </c>
      <c r="E16" s="43">
        <v>8</v>
      </c>
      <c r="F16" s="44">
        <v>11</v>
      </c>
      <c r="G16" s="45">
        <v>2</v>
      </c>
      <c r="H16" s="46">
        <v>11</v>
      </c>
      <c r="I16" s="43">
        <v>7</v>
      </c>
      <c r="J16" s="95">
        <v>1</v>
      </c>
      <c r="K16" s="89">
        <f ca="1">OFFSET(Очки!$A$2,F16,D16+OFFSET(Очки!$A$18,0,$C$51-1)-1)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OFFSET(Очки!$A$2,I16,G16+OFFSET(Очки!$A$18,0,$C$51-1)-1)</f>
        <v>6.5</v>
      </c>
      <c r="P16" s="39">
        <f ca="1">IF(I16&lt;H16,OFFSET(Очки!$A$20,2+H16-I16,IF(G16=1,13-H16,10+G16)),0)</f>
        <v>2.8</v>
      </c>
      <c r="Q16" s="39">
        <v>1</v>
      </c>
      <c r="R16" s="90"/>
      <c r="S16" s="102">
        <f t="shared" ca="1" si="0"/>
        <v>21.3</v>
      </c>
    </row>
    <row r="17" spans="1:19" ht="15.75">
      <c r="A17" s="40">
        <f ca="1">RANK(S17,S$6:OFFSET(S$6,0,0,COUNTA(B$6:B$50)))</f>
        <v>12</v>
      </c>
      <c r="B17" s="47" t="s">
        <v>149</v>
      </c>
      <c r="C17" s="33">
        <v>7.5</v>
      </c>
      <c r="D17" s="42">
        <v>2</v>
      </c>
      <c r="E17" s="43">
        <v>11</v>
      </c>
      <c r="F17" s="44">
        <v>11</v>
      </c>
      <c r="G17" s="45">
        <v>1</v>
      </c>
      <c r="H17" s="46">
        <v>4</v>
      </c>
      <c r="I17" s="43">
        <v>4</v>
      </c>
      <c r="J17" s="95"/>
      <c r="K17" s="89">
        <f ca="1">OFFSET(Очки!$A$2,F17,D17+OFFSET(Очки!$A$18,0,$C$51-1)-1)</f>
        <v>4.5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OFFSET(Очки!$A$2,I17,G17+OFFSET(Очки!$A$18,0,$C$51-1)-1)</f>
        <v>14</v>
      </c>
      <c r="P17" s="39">
        <f ca="1">IF(I17&lt;H17,OFFSET(Очки!$A$20,2+H17-I17,IF(G17=1,13-H17,10+G17)),0)</f>
        <v>0</v>
      </c>
      <c r="Q17" s="39">
        <v>1.5</v>
      </c>
      <c r="R17" s="90"/>
      <c r="S17" s="102">
        <f t="shared" ca="1" si="0"/>
        <v>20</v>
      </c>
    </row>
    <row r="18" spans="1:19" ht="15.75">
      <c r="A18" s="40">
        <f ca="1">RANK(S18,S$6:OFFSET(S$6,0,0,COUNTA(B$6:B$50)))</f>
        <v>13</v>
      </c>
      <c r="B18" s="47" t="s">
        <v>159</v>
      </c>
      <c r="C18" s="33">
        <v>15</v>
      </c>
      <c r="D18" s="42">
        <v>1</v>
      </c>
      <c r="E18" s="43">
        <v>7</v>
      </c>
      <c r="F18" s="44">
        <v>9</v>
      </c>
      <c r="G18" s="45">
        <v>2</v>
      </c>
      <c r="H18" s="46">
        <v>10</v>
      </c>
      <c r="I18" s="43">
        <v>8</v>
      </c>
      <c r="J18" s="95">
        <v>0.5</v>
      </c>
      <c r="K18" s="89">
        <f ca="1">OFFSET(Очки!$A$2,F18,D18+OFFSET(Очки!$A$18,0,$C$51-1)-1)</f>
        <v>11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OFFSET(Очки!$A$2,I18,G18+OFFSET(Очки!$A$18,0,$C$51-1)-1)</f>
        <v>6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18.899999999999999</v>
      </c>
    </row>
    <row r="19" spans="1:19" ht="15.75">
      <c r="A19" s="40">
        <f ca="1">RANK(S19,S$6:OFFSET(S$6,0,0,COUNTA(B$6:B$50)))</f>
        <v>14</v>
      </c>
      <c r="B19" s="47" t="s">
        <v>184</v>
      </c>
      <c r="C19" s="33">
        <v>20</v>
      </c>
      <c r="D19" s="42">
        <v>3</v>
      </c>
      <c r="E19" s="43">
        <v>7</v>
      </c>
      <c r="F19" s="44">
        <v>1</v>
      </c>
      <c r="G19" s="45">
        <v>3</v>
      </c>
      <c r="H19" s="46">
        <v>11</v>
      </c>
      <c r="I19" s="43">
        <v>2</v>
      </c>
      <c r="J19" s="95"/>
      <c r="K19" s="89">
        <f ca="1">OFFSET(Очки!$A$2,F19,D19+OFFSET(Очки!$A$18,0,$C$51-1)-1)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OFFSET(Очки!$A$2,I19,G19+OFFSET(Очки!$A$18,0,$C$51-1)-1)</f>
        <v>5</v>
      </c>
      <c r="P19" s="39">
        <f ca="1">IF(I19&lt;H19,OFFSET(Очки!$A$20,2+H19-I19,IF(G19=1,13-H19,10+G19)),0)</f>
        <v>4.5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RANK(S20,S$6:OFFSET(S$6,0,0,COUNTA(B$6:B$50)))</f>
        <v>15</v>
      </c>
      <c r="B20" s="47" t="s">
        <v>240</v>
      </c>
      <c r="C20" s="33" t="s">
        <v>43</v>
      </c>
      <c r="D20" s="42">
        <v>2</v>
      </c>
      <c r="E20" s="43">
        <v>5</v>
      </c>
      <c r="F20" s="44">
        <v>5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OFFSET(Очки!$A$2,F20,D20+OFFSET(Очки!$A$18,0,$C$51-1)-1)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OFFSET(Очки!$A$2,I20,G20+OFFSET(Очки!$A$18,0,$C$51-1)-1)</f>
        <v>11.5</v>
      </c>
      <c r="P20" s="39">
        <f ca="1">IF(I20&lt;H20,OFFSET(Очки!$A$20,2+H20-I20,IF(G20=1,13-H20,10+G20)),0)</f>
        <v>0.7</v>
      </c>
      <c r="Q20" s="39"/>
      <c r="R20" s="90">
        <v>-2</v>
      </c>
      <c r="S20" s="102">
        <f t="shared" ca="1" si="0"/>
        <v>17.7</v>
      </c>
    </row>
    <row r="21" spans="1:19" ht="15.75">
      <c r="A21" s="40">
        <f ca="1">RANK(S21,S$6:OFFSET(S$6,0,0,COUNTA(B$6:B$50)))</f>
        <v>16</v>
      </c>
      <c r="B21" s="47" t="s">
        <v>256</v>
      </c>
      <c r="C21" s="33" t="s">
        <v>43</v>
      </c>
      <c r="D21" s="42">
        <v>2</v>
      </c>
      <c r="E21" s="43">
        <v>6</v>
      </c>
      <c r="F21" s="44">
        <v>4</v>
      </c>
      <c r="G21" s="45">
        <v>2</v>
      </c>
      <c r="H21" s="46">
        <v>8</v>
      </c>
      <c r="I21" s="43">
        <v>5</v>
      </c>
      <c r="J21" s="95"/>
      <c r="K21" s="89">
        <f ca="1">OFFSET(Очки!$A$2,F21,D21+OFFSET(Очки!$A$18,0,$C$51-1)-1)</f>
        <v>8.5</v>
      </c>
      <c r="L21" s="39">
        <f ca="1">IF(F21&lt;E21,OFFSET(Очки!$A$20,2+E21-F21,IF(D21=1,13-E21,10+D21)),0)</f>
        <v>1.4</v>
      </c>
      <c r="M21" s="39"/>
      <c r="N21" s="92"/>
      <c r="O21" s="89">
        <f ca="1">OFFSET(Очки!$A$2,I21,G21+OFFSET(Очки!$A$18,0,$C$51-1)-1)</f>
        <v>7.5</v>
      </c>
      <c r="P21" s="39">
        <f ca="1">IF(I21&lt;H21,OFFSET(Очки!$A$20,2+H21-I21,IF(G21=1,13-H21,10+G21)),0)</f>
        <v>2.1</v>
      </c>
      <c r="Q21" s="39"/>
      <c r="R21" s="90">
        <v>-2</v>
      </c>
      <c r="S21" s="102">
        <f t="shared" ca="1" si="0"/>
        <v>17.5</v>
      </c>
    </row>
    <row r="22" spans="1:19" ht="15.75">
      <c r="A22" s="40">
        <f ca="1">RANK(S22,S$6:OFFSET(S$6,0,0,COUNTA(B$6:B$50)))</f>
        <v>17</v>
      </c>
      <c r="B22" s="47" t="s">
        <v>175</v>
      </c>
      <c r="C22" s="33">
        <v>2.5</v>
      </c>
      <c r="D22" s="42">
        <v>2</v>
      </c>
      <c r="E22" s="43">
        <v>4</v>
      </c>
      <c r="F22" s="44">
        <v>6</v>
      </c>
      <c r="G22" s="45">
        <v>2</v>
      </c>
      <c r="H22" s="46">
        <v>5</v>
      </c>
      <c r="I22" s="43">
        <v>4</v>
      </c>
      <c r="J22" s="95"/>
      <c r="K22" s="89">
        <f ca="1">OFFSET(Очки!$A$2,F22,D22+OFFSET(Очки!$A$18,0,$C$51-1)-1)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OFFSET(Очки!$A$2,I22,G22+OFFSET(Очки!$A$18,0,$C$51-1)-1)</f>
        <v>8.5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16.2</v>
      </c>
    </row>
    <row r="23" spans="1:19" ht="15.75">
      <c r="A23" s="40">
        <f ca="1">RANK(S23,S$6:OFFSET(S$6,0,0,COUNTA(B$6:B$50)))</f>
        <v>18</v>
      </c>
      <c r="B23" s="47" t="s">
        <v>153</v>
      </c>
      <c r="C23" s="33" t="s">
        <v>43</v>
      </c>
      <c r="D23" s="42">
        <v>2</v>
      </c>
      <c r="E23" s="43">
        <v>3</v>
      </c>
      <c r="F23" s="44">
        <v>3</v>
      </c>
      <c r="G23" s="45">
        <v>3</v>
      </c>
      <c r="H23" s="46">
        <v>10</v>
      </c>
      <c r="I23" s="43">
        <v>4</v>
      </c>
      <c r="J23" s="95"/>
      <c r="K23" s="89">
        <f ca="1">OFFSET(Очки!$A$2,F23,D23+OFFSET(Очки!$A$18,0,$C$51-1)-1)</f>
        <v>9.5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OFFSET(Очки!$A$2,I23,G23+OFFSET(Очки!$A$18,0,$C$51-1)-1)</f>
        <v>3</v>
      </c>
      <c r="P23" s="39">
        <f ca="1">IF(I23&lt;H23,OFFSET(Очки!$A$20,2+H23-I23,IF(G23=1,13-H23,10+G23)),0)</f>
        <v>3</v>
      </c>
      <c r="Q23" s="39"/>
      <c r="R23" s="90"/>
      <c r="S23" s="102">
        <f t="shared" ca="1" si="0"/>
        <v>15.5</v>
      </c>
    </row>
    <row r="24" spans="1:19" ht="15.75">
      <c r="A24" s="40">
        <f ca="1">RANK(S24,S$6:OFFSET(S$6,0,0,COUNTA(B$6:B$50)))</f>
        <v>19</v>
      </c>
      <c r="B24" s="47" t="s">
        <v>273</v>
      </c>
      <c r="C24" s="33">
        <v>20</v>
      </c>
      <c r="D24" s="42">
        <v>2</v>
      </c>
      <c r="E24" s="43">
        <v>9</v>
      </c>
      <c r="F24" s="44">
        <v>9</v>
      </c>
      <c r="G24" s="45">
        <v>2</v>
      </c>
      <c r="H24" s="46">
        <v>3</v>
      </c>
      <c r="I24" s="43">
        <v>3</v>
      </c>
      <c r="J24" s="95"/>
      <c r="K24" s="89">
        <f ca="1">OFFSET(Очки!$A$2,F24,D24+OFFSET(Очки!$A$18,0,$C$51-1)-1)</f>
        <v>5.5</v>
      </c>
      <c r="L24" s="39">
        <f ca="1">IF(F24&lt;E24,OFFSET(Очки!$A$20,2+E24-F24,IF(D24=1,13-E24,10+D24)),0)</f>
        <v>0</v>
      </c>
      <c r="M24" s="39"/>
      <c r="N24" s="92">
        <v>-2</v>
      </c>
      <c r="O24" s="89">
        <f ca="1">OFFSET(Очки!$A$2,I24,G24+OFFSET(Очки!$A$18,0,$C$51-1)-1)</f>
        <v>9.5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RANK(S25,S$6:OFFSET(S$6,0,0,COUNTA(B$6:B$50)))</f>
        <v>20</v>
      </c>
      <c r="B25" s="47" t="s">
        <v>170</v>
      </c>
      <c r="C25" s="33" t="s">
        <v>43</v>
      </c>
      <c r="D25" s="42">
        <v>2</v>
      </c>
      <c r="E25" s="43">
        <v>8</v>
      </c>
      <c r="F25" s="44">
        <v>8</v>
      </c>
      <c r="G25" s="45">
        <v>2</v>
      </c>
      <c r="H25" s="46">
        <v>7</v>
      </c>
      <c r="I25" s="43">
        <v>9</v>
      </c>
      <c r="J25" s="95"/>
      <c r="K25" s="89">
        <f ca="1">OFFSET(Очки!$A$2,F25,D25+OFFSET(Очки!$A$18,0,$C$51-1)-1)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OFFSET(Очки!$A$2,I25,G25+OFFSET(Очки!$A$18,0,$C$51-1)-1)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11.5</v>
      </c>
    </row>
    <row r="26" spans="1:19" ht="15.75">
      <c r="A26" s="40">
        <f ca="1">RANK(S26,S$6:OFFSET(S$6,0,0,COUNTA(B$6:B$50)))</f>
        <v>20</v>
      </c>
      <c r="B26" s="47" t="s">
        <v>60</v>
      </c>
      <c r="C26" s="33" t="s">
        <v>43</v>
      </c>
      <c r="D26" s="42">
        <v>2</v>
      </c>
      <c r="E26" s="43">
        <v>7</v>
      </c>
      <c r="F26" s="44">
        <v>7</v>
      </c>
      <c r="G26" s="45">
        <v>2</v>
      </c>
      <c r="H26" s="46">
        <v>4</v>
      </c>
      <c r="I26" s="43">
        <v>10</v>
      </c>
      <c r="J26" s="95"/>
      <c r="K26" s="89">
        <f ca="1">OFFSET(Очки!$A$2,F26,D26+OFFSET(Очки!$A$18,0,$C$51-1)-1)</f>
        <v>6.5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RANK(S27,S$6:OFFSET(S$6,0,0,COUNTA(B$6:B$50)))</f>
        <v>20</v>
      </c>
      <c r="B27" s="32" t="s">
        <v>250</v>
      </c>
      <c r="C27" s="33">
        <v>7.5</v>
      </c>
      <c r="D27" s="42">
        <v>1</v>
      </c>
      <c r="E27" s="43">
        <v>2</v>
      </c>
      <c r="F27" s="44">
        <v>8</v>
      </c>
      <c r="G27" s="45">
        <v>2</v>
      </c>
      <c r="H27" s="46">
        <v>6</v>
      </c>
      <c r="I27" s="43">
        <v>6</v>
      </c>
      <c r="J27" s="95"/>
      <c r="K27" s="89">
        <f ca="1">OFFSET(Очки!$A$2,F27,D27+OFFSET(Очки!$A$18,0,$C$51-1)-1)</f>
        <v>11.5</v>
      </c>
      <c r="L27" s="39">
        <f ca="1">IF(F27&lt;E27,OFFSET(Очки!$A$20,2+E27-F27,IF(D27=1,13-E27,10+D27)),0)</f>
        <v>0</v>
      </c>
      <c r="M27" s="39"/>
      <c r="N27" s="92">
        <v>-3</v>
      </c>
      <c r="O27" s="89">
        <f ca="1">OFFSET(Очки!$A$2,I27,G27+OFFSET(Очки!$A$18,0,$C$51-1)-1)</f>
        <v>7</v>
      </c>
      <c r="P27" s="39">
        <f ca="1">IF(I27&lt;H27,OFFSET(Очки!$A$20,2+H27-I27,IF(G27=1,13-H27,10+G27)),0)</f>
        <v>0</v>
      </c>
      <c r="Q27" s="39"/>
      <c r="R27" s="90">
        <v>-4</v>
      </c>
      <c r="S27" s="102">
        <f t="shared" ca="1" si="0"/>
        <v>11.5</v>
      </c>
    </row>
    <row r="28" spans="1:19" ht="15.75">
      <c r="A28" s="40">
        <f ca="1">RANK(S28,S$6:OFFSET(S$6,0,0,COUNTA(B$6:B$50)))</f>
        <v>23</v>
      </c>
      <c r="B28" s="47" t="s">
        <v>279</v>
      </c>
      <c r="C28" s="33">
        <v>5</v>
      </c>
      <c r="D28" s="42">
        <v>3</v>
      </c>
      <c r="E28" s="43">
        <v>2</v>
      </c>
      <c r="F28" s="44">
        <v>2</v>
      </c>
      <c r="G28" s="45">
        <v>3</v>
      </c>
      <c r="H28" s="46">
        <v>1</v>
      </c>
      <c r="I28" s="43">
        <v>1</v>
      </c>
      <c r="J28" s="95"/>
      <c r="K28" s="89">
        <f ca="1">OFFSET(Очки!$A$2,F28,D28+OFFSET(Очки!$A$18,0,$C$51-1)-1)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OFFSET(Очки!$A$2,I28,G28+OFFSET(Очки!$A$18,0,$C$51-1)-1)</f>
        <v>6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11</v>
      </c>
    </row>
    <row r="29" spans="1:19" ht="15.75">
      <c r="A29" s="40">
        <f ca="1">RANK(S29,S$6:OFFSET(S$6,0,0,COUNTA(B$6:B$50)))</f>
        <v>24</v>
      </c>
      <c r="B29" s="47" t="s">
        <v>134</v>
      </c>
      <c r="C29" s="33" t="s">
        <v>43</v>
      </c>
      <c r="D29" s="42">
        <v>3</v>
      </c>
      <c r="E29" s="43">
        <v>10</v>
      </c>
      <c r="F29" s="44">
        <v>10</v>
      </c>
      <c r="G29" s="45">
        <v>2</v>
      </c>
      <c r="H29" s="46">
        <v>1</v>
      </c>
      <c r="I29" s="43">
        <v>2</v>
      </c>
      <c r="J29" s="95"/>
      <c r="K29" s="89">
        <f ca="1">OFFSET(Очки!$A$2,F29,D29+OFFSET(Очки!$A$18,0,$C$51-1)-1)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OFFSET(Очки!$A$2,I29,G29+OFFSET(Очки!$A$18,0,$C$51-1)-1)</f>
        <v>10.5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RANK(S30,S$6:OFFSET(S$6,0,0,COUNTA(B$6:B$50)))</f>
        <v>25</v>
      </c>
      <c r="B30" s="48" t="s">
        <v>242</v>
      </c>
      <c r="C30" s="33" t="s">
        <v>43</v>
      </c>
      <c r="D30" s="42">
        <v>2</v>
      </c>
      <c r="E30" s="43">
        <v>10</v>
      </c>
      <c r="F30" s="44">
        <v>10</v>
      </c>
      <c r="G30" s="45">
        <v>2</v>
      </c>
      <c r="H30" s="46">
        <v>9</v>
      </c>
      <c r="I30" s="43">
        <v>11</v>
      </c>
      <c r="J30" s="95"/>
      <c r="K30" s="89">
        <f ca="1">OFFSET(Очки!$A$2,F30,D30+OFFSET(Очки!$A$18,0,$C$51-1)-1)</f>
        <v>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OFFSET(Очки!$A$2,I30,G30+OFFSET(Очки!$A$18,0,$C$51-1)-1)</f>
        <v>4.5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9.5</v>
      </c>
    </row>
    <row r="31" spans="1:19" ht="15.75">
      <c r="A31" s="40">
        <f ca="1">RANK(S31,S$6:OFFSET(S$6,0,0,COUNTA(B$6:B$50)))</f>
        <v>26</v>
      </c>
      <c r="B31" s="47" t="s">
        <v>277</v>
      </c>
      <c r="C31" s="33" t="s">
        <v>43</v>
      </c>
      <c r="D31" s="42">
        <v>3</v>
      </c>
      <c r="E31" s="43">
        <v>5</v>
      </c>
      <c r="F31" s="44">
        <v>3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OFFSET(Очки!$A$2,F31,D31+OFFSET(Очки!$A$18,0,$C$51-1)-1)</f>
        <v>4</v>
      </c>
      <c r="L31" s="39">
        <f ca="1">IF(F31&lt;E31,OFFSET(Очки!$A$20,2+E31-F31,IF(D31=1,13-E31,10+D31)),0)</f>
        <v>1</v>
      </c>
      <c r="M31" s="39"/>
      <c r="N31" s="92"/>
      <c r="O31" s="89">
        <f ca="1">OFFSET(Очки!$A$2,I31,G31+OFFSET(Очки!$A$18,0,$C$51-1)-1)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7</v>
      </c>
    </row>
    <row r="32" spans="1:19" ht="15.75">
      <c r="A32" s="40">
        <f ca="1">RANK(S32,S$6:OFFSET(S$6,0,0,COUNTA(B$6:B$50)))</f>
        <v>27</v>
      </c>
      <c r="B32" s="47" t="s">
        <v>181</v>
      </c>
      <c r="C32" s="33">
        <v>7.5</v>
      </c>
      <c r="D32" s="42">
        <v>3</v>
      </c>
      <c r="E32" s="43">
        <v>11</v>
      </c>
      <c r="F32" s="44">
        <v>4</v>
      </c>
      <c r="G32" s="45">
        <v>3</v>
      </c>
      <c r="H32" s="46">
        <v>8</v>
      </c>
      <c r="I32" s="43">
        <v>9</v>
      </c>
      <c r="J32" s="95"/>
      <c r="K32" s="89">
        <f ca="1">OFFSET(Очки!$A$2,F32,D32+OFFSET(Очки!$A$18,0,$C$51-1)-1)</f>
        <v>3</v>
      </c>
      <c r="L32" s="39">
        <f ca="1">IF(F32&lt;E32,OFFSET(Очки!$A$20,2+E32-F32,IF(D32=1,13-E32,10+D32)),0)</f>
        <v>3.5</v>
      </c>
      <c r="M32" s="39"/>
      <c r="N32" s="92"/>
      <c r="O32" s="89">
        <f ca="1">OFFSET(Очки!$A$2,I32,G32+OFFSET(Очки!$A$18,0,$C$51-1)-1)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6.5</v>
      </c>
    </row>
    <row r="33" spans="1:19" ht="15.75">
      <c r="A33" s="40">
        <f ca="1">RANK(S33,S$6:OFFSET(S$6,0,0,COUNTA(B$6:B$50)))</f>
        <v>28</v>
      </c>
      <c r="B33" s="41" t="s">
        <v>157</v>
      </c>
      <c r="C33" s="33">
        <v>15</v>
      </c>
      <c r="D33" s="42">
        <v>3</v>
      </c>
      <c r="E33" s="43">
        <v>6</v>
      </c>
      <c r="F33" s="44">
        <v>5</v>
      </c>
      <c r="G33" s="45">
        <v>3</v>
      </c>
      <c r="H33" s="46">
        <v>6</v>
      </c>
      <c r="I33" s="43">
        <v>3</v>
      </c>
      <c r="J33" s="95"/>
      <c r="K33" s="89">
        <f ca="1">OFFSET(Очки!$A$2,F33,D33+OFFSET(Очки!$A$18,0,$C$51-1)-1)</f>
        <v>2</v>
      </c>
      <c r="L33" s="39">
        <f ca="1">IF(F33&lt;E33,OFFSET(Очки!$A$20,2+E33-F33,IF(D33=1,13-E33,10+D33)),0)</f>
        <v>0.5</v>
      </c>
      <c r="M33" s="39"/>
      <c r="N33" s="92">
        <v>-5</v>
      </c>
      <c r="O33" s="89">
        <f ca="1">OFFSET(Очки!$A$2,I33,G33+OFFSET(Очки!$A$18,0,$C$51-1)-1)</f>
        <v>4</v>
      </c>
      <c r="P33" s="39">
        <f ca="1">IF(I33&lt;H33,OFFSET(Очки!$A$20,2+H33-I33,IF(G33=1,13-H33,10+G33)),0)</f>
        <v>1.5</v>
      </c>
      <c r="Q33" s="39"/>
      <c r="R33" s="90"/>
      <c r="S33" s="102">
        <f t="shared" ca="1" si="0"/>
        <v>3</v>
      </c>
    </row>
    <row r="34" spans="1:19" ht="15.75">
      <c r="A34" s="40">
        <f ca="1">RANK(S34,S$6:OFFSET(S$6,0,0,COUNTA(B$6:B$50)))</f>
        <v>28</v>
      </c>
      <c r="B34" s="47" t="s">
        <v>276</v>
      </c>
      <c r="C34" s="33" t="s">
        <v>43</v>
      </c>
      <c r="D34" s="42">
        <v>3</v>
      </c>
      <c r="E34" s="43">
        <v>9</v>
      </c>
      <c r="F34" s="44">
        <v>7</v>
      </c>
      <c r="G34" s="45">
        <v>3</v>
      </c>
      <c r="H34" s="46">
        <v>7</v>
      </c>
      <c r="I34" s="43">
        <v>7</v>
      </c>
      <c r="J34" s="95"/>
      <c r="K34" s="89">
        <f ca="1">OFFSET(Очки!$A$2,F34,D34+OFFSET(Очки!$A$18,0,$C$51-1)-1)</f>
        <v>1</v>
      </c>
      <c r="L34" s="39">
        <f ca="1">IF(F34&lt;E34,OFFSET(Очки!$A$20,2+E34-F34,IF(D34=1,13-E34,10+D34)),0)</f>
        <v>1</v>
      </c>
      <c r="M34" s="39"/>
      <c r="N34" s="92"/>
      <c r="O34" s="89">
        <f ca="1">OFFSET(Очки!$A$2,I34,G34+OFFSET(Очки!$A$18,0,$C$51-1)-1)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3</v>
      </c>
    </row>
    <row r="35" spans="1:19" ht="15.75">
      <c r="A35" s="40">
        <f ca="1">RANK(S35,S$6:OFFSET(S$6,0,0,COUNTA(B$6:B$50)))</f>
        <v>30</v>
      </c>
      <c r="B35" s="47" t="s">
        <v>239</v>
      </c>
      <c r="C35" s="33">
        <v>10</v>
      </c>
      <c r="D35" s="42">
        <v>3</v>
      </c>
      <c r="E35" s="43">
        <v>4</v>
      </c>
      <c r="F35" s="44">
        <v>6</v>
      </c>
      <c r="G35" s="45">
        <v>3</v>
      </c>
      <c r="H35" s="46">
        <v>4</v>
      </c>
      <c r="I35" s="43">
        <v>10</v>
      </c>
      <c r="J35" s="95"/>
      <c r="K35" s="89">
        <f ca="1">OFFSET(Очки!$A$2,F35,D35+OFFSET(Очки!$A$18,0,$C$51-1)-1)</f>
        <v>1.5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19" ht="15.75">
      <c r="A36" s="40">
        <f ca="1">RANK(S36,S$6:OFFSET(S$6,0,0,COUNTA(B$6:B$50)))</f>
        <v>30</v>
      </c>
      <c r="B36" s="47" t="s">
        <v>268</v>
      </c>
      <c r="C36" s="33">
        <v>12.5</v>
      </c>
      <c r="D36" s="42">
        <v>3</v>
      </c>
      <c r="E36" s="43">
        <v>3</v>
      </c>
      <c r="F36" s="44">
        <v>9</v>
      </c>
      <c r="G36" s="45">
        <v>3</v>
      </c>
      <c r="H36" s="46">
        <v>3</v>
      </c>
      <c r="I36" s="43">
        <v>6</v>
      </c>
      <c r="J36" s="95"/>
      <c r="K36" s="89">
        <f ca="1">OFFSET(Очки!$A$2,F36,D36+OFFSET(Очки!$A$18,0,$C$51-1)-1)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OFFSET(Очки!$A$2,I36,G36+OFFSET(Очки!$A$18,0,$C$51-1)-1)</f>
        <v>1.5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1.5</v>
      </c>
    </row>
    <row r="37" spans="1:19" ht="15.75">
      <c r="A37" s="40">
        <f ca="1">RANK(S37,S$6:OFFSET(S$6,0,0,COUNTA(B$6:B$50)))</f>
        <v>30</v>
      </c>
      <c r="B37" s="47" t="s">
        <v>274</v>
      </c>
      <c r="C37" s="33" t="s">
        <v>43</v>
      </c>
      <c r="D37" s="42">
        <v>3</v>
      </c>
      <c r="E37" s="43">
        <v>8</v>
      </c>
      <c r="F37" s="44">
        <v>8</v>
      </c>
      <c r="G37" s="45">
        <v>3</v>
      </c>
      <c r="H37" s="46">
        <v>9</v>
      </c>
      <c r="I37" s="43">
        <v>8</v>
      </c>
      <c r="J37" s="95"/>
      <c r="K37" s="89">
        <f ca="1">OFFSET(Очки!$A$2,F37,D37+OFFSET(Очки!$A$18,0,$C$51-1)-1)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OFFSET(Очки!$A$2,I37,G37+OFFSET(Очки!$A$18,0,$C$51-1)-1)</f>
        <v>0.5</v>
      </c>
      <c r="P37" s="39">
        <f ca="1">IF(I37&lt;H37,OFFSET(Очки!$A$20,2+H37-I37,IF(G37=1,13-H37,10+G37)),0)</f>
        <v>0.5</v>
      </c>
      <c r="Q37" s="39"/>
      <c r="R37" s="90"/>
      <c r="S37" s="102">
        <f t="shared" ca="1" si="0"/>
        <v>1.5</v>
      </c>
    </row>
    <row r="38" spans="1:19" ht="15.75">
      <c r="A38" s="40">
        <f ca="1">RANK(S38,S$6:OFFSET(S$6,0,0,COUNTA(B$6:B$50)))</f>
        <v>33</v>
      </c>
      <c r="B38" s="47" t="s">
        <v>160</v>
      </c>
      <c r="C38" s="33">
        <v>10</v>
      </c>
      <c r="D38" s="42">
        <v>3</v>
      </c>
      <c r="E38" s="43">
        <v>1</v>
      </c>
      <c r="F38" s="44">
        <v>10</v>
      </c>
      <c r="G38" s="45">
        <v>3</v>
      </c>
      <c r="H38" s="46">
        <v>2</v>
      </c>
      <c r="I38" s="43">
        <v>11</v>
      </c>
      <c r="J38" s="95"/>
      <c r="K38" s="89">
        <f ca="1">OFFSET(Очки!$A$2,F38,D38+OFFSET(Очки!$A$18,0,$C$51-1)-1)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RANK(S39,S$6:OFFSET(S$6,0,0,COUNTA(B$6:B$50)))</f>
        <v>33</v>
      </c>
      <c r="B39" s="48"/>
      <c r="C39" s="33"/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RANK(S40,S$6:OFFSET(S$6,0,0,COUNTA(B$6:B$50)))</f>
        <v>33</v>
      </c>
      <c r="B40" s="47"/>
      <c r="C40" s="33"/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OFFSET(Очки!$A$2,F40,D40+OFFSET(Очки!$A$18,0,$C$51-1)-1)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OFFSET(Очки!$A$2,I40,G40+OFFSET(Очки!$A$18,0,$C$51-1)-1)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RANK(S41,S$6:OFFSET(S$6,0,0,COUNTA(B$6:B$50)))</f>
        <v>33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OFFSET(Очки!$A$2,F41,D41+OFFSET(Очки!$A$18,0,$C$51-1)-1)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OFFSET(Очки!$A$2,I41,G41+OFFSET(Очки!$A$18,0,$C$51-1)-1)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ref="S41:S50" ca="1" si="1">SUM(J41:R41)</f>
        <v>0</v>
      </c>
    </row>
    <row r="42" spans="1:19" ht="15.75" hidden="1">
      <c r="A42" s="40">
        <f ca="1">RANK(S42,S$6:OFFSET(S$6,0,0,COUNTA(B$6:B$50)))</f>
        <v>33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OFFSET(Очки!$A$2,F42,D42+OFFSET(Очки!$A$18,0,$C$51-1)-1)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OFFSET(Очки!$A$2,I42,G42+OFFSET(Очки!$A$18,0,$C$51-1)-1)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>
        <f ca="1">RANK(S43,S$6:OFFSET(S$6,0,0,COUNTA(B$6:B$50)))</f>
        <v>33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OFFSET(Очки!$A$2,F43,D43+OFFSET(Очки!$A$18,0,$C$51-1)-1)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OFFSET(Очки!$A$2,I43,G43+OFFSET(Очки!$A$18,0,$C$51-1)-1)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RANK(S44,S$6:OFFSET(S$6,0,0,COUNTA(B$6:B$50)))</f>
        <v>33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OFFSET(Очки!$A$2,F44,D44+OFFSET(Очки!$A$18,0,$C$51-1)-1)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OFFSET(Очки!$A$2,I44,G44+OFFSET(Очки!$A$18,0,$C$51-1)-1)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>
        <f ca="1">RANK(S45,S$6:OFFSET(S$6,0,0,COUNTA(B$6:B$50)))</f>
        <v>33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OFFSET(Очки!$A$2,F45,D45+OFFSET(Очки!$A$18,0,$C$51-1)-1)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OFFSET(Очки!$A$2,I45,G45+OFFSET(Очки!$A$18,0,$C$51-1)-1)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>
        <f ca="1">RANK(S46,S$6:OFFSET(S$6,0,0,COUNTA(B$6:B$50)))</f>
        <v>33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OFFSET(Очки!$A$2,F46,D46+OFFSET(Очки!$A$18,0,$C$51-1)-1)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OFFSET(Очки!$A$2,I46,G46+OFFSET(Очки!$A$18,0,$C$51-1)-1)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5.75" hidden="1">
      <c r="A47" s="40">
        <f ca="1">RANK(S47,S$6:OFFSET(S$6,0,0,COUNTA(B$6:B$50)))</f>
        <v>33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OFFSET(Очки!$A$2,F47,D47+OFFSET(Очки!$A$18,0,$C$51-1)-1)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OFFSET(Очки!$A$2,I47,G47+OFFSET(Очки!$A$18,0,$C$51-1)-1)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1"/>
        <v>0</v>
      </c>
    </row>
    <row r="48" spans="1:19" ht="15.75" hidden="1">
      <c r="A48" s="40">
        <f ca="1">RANK(S48,S$6:OFFSET(S$6,0,0,COUNTA(B$6:B$50)))</f>
        <v>33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OFFSET(Очки!$A$2,F48,D48+OFFSET(Очки!$A$18,0,$C$51-1)-1)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OFFSET(Очки!$A$2,I48,G48+OFFSET(Очки!$A$18,0,$C$51-1)-1)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1"/>
        <v>0</v>
      </c>
    </row>
    <row r="49" spans="1:19" ht="15.75" hidden="1">
      <c r="A49" s="40">
        <f ca="1">RANK(S49,S$6:OFFSET(S$6,0,0,COUNTA(B$6:B$50)))</f>
        <v>33</v>
      </c>
      <c r="B49" s="47"/>
      <c r="C49" s="33" t="s">
        <v>43</v>
      </c>
      <c r="D49" s="49"/>
      <c r="E49" s="50"/>
      <c r="F49" s="51"/>
      <c r="G49" s="45"/>
      <c r="H49" s="52"/>
      <c r="I49" s="50"/>
      <c r="J49" s="95"/>
      <c r="K49" s="89">
        <f ca="1">OFFSET(Очки!$A$2,F49,D49+OFFSET(Очки!$A$18,0,$C$51-1)-1)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OFFSET(Очки!$A$2,I49,G49+OFFSET(Очки!$A$18,0,$C$51-1)-1)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1"/>
        <v>0</v>
      </c>
    </row>
    <row r="50" spans="1:19" ht="16.5" hidden="1" thickBot="1">
      <c r="A50" s="40">
        <f ca="1">RANK(S50,S$6:OFFSET(S$6,0,0,COUNTA(B$6:B$50)))</f>
        <v>33</v>
      </c>
      <c r="B50" s="53"/>
      <c r="C50" s="54" t="s">
        <v>43</v>
      </c>
      <c r="D50" s="55"/>
      <c r="E50" s="56"/>
      <c r="F50" s="57"/>
      <c r="G50" s="58"/>
      <c r="H50" s="59"/>
      <c r="I50" s="56"/>
      <c r="J50" s="96"/>
      <c r="K50" s="55">
        <f ca="1">OFFSET(Очки!$A$2,F50,D50+OFFSET(Очки!$A$18,0,$C$51-1)-1)</f>
        <v>0</v>
      </c>
      <c r="L50" s="59">
        <f ca="1">IF(F50&lt;E50,OFFSET(Очки!$A$20,2+E50-F50,IF(D50=1,13-E50,10+D50)),0)</f>
        <v>0</v>
      </c>
      <c r="M50" s="59"/>
      <c r="N50" s="93"/>
      <c r="O50" s="55">
        <f ca="1">OFFSET(Очки!$A$2,I50,G50+OFFSET(Очки!$A$18,0,$C$51-1)-1)</f>
        <v>0</v>
      </c>
      <c r="P50" s="59">
        <f ca="1">IF(I50&lt;H50,OFFSET(Очки!$A$20,2+H50-I50,IF(G50=1,13-H50,10+G50)),0)</f>
        <v>0</v>
      </c>
      <c r="Q50" s="59"/>
      <c r="R50" s="57"/>
      <c r="S50" s="103">
        <f t="shared" ca="1" si="1"/>
        <v>0</v>
      </c>
    </row>
    <row r="51" spans="1:19" ht="15.75">
      <c r="A51" s="60"/>
      <c r="B51" s="61" t="s">
        <v>44</v>
      </c>
      <c r="C51" s="61">
        <f>COUNTA(B6:B50)</f>
        <v>33</v>
      </c>
      <c r="D51" s="62"/>
      <c r="E51" s="62"/>
      <c r="F51" s="63"/>
      <c r="G51" s="63"/>
      <c r="H51" s="63"/>
      <c r="I51" s="62"/>
      <c r="J51" s="63"/>
      <c r="K51" s="63"/>
      <c r="L51" s="63"/>
      <c r="M51" s="63"/>
      <c r="N51" s="63"/>
      <c r="O51" s="63"/>
      <c r="P51" s="63"/>
      <c r="Q51" s="63"/>
      <c r="R51" s="63"/>
      <c r="S51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50">
    <cfRule type="expression" dxfId="2" priority="2">
      <formula>AND(E6&gt;F6,L6=0)</formula>
    </cfRule>
  </conditionalFormatting>
  <conditionalFormatting sqref="P6:P5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4"/>
  <sheetViews>
    <sheetView tabSelected="1" topLeftCell="A5" zoomScale="80" zoomScaleNormal="80" workbookViewId="0">
      <selection activeCell="A9" sqref="A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281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>
        <f ca="1">RANK(S6,S$6:OFFSET(S$6,0,0,COUNTA(B$6:B$53)))</f>
        <v>1</v>
      </c>
      <c r="B6" s="209" t="s">
        <v>123</v>
      </c>
      <c r="C6" s="100" t="s">
        <v>43</v>
      </c>
      <c r="D6" s="34">
        <v>1</v>
      </c>
      <c r="E6" s="35">
        <v>9</v>
      </c>
      <c r="F6" s="36">
        <v>4</v>
      </c>
      <c r="G6" s="37">
        <v>2</v>
      </c>
      <c r="H6" s="38">
        <v>5</v>
      </c>
      <c r="I6" s="35">
        <v>2</v>
      </c>
      <c r="J6" s="94">
        <v>2.5</v>
      </c>
      <c r="K6" s="86">
        <f ca="1">OFFSET(Очки!$A$2,F6,D6+OFFSET(Очки!$A$18,0,$C$54-1)-1)</f>
        <v>13</v>
      </c>
      <c r="L6" s="87">
        <f ca="1">IF(F6&lt;E6,OFFSET(Очки!$A$20,2+E6-F6,IF(D6=1,13-E6,10+D6)),0)</f>
        <v>5.4</v>
      </c>
      <c r="M6" s="87"/>
      <c r="N6" s="91"/>
      <c r="O6" s="86">
        <f ca="1">OFFSET(Очки!$A$2,I6,G6+OFFSET(Очки!$A$18,0,$C$54-1)-1)</f>
        <v>10</v>
      </c>
      <c r="P6" s="87">
        <f ca="1">IF(I6&lt;H6,OFFSET(Очки!$A$20,2+H6-I6,IF(G6=1,13-H6,10+G6)),0)</f>
        <v>2.1</v>
      </c>
      <c r="Q6" s="87"/>
      <c r="R6" s="88"/>
      <c r="S6" s="101">
        <f ca="1">SUM(J6:R6)</f>
        <v>33</v>
      </c>
    </row>
    <row r="7" spans="1:19" ht="15.75">
      <c r="A7" s="40">
        <f ca="1">RANK(S7,S$6:OFFSET(S$6,0,0,COUNTA(B$6:B$53)))</f>
        <v>2</v>
      </c>
      <c r="B7" s="47" t="s">
        <v>198</v>
      </c>
      <c r="C7" s="33" t="s">
        <v>43</v>
      </c>
      <c r="D7" s="42">
        <v>1</v>
      </c>
      <c r="E7" s="43">
        <v>4</v>
      </c>
      <c r="F7" s="44">
        <v>2</v>
      </c>
      <c r="G7" s="45">
        <v>1</v>
      </c>
      <c r="H7" s="46">
        <v>8</v>
      </c>
      <c r="I7" s="43">
        <v>6</v>
      </c>
      <c r="J7" s="95"/>
      <c r="K7" s="89">
        <f ca="1">OFFSET(Очки!$A$2,F7,D7+OFFSET(Очки!$A$18,0,$C$54-1)-1)</f>
        <v>15</v>
      </c>
      <c r="L7" s="39">
        <f ca="1">IF(F7&lt;E7,OFFSET(Очки!$A$20,2+E7-F7,IF(D7=1,13-E7,10+D7)),0)</f>
        <v>1.5</v>
      </c>
      <c r="M7" s="39">
        <v>2</v>
      </c>
      <c r="N7" s="92"/>
      <c r="O7" s="89">
        <f ca="1">OFFSET(Очки!$A$2,I7,G7+OFFSET(Очки!$A$18,0,$C$54-1)-1)</f>
        <v>11.5</v>
      </c>
      <c r="P7" s="39">
        <f ca="1">IF(I7&lt;H7,OFFSET(Очки!$A$20,2+H7-I7,IF(G7=1,13-H7,10+G7)),0)</f>
        <v>2.2999999999999998</v>
      </c>
      <c r="Q7" s="39"/>
      <c r="R7" s="90"/>
      <c r="S7" s="102">
        <f ca="1">SUM(J7:R7)</f>
        <v>32.299999999999997</v>
      </c>
    </row>
    <row r="8" spans="1:19" ht="15.75">
      <c r="A8" s="40">
        <v>4</v>
      </c>
      <c r="B8" s="47" t="s">
        <v>228</v>
      </c>
      <c r="C8" s="33" t="s">
        <v>43</v>
      </c>
      <c r="D8" s="42">
        <v>1</v>
      </c>
      <c r="E8" s="43">
        <v>8</v>
      </c>
      <c r="F8" s="44">
        <v>9</v>
      </c>
      <c r="G8" s="45">
        <v>1</v>
      </c>
      <c r="H8" s="46">
        <v>6</v>
      </c>
      <c r="I8" s="43">
        <v>5</v>
      </c>
      <c r="J8" s="95">
        <v>2</v>
      </c>
      <c r="K8" s="89">
        <f ca="1">OFFSET(Очки!$A$2,F8,D8+OFFSET(Очки!$A$18,0,$C$54-1)-1)</f>
        <v>10</v>
      </c>
      <c r="L8" s="39">
        <f ca="1">IF(F8&lt;E8,OFFSET(Очки!$A$20,2+E8-F8,IF(D8=1,13-E8,10+D8)),0)</f>
        <v>0</v>
      </c>
      <c r="M8" s="39">
        <v>1</v>
      </c>
      <c r="N8" s="92"/>
      <c r="O8" s="89">
        <f ca="1">OFFSET(Очки!$A$2,I8,G8+OFFSET(Очки!$A$18,0,$C$54-1)-1)</f>
        <v>12</v>
      </c>
      <c r="P8" s="39">
        <f ca="1">IF(I8&lt;H8,OFFSET(Очки!$A$20,2+H8-I8,IF(G8=1,13-H8,10+G8)),0)</f>
        <v>1</v>
      </c>
      <c r="Q8" s="39">
        <v>2.5</v>
      </c>
      <c r="R8" s="90"/>
      <c r="S8" s="102">
        <f ca="1">SUM(J8:R8)</f>
        <v>28.5</v>
      </c>
    </row>
    <row r="9" spans="1:19" ht="15.75">
      <c r="A9" s="40">
        <f ca="1">RANK(S9,S$6:OFFSET(S$6,0,0,COUNTA(B$6:B$53)))</f>
        <v>3</v>
      </c>
      <c r="B9" s="47" t="s">
        <v>175</v>
      </c>
      <c r="C9" s="33">
        <v>2.5</v>
      </c>
      <c r="D9" s="42">
        <v>1</v>
      </c>
      <c r="E9" s="43">
        <v>5</v>
      </c>
      <c r="F9" s="44">
        <v>5</v>
      </c>
      <c r="G9" s="45">
        <v>1</v>
      </c>
      <c r="H9" s="46">
        <v>1</v>
      </c>
      <c r="I9" s="43">
        <v>1</v>
      </c>
      <c r="J9" s="95">
        <v>0.5</v>
      </c>
      <c r="K9" s="89">
        <f ca="1">OFFSET(Очки!$A$2,F9,D9+OFFSET(Очки!$A$18,0,$C$54-1)-1)</f>
        <v>12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OFFSET(Очки!$A$2,I9,G9+OFFSET(Очки!$A$18,0,$C$54-1)-1)</f>
        <v>16</v>
      </c>
      <c r="P9" s="39">
        <f ca="1">IF(I9&lt;H9,OFFSET(Очки!$A$20,2+H9-I9,IF(G9=1,13-H9,10+G9)),0)</f>
        <v>0</v>
      </c>
      <c r="Q9" s="39"/>
      <c r="R9" s="90"/>
      <c r="S9" s="102">
        <f ca="1">SUM(J9:R9)</f>
        <v>28.5</v>
      </c>
    </row>
    <row r="10" spans="1:19" ht="15.75">
      <c r="A10" s="40">
        <f ca="1">RANK(S10,S$6:OFFSET(S$6,0,0,COUNTA(B$6:B$53)))</f>
        <v>5</v>
      </c>
      <c r="B10" s="48" t="s">
        <v>174</v>
      </c>
      <c r="C10" s="33" t="s">
        <v>43</v>
      </c>
      <c r="D10" s="42">
        <v>2</v>
      </c>
      <c r="E10" s="43">
        <v>7</v>
      </c>
      <c r="F10" s="44">
        <v>2</v>
      </c>
      <c r="G10" s="45">
        <v>1</v>
      </c>
      <c r="H10" s="46">
        <v>9</v>
      </c>
      <c r="I10" s="43">
        <v>9</v>
      </c>
      <c r="J10" s="95"/>
      <c r="K10" s="89">
        <f ca="1">OFFSET(Очки!$A$2,F10,D10+OFFSET(Очки!$A$18,0,$C$54-1)-1)</f>
        <v>10</v>
      </c>
      <c r="L10" s="39">
        <f ca="1">IF(F10&lt;E10,OFFSET(Очки!$A$20,2+E10-F10,IF(D10=1,13-E10,10+D10)),0)</f>
        <v>3.5</v>
      </c>
      <c r="M10" s="39">
        <v>2.5</v>
      </c>
      <c r="N10" s="92"/>
      <c r="O10" s="89">
        <f ca="1">OFFSET(Очки!$A$2,I10,G10+OFFSET(Очки!$A$18,0,$C$54-1)-1)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ca="1">SUM(J10:R10)</f>
        <v>27</v>
      </c>
    </row>
    <row r="11" spans="1:19" ht="15.75">
      <c r="A11" s="40">
        <f ca="1">RANK(S11,S$6:OFFSET(S$6,0,0,COUNTA(B$6:B$53)))</f>
        <v>6</v>
      </c>
      <c r="B11" s="47" t="s">
        <v>159</v>
      </c>
      <c r="C11" s="33">
        <v>10</v>
      </c>
      <c r="D11" s="42">
        <v>1</v>
      </c>
      <c r="E11" s="43">
        <v>8</v>
      </c>
      <c r="F11" s="44">
        <v>6</v>
      </c>
      <c r="G11" s="45">
        <v>2</v>
      </c>
      <c r="H11" s="46">
        <v>6</v>
      </c>
      <c r="I11" s="43">
        <v>4</v>
      </c>
      <c r="J11" s="95">
        <v>1.5</v>
      </c>
      <c r="K11" s="89">
        <f ca="1">OFFSET(Очки!$A$2,F11,D11+OFFSET(Очки!$A$18,0,$C$54-1)-1)</f>
        <v>11.5</v>
      </c>
      <c r="L11" s="39">
        <f ca="1">IF(F11&lt;E11,OFFSET(Очки!$A$20,2+E11-F11,IF(D11=1,13-E11,10+D11)),0)</f>
        <v>2.2999999999999998</v>
      </c>
      <c r="M11" s="39"/>
      <c r="N11" s="92"/>
      <c r="O11" s="89">
        <f ca="1">OFFSET(Очки!$A$2,I11,G11+OFFSET(Очки!$A$18,0,$C$54-1)-1)</f>
        <v>8</v>
      </c>
      <c r="P11" s="39">
        <f ca="1">IF(I11&lt;H11,OFFSET(Очки!$A$20,2+H11-I11,IF(G11=1,13-H11,10+G11)),0)</f>
        <v>1.4</v>
      </c>
      <c r="Q11" s="39"/>
      <c r="R11" s="90"/>
      <c r="S11" s="102">
        <f ca="1">SUM(J11:R11)</f>
        <v>24.7</v>
      </c>
    </row>
    <row r="12" spans="1:19" ht="15.75">
      <c r="A12" s="40">
        <f ca="1">RANK(S12,S$6:OFFSET(S$6,0,0,COUNTA(B$6:B$53)))</f>
        <v>7</v>
      </c>
      <c r="B12" s="48" t="s">
        <v>255</v>
      </c>
      <c r="C12" s="33" t="s">
        <v>43</v>
      </c>
      <c r="D12" s="42">
        <v>2</v>
      </c>
      <c r="E12" s="43">
        <v>8</v>
      </c>
      <c r="F12" s="44">
        <v>6</v>
      </c>
      <c r="G12" s="45">
        <v>1</v>
      </c>
      <c r="H12" s="46">
        <v>2</v>
      </c>
      <c r="I12" s="43">
        <v>2</v>
      </c>
      <c r="J12" s="95"/>
      <c r="K12" s="89">
        <f ca="1">OFFSET(Очки!$A$2,F12,D12+OFFSET(Очки!$A$18,0,$C$54-1)-1)</f>
        <v>6.5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OFFSET(Очки!$A$2,I12,G12+OFFSET(Очки!$A$18,0,$C$54-1)-1)</f>
        <v>15</v>
      </c>
      <c r="P12" s="39">
        <f ca="1">IF(I12&lt;H12,OFFSET(Очки!$A$20,2+H12-I12,IF(G12=1,13-H12,10+G12)),0)</f>
        <v>0</v>
      </c>
      <c r="Q12" s="39"/>
      <c r="R12" s="90"/>
      <c r="S12" s="102">
        <f ca="1">SUM(J12:R12)</f>
        <v>22.9</v>
      </c>
    </row>
    <row r="13" spans="1:19" ht="15.75">
      <c r="A13" s="40">
        <f ca="1">RANK(S13,S$6:OFFSET(S$6,0,0,COUNTA(B$6:B$53)))</f>
        <v>8</v>
      </c>
      <c r="B13" s="47" t="s">
        <v>60</v>
      </c>
      <c r="C13" s="33">
        <v>17.5</v>
      </c>
      <c r="D13" s="42">
        <v>1</v>
      </c>
      <c r="E13" s="43">
        <v>3</v>
      </c>
      <c r="F13" s="44">
        <v>6</v>
      </c>
      <c r="G13" s="45">
        <v>2</v>
      </c>
      <c r="H13" s="46">
        <v>1</v>
      </c>
      <c r="I13" s="43">
        <v>1</v>
      </c>
      <c r="J13" s="95"/>
      <c r="K13" s="89">
        <f ca="1">OFFSET(Очки!$A$2,F13,D13+OFFSET(Очки!$A$18,0,$C$54-1)-1)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OFFSET(Очки!$A$2,I13,G13+OFFSET(Очки!$A$18,0,$C$54-1)-1)</f>
        <v>11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22.5</v>
      </c>
    </row>
    <row r="14" spans="1:19" ht="15.75">
      <c r="A14" s="40">
        <f ca="1">RANK(S14,S$6:OFFSET(S$6,0,0,COUNTA(B$6:B$53)))</f>
        <v>9</v>
      </c>
      <c r="B14" s="48" t="s">
        <v>124</v>
      </c>
      <c r="C14" s="33">
        <v>15</v>
      </c>
      <c r="D14" s="42">
        <v>2</v>
      </c>
      <c r="E14" s="43">
        <v>6</v>
      </c>
      <c r="F14" s="44">
        <v>4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OFFSET(Очки!$A$2,F14,D14+OFFSET(Очки!$A$18,0,$C$54-1)-1)</f>
        <v>8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OFFSET(Очки!$A$2,I14,G14+OFFSET(Очки!$A$18,0,$C$54-1)-1)</f>
        <v>11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ca="1">SUM(J14:R14)</f>
        <v>22.4</v>
      </c>
    </row>
    <row r="15" spans="1:19" ht="15.75">
      <c r="A15" s="40">
        <f ca="1">RANK(S15,S$6:OFFSET(S$6,0,0,COUNTA(B$6:B$53)))</f>
        <v>10</v>
      </c>
      <c r="B15" s="47" t="s">
        <v>256</v>
      </c>
      <c r="C15" s="33" t="s">
        <v>43</v>
      </c>
      <c r="D15" s="42">
        <v>2</v>
      </c>
      <c r="E15" s="43">
        <v>2</v>
      </c>
      <c r="F15" s="44">
        <v>3</v>
      </c>
      <c r="G15" s="45">
        <v>1</v>
      </c>
      <c r="H15" s="46">
        <v>7</v>
      </c>
      <c r="I15" s="43">
        <v>8</v>
      </c>
      <c r="J15" s="95"/>
      <c r="K15" s="89">
        <f ca="1">OFFSET(Очки!$A$2,F15,D15+OFFSET(Очки!$A$18,0,$C$54-1)-1)</f>
        <v>9</v>
      </c>
      <c r="L15" s="39">
        <f ca="1">IF(F15&lt;E15,OFFSET(Очки!$A$20,2+E15-F15,IF(D15=1,13-E15,10+D15)),0)</f>
        <v>0</v>
      </c>
      <c r="M15" s="39">
        <v>1.5</v>
      </c>
      <c r="N15" s="92"/>
      <c r="O15" s="89">
        <f ca="1">OFFSET(Очки!$A$2,I15,G15+OFFSET(Очки!$A$18,0,$C$54-1)-1)</f>
        <v>10.5</v>
      </c>
      <c r="P15" s="39">
        <f ca="1">IF(I15&lt;H15,OFFSET(Очки!$A$20,2+H15-I15,IF(G15=1,13-H15,10+G15)),0)</f>
        <v>0</v>
      </c>
      <c r="Q15" s="39">
        <v>0.5</v>
      </c>
      <c r="R15" s="90"/>
      <c r="S15" s="102">
        <f ca="1">SUM(J15:R15)</f>
        <v>21.5</v>
      </c>
    </row>
    <row r="16" spans="1:19" ht="15.75">
      <c r="A16" s="40">
        <f ca="1">RANK(S16,S$6:OFFSET(S$6,0,0,COUNTA(B$6:B$53)))</f>
        <v>11</v>
      </c>
      <c r="B16" s="47" t="s">
        <v>134</v>
      </c>
      <c r="C16" s="33" t="s">
        <v>43</v>
      </c>
      <c r="D16" s="42">
        <v>2</v>
      </c>
      <c r="E16" s="43">
        <v>3</v>
      </c>
      <c r="F16" s="44">
        <v>1</v>
      </c>
      <c r="G16" s="45">
        <v>2</v>
      </c>
      <c r="H16" s="46">
        <v>7</v>
      </c>
      <c r="I16" s="43">
        <v>5</v>
      </c>
      <c r="J16" s="95"/>
      <c r="K16" s="89">
        <f ca="1">OFFSET(Очки!$A$2,F16,D16+OFFSET(Очки!$A$18,0,$C$54-1)-1)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OFFSET(Очки!$A$2,I16,G16+OFFSET(Очки!$A$18,0,$C$54-1)-1)</f>
        <v>7</v>
      </c>
      <c r="P16" s="39">
        <f ca="1">IF(I16&lt;H16,OFFSET(Очки!$A$20,2+H16-I16,IF(G16=1,13-H16,10+G16)),0)</f>
        <v>1.4</v>
      </c>
      <c r="Q16" s="39"/>
      <c r="R16" s="90"/>
      <c r="S16" s="102">
        <f ca="1">SUM(J16:R16)</f>
        <v>20.799999999999997</v>
      </c>
    </row>
    <row r="17" spans="1:19" ht="15.75">
      <c r="A17" s="40">
        <f ca="1">RANK(S17,S$6:OFFSET(S$6,0,0,COUNTA(B$6:B$53)))</f>
        <v>12</v>
      </c>
      <c r="B17" s="48" t="s">
        <v>132</v>
      </c>
      <c r="C17" s="33" t="s">
        <v>43</v>
      </c>
      <c r="D17" s="42">
        <v>1</v>
      </c>
      <c r="E17" s="43">
        <v>2</v>
      </c>
      <c r="F17" s="44">
        <v>1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OFFSET(Очки!$A$2,F17,D17+OFFSET(Очки!$A$18,0,$C$54-1)-1)</f>
        <v>16</v>
      </c>
      <c r="L17" s="39">
        <f ca="1">IF(F17&lt;E17,OFFSET(Очки!$A$20,2+E17-F17,IF(D17=1,13-E17,10+D17)),0)</f>
        <v>0.7</v>
      </c>
      <c r="M17" s="39"/>
      <c r="N17" s="92"/>
      <c r="O17" s="89">
        <f ca="1">OFFSET(Очки!$A$2,I17,G17+OFFSET(Очки!$A$18,0,$C$54-1)-1)</f>
        <v>10</v>
      </c>
      <c r="P17" s="39">
        <f ca="1">IF(I17&lt;H17,OFFSET(Очки!$A$20,2+H17-I17,IF(G17=1,13-H17,10+G17)),0)</f>
        <v>0.7</v>
      </c>
      <c r="Q17" s="39"/>
      <c r="R17" s="90">
        <f>-4-3</f>
        <v>-7</v>
      </c>
      <c r="S17" s="102">
        <f ca="1">SUM(J17:R17)</f>
        <v>20.399999999999999</v>
      </c>
    </row>
    <row r="18" spans="1:19" ht="15.75">
      <c r="A18" s="40">
        <f ca="1">RANK(S18,S$6:OFFSET(S$6,0,0,COUNTA(B$6:B$53)))</f>
        <v>13</v>
      </c>
      <c r="B18" s="47" t="s">
        <v>149</v>
      </c>
      <c r="C18" s="33">
        <v>7.5</v>
      </c>
      <c r="D18" s="42">
        <v>1</v>
      </c>
      <c r="E18" s="43">
        <v>6</v>
      </c>
      <c r="F18" s="44">
        <v>8</v>
      </c>
      <c r="G18" s="45">
        <v>1</v>
      </c>
      <c r="H18" s="46">
        <v>5</v>
      </c>
      <c r="I18" s="43">
        <v>3</v>
      </c>
      <c r="J18" s="95">
        <v>1</v>
      </c>
      <c r="K18" s="89">
        <f ca="1">OFFSET(Очки!$A$2,F18,D18+OFFSET(Очки!$A$18,0,$C$54-1)-1)</f>
        <v>10.5</v>
      </c>
      <c r="L18" s="39">
        <f ca="1">IF(F18&lt;E18,OFFSET(Очки!$A$20,2+E18-F18,IF(D18=1,13-E18,10+D18)),0)</f>
        <v>0</v>
      </c>
      <c r="M18" s="39">
        <v>0.5</v>
      </c>
      <c r="N18" s="92"/>
      <c r="O18" s="89">
        <f ca="1">OFFSET(Очки!$A$2,I18,G18+OFFSET(Очки!$A$18,0,$C$54-1)-1)</f>
        <v>14</v>
      </c>
      <c r="P18" s="39">
        <f ca="1">IF(I18&lt;H18,OFFSET(Очки!$A$20,2+H18-I18,IF(G18=1,13-H18,10+G18)),0)</f>
        <v>1.7000000000000002</v>
      </c>
      <c r="Q18" s="39"/>
      <c r="R18" s="90">
        <f>-3-3-2</f>
        <v>-8</v>
      </c>
      <c r="S18" s="102">
        <f ca="1">SUM(J18:R18)</f>
        <v>19.7</v>
      </c>
    </row>
    <row r="19" spans="1:19" ht="15.75">
      <c r="A19" s="40">
        <f ca="1">RANK(S19,S$6:OFFSET(S$6,0,0,COUNTA(B$6:B$53)))</f>
        <v>14</v>
      </c>
      <c r="B19" s="47" t="s">
        <v>280</v>
      </c>
      <c r="C19" s="33" t="s">
        <v>43</v>
      </c>
      <c r="D19" s="42">
        <v>2</v>
      </c>
      <c r="E19" s="43">
        <v>4</v>
      </c>
      <c r="F19" s="44">
        <v>5</v>
      </c>
      <c r="G19" s="45">
        <v>1</v>
      </c>
      <c r="H19" s="46">
        <v>3</v>
      </c>
      <c r="I19" s="43">
        <v>4</v>
      </c>
      <c r="J19" s="95"/>
      <c r="K19" s="89">
        <f ca="1">OFFSET(Очки!$A$2,F19,D19+OFFSET(Очки!$A$18,0,$C$54-1)-1)</f>
        <v>7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OFFSET(Очки!$A$2,I19,G19+OFFSET(Очки!$A$18,0,$C$54-1)-1)</f>
        <v>13</v>
      </c>
      <c r="P19" s="39">
        <f ca="1">IF(I19&lt;H19,OFFSET(Очки!$A$20,2+H19-I19,IF(G19=1,13-H19,10+G19)),0)</f>
        <v>0</v>
      </c>
      <c r="Q19" s="39">
        <v>1.5</v>
      </c>
      <c r="R19" s="90"/>
      <c r="S19" s="102">
        <f ca="1">SUM(J19:R19)</f>
        <v>18.5</v>
      </c>
    </row>
    <row r="20" spans="1:19" ht="15.75">
      <c r="A20" s="40">
        <f ca="1">RANK(S20,S$6:OFFSET(S$6,0,0,COUNTA(B$6:B$53)))</f>
        <v>15</v>
      </c>
      <c r="B20" s="47" t="s">
        <v>153</v>
      </c>
      <c r="C20" s="33" t="s">
        <v>43</v>
      </c>
      <c r="D20" s="42">
        <v>1</v>
      </c>
      <c r="E20" s="43">
        <v>1</v>
      </c>
      <c r="F20" s="44">
        <v>3</v>
      </c>
      <c r="G20" s="45">
        <v>3</v>
      </c>
      <c r="H20" s="46">
        <v>8</v>
      </c>
      <c r="I20" s="43">
        <v>5</v>
      </c>
      <c r="J20" s="95"/>
      <c r="K20" s="89">
        <f ca="1">OFFSET(Очки!$A$2,F20,D20+OFFSET(Очки!$A$18,0,$C$54-1)-1)</f>
        <v>14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OFFSET(Очки!$A$2,I20,G20+OFFSET(Очки!$A$18,0,$C$54-1)-1)</f>
        <v>2.5</v>
      </c>
      <c r="P20" s="39">
        <f ca="1">IF(I20&lt;H20,OFFSET(Очки!$A$20,2+H20-I20,IF(G20=1,13-H20,10+G20)),0)</f>
        <v>1.5</v>
      </c>
      <c r="Q20" s="39"/>
      <c r="R20" s="90">
        <v>-3</v>
      </c>
      <c r="S20" s="102">
        <f ca="1">SUM(J20:R20)</f>
        <v>15</v>
      </c>
    </row>
    <row r="21" spans="1:19" ht="15.75">
      <c r="A21" s="40">
        <f ca="1">RANK(S21,S$6:OFFSET(S$6,0,0,COUNTA(B$6:B$53)))</f>
        <v>16</v>
      </c>
      <c r="B21" s="47" t="s">
        <v>181</v>
      </c>
      <c r="C21" s="33">
        <v>7.5</v>
      </c>
      <c r="D21" s="42">
        <v>3</v>
      </c>
      <c r="E21" s="43">
        <v>7</v>
      </c>
      <c r="F21" s="44">
        <v>2</v>
      </c>
      <c r="G21" s="45">
        <v>2</v>
      </c>
      <c r="H21" s="46">
        <v>8</v>
      </c>
      <c r="I21" s="43">
        <v>7</v>
      </c>
      <c r="J21" s="95"/>
      <c r="K21" s="89">
        <f ca="1">OFFSET(Очки!$A$2,F21,D21+OFFSET(Очки!$A$18,0,$C$54-1)-1)</f>
        <v>5.5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OFFSET(Очки!$A$2,I21,G21+OFFSET(Очки!$A$18,0,$C$54-1)-1)</f>
        <v>6</v>
      </c>
      <c r="P21" s="39">
        <f ca="1">IF(I21&lt;H21,OFFSET(Очки!$A$20,2+H21-I21,IF(G21=1,13-H21,10+G21)),0)</f>
        <v>0.7</v>
      </c>
      <c r="Q21" s="39"/>
      <c r="R21" s="90"/>
      <c r="S21" s="102">
        <f ca="1">SUM(J21:R21)</f>
        <v>14.7</v>
      </c>
    </row>
    <row r="22" spans="1:19" ht="15.75">
      <c r="A22" s="40">
        <f ca="1">RANK(S22,S$6:OFFSET(S$6,0,0,COUNTA(B$6:B$53)))</f>
        <v>17</v>
      </c>
      <c r="B22" s="32" t="s">
        <v>273</v>
      </c>
      <c r="C22" s="33" t="s">
        <v>43</v>
      </c>
      <c r="D22" s="42">
        <v>3</v>
      </c>
      <c r="E22" s="43">
        <v>6</v>
      </c>
      <c r="F22" s="44">
        <v>1</v>
      </c>
      <c r="G22" s="45">
        <v>2</v>
      </c>
      <c r="H22" s="46">
        <v>4</v>
      </c>
      <c r="I22" s="43">
        <v>8</v>
      </c>
      <c r="J22" s="95"/>
      <c r="K22" s="89">
        <f ca="1">OFFSET(Очки!$A$2,F22,D22+OFFSET(Очки!$A$18,0,$C$54-1)-1)</f>
        <v>6.5</v>
      </c>
      <c r="L22" s="39">
        <f ca="1">IF(F22&lt;E22,OFFSET(Очки!$A$20,2+E22-F22,IF(D22=1,13-E22,10+D22)),0)</f>
        <v>2.5</v>
      </c>
      <c r="M22" s="39"/>
      <c r="N22" s="92"/>
      <c r="O22" s="89">
        <f ca="1">OFFSET(Очки!$A$2,I22,G22+OFFSET(Очки!$A$18,0,$C$54-1)-1)</f>
        <v>5.5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14.5</v>
      </c>
    </row>
    <row r="23" spans="1:19" ht="15.75">
      <c r="A23" s="40">
        <f ca="1">RANK(S23,S$6:OFFSET(S$6,0,0,COUNTA(B$6:B$53)))</f>
        <v>18</v>
      </c>
      <c r="B23" s="47" t="s">
        <v>169</v>
      </c>
      <c r="C23" s="33">
        <v>5</v>
      </c>
      <c r="D23" s="42">
        <v>3</v>
      </c>
      <c r="E23" s="43">
        <v>4</v>
      </c>
      <c r="F23" s="44">
        <v>3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OFFSET(Очки!$A$2,F23,D23+OFFSET(Очки!$A$18,0,$C$54-1)-1)</f>
        <v>4.5</v>
      </c>
      <c r="L23" s="39">
        <f ca="1">IF(F23&lt;E23,OFFSET(Очки!$A$20,2+E23-F23,IF(D23=1,13-E23,10+D23)),0)</f>
        <v>0.5</v>
      </c>
      <c r="M23" s="39"/>
      <c r="N23" s="92"/>
      <c r="O23" s="89">
        <f ca="1">OFFSET(Очки!$A$2,I23,G23+OFFSET(Очки!$A$18,0,$C$54-1)-1)</f>
        <v>6.5</v>
      </c>
      <c r="P23" s="39">
        <f ca="1">IF(I23&lt;H23,OFFSET(Очки!$A$20,2+H23-I23,IF(G23=1,13-H23,10+G23)),0)</f>
        <v>2</v>
      </c>
      <c r="Q23" s="39"/>
      <c r="R23" s="90"/>
      <c r="S23" s="102">
        <f ca="1">SUM(J23:R23)</f>
        <v>13.5</v>
      </c>
    </row>
    <row r="24" spans="1:19" ht="15.75">
      <c r="A24" s="40">
        <f ca="1">RANK(S24,S$6:OFFSET(S$6,0,0,COUNTA(B$6:B$53)))</f>
        <v>19</v>
      </c>
      <c r="B24" s="47" t="s">
        <v>261</v>
      </c>
      <c r="C24" s="33" t="s">
        <v>43</v>
      </c>
      <c r="D24" s="42">
        <v>3</v>
      </c>
      <c r="E24" s="43">
        <v>8</v>
      </c>
      <c r="F24" s="44">
        <v>4</v>
      </c>
      <c r="G24" s="45">
        <v>2</v>
      </c>
      <c r="H24" s="46">
        <v>2</v>
      </c>
      <c r="I24" s="43">
        <v>5</v>
      </c>
      <c r="J24" s="95"/>
      <c r="K24" s="89">
        <f ca="1">OFFSET(Очки!$A$2,F24,D24+OFFSET(Очки!$A$18,0,$C$54-1)-1)</f>
        <v>3.5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OFFSET(Очки!$A$2,I24,G24+OFFSET(Очки!$A$18,0,$C$54-1)-1)</f>
        <v>7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12.5</v>
      </c>
    </row>
    <row r="25" spans="1:19" ht="15.75">
      <c r="A25" s="40">
        <f ca="1">RANK(S25,S$6:OFFSET(S$6,0,0,COUNTA(B$6:B$53)))</f>
        <v>19</v>
      </c>
      <c r="B25" s="47" t="s">
        <v>274</v>
      </c>
      <c r="C25" s="33" t="s">
        <v>43</v>
      </c>
      <c r="D25" s="42">
        <v>2</v>
      </c>
      <c r="E25" s="43">
        <v>5</v>
      </c>
      <c r="F25" s="44">
        <v>7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OFFSET(Очки!$A$2,F25,D25+OFFSET(Очки!$A$18,0,$C$54-1)-1)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OFFSET(Очки!$A$2,I25,G25+OFFSET(Очки!$A$18,0,$C$54-1)-1)</f>
        <v>4.5</v>
      </c>
      <c r="P25" s="39">
        <f ca="1">IF(I25&lt;H25,OFFSET(Очки!$A$20,2+H25-I25,IF(G25=1,13-H25,10+G25)),0)</f>
        <v>2</v>
      </c>
      <c r="Q25" s="39"/>
      <c r="R25" s="90"/>
      <c r="S25" s="102">
        <f ca="1">SUM(J25:R25)</f>
        <v>12.5</v>
      </c>
    </row>
    <row r="26" spans="1:19" ht="15.75">
      <c r="A26" s="40">
        <f ca="1">RANK(S26,S$6:OFFSET(S$6,0,0,COUNTA(B$6:B$53)))</f>
        <v>21</v>
      </c>
      <c r="B26" s="32" t="s">
        <v>157</v>
      </c>
      <c r="C26" s="33">
        <v>15</v>
      </c>
      <c r="D26" s="42">
        <v>2</v>
      </c>
      <c r="E26" s="43">
        <v>1</v>
      </c>
      <c r="F26" s="44">
        <v>8</v>
      </c>
      <c r="G26" s="45">
        <v>3</v>
      </c>
      <c r="H26" s="46">
        <v>4</v>
      </c>
      <c r="I26" s="43">
        <v>2</v>
      </c>
      <c r="J26" s="95"/>
      <c r="K26" s="89">
        <f ca="1">OFFSET(Очки!$A$2,F26,D26+OFFSET(Очки!$A$18,0,$C$54-1)-1)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OFFSET(Очки!$A$2,I26,G26+OFFSET(Очки!$A$18,0,$C$54-1)-1)</f>
        <v>5.5</v>
      </c>
      <c r="P26" s="39">
        <f ca="1">IF(I26&lt;H26,OFFSET(Очки!$A$20,2+H26-I26,IF(G26=1,13-H26,10+G26)),0)</f>
        <v>1</v>
      </c>
      <c r="Q26" s="39"/>
      <c r="R26" s="90"/>
      <c r="S26" s="102">
        <f ca="1">SUM(J26:R26)</f>
        <v>12</v>
      </c>
    </row>
    <row r="27" spans="1:19" ht="15.75">
      <c r="A27" s="40">
        <f ca="1">RANK(S27,S$6:OFFSET(S$6,0,0,COUNTA(B$6:B$53)))</f>
        <v>22</v>
      </c>
      <c r="B27" s="47" t="s">
        <v>257</v>
      </c>
      <c r="C27" s="33" t="s">
        <v>43</v>
      </c>
      <c r="D27" s="42">
        <v>3</v>
      </c>
      <c r="E27" s="43">
        <v>1</v>
      </c>
      <c r="F27" s="44">
        <v>5</v>
      </c>
      <c r="G27" s="45">
        <v>3</v>
      </c>
      <c r="H27" s="46">
        <v>1</v>
      </c>
      <c r="I27" s="43">
        <v>6</v>
      </c>
      <c r="J27" s="95"/>
      <c r="K27" s="89">
        <f ca="1">OFFSET(Очки!$A$2,F27,D27+OFFSET(Очки!$A$18,0,$C$54-1)-1)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OFFSET(Очки!$A$2,I27,G27+OFFSET(Очки!$A$18,0,$C$54-1)-1)</f>
        <v>2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4.5</v>
      </c>
    </row>
    <row r="28" spans="1:19" ht="15.75">
      <c r="A28" s="40">
        <f ca="1">RANK(S28,S$6:OFFSET(S$6,0,0,COUNTA(B$6:B$53)))</f>
        <v>23</v>
      </c>
      <c r="B28" s="47" t="s">
        <v>282</v>
      </c>
      <c r="C28" s="33" t="s">
        <v>43</v>
      </c>
      <c r="D28" s="42">
        <v>3</v>
      </c>
      <c r="E28" s="43">
        <v>3</v>
      </c>
      <c r="F28" s="44">
        <v>6</v>
      </c>
      <c r="G28" s="45">
        <v>3</v>
      </c>
      <c r="H28" s="46">
        <v>3</v>
      </c>
      <c r="I28" s="43">
        <v>7</v>
      </c>
      <c r="J28" s="95"/>
      <c r="K28" s="89">
        <f ca="1">OFFSET(Очки!$A$2,F28,D28+OFFSET(Очки!$A$18,0,$C$54-1)-1)</f>
        <v>2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OFFSET(Очки!$A$2,I28,G28+OFFSET(Очки!$A$18,0,$C$54-1)-1)</f>
        <v>1.5</v>
      </c>
      <c r="P28" s="39">
        <f ca="1">IF(I28&lt;H28,OFFSET(Очки!$A$20,2+H28-I28,IF(G28=1,13-H28,10+G28)),0)</f>
        <v>0</v>
      </c>
      <c r="Q28" s="39"/>
      <c r="R28" s="90"/>
      <c r="S28" s="102">
        <f ca="1">SUM(J28:R28)</f>
        <v>3.5</v>
      </c>
    </row>
    <row r="29" spans="1:19" ht="15.75">
      <c r="A29" s="40">
        <f ca="1">RANK(S29,S$6:OFFSET(S$6,0,0,COUNTA(B$6:B$53)))</f>
        <v>23</v>
      </c>
      <c r="B29" s="47" t="s">
        <v>279</v>
      </c>
      <c r="C29" s="33">
        <v>2.5</v>
      </c>
      <c r="D29" s="42">
        <v>3</v>
      </c>
      <c r="E29" s="43">
        <v>2</v>
      </c>
      <c r="F29" s="44">
        <v>8</v>
      </c>
      <c r="G29" s="45">
        <v>3</v>
      </c>
      <c r="H29" s="46">
        <v>2</v>
      </c>
      <c r="I29" s="43">
        <v>4</v>
      </c>
      <c r="J29" s="95"/>
      <c r="K29" s="89">
        <f ca="1">OFFSET(Очки!$A$2,F29,D29+OFFSET(Очки!$A$18,0,$C$54-1)-1)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OFFSET(Очки!$A$2,I29,G29+OFFSET(Очки!$A$18,0,$C$54-1)-1)</f>
        <v>3.5</v>
      </c>
      <c r="P29" s="39">
        <f ca="1">IF(I29&lt;H29,OFFSET(Очки!$A$20,2+H29-I29,IF(G29=1,13-H29,10+G29)),0)</f>
        <v>0</v>
      </c>
      <c r="Q29" s="39"/>
      <c r="R29" s="90">
        <v>-1</v>
      </c>
      <c r="S29" s="102">
        <f ca="1">SUM(J29:R29)</f>
        <v>3.5</v>
      </c>
    </row>
    <row r="30" spans="1:19" ht="15.75">
      <c r="A30" s="40">
        <f ca="1">RANK(S30,S$6:OFFSET(S$6,0,0,COUNTA(B$6:B$53)))</f>
        <v>25</v>
      </c>
      <c r="B30" s="47" t="s">
        <v>276</v>
      </c>
      <c r="C30" s="33" t="s">
        <v>43</v>
      </c>
      <c r="D30" s="42">
        <v>3</v>
      </c>
      <c r="E30" s="43">
        <v>5</v>
      </c>
      <c r="F30" s="44">
        <v>7</v>
      </c>
      <c r="G30" s="45">
        <v>3</v>
      </c>
      <c r="H30" s="46">
        <v>6</v>
      </c>
      <c r="I30" s="43">
        <v>7</v>
      </c>
      <c r="J30" s="95"/>
      <c r="K30" s="89">
        <f ca="1">OFFSET(Очки!$A$2,F30,D30+OFFSET(Очки!$A$18,0,$C$54-1)-1)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OFFSET(Очки!$A$2,I30,G30+OFFSET(Очки!$A$18,0,$C$54-1)-1)</f>
        <v>1.5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3</v>
      </c>
    </row>
    <row r="31" spans="1:19" ht="15.75" hidden="1">
      <c r="A31" s="40" t="e">
        <f ca="1">RANK(S31,S$6:OFFSET(S$6,0,0,COUNTA(B$6:B$53)))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OFFSET(Очки!$A$2,F31,D31+OFFSET(Очки!$A$18,0,$C$54-1)-1)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OFFSET(Очки!$A$2,I31,G31+OFFSET(Очки!$A$18,0,$C$54-1)-1)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6:S53" ca="1" si="0">SUM(J31:R31)</f>
        <v>0</v>
      </c>
    </row>
    <row r="32" spans="1:19" ht="15.75" hidden="1">
      <c r="A32" s="40" t="e">
        <f ca="1">RANK(S32,S$6:OFFSET(S$6,0,0,COUNTA(B$6:B$53)))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OFFSET(Очки!$A$2,F32,D32+OFFSET(Очки!$A$18,0,$C$54-1)-1)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OFFSET(Очки!$A$2,I32,G32+OFFSET(Очки!$A$18,0,$C$54-1)-1)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RANK(S33,S$6:OFFSET(S$6,0,0,COUNTA(B$6:B$53)))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OFFSET(Очки!$A$2,F33,D33+OFFSET(Очки!$A$18,0,$C$54-1)-1)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OFFSET(Очки!$A$2,I33,G33+OFFSET(Очки!$A$18,0,$C$54-1)-1)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RANK(S34,S$6:OFFSET(S$6,0,0,COUNTA(B$6:B$53)))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OFFSET(Очки!$A$2,F34,D34+OFFSET(Очки!$A$18,0,$C$54-1)-1)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OFFSET(Очки!$A$2,I34,G34+OFFSET(Очки!$A$18,0,$C$54-1)-1)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RANK(S35,S$6:OFFSET(S$6,0,0,COUNTA(B$6:B$53)))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OFFSET(Очки!$A$2,F35,D35+OFFSET(Очки!$A$18,0,$C$54-1)-1)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OFFSET(Очки!$A$2,I35,G35+OFFSET(Очки!$A$18,0,$C$54-1)-1)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RANK(S36,S$6:OFFSET(S$6,0,0,COUNTA(B$6:B$53)))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OFFSET(Очки!$A$2,F36,D36+OFFSET(Очки!$A$18,0,$C$54-1)-1)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OFFSET(Очки!$A$2,I36,G36+OFFSET(Очки!$A$18,0,$C$54-1)-1)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RANK(S37,S$6:OFFSET(S$6,0,0,COUNTA(B$6:B$53)))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OFFSET(Очки!$A$2,F37,D37+OFFSET(Очки!$A$18,0,$C$54-1)-1)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OFFSET(Очки!$A$2,I37,G37+OFFSET(Очки!$A$18,0,$C$54-1)-1)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RANK(S38,S$6:OFFSET(S$6,0,0,COUNTA(B$6:B$53)))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OFFSET(Очки!$A$2,F38,D38+OFFSET(Очки!$A$18,0,$C$54-1)-1)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OFFSET(Очки!$A$2,I38,G38+OFFSET(Очки!$A$18,0,$C$54-1)-1)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RANK(S39,S$6:OFFSET(S$6,0,0,COUNTA(B$6:B$53)))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OFFSET(Очки!$A$2,F39,D39+OFFSET(Очки!$A$18,0,$C$54-1)-1)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OFFSET(Очки!$A$2,I39,G39+OFFSET(Очки!$A$18,0,$C$54-1)-1)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RANK(S40,S$6:OFFSET(S$6,0,0,COUNTA(B$6:B$53)))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OFFSET(Очки!$A$2,F40,D40+OFFSET(Очки!$A$18,0,$C$54-1)-1)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OFFSET(Очки!$A$2,I40,G40+OFFSET(Очки!$A$18,0,$C$54-1)-1)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RANK(S41,S$6:OFFSET(S$6,0,0,COUNTA(B$6:B$53)))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OFFSET(Очки!$A$2,F41,D41+OFFSET(Очки!$A$18,0,$C$54-1)-1)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OFFSET(Очки!$A$2,I41,G41+OFFSET(Очки!$A$18,0,$C$54-1)-1)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5.75" hidden="1">
      <c r="A42" s="40" t="e">
        <f ca="1">RANK(S42,S$6:OFFSET(S$6,0,0,COUNTA(B$6:B$53)))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OFFSET(Очки!$A$2,F42,D42+OFFSET(Очки!$A$18,0,$C$54-1)-1)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OFFSET(Очки!$A$2,I42,G42+OFFSET(Очки!$A$18,0,$C$54-1)-1)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0"/>
        <v>0</v>
      </c>
    </row>
    <row r="43" spans="1:19" ht="15.75" hidden="1">
      <c r="A43" s="40" t="e">
        <f ca="1">RANK(S43,S$6:OFFSET(S$6,0,0,COUNTA(B$6:B$53)))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OFFSET(Очки!$A$2,F43,D43+OFFSET(Очки!$A$18,0,$C$54-1)-1)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OFFSET(Очки!$A$2,I43,G43+OFFSET(Очки!$A$18,0,$C$54-1)-1)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0"/>
        <v>0</v>
      </c>
    </row>
    <row r="44" spans="1:19" ht="15.75" hidden="1">
      <c r="A44" s="40" t="e">
        <f ca="1">RANK(S44,S$6:OFFSET(S$6,0,0,COUNTA(B$6:B$53)))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OFFSET(Очки!$A$2,F44,D44+OFFSET(Очки!$A$18,0,$C$54-1)-1)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OFFSET(Очки!$A$2,I44,G44+OFFSET(Очки!$A$18,0,$C$54-1)-1)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0"/>
        <v>0</v>
      </c>
    </row>
    <row r="45" spans="1:19" ht="15.75" hidden="1">
      <c r="A45" s="40" t="e">
        <f ca="1">RANK(S45,S$6:OFFSET(S$6,0,0,COUNTA(B$6:B$53)))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OFFSET(Очки!$A$2,F45,D45+OFFSET(Очки!$A$18,0,$C$54-1)-1)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OFFSET(Очки!$A$2,I45,G45+OFFSET(Очки!$A$18,0,$C$54-1)-1)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0"/>
        <v>0</v>
      </c>
    </row>
    <row r="46" spans="1:19" ht="15.75" hidden="1">
      <c r="A46" s="40" t="e">
        <f ca="1">RANK(S46,S$6:OFFSET(S$6,0,0,COUNTA(B$6:B$53)))</f>
        <v>#N/A</v>
      </c>
      <c r="B46" s="47"/>
      <c r="C46" s="33" t="s">
        <v>43</v>
      </c>
      <c r="D46" s="42"/>
      <c r="E46" s="43"/>
      <c r="F46" s="44"/>
      <c r="G46" s="45"/>
      <c r="H46" s="46"/>
      <c r="I46" s="43"/>
      <c r="J46" s="95"/>
      <c r="K46" s="89">
        <f ca="1">OFFSET(Очки!$A$2,F46,D46+OFFSET(Очки!$A$18,0,$C$54-1)-1)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OFFSET(Очки!$A$2,I46,G46+OFFSET(Очки!$A$18,0,$C$54-1)-1)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0"/>
        <v>0</v>
      </c>
    </row>
    <row r="47" spans="1:19" ht="15.75" hidden="1">
      <c r="A47" s="40" t="e">
        <f ca="1">RANK(S47,S$6:OFFSET(S$6,0,0,COUNTA(B$6:B$53)))</f>
        <v>#N/A</v>
      </c>
      <c r="B47" s="47"/>
      <c r="C47" s="33" t="s">
        <v>43</v>
      </c>
      <c r="D47" s="42"/>
      <c r="E47" s="43"/>
      <c r="F47" s="44"/>
      <c r="G47" s="45"/>
      <c r="H47" s="46"/>
      <c r="I47" s="43"/>
      <c r="J47" s="95"/>
      <c r="K47" s="89">
        <f ca="1">OFFSET(Очки!$A$2,F47,D47+OFFSET(Очки!$A$18,0,$C$54-1)-1)</f>
        <v>0</v>
      </c>
      <c r="L47" s="39">
        <f ca="1">IF(F47&lt;E47,OFFSET(Очки!$A$20,2+E47-F47,IF(D47=1,13-E47,10+D47)),0)</f>
        <v>0</v>
      </c>
      <c r="M47" s="39"/>
      <c r="N47" s="92"/>
      <c r="O47" s="89">
        <f ca="1">OFFSET(Очки!$A$2,I47,G47+OFFSET(Очки!$A$18,0,$C$54-1)-1)</f>
        <v>0</v>
      </c>
      <c r="P47" s="39">
        <f ca="1">IF(I47&lt;H47,OFFSET(Очки!$A$20,2+H47-I47,IF(G47=1,13-H47,10+G47)),0)</f>
        <v>0</v>
      </c>
      <c r="Q47" s="39"/>
      <c r="R47" s="90"/>
      <c r="S47" s="102">
        <f t="shared" ca="1" si="0"/>
        <v>0</v>
      </c>
    </row>
    <row r="48" spans="1:19" ht="15.75" hidden="1">
      <c r="A48" s="40" t="e">
        <f ca="1">RANK(S48,S$6:OFFSET(S$6,0,0,COUNTA(B$6:B$53)))</f>
        <v>#N/A</v>
      </c>
      <c r="B48" s="47"/>
      <c r="C48" s="33" t="s">
        <v>43</v>
      </c>
      <c r="D48" s="42"/>
      <c r="E48" s="43"/>
      <c r="F48" s="44"/>
      <c r="G48" s="45"/>
      <c r="H48" s="46"/>
      <c r="I48" s="43"/>
      <c r="J48" s="95"/>
      <c r="K48" s="89">
        <f ca="1">OFFSET(Очки!$A$2,F48,D48+OFFSET(Очки!$A$18,0,$C$54-1)-1)</f>
        <v>0</v>
      </c>
      <c r="L48" s="39">
        <f ca="1">IF(F48&lt;E48,OFFSET(Очки!$A$20,2+E48-F48,IF(D48=1,13-E48,10+D48)),0)</f>
        <v>0</v>
      </c>
      <c r="M48" s="39"/>
      <c r="N48" s="92"/>
      <c r="O48" s="89">
        <f ca="1">OFFSET(Очки!$A$2,I48,G48+OFFSET(Очки!$A$18,0,$C$54-1)-1)</f>
        <v>0</v>
      </c>
      <c r="P48" s="39">
        <f ca="1">IF(I48&lt;H48,OFFSET(Очки!$A$20,2+H48-I48,IF(G48=1,13-H48,10+G48)),0)</f>
        <v>0</v>
      </c>
      <c r="Q48" s="39"/>
      <c r="R48" s="90"/>
      <c r="S48" s="102">
        <f t="shared" ca="1" si="0"/>
        <v>0</v>
      </c>
    </row>
    <row r="49" spans="1:19" ht="15.75" hidden="1">
      <c r="A49" s="40" t="e">
        <f ca="1">RANK(S49,S$6:OFFSET(S$6,0,0,COUNTA(B$6:B$53)))</f>
        <v>#N/A</v>
      </c>
      <c r="B49" s="47"/>
      <c r="C49" s="33" t="s">
        <v>43</v>
      </c>
      <c r="D49" s="42"/>
      <c r="E49" s="43"/>
      <c r="F49" s="44"/>
      <c r="G49" s="45"/>
      <c r="H49" s="46"/>
      <c r="I49" s="43"/>
      <c r="J49" s="95"/>
      <c r="K49" s="89">
        <f ca="1">OFFSET(Очки!$A$2,F49,D49+OFFSET(Очки!$A$18,0,$C$54-1)-1)</f>
        <v>0</v>
      </c>
      <c r="L49" s="39">
        <f ca="1">IF(F49&lt;E49,OFFSET(Очки!$A$20,2+E49-F49,IF(D49=1,13-E49,10+D49)),0)</f>
        <v>0</v>
      </c>
      <c r="M49" s="39"/>
      <c r="N49" s="92"/>
      <c r="O49" s="89">
        <f ca="1">OFFSET(Очки!$A$2,I49,G49+OFFSET(Очки!$A$18,0,$C$54-1)-1)</f>
        <v>0</v>
      </c>
      <c r="P49" s="39">
        <f ca="1">IF(I49&lt;H49,OFFSET(Очки!$A$20,2+H49-I49,IF(G49=1,13-H49,10+G49)),0)</f>
        <v>0</v>
      </c>
      <c r="Q49" s="39"/>
      <c r="R49" s="90"/>
      <c r="S49" s="102">
        <f t="shared" ca="1" si="0"/>
        <v>0</v>
      </c>
    </row>
    <row r="50" spans="1:19" ht="15.75" hidden="1">
      <c r="A50" s="40" t="e">
        <f ca="1">RANK(S50,S$6:OFFSET(S$6,0,0,COUNTA(B$6:B$53)))</f>
        <v>#N/A</v>
      </c>
      <c r="B50" s="47"/>
      <c r="C50" s="33" t="s">
        <v>43</v>
      </c>
      <c r="D50" s="42"/>
      <c r="E50" s="43"/>
      <c r="F50" s="44"/>
      <c r="G50" s="45"/>
      <c r="H50" s="46"/>
      <c r="I50" s="43"/>
      <c r="J50" s="95"/>
      <c r="K50" s="89">
        <f ca="1">OFFSET(Очки!$A$2,F50,D50+OFFSET(Очки!$A$18,0,$C$54-1)-1)</f>
        <v>0</v>
      </c>
      <c r="L50" s="39">
        <f ca="1">IF(F50&lt;E50,OFFSET(Очки!$A$20,2+E50-F50,IF(D50=1,13-E50,10+D50)),0)</f>
        <v>0</v>
      </c>
      <c r="M50" s="39"/>
      <c r="N50" s="92"/>
      <c r="O50" s="89">
        <f ca="1">OFFSET(Очки!$A$2,I50,G50+OFFSET(Очки!$A$18,0,$C$54-1)-1)</f>
        <v>0</v>
      </c>
      <c r="P50" s="39">
        <f ca="1">IF(I50&lt;H50,OFFSET(Очки!$A$20,2+H50-I50,IF(G50=1,13-H50,10+G50)),0)</f>
        <v>0</v>
      </c>
      <c r="Q50" s="39"/>
      <c r="R50" s="90"/>
      <c r="S50" s="102">
        <f t="shared" ca="1" si="0"/>
        <v>0</v>
      </c>
    </row>
    <row r="51" spans="1:19" ht="15.75" hidden="1">
      <c r="A51" s="40" t="e">
        <f ca="1">RANK(S51,S$6:OFFSET(S$6,0,0,COUNTA(B$6:B$53)))</f>
        <v>#N/A</v>
      </c>
      <c r="B51" s="47"/>
      <c r="C51" s="33" t="s">
        <v>43</v>
      </c>
      <c r="D51" s="42"/>
      <c r="E51" s="43"/>
      <c r="F51" s="44"/>
      <c r="G51" s="45"/>
      <c r="H51" s="46"/>
      <c r="I51" s="43"/>
      <c r="J51" s="95"/>
      <c r="K51" s="89">
        <f ca="1">OFFSET(Очки!$A$2,F51,D51+OFFSET(Очки!$A$18,0,$C$54-1)-1)</f>
        <v>0</v>
      </c>
      <c r="L51" s="39">
        <f ca="1">IF(F51&lt;E51,OFFSET(Очки!$A$20,2+E51-F51,IF(D51=1,13-E51,10+D51)),0)</f>
        <v>0</v>
      </c>
      <c r="M51" s="39"/>
      <c r="N51" s="92"/>
      <c r="O51" s="89">
        <f ca="1">OFFSET(Очки!$A$2,I51,G51+OFFSET(Очки!$A$18,0,$C$54-1)-1)</f>
        <v>0</v>
      </c>
      <c r="P51" s="39">
        <f ca="1">IF(I51&lt;H51,OFFSET(Очки!$A$20,2+H51-I51,IF(G51=1,13-H51,10+G51)),0)</f>
        <v>0</v>
      </c>
      <c r="Q51" s="39"/>
      <c r="R51" s="90"/>
      <c r="S51" s="102">
        <f t="shared" ca="1" si="0"/>
        <v>0</v>
      </c>
    </row>
    <row r="52" spans="1:19" ht="15.75" hidden="1">
      <c r="A52" s="40" t="e">
        <f ca="1">RANK(S52,S$6:OFFSET(S$6,0,0,COUNTA(B$6:B$53)))</f>
        <v>#N/A</v>
      </c>
      <c r="B52" s="47"/>
      <c r="C52" s="33" t="s">
        <v>43</v>
      </c>
      <c r="D52" s="49"/>
      <c r="E52" s="50"/>
      <c r="F52" s="51"/>
      <c r="G52" s="45"/>
      <c r="H52" s="52"/>
      <c r="I52" s="50"/>
      <c r="J52" s="95"/>
      <c r="K52" s="89">
        <f ca="1">OFFSET(Очки!$A$2,F52,D52+OFFSET(Очки!$A$18,0,$C$54-1)-1)</f>
        <v>0</v>
      </c>
      <c r="L52" s="39">
        <f ca="1">IF(F52&lt;E52,OFFSET(Очки!$A$20,2+E52-F52,IF(D52=1,13-E52,10+D52)),0)</f>
        <v>0</v>
      </c>
      <c r="M52" s="39"/>
      <c r="N52" s="92"/>
      <c r="O52" s="89">
        <f ca="1">OFFSET(Очки!$A$2,I52,G52+OFFSET(Очки!$A$18,0,$C$54-1)-1)</f>
        <v>0</v>
      </c>
      <c r="P52" s="39">
        <f ca="1">IF(I52&lt;H52,OFFSET(Очки!$A$20,2+H52-I52,IF(G52=1,13-H52,10+G52)),0)</f>
        <v>0</v>
      </c>
      <c r="Q52" s="39"/>
      <c r="R52" s="90"/>
      <c r="S52" s="102">
        <f t="shared" ca="1" si="0"/>
        <v>0</v>
      </c>
    </row>
    <row r="53" spans="1:19" ht="16.5" hidden="1" thickBot="1">
      <c r="A53" s="40" t="e">
        <f ca="1">RANK(S53,S$6:OFFSET(S$6,0,0,COUNTA(B$6:B$53)))</f>
        <v>#N/A</v>
      </c>
      <c r="B53" s="53"/>
      <c r="C53" s="54" t="s">
        <v>43</v>
      </c>
      <c r="D53" s="55"/>
      <c r="E53" s="56"/>
      <c r="F53" s="57"/>
      <c r="G53" s="58"/>
      <c r="H53" s="59"/>
      <c r="I53" s="56"/>
      <c r="J53" s="96"/>
      <c r="K53" s="55">
        <f ca="1">OFFSET(Очки!$A$2,F53,D53+OFFSET(Очки!$A$18,0,$C$54-1)-1)</f>
        <v>0</v>
      </c>
      <c r="L53" s="59">
        <f ca="1">IF(F53&lt;E53,OFFSET(Очки!$A$20,2+E53-F53,IF(D53=1,13-E53,10+D53)),0)</f>
        <v>0</v>
      </c>
      <c r="M53" s="59"/>
      <c r="N53" s="93"/>
      <c r="O53" s="55">
        <f ca="1">OFFSET(Очки!$A$2,I53,G53+OFFSET(Очки!$A$18,0,$C$54-1)-1)</f>
        <v>0</v>
      </c>
      <c r="P53" s="59">
        <f ca="1">IF(I53&lt;H53,OFFSET(Очки!$A$20,2+H53-I53,IF(G53=1,13-H53,10+G53)),0)</f>
        <v>0</v>
      </c>
      <c r="Q53" s="59"/>
      <c r="R53" s="57"/>
      <c r="S53" s="103">
        <f t="shared" ca="1" si="0"/>
        <v>0</v>
      </c>
    </row>
    <row r="54" spans="1:19" ht="15.75">
      <c r="A54" s="60"/>
      <c r="B54" s="61" t="s">
        <v>44</v>
      </c>
      <c r="C54" s="61">
        <f>COUNTA(B6:B53)</f>
        <v>25</v>
      </c>
      <c r="D54" s="62"/>
      <c r="E54" s="62"/>
      <c r="F54" s="63"/>
      <c r="G54" s="63"/>
      <c r="H54" s="63"/>
      <c r="I54" s="62"/>
      <c r="J54" s="63"/>
      <c r="K54" s="63"/>
      <c r="L54" s="63"/>
      <c r="M54" s="63"/>
      <c r="N54" s="63"/>
      <c r="O54" s="63"/>
      <c r="P54" s="63"/>
      <c r="Q54" s="63"/>
      <c r="R54" s="63"/>
      <c r="S54" s="63"/>
    </row>
  </sheetData>
  <sortState ref="B6:S30">
    <sortCondition descending="1" ref="S6:S30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53">
    <cfRule type="expression" dxfId="1" priority="2">
      <formula>AND(E6&gt;F6,L6=0)</formula>
    </cfRule>
  </conditionalFormatting>
  <conditionalFormatting sqref="P6:P5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topLeftCell="A15" zoomScale="80" zoomScaleNormal="80" workbookViewId="0">
      <selection activeCell="D34" sqref="D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0" t="s">
        <v>100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0"/>
    </row>
    <row r="2" spans="1:19" ht="15.75" thickBot="1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  <c r="S2" s="160"/>
    </row>
    <row r="3" spans="1:19" ht="15" customHeight="1" thickBot="1">
      <c r="A3" s="161" t="s">
        <v>30</v>
      </c>
      <c r="B3" s="162" t="s">
        <v>31</v>
      </c>
      <c r="C3" s="30"/>
      <c r="D3" s="162">
        <v>1</v>
      </c>
      <c r="E3" s="162"/>
      <c r="F3" s="162"/>
      <c r="G3" s="163">
        <v>2</v>
      </c>
      <c r="H3" s="163"/>
      <c r="I3" s="163"/>
      <c r="J3" s="164" t="s">
        <v>32</v>
      </c>
      <c r="K3" s="164"/>
      <c r="L3" s="164"/>
      <c r="M3" s="164"/>
      <c r="N3" s="164"/>
      <c r="O3" s="164"/>
      <c r="P3" s="164"/>
      <c r="Q3" s="164"/>
      <c r="R3" s="164"/>
      <c r="S3" s="165" t="s">
        <v>33</v>
      </c>
    </row>
    <row r="4" spans="1:19" ht="15" customHeight="1" thickBot="1">
      <c r="A4" s="161"/>
      <c r="B4" s="162"/>
      <c r="C4" s="166" t="s">
        <v>34</v>
      </c>
      <c r="D4" s="168" t="s">
        <v>35</v>
      </c>
      <c r="E4" s="170" t="s">
        <v>36</v>
      </c>
      <c r="F4" s="172" t="s">
        <v>37</v>
      </c>
      <c r="G4" s="174" t="s">
        <v>35</v>
      </c>
      <c r="H4" s="176" t="s">
        <v>36</v>
      </c>
      <c r="I4" s="178" t="s">
        <v>37</v>
      </c>
      <c r="J4" s="158" t="s">
        <v>38</v>
      </c>
      <c r="K4" s="159">
        <v>1</v>
      </c>
      <c r="L4" s="159"/>
      <c r="M4" s="159"/>
      <c r="N4" s="159"/>
      <c r="O4" s="159">
        <v>2</v>
      </c>
      <c r="P4" s="159"/>
      <c r="Q4" s="159"/>
      <c r="R4" s="159"/>
      <c r="S4" s="165"/>
    </row>
    <row r="5" spans="1:19" ht="42" customHeight="1" thickBot="1">
      <c r="A5" s="161"/>
      <c r="B5" s="163"/>
      <c r="C5" s="167"/>
      <c r="D5" s="169"/>
      <c r="E5" s="171"/>
      <c r="F5" s="173"/>
      <c r="G5" s="175"/>
      <c r="H5" s="177"/>
      <c r="I5" s="179"/>
      <c r="J5" s="15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5"/>
    </row>
    <row r="6" spans="1:19" ht="15.75">
      <c r="A6" s="31" t="e">
        <f ca="1">RANK(S6,S$6:OFFSET(S$6,0,0,COUNTA(B$6:B$41)))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OFFSET(Очки!$A$2,F6,D6+OFFSET(Очки!$A$18,0,$C$42-1)-1)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OFFSET(Очки!$A$2,I6,G6+OFFSET(Очки!$A$18,0,$C$42-1)-1)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1" ca="1" si="0">SUM(J6:R6)</f>
        <v>#REF!</v>
      </c>
    </row>
    <row r="7" spans="1:19" ht="15.75">
      <c r="A7" s="40" t="e">
        <f ca="1">RANK(S7,S$6:OFFSET(S$6,0,0,COUNTA(B$6:B$41)))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OFFSET(Очки!$A$2,F7,D7+OFFSET(Очки!$A$18,0,$C$42-1)-1)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OFFSET(Очки!$A$2,I7,G7+OFFSET(Очки!$A$18,0,$C$42-1)-1)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RANK(S8,S$6:OFFSET(S$6,0,0,COUNTA(B$6:B$41)))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OFFSET(Очки!$A$2,F8,D8+OFFSET(Очки!$A$18,0,$C$42-1)-1)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OFFSET(Очки!$A$2,I8,G8+OFFSET(Очки!$A$18,0,$C$42-1)-1)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RANK(S9,S$6:OFFSET(S$6,0,0,COUNTA(B$6:B$41)))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OFFSET(Очки!$A$2,F9,D9+OFFSET(Очки!$A$18,0,$C$42-1)-1)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OFFSET(Очки!$A$2,I9,G9+OFFSET(Очки!$A$18,0,$C$42-1)-1)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RANK(S10,S$6:OFFSET(S$6,0,0,COUNTA(B$6:B$41)))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OFFSET(Очки!$A$2,F10,D10+OFFSET(Очки!$A$18,0,$C$42-1)-1)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OFFSET(Очки!$A$2,I10,G10+OFFSET(Очки!$A$18,0,$C$42-1)-1)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RANK(S11,S$6:OFFSET(S$6,0,0,COUNTA(B$6:B$41)))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OFFSET(Очки!$A$2,F11,D11+OFFSET(Очки!$A$18,0,$C$42-1)-1)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OFFSET(Очки!$A$2,I11,G11+OFFSET(Очки!$A$18,0,$C$42-1)-1)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RANK(S12,S$6:OFFSET(S$6,0,0,COUNTA(B$6:B$41)))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OFFSET(Очки!$A$2,F12,D12+OFFSET(Очки!$A$18,0,$C$42-1)-1)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OFFSET(Очки!$A$2,I12,G12+OFFSET(Очки!$A$18,0,$C$42-1)-1)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RANK(S13,S$6:OFFSET(S$6,0,0,COUNTA(B$6:B$41)))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OFFSET(Очки!$A$2,F13,D13+OFFSET(Очки!$A$18,0,$C$42-1)-1)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OFFSET(Очки!$A$2,I13,G13+OFFSET(Очки!$A$18,0,$C$42-1)-1)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RANK(S14,S$6:OFFSET(S$6,0,0,COUNTA(B$6:B$41)))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OFFSET(Очки!$A$2,F14,D14+OFFSET(Очки!$A$18,0,$C$42-1)-1)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OFFSET(Очки!$A$2,I14,G14+OFFSET(Очки!$A$18,0,$C$42-1)-1)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RANK(S15,S$6:OFFSET(S$6,0,0,COUNTA(B$6:B$41)))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OFFSET(Очки!$A$2,F15,D15+OFFSET(Очки!$A$18,0,$C$42-1)-1)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OFFSET(Очки!$A$2,I15,G15+OFFSET(Очки!$A$18,0,$C$42-1)-1)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RANK(S16,S$6:OFFSET(S$6,0,0,COUNTA(B$6:B$41)))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OFFSET(Очки!$A$2,F16,D16+OFFSET(Очки!$A$18,0,$C$42-1)-1)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OFFSET(Очки!$A$2,I16,G16+OFFSET(Очки!$A$18,0,$C$42-1)-1)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RANK(S17,S$6:OFFSET(S$6,0,0,COUNTA(B$6:B$41)))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OFFSET(Очки!$A$2,F17,D17+OFFSET(Очки!$A$18,0,$C$42-1)-1)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OFFSET(Очки!$A$2,I17,G17+OFFSET(Очки!$A$18,0,$C$42-1)-1)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RANK(S18,S$6:OFFSET(S$6,0,0,COUNTA(B$6:B$41)))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OFFSET(Очки!$A$2,F18,D18+OFFSET(Очки!$A$18,0,$C$42-1)-1)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OFFSET(Очки!$A$2,I18,G18+OFFSET(Очки!$A$18,0,$C$42-1)-1)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RANK(S19,S$6:OFFSET(S$6,0,0,COUNTA(B$6:B$41)))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OFFSET(Очки!$A$2,F19,D19+OFFSET(Очки!$A$18,0,$C$42-1)-1)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OFFSET(Очки!$A$2,I19,G19+OFFSET(Очки!$A$18,0,$C$42-1)-1)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RANK(S20,S$6:OFFSET(S$6,0,0,COUNTA(B$6:B$41)))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OFFSET(Очки!$A$2,F20,D20+OFFSET(Очки!$A$18,0,$C$42-1)-1)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OFFSET(Очки!$A$2,I20,G20+OFFSET(Очки!$A$18,0,$C$42-1)-1)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RANK(S21,S$6:OFFSET(S$6,0,0,COUNTA(B$6:B$41)))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OFFSET(Очки!$A$2,F21,D21+OFFSET(Очки!$A$18,0,$C$42-1)-1)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OFFSET(Очки!$A$2,I21,G21+OFFSET(Очки!$A$18,0,$C$42-1)-1)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RANK(S22,S$6:OFFSET(S$6,0,0,COUNTA(B$6:B$41)))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OFFSET(Очки!$A$2,F22,D22+OFFSET(Очки!$A$18,0,$C$42-1)-1)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OFFSET(Очки!$A$2,I22,G22+OFFSET(Очки!$A$18,0,$C$42-1)-1)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RANK(S23,S$6:OFFSET(S$6,0,0,COUNTA(B$6:B$41)))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OFFSET(Очки!$A$2,F23,D23+OFFSET(Очки!$A$18,0,$C$42-1)-1)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OFFSET(Очки!$A$2,I23,G23+OFFSET(Очки!$A$18,0,$C$42-1)-1)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RANK(S24,S$6:OFFSET(S$6,0,0,COUNTA(B$6:B$41)))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OFFSET(Очки!$A$2,F24,D24+OFFSET(Очки!$A$18,0,$C$42-1)-1)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OFFSET(Очки!$A$2,I24,G24+OFFSET(Очки!$A$18,0,$C$42-1)-1)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RANK(S25,S$6:OFFSET(S$6,0,0,COUNTA(B$6:B$41)))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OFFSET(Очки!$A$2,F25,D25+OFFSET(Очки!$A$18,0,$C$42-1)-1)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OFFSET(Очки!$A$2,I25,G25+OFFSET(Очки!$A$18,0,$C$42-1)-1)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RANK(S26,S$6:OFFSET(S$6,0,0,COUNTA(B$6:B$41)))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OFFSET(Очки!$A$2,F26,D26+OFFSET(Очки!$A$18,0,$C$42-1)-1)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OFFSET(Очки!$A$2,I26,G26+OFFSET(Очки!$A$18,0,$C$42-1)-1)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RANK(S27,S$6:OFFSET(S$6,0,0,COUNTA(B$6:B$41)))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OFFSET(Очки!$A$2,F27,D27+OFFSET(Очки!$A$18,0,$C$42-1)-1)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OFFSET(Очки!$A$2,I27,G27+OFFSET(Очки!$A$18,0,$C$42-1)-1)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RANK(S28,S$6:OFFSET(S$6,0,0,COUNTA(B$6:B$41)))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OFFSET(Очки!$A$2,F28,D28+OFFSET(Очки!$A$18,0,$C$42-1)-1)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OFFSET(Очки!$A$2,I28,G28+OFFSET(Очки!$A$18,0,$C$42-1)-1)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RANK(S29,S$6:OFFSET(S$6,0,0,COUNTA(B$6:B$41)))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OFFSET(Очки!$A$2,F29,D29+OFFSET(Очки!$A$18,0,$C$42-1)-1)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OFFSET(Очки!$A$2,I29,G29+OFFSET(Очки!$A$18,0,$C$42-1)-1)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RANK(S30,S$6:OFFSET(S$6,0,0,COUNTA(B$6:B$41)))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OFFSET(Очки!$A$2,F30,D30+OFFSET(Очки!$A$18,0,$C$42-1)-1)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OFFSET(Очки!$A$2,I30,G30+OFFSET(Очки!$A$18,0,$C$42-1)-1)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RANK(S31,S$6:OFFSET(S$6,0,0,COUNTA(B$6:B$41)))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OFFSET(Очки!$A$2,F31,D31+OFFSET(Очки!$A$18,0,$C$42-1)-1)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OFFSET(Очки!$A$2,I31,G31+OFFSET(Очки!$A$18,0,$C$42-1)-1)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RANK(S32,S$6:OFFSET(S$6,0,0,COUNTA(B$6:B$41)))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OFFSET(Очки!$A$2,F32,D32+OFFSET(Очки!$A$18,0,$C$42-1)-1)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OFFSET(Очки!$A$2,I32,G32+OFFSET(Очки!$A$18,0,$C$42-1)-1)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RANK(S33,S$6:OFFSET(S$6,0,0,COUNTA(B$6:B$41)))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OFFSET(Очки!$A$2,F33,D33+OFFSET(Очки!$A$18,0,$C$42-1)-1)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OFFSET(Очки!$A$2,I33,G33+OFFSET(Очки!$A$18,0,$C$42-1)-1)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RANK(S34,S$6:OFFSET(S$6,0,0,COUNTA(B$6:B$41)))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OFFSET(Очки!$A$2,F34,D34+OFFSET(Очки!$A$18,0,$C$42-1)-1)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OFFSET(Очки!$A$2,I34,G34+OFFSET(Очки!$A$18,0,$C$42-1)-1)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RANK(S35,S$6:OFFSET(S$6,0,0,COUNTA(B$6:B$41)))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OFFSET(Очки!$A$2,F35,D35+OFFSET(Очки!$A$18,0,$C$42-1)-1)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OFFSET(Очки!$A$2,I35,G35+OFFSET(Очки!$A$18,0,$C$42-1)-1)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RANK(S36,S$6:OFFSET(S$6,0,0,COUNTA(B$6:B$41)))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OFFSET(Очки!$A$2,F36,D36+OFFSET(Очки!$A$18,0,$C$42-1)-1)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OFFSET(Очки!$A$2,I36,G36+OFFSET(Очки!$A$18,0,$C$42-1)-1)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RANK(S37,S$6:OFFSET(S$6,0,0,COUNTA(B$6:B$41)))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OFFSET(Очки!$A$2,F37,D37+OFFSET(Очки!$A$18,0,$C$42-1)-1)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OFFSET(Очки!$A$2,I37,G37+OFFSET(Очки!$A$18,0,$C$42-1)-1)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RANK(S38,S$6:OFFSET(S$6,0,0,COUNTA(B$6:B$41)))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OFFSET(Очки!$A$2,F38,D38+OFFSET(Очки!$A$18,0,$C$42-1)-1)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OFFSET(Очки!$A$2,I38,G38+OFFSET(Очки!$A$18,0,$C$42-1)-1)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RANK(S39,S$6:OFFSET(S$6,0,0,COUNTA(B$6:B$41)))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OFFSET(Очки!$A$2,F39,D39+OFFSET(Очки!$A$18,0,$C$42-1)-1)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OFFSET(Очки!$A$2,I39,G39+OFFSET(Очки!$A$18,0,$C$42-1)-1)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RANK(S40,S$6:OFFSET(S$6,0,0,COUNTA(B$6:B$41)))</f>
        <v>#REF!</v>
      </c>
      <c r="B40" s="47"/>
      <c r="C40" s="33" t="s">
        <v>43</v>
      </c>
      <c r="D40" s="49"/>
      <c r="E40" s="50"/>
      <c r="F40" s="51"/>
      <c r="G40" s="45"/>
      <c r="H40" s="52"/>
      <c r="I40" s="50"/>
      <c r="J40" s="95"/>
      <c r="K40" s="89" t="e">
        <f ca="1">OFFSET(Очки!$A$2,F40,D40+OFFSET(Очки!$A$18,0,$C$42-1)-1)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OFFSET(Очки!$A$2,I40,G40+OFFSET(Очки!$A$18,0,$C$42-1)-1)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6.5" thickBot="1">
      <c r="A41" s="40" t="e">
        <f ca="1">RANK(S41,S$6:OFFSET(S$6,0,0,COUNTA(B$6:B$41)))</f>
        <v>#REF!</v>
      </c>
      <c r="B41" s="53"/>
      <c r="C41" s="54" t="s">
        <v>43</v>
      </c>
      <c r="D41" s="55"/>
      <c r="E41" s="56"/>
      <c r="F41" s="57"/>
      <c r="G41" s="58"/>
      <c r="H41" s="59"/>
      <c r="I41" s="56"/>
      <c r="J41" s="96"/>
      <c r="K41" s="55" t="e">
        <f ca="1">OFFSET(Очки!$A$2,F41,D41+OFFSET(Очки!$A$18,0,$C$42-1)-1)</f>
        <v>#REF!</v>
      </c>
      <c r="L41" s="59">
        <f ca="1">IF(F41&lt;E41,OFFSET(Очки!$A$20,2+E41-F41,IF(D41=1,13-E41,10+D41)),0)</f>
        <v>0</v>
      </c>
      <c r="M41" s="59"/>
      <c r="N41" s="93"/>
      <c r="O41" s="55" t="e">
        <f ca="1">OFFSET(Очки!$A$2,I41,G41+OFFSET(Очки!$A$18,0,$C$42-1)-1)</f>
        <v>#REF!</v>
      </c>
      <c r="P41" s="59">
        <f ca="1">IF(I41&lt;H41,OFFSET(Очки!$A$20,2+H41-I41,IF(G41=1,13-H41,10+G41)),0)</f>
        <v>0</v>
      </c>
      <c r="Q41" s="59"/>
      <c r="R41" s="57"/>
      <c r="S41" s="103" t="e">
        <f t="shared" ca="1" si="0"/>
        <v>#REF!</v>
      </c>
    </row>
    <row r="42" spans="1:19" ht="15.75">
      <c r="A42" s="60"/>
      <c r="B42" s="61" t="s">
        <v>44</v>
      </c>
      <c r="C42" s="61">
        <f>COUNTA(B6:B41)</f>
        <v>0</v>
      </c>
      <c r="D42" s="62"/>
      <c r="E42" s="62"/>
      <c r="F42" s="63"/>
      <c r="G42" s="63"/>
      <c r="H42" s="63"/>
      <c r="I42" s="62"/>
      <c r="J42" s="63"/>
      <c r="K42" s="63"/>
      <c r="L42" s="63"/>
      <c r="M42" s="63"/>
      <c r="N42" s="63"/>
      <c r="O42" s="63"/>
      <c r="P42" s="63"/>
      <c r="Q42" s="63"/>
      <c r="R42" s="63"/>
      <c r="S42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1">
    <cfRule type="expression" dxfId="0" priority="2">
      <formula>AND(E6&gt;F6,L6=0)</formula>
    </cfRule>
  </conditionalFormatting>
  <conditionalFormatting sqref="P6:P41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27</vt:i4>
      </vt:variant>
    </vt:vector>
  </HeadingPairs>
  <TitlesOfParts>
    <vt:vector size="27" baseType="lpstr">
      <vt:lpstr>12121 (18)</vt:lpstr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09.07</vt:lpstr>
      <vt:lpstr>16.07</vt:lpstr>
      <vt:lpstr>23.07</vt:lpstr>
      <vt:lpstr>30.07</vt:lpstr>
      <vt:lpstr>06.08</vt:lpstr>
      <vt:lpstr>13.07</vt:lpstr>
      <vt:lpstr>20.07</vt:lpstr>
      <vt:lpstr>27.08</vt:lpstr>
      <vt:lpstr>03.09</vt:lpstr>
      <vt:lpstr>10.09</vt:lpstr>
      <vt:lpstr>mkn (10)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2019-08-27T20:20:37Z</cp:lastPrinted>
  <dcterms:created xsi:type="dcterms:W3CDTF">2006-09-16T00:00:00Z</dcterms:created>
  <dcterms:modified xsi:type="dcterms:W3CDTF">2019-09-10T20:25:42Z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