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 tabRatio="500" firstSheet="5" activeTab="13"/>
  </bookViews>
  <sheets>
    <sheet name="Очки" sheetId="1" r:id="rId1"/>
    <sheet name="24.04" sheetId="2" r:id="rId2"/>
    <sheet name="16.04" sheetId="11" r:id="rId3"/>
    <sheet name="23.04" sheetId="12" r:id="rId4"/>
    <sheet name="30.04" sheetId="13" r:id="rId5"/>
    <sheet name="07.05" sheetId="14" r:id="rId6"/>
    <sheet name="14.05" sheetId="15" r:id="rId7"/>
    <sheet name="21.05" sheetId="16" r:id="rId8"/>
    <sheet name="28.05" sheetId="17" r:id="rId9"/>
    <sheet name="04.06" sheetId="18" r:id="rId10"/>
    <sheet name="11.06" sheetId="19" r:id="rId11"/>
    <sheet name="18.06" sheetId="20" r:id="rId12"/>
    <sheet name="25.06" sheetId="21" r:id="rId13"/>
    <sheet name="02.07" sheetId="22" r:id="rId14"/>
    <sheet name="12121 (16)" sheetId="23" r:id="rId15"/>
  </sheet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P20" i="22" l="1"/>
  <c r="P32" i="22"/>
  <c r="P9" i="22"/>
  <c r="P24" i="22"/>
  <c r="P23" i="22"/>
  <c r="P21" i="22"/>
  <c r="P31" i="22"/>
  <c r="P16" i="22"/>
  <c r="P33" i="22"/>
  <c r="P13" i="22"/>
  <c r="P14" i="22"/>
  <c r="L20" i="22"/>
  <c r="L32" i="22"/>
  <c r="L9" i="22"/>
  <c r="L24" i="22"/>
  <c r="L23" i="22"/>
  <c r="L21" i="22"/>
  <c r="L31" i="22"/>
  <c r="L16" i="22"/>
  <c r="L33" i="22"/>
  <c r="L13" i="22"/>
  <c r="L14" i="22"/>
  <c r="C31" i="23" l="1"/>
  <c r="O30" i="23" s="1"/>
  <c r="P30" i="23"/>
  <c r="L30" i="23"/>
  <c r="P29" i="23"/>
  <c r="L29" i="23"/>
  <c r="P28" i="23"/>
  <c r="L28" i="23"/>
  <c r="P27" i="23"/>
  <c r="L27" i="23"/>
  <c r="P26" i="23"/>
  <c r="L26" i="23"/>
  <c r="P25" i="23"/>
  <c r="L25" i="23"/>
  <c r="P24" i="23"/>
  <c r="L24" i="23"/>
  <c r="P23" i="23"/>
  <c r="L23" i="23"/>
  <c r="P22" i="23"/>
  <c r="L22" i="23"/>
  <c r="P21" i="23"/>
  <c r="L21" i="23"/>
  <c r="P20" i="23"/>
  <c r="L20" i="23"/>
  <c r="P19" i="23"/>
  <c r="O19" i="23"/>
  <c r="L19" i="23"/>
  <c r="K19" i="23"/>
  <c r="S19" i="23" s="1"/>
  <c r="A19" i="23" s="1"/>
  <c r="P18" i="23"/>
  <c r="O18" i="23"/>
  <c r="L18" i="23"/>
  <c r="K18" i="23"/>
  <c r="S18" i="23" s="1"/>
  <c r="A18" i="23" s="1"/>
  <c r="P17" i="23"/>
  <c r="O17" i="23"/>
  <c r="L17" i="23"/>
  <c r="K17" i="23"/>
  <c r="S17" i="23" s="1"/>
  <c r="A17" i="23" s="1"/>
  <c r="P16" i="23"/>
  <c r="O16" i="23"/>
  <c r="L16" i="23"/>
  <c r="K16" i="23"/>
  <c r="S16" i="23" s="1"/>
  <c r="A16" i="23" s="1"/>
  <c r="P15" i="23"/>
  <c r="O15" i="23"/>
  <c r="L15" i="23"/>
  <c r="K15" i="23"/>
  <c r="S15" i="23" s="1"/>
  <c r="A15" i="23" s="1"/>
  <c r="P14" i="23"/>
  <c r="O14" i="23"/>
  <c r="L14" i="23"/>
  <c r="K14" i="23"/>
  <c r="S14" i="23" s="1"/>
  <c r="A14" i="23" s="1"/>
  <c r="P13" i="23"/>
  <c r="O13" i="23"/>
  <c r="L13" i="23"/>
  <c r="K13" i="23"/>
  <c r="S13" i="23" s="1"/>
  <c r="A13" i="23" s="1"/>
  <c r="P12" i="23"/>
  <c r="O12" i="23"/>
  <c r="L12" i="23"/>
  <c r="K12" i="23"/>
  <c r="S12" i="23" s="1"/>
  <c r="A12" i="23" s="1"/>
  <c r="P11" i="23"/>
  <c r="O11" i="23"/>
  <c r="L11" i="23"/>
  <c r="K11" i="23"/>
  <c r="S11" i="23" s="1"/>
  <c r="A11" i="23" s="1"/>
  <c r="P10" i="23"/>
  <c r="O10" i="23"/>
  <c r="L10" i="23"/>
  <c r="K10" i="23"/>
  <c r="S10" i="23" s="1"/>
  <c r="A10" i="23" s="1"/>
  <c r="P9" i="23"/>
  <c r="O9" i="23"/>
  <c r="L9" i="23"/>
  <c r="K9" i="23"/>
  <c r="S9" i="23" s="1"/>
  <c r="A9" i="23" s="1"/>
  <c r="P8" i="23"/>
  <c r="O8" i="23"/>
  <c r="L8" i="23"/>
  <c r="K8" i="23"/>
  <c r="S8" i="23" s="1"/>
  <c r="A8" i="23" s="1"/>
  <c r="P7" i="23"/>
  <c r="O7" i="23"/>
  <c r="L7" i="23"/>
  <c r="K7" i="23"/>
  <c r="S7" i="23" s="1"/>
  <c r="A7" i="23" s="1"/>
  <c r="P6" i="23"/>
  <c r="O6" i="23"/>
  <c r="L6" i="23"/>
  <c r="K6" i="23"/>
  <c r="S6" i="23" s="1"/>
  <c r="A6" i="23" s="1"/>
  <c r="K20" i="23" l="1"/>
  <c r="S20" i="23" s="1"/>
  <c r="A20" i="23" s="1"/>
  <c r="O20" i="23"/>
  <c r="K21" i="23"/>
  <c r="S21" i="23" s="1"/>
  <c r="A21" i="23" s="1"/>
  <c r="O21" i="23"/>
  <c r="K22" i="23"/>
  <c r="S22" i="23" s="1"/>
  <c r="A22" i="23" s="1"/>
  <c r="O22" i="23"/>
  <c r="K23" i="23"/>
  <c r="S23" i="23" s="1"/>
  <c r="A23" i="23" s="1"/>
  <c r="O23" i="23"/>
  <c r="K24" i="23"/>
  <c r="S24" i="23" s="1"/>
  <c r="A24" i="23" s="1"/>
  <c r="O24" i="23"/>
  <c r="K25" i="23"/>
  <c r="S25" i="23" s="1"/>
  <c r="A25" i="23" s="1"/>
  <c r="O25" i="23"/>
  <c r="K26" i="23"/>
  <c r="S26" i="23" s="1"/>
  <c r="A26" i="23" s="1"/>
  <c r="O26" i="23"/>
  <c r="K27" i="23"/>
  <c r="S27" i="23" s="1"/>
  <c r="A27" i="23" s="1"/>
  <c r="O27" i="23"/>
  <c r="K28" i="23"/>
  <c r="S28" i="23" s="1"/>
  <c r="A28" i="23" s="1"/>
  <c r="O28" i="23"/>
  <c r="K29" i="23"/>
  <c r="S29" i="23" s="1"/>
  <c r="A29" i="23" s="1"/>
  <c r="O29" i="23"/>
  <c r="K30" i="23"/>
  <c r="S30" i="23" s="1"/>
  <c r="A30" i="23" s="1"/>
  <c r="P13" i="21"/>
  <c r="P8" i="21"/>
  <c r="P32" i="21"/>
  <c r="P33" i="21"/>
  <c r="P34" i="21"/>
  <c r="P35" i="21"/>
  <c r="P36" i="21"/>
  <c r="L13" i="21"/>
  <c r="L8" i="21"/>
  <c r="L32" i="21"/>
  <c r="L33" i="21"/>
  <c r="L34" i="21"/>
  <c r="L35" i="21"/>
  <c r="L36" i="21"/>
  <c r="P15" i="21"/>
  <c r="P31" i="21"/>
  <c r="P25" i="21"/>
  <c r="P10" i="21"/>
  <c r="P26" i="21"/>
  <c r="P16" i="21"/>
  <c r="P19" i="21"/>
  <c r="L15" i="21"/>
  <c r="L31" i="21"/>
  <c r="L25" i="21"/>
  <c r="L10" i="21"/>
  <c r="L26" i="21"/>
  <c r="L16" i="21"/>
  <c r="L19" i="21"/>
  <c r="C41" i="22" l="1"/>
  <c r="P40" i="22"/>
  <c r="L40" i="22"/>
  <c r="P39" i="22"/>
  <c r="L39" i="22"/>
  <c r="P38" i="22"/>
  <c r="L38" i="22"/>
  <c r="P37" i="22"/>
  <c r="L37" i="22"/>
  <c r="P36" i="22"/>
  <c r="L36" i="22"/>
  <c r="P35" i="22"/>
  <c r="L35" i="22"/>
  <c r="P34" i="22"/>
  <c r="L34" i="22"/>
  <c r="P8" i="22"/>
  <c r="L8" i="22"/>
  <c r="P11" i="22"/>
  <c r="L11" i="22"/>
  <c r="P18" i="22"/>
  <c r="L18" i="22"/>
  <c r="P15" i="22"/>
  <c r="L15" i="22"/>
  <c r="P25" i="22"/>
  <c r="L25" i="22"/>
  <c r="P22" i="22"/>
  <c r="L22" i="22"/>
  <c r="P28" i="22"/>
  <c r="L28" i="22"/>
  <c r="P27" i="22"/>
  <c r="L27" i="22"/>
  <c r="P12" i="22"/>
  <c r="L12" i="22"/>
  <c r="P26" i="22"/>
  <c r="L26" i="22"/>
  <c r="P7" i="22"/>
  <c r="L7" i="22"/>
  <c r="P19" i="22"/>
  <c r="L19" i="22"/>
  <c r="P6" i="22"/>
  <c r="L6" i="22"/>
  <c r="P30" i="22"/>
  <c r="L30" i="22"/>
  <c r="P10" i="22"/>
  <c r="L10" i="22"/>
  <c r="P29" i="22"/>
  <c r="O29" i="22"/>
  <c r="L29" i="22"/>
  <c r="K29" i="22"/>
  <c r="P17" i="22"/>
  <c r="O17" i="22"/>
  <c r="L17" i="22"/>
  <c r="K17" i="22"/>
  <c r="S17" i="22" l="1"/>
  <c r="O40" i="22"/>
  <c r="K33" i="22"/>
  <c r="O20" i="22"/>
  <c r="O9" i="22"/>
  <c r="O23" i="22"/>
  <c r="O31" i="22"/>
  <c r="O33" i="22"/>
  <c r="K32" i="22"/>
  <c r="K24" i="22"/>
  <c r="K21" i="22"/>
  <c r="K16" i="22"/>
  <c r="K13" i="22"/>
  <c r="O32" i="22"/>
  <c r="O24" i="22"/>
  <c r="O21" i="22"/>
  <c r="O16" i="22"/>
  <c r="O13" i="22"/>
  <c r="K20" i="22"/>
  <c r="K9" i="22"/>
  <c r="K23" i="22"/>
  <c r="K31" i="22"/>
  <c r="S29" i="22"/>
  <c r="K10" i="22"/>
  <c r="O10" i="22"/>
  <c r="K30" i="22"/>
  <c r="O30" i="22"/>
  <c r="K6" i="22"/>
  <c r="O6" i="22"/>
  <c r="K19" i="22"/>
  <c r="O19" i="22"/>
  <c r="K7" i="22"/>
  <c r="O7" i="22"/>
  <c r="K26" i="22"/>
  <c r="O26" i="22"/>
  <c r="K12" i="22"/>
  <c r="O12" i="22"/>
  <c r="K27" i="22"/>
  <c r="O27" i="22"/>
  <c r="K28" i="22"/>
  <c r="O28" i="22"/>
  <c r="K22" i="22"/>
  <c r="O22" i="22"/>
  <c r="K25" i="22"/>
  <c r="O25" i="22"/>
  <c r="K15" i="22"/>
  <c r="O15" i="22"/>
  <c r="K14" i="22"/>
  <c r="O14" i="22"/>
  <c r="K18" i="22"/>
  <c r="O18" i="22"/>
  <c r="K11" i="22"/>
  <c r="O11" i="22"/>
  <c r="K8" i="22"/>
  <c r="O8" i="22"/>
  <c r="K34" i="22"/>
  <c r="O34" i="22"/>
  <c r="K35" i="22"/>
  <c r="O35" i="22"/>
  <c r="K36" i="22"/>
  <c r="O36" i="22"/>
  <c r="K37" i="22"/>
  <c r="O37" i="22"/>
  <c r="K38" i="22"/>
  <c r="O38" i="22"/>
  <c r="K39" i="22"/>
  <c r="O39" i="22"/>
  <c r="K40" i="22"/>
  <c r="S40" i="22" s="1"/>
  <c r="P9" i="20"/>
  <c r="P16" i="20"/>
  <c r="P19" i="20"/>
  <c r="P20" i="20"/>
  <c r="P11" i="20"/>
  <c r="P23" i="20"/>
  <c r="P6" i="20"/>
  <c r="P30" i="20"/>
  <c r="P31" i="20"/>
  <c r="P32" i="20"/>
  <c r="P33" i="20"/>
  <c r="P34" i="20"/>
  <c r="P35" i="20"/>
  <c r="P36" i="20"/>
  <c r="P37" i="20"/>
  <c r="P38" i="20"/>
  <c r="L9" i="20"/>
  <c r="L16" i="20"/>
  <c r="L19" i="20"/>
  <c r="L20" i="20"/>
  <c r="L11" i="20"/>
  <c r="L23" i="20"/>
  <c r="L6" i="20"/>
  <c r="L30" i="20"/>
  <c r="L31" i="20"/>
  <c r="L32" i="20"/>
  <c r="L33" i="20"/>
  <c r="L34" i="20"/>
  <c r="L35" i="20"/>
  <c r="L36" i="20"/>
  <c r="L37" i="20"/>
  <c r="L38" i="20"/>
  <c r="C44" i="21"/>
  <c r="P43" i="21"/>
  <c r="L43" i="21"/>
  <c r="P42" i="21"/>
  <c r="L42" i="21"/>
  <c r="P41" i="21"/>
  <c r="L41" i="21"/>
  <c r="P40" i="21"/>
  <c r="L40" i="21"/>
  <c r="P39" i="21"/>
  <c r="L39" i="21"/>
  <c r="P38" i="21"/>
  <c r="L38" i="21"/>
  <c r="P37" i="21"/>
  <c r="L37" i="21"/>
  <c r="P28" i="21"/>
  <c r="L28" i="21"/>
  <c r="P9" i="21"/>
  <c r="L9" i="21"/>
  <c r="P20" i="21"/>
  <c r="L20" i="21"/>
  <c r="P30" i="21"/>
  <c r="L30" i="21"/>
  <c r="P24" i="21"/>
  <c r="L24" i="21"/>
  <c r="K24" i="21"/>
  <c r="P14" i="21"/>
  <c r="O14" i="21"/>
  <c r="L14" i="21"/>
  <c r="K14" i="21"/>
  <c r="P18" i="21"/>
  <c r="O18" i="21"/>
  <c r="L18" i="21"/>
  <c r="K18" i="21"/>
  <c r="P23" i="21"/>
  <c r="O23" i="21"/>
  <c r="L23" i="21"/>
  <c r="K23" i="21"/>
  <c r="P21" i="21"/>
  <c r="O21" i="21"/>
  <c r="L21" i="21"/>
  <c r="K21" i="21"/>
  <c r="P27" i="21"/>
  <c r="O27" i="21"/>
  <c r="L27" i="21"/>
  <c r="K27" i="21"/>
  <c r="P7" i="21"/>
  <c r="O7" i="21"/>
  <c r="L7" i="21"/>
  <c r="K7" i="21"/>
  <c r="P17" i="21"/>
  <c r="O17" i="21"/>
  <c r="L17" i="21"/>
  <c r="K17" i="21"/>
  <c r="P12" i="21"/>
  <c r="O12" i="21"/>
  <c r="L12" i="21"/>
  <c r="K12" i="21"/>
  <c r="P6" i="21"/>
  <c r="O6" i="21"/>
  <c r="L6" i="21"/>
  <c r="K6" i="21"/>
  <c r="P11" i="21"/>
  <c r="O11" i="21"/>
  <c r="L11" i="21"/>
  <c r="K11" i="21"/>
  <c r="P22" i="21"/>
  <c r="O22" i="21"/>
  <c r="L22" i="21"/>
  <c r="K22" i="21"/>
  <c r="P29" i="21"/>
  <c r="O29" i="21"/>
  <c r="L29" i="21"/>
  <c r="K29" i="21"/>
  <c r="S31" i="22" l="1"/>
  <c r="S9" i="22"/>
  <c r="S16" i="22"/>
  <c r="S24" i="22"/>
  <c r="S23" i="22"/>
  <c r="S20" i="22"/>
  <c r="S13" i="22"/>
  <c r="S21" i="22"/>
  <c r="S32" i="22"/>
  <c r="S33" i="22"/>
  <c r="S39" i="22"/>
  <c r="S38" i="22"/>
  <c r="S37" i="22"/>
  <c r="S36" i="22"/>
  <c r="S35" i="22"/>
  <c r="S34" i="22"/>
  <c r="S8" i="22"/>
  <c r="S11" i="22"/>
  <c r="S18" i="22"/>
  <c r="S14" i="22"/>
  <c r="S15" i="22"/>
  <c r="S25" i="22"/>
  <c r="S22" i="22"/>
  <c r="S28" i="22"/>
  <c r="S27" i="22"/>
  <c r="S12" i="22"/>
  <c r="S26" i="22"/>
  <c r="S7" i="22"/>
  <c r="S19" i="22"/>
  <c r="S6" i="22"/>
  <c r="S30" i="22"/>
  <c r="S10" i="22"/>
  <c r="O13" i="21"/>
  <c r="O32" i="21"/>
  <c r="O34" i="21"/>
  <c r="K8" i="21"/>
  <c r="K33" i="21"/>
  <c r="K35" i="21"/>
  <c r="O8" i="21"/>
  <c r="O33" i="21"/>
  <c r="O35" i="21"/>
  <c r="K13" i="21"/>
  <c r="K32" i="21"/>
  <c r="K34" i="21"/>
  <c r="O43" i="21"/>
  <c r="O19" i="21"/>
  <c r="O31" i="21"/>
  <c r="O10" i="21"/>
  <c r="O16" i="21"/>
  <c r="K15" i="21"/>
  <c r="K25" i="21"/>
  <c r="K26" i="21"/>
  <c r="K19" i="21"/>
  <c r="O15" i="21"/>
  <c r="O25" i="21"/>
  <c r="O26" i="21"/>
  <c r="K31" i="21"/>
  <c r="S31" i="21" s="1"/>
  <c r="K10" i="21"/>
  <c r="S10" i="21" s="1"/>
  <c r="K16" i="21"/>
  <c r="S16" i="21" s="1"/>
  <c r="S29" i="21"/>
  <c r="S22" i="21"/>
  <c r="S11" i="21"/>
  <c r="S6" i="21"/>
  <c r="S12" i="21"/>
  <c r="S17" i="21"/>
  <c r="S7" i="21"/>
  <c r="S27" i="21"/>
  <c r="S21" i="21"/>
  <c r="S23" i="21"/>
  <c r="S18" i="21"/>
  <c r="S14" i="21"/>
  <c r="O24" i="21"/>
  <c r="S24" i="21" s="1"/>
  <c r="K30" i="21"/>
  <c r="O30" i="21"/>
  <c r="K20" i="21"/>
  <c r="O20" i="21"/>
  <c r="K9" i="21"/>
  <c r="O9" i="21"/>
  <c r="K28" i="21"/>
  <c r="O28" i="21"/>
  <c r="K36" i="21"/>
  <c r="O36" i="21"/>
  <c r="K37" i="21"/>
  <c r="O37" i="21"/>
  <c r="K38" i="21"/>
  <c r="O38" i="21"/>
  <c r="K39" i="21"/>
  <c r="O39" i="21"/>
  <c r="K40" i="21"/>
  <c r="O40" i="21"/>
  <c r="K41" i="21"/>
  <c r="O41" i="21"/>
  <c r="K42" i="21"/>
  <c r="O42" i="21"/>
  <c r="K43" i="21"/>
  <c r="S43" i="21" s="1"/>
  <c r="A20" i="22" l="1"/>
  <c r="A33" i="22"/>
  <c r="A32" i="22"/>
  <c r="A13" i="22"/>
  <c r="A31" i="22"/>
  <c r="A16" i="22"/>
  <c r="A21" i="22"/>
  <c r="A23" i="22"/>
  <c r="A24" i="22"/>
  <c r="A9" i="22"/>
  <c r="A10" i="22"/>
  <c r="A30" i="22"/>
  <c r="A19" i="22"/>
  <c r="A26" i="22"/>
  <c r="A27" i="22"/>
  <c r="A28" i="22"/>
  <c r="A25" i="22"/>
  <c r="A14" i="22"/>
  <c r="A11" i="22"/>
  <c r="A34" i="22"/>
  <c r="A35" i="22"/>
  <c r="A37" i="22"/>
  <c r="A39" i="22"/>
  <c r="A6" i="22"/>
  <c r="A7" i="22"/>
  <c r="A12" i="22"/>
  <c r="A17" i="22"/>
  <c r="A22" i="22"/>
  <c r="A15" i="22"/>
  <c r="A18" i="22"/>
  <c r="A8" i="22"/>
  <c r="A29" i="22"/>
  <c r="A36" i="22"/>
  <c r="A38" i="22"/>
  <c r="A40" i="22"/>
  <c r="S36" i="21"/>
  <c r="S32" i="21"/>
  <c r="S33" i="21"/>
  <c r="S34" i="21"/>
  <c r="S13" i="21"/>
  <c r="S35" i="21"/>
  <c r="S8" i="21"/>
  <c r="S26" i="21"/>
  <c r="S15" i="21"/>
  <c r="S19" i="21"/>
  <c r="S25" i="21"/>
  <c r="S42" i="21"/>
  <c r="S41" i="21"/>
  <c r="S40" i="21"/>
  <c r="S39" i="21"/>
  <c r="S38" i="21"/>
  <c r="S37" i="21"/>
  <c r="S28" i="21"/>
  <c r="S9" i="21"/>
  <c r="S20" i="21"/>
  <c r="S30" i="21"/>
  <c r="C46" i="19"/>
  <c r="A30" i="21" l="1"/>
  <c r="A9" i="21"/>
  <c r="A36" i="21"/>
  <c r="A40" i="21"/>
  <c r="A6" i="21"/>
  <c r="A43" i="21"/>
  <c r="A20" i="21"/>
  <c r="A28" i="21"/>
  <c r="A37" i="21"/>
  <c r="A39" i="21"/>
  <c r="A41" i="21"/>
  <c r="A29" i="21"/>
  <c r="A27" i="21"/>
  <c r="A22" i="21"/>
  <c r="A14" i="21"/>
  <c r="A17" i="21"/>
  <c r="A16" i="21"/>
  <c r="A31" i="21"/>
  <c r="A15" i="21"/>
  <c r="A25" i="21"/>
  <c r="A21" i="21"/>
  <c r="A11" i="21"/>
  <c r="A35" i="21"/>
  <c r="A34" i="21"/>
  <c r="A38" i="21"/>
  <c r="A42" i="21"/>
  <c r="A24" i="21"/>
  <c r="A12" i="21"/>
  <c r="A23" i="21"/>
  <c r="A10" i="21"/>
  <c r="A19" i="21"/>
  <c r="A7" i="21"/>
  <c r="A26" i="21"/>
  <c r="A18" i="21"/>
  <c r="A32" i="21"/>
  <c r="A8" i="21"/>
  <c r="A13" i="21"/>
  <c r="A33" i="21"/>
  <c r="R13" i="19"/>
  <c r="N24" i="19"/>
  <c r="P11" i="19"/>
  <c r="P13" i="19"/>
  <c r="P42" i="19"/>
  <c r="L11" i="19"/>
  <c r="L13" i="19"/>
  <c r="L42" i="19"/>
  <c r="P17" i="19"/>
  <c r="P16" i="19"/>
  <c r="P10" i="19"/>
  <c r="P35" i="19"/>
  <c r="P6" i="19"/>
  <c r="P12" i="19"/>
  <c r="P30" i="19"/>
  <c r="P22" i="19"/>
  <c r="P19" i="19"/>
  <c r="P36" i="19"/>
  <c r="P7" i="19"/>
  <c r="P23" i="19"/>
  <c r="L17" i="19"/>
  <c r="L16" i="19"/>
  <c r="L10" i="19"/>
  <c r="L35" i="19"/>
  <c r="L6" i="19"/>
  <c r="L12" i="19"/>
  <c r="L30" i="19"/>
  <c r="L22" i="19"/>
  <c r="L19" i="19"/>
  <c r="L36" i="19"/>
  <c r="L7" i="19"/>
  <c r="L23" i="19"/>
  <c r="L28" i="19"/>
  <c r="C47" i="20"/>
  <c r="P46" i="20"/>
  <c r="O46" i="20"/>
  <c r="L46" i="20"/>
  <c r="K46" i="20"/>
  <c r="P45" i="20"/>
  <c r="O45" i="20"/>
  <c r="L45" i="20"/>
  <c r="K45" i="20"/>
  <c r="P44" i="20"/>
  <c r="O44" i="20"/>
  <c r="L44" i="20"/>
  <c r="K44" i="20"/>
  <c r="P43" i="20"/>
  <c r="O43" i="20"/>
  <c r="L43" i="20"/>
  <c r="K43" i="20"/>
  <c r="P42" i="20"/>
  <c r="O42" i="20"/>
  <c r="L42" i="20"/>
  <c r="K42" i="20"/>
  <c r="P41" i="20"/>
  <c r="O41" i="20"/>
  <c r="L41" i="20"/>
  <c r="K41" i="20"/>
  <c r="P40" i="20"/>
  <c r="O40" i="20"/>
  <c r="L40" i="20"/>
  <c r="K40" i="20"/>
  <c r="P39" i="20"/>
  <c r="O39" i="20"/>
  <c r="L39" i="20"/>
  <c r="K39" i="20"/>
  <c r="P17" i="20"/>
  <c r="O17" i="20"/>
  <c r="L17" i="20"/>
  <c r="K17" i="20"/>
  <c r="P18" i="20"/>
  <c r="O18" i="20"/>
  <c r="L18" i="20"/>
  <c r="K18" i="20"/>
  <c r="P12" i="20"/>
  <c r="O12" i="20"/>
  <c r="L12" i="20"/>
  <c r="K12" i="20"/>
  <c r="P25" i="20"/>
  <c r="O25" i="20"/>
  <c r="L25" i="20"/>
  <c r="K25" i="20"/>
  <c r="P26" i="20"/>
  <c r="O26" i="20"/>
  <c r="L26" i="20"/>
  <c r="K26" i="20"/>
  <c r="P21" i="20"/>
  <c r="O21" i="20"/>
  <c r="L21" i="20"/>
  <c r="K21" i="20"/>
  <c r="P10" i="20"/>
  <c r="O10" i="20"/>
  <c r="L10" i="20"/>
  <c r="K10" i="20"/>
  <c r="P15" i="20"/>
  <c r="O15" i="20"/>
  <c r="L15" i="20"/>
  <c r="K15" i="20"/>
  <c r="P24" i="20"/>
  <c r="O24" i="20"/>
  <c r="L24" i="20"/>
  <c r="K24" i="20"/>
  <c r="P27" i="20"/>
  <c r="O27" i="20"/>
  <c r="L27" i="20"/>
  <c r="K27" i="20"/>
  <c r="P29" i="20"/>
  <c r="O29" i="20"/>
  <c r="L29" i="20"/>
  <c r="K29" i="20"/>
  <c r="P7" i="20"/>
  <c r="O7" i="20"/>
  <c r="L7" i="20"/>
  <c r="K7" i="20"/>
  <c r="P14" i="20"/>
  <c r="O14" i="20"/>
  <c r="L14" i="20"/>
  <c r="K14" i="20"/>
  <c r="P8" i="20"/>
  <c r="O8" i="20"/>
  <c r="L8" i="20"/>
  <c r="K8" i="20"/>
  <c r="P22" i="20"/>
  <c r="O22" i="20"/>
  <c r="L22" i="20"/>
  <c r="K22" i="20"/>
  <c r="P13" i="20"/>
  <c r="O13" i="20"/>
  <c r="L13" i="20"/>
  <c r="K13" i="20"/>
  <c r="P28" i="20"/>
  <c r="O28" i="20"/>
  <c r="L28" i="20"/>
  <c r="K28" i="20"/>
  <c r="S28" i="20" l="1"/>
  <c r="S13" i="20"/>
  <c r="S22" i="20"/>
  <c r="S8" i="20"/>
  <c r="S14" i="20"/>
  <c r="O9" i="20"/>
  <c r="O19" i="20"/>
  <c r="O11" i="20"/>
  <c r="O6" i="20"/>
  <c r="O31" i="20"/>
  <c r="O33" i="20"/>
  <c r="O35" i="20"/>
  <c r="O37" i="20"/>
  <c r="K9" i="20"/>
  <c r="K19" i="20"/>
  <c r="K11" i="20"/>
  <c r="S11" i="20" s="1"/>
  <c r="K6" i="20"/>
  <c r="K31" i="20"/>
  <c r="K33" i="20"/>
  <c r="K35" i="20"/>
  <c r="S35" i="20" s="1"/>
  <c r="K37" i="20"/>
  <c r="O16" i="20"/>
  <c r="O20" i="20"/>
  <c r="O23" i="20"/>
  <c r="O30" i="20"/>
  <c r="O32" i="20"/>
  <c r="O34" i="20"/>
  <c r="O36" i="20"/>
  <c r="O38" i="20"/>
  <c r="K16" i="20"/>
  <c r="S16" i="20" s="1"/>
  <c r="K20" i="20"/>
  <c r="S20" i="20" s="1"/>
  <c r="K23" i="20"/>
  <c r="S23" i="20" s="1"/>
  <c r="K30" i="20"/>
  <c r="K32" i="20"/>
  <c r="S32" i="20" s="1"/>
  <c r="K34" i="20"/>
  <c r="K36" i="20"/>
  <c r="S36" i="20" s="1"/>
  <c r="K38" i="20"/>
  <c r="S29" i="20"/>
  <c r="S27" i="20"/>
  <c r="S24" i="20"/>
  <c r="S7" i="20"/>
  <c r="S15" i="20"/>
  <c r="S10" i="20"/>
  <c r="S21" i="20"/>
  <c r="S26" i="20"/>
  <c r="S25" i="20"/>
  <c r="S17" i="20"/>
  <c r="S12" i="20"/>
  <c r="S41" i="20"/>
  <c r="S42" i="20"/>
  <c r="S43" i="20"/>
  <c r="S44" i="20"/>
  <c r="S39" i="20"/>
  <c r="S18" i="20"/>
  <c r="S40" i="20"/>
  <c r="S45" i="20"/>
  <c r="S46" i="20"/>
  <c r="N21" i="18"/>
  <c r="S38" i="20" l="1"/>
  <c r="S30" i="20"/>
  <c r="S6" i="20"/>
  <c r="S33" i="20"/>
  <c r="S37" i="20"/>
  <c r="S31" i="20"/>
  <c r="S19" i="20"/>
  <c r="S34" i="20"/>
  <c r="S9" i="20"/>
  <c r="A10" i="20" s="1"/>
  <c r="P45" i="19"/>
  <c r="L45" i="19"/>
  <c r="P44" i="19"/>
  <c r="L44" i="19"/>
  <c r="P43" i="19"/>
  <c r="L43" i="19"/>
  <c r="P27" i="19"/>
  <c r="L27" i="19"/>
  <c r="P34" i="19"/>
  <c r="L34" i="19"/>
  <c r="P28" i="19"/>
  <c r="P9" i="19"/>
  <c r="L9" i="19"/>
  <c r="P18" i="19"/>
  <c r="L18" i="19"/>
  <c r="P20" i="19"/>
  <c r="L20" i="19"/>
  <c r="P8" i="19"/>
  <c r="L8" i="19"/>
  <c r="P39" i="19"/>
  <c r="L39" i="19"/>
  <c r="P14" i="19"/>
  <c r="L14" i="19"/>
  <c r="P33" i="19"/>
  <c r="L33" i="19"/>
  <c r="P24" i="19"/>
  <c r="L24" i="19"/>
  <c r="P29" i="19"/>
  <c r="L29" i="19"/>
  <c r="P26" i="19"/>
  <c r="L26" i="19"/>
  <c r="P40" i="19"/>
  <c r="L40" i="19"/>
  <c r="P41" i="19"/>
  <c r="L41" i="19"/>
  <c r="P25" i="19"/>
  <c r="L25" i="19"/>
  <c r="P38" i="19"/>
  <c r="L38" i="19"/>
  <c r="P15" i="19"/>
  <c r="L15" i="19"/>
  <c r="P21" i="19"/>
  <c r="L21" i="19"/>
  <c r="P32" i="19"/>
  <c r="L32" i="19"/>
  <c r="P31" i="19"/>
  <c r="L31" i="19"/>
  <c r="P37" i="19"/>
  <c r="L37" i="19"/>
  <c r="A44" i="20" l="1"/>
  <c r="A36" i="20"/>
  <c r="A7" i="20"/>
  <c r="A19" i="20"/>
  <c r="A21" i="20"/>
  <c r="A31" i="20"/>
  <c r="A18" i="20"/>
  <c r="A17" i="20"/>
  <c r="A45" i="20"/>
  <c r="A8" i="20"/>
  <c r="A11" i="20"/>
  <c r="A35" i="20"/>
  <c r="A20" i="20"/>
  <c r="A16" i="20"/>
  <c r="A26" i="20"/>
  <c r="A40" i="20"/>
  <c r="A23" i="20"/>
  <c r="A33" i="20"/>
  <c r="A34" i="20"/>
  <c r="A14" i="20"/>
  <c r="A9" i="20"/>
  <c r="A12" i="20"/>
  <c r="A42" i="20"/>
  <c r="A43" i="20"/>
  <c r="A28" i="20"/>
  <c r="A6" i="20"/>
  <c r="A37" i="20"/>
  <c r="A30" i="20"/>
  <c r="A38" i="20"/>
  <c r="A46" i="20"/>
  <c r="A25" i="20"/>
  <c r="A32" i="20"/>
  <c r="A24" i="20"/>
  <c r="A29" i="20"/>
  <c r="A22" i="20"/>
  <c r="A15" i="20"/>
  <c r="A27" i="20"/>
  <c r="A41" i="20"/>
  <c r="A39" i="20"/>
  <c r="A13" i="20"/>
  <c r="O11" i="19"/>
  <c r="O42" i="19"/>
  <c r="K13" i="19"/>
  <c r="O13" i="19"/>
  <c r="K11" i="19"/>
  <c r="S11" i="19" s="1"/>
  <c r="K42" i="19"/>
  <c r="S42" i="19" s="1"/>
  <c r="O45" i="19"/>
  <c r="O17" i="19"/>
  <c r="O10" i="19"/>
  <c r="O6" i="19"/>
  <c r="O30" i="19"/>
  <c r="O19" i="19"/>
  <c r="O7" i="19"/>
  <c r="K16" i="19"/>
  <c r="K35" i="19"/>
  <c r="K12" i="19"/>
  <c r="K22" i="19"/>
  <c r="K36" i="19"/>
  <c r="K23" i="19"/>
  <c r="O16" i="19"/>
  <c r="O35" i="19"/>
  <c r="O12" i="19"/>
  <c r="O22" i="19"/>
  <c r="O36" i="19"/>
  <c r="O23" i="19"/>
  <c r="K17" i="19"/>
  <c r="S17" i="19" s="1"/>
  <c r="K10" i="19"/>
  <c r="K6" i="19"/>
  <c r="S6" i="19" s="1"/>
  <c r="K30" i="19"/>
  <c r="S30" i="19" s="1"/>
  <c r="K19" i="19"/>
  <c r="S19" i="19" s="1"/>
  <c r="K7" i="19"/>
  <c r="S7" i="19" s="1"/>
  <c r="K37" i="19"/>
  <c r="O37" i="19"/>
  <c r="K31" i="19"/>
  <c r="O31" i="19"/>
  <c r="K32" i="19"/>
  <c r="O32" i="19"/>
  <c r="K21" i="19"/>
  <c r="O21" i="19"/>
  <c r="K15" i="19"/>
  <c r="O15" i="19"/>
  <c r="K38" i="19"/>
  <c r="O38" i="19"/>
  <c r="K25" i="19"/>
  <c r="O25" i="19"/>
  <c r="K41" i="19"/>
  <c r="O41" i="19"/>
  <c r="K40" i="19"/>
  <c r="O40" i="19"/>
  <c r="K26" i="19"/>
  <c r="O26" i="19"/>
  <c r="K29" i="19"/>
  <c r="O29" i="19"/>
  <c r="K24" i="19"/>
  <c r="O24" i="19"/>
  <c r="K33" i="19"/>
  <c r="O33" i="19"/>
  <c r="K14" i="19"/>
  <c r="O14" i="19"/>
  <c r="K39" i="19"/>
  <c r="O39" i="19"/>
  <c r="K8" i="19"/>
  <c r="O8" i="19"/>
  <c r="K20" i="19"/>
  <c r="O20" i="19"/>
  <c r="K18" i="19"/>
  <c r="O18" i="19"/>
  <c r="K9" i="19"/>
  <c r="O9" i="19"/>
  <c r="K28" i="19"/>
  <c r="O28" i="19"/>
  <c r="K34" i="19"/>
  <c r="O34" i="19"/>
  <c r="K27" i="19"/>
  <c r="O27" i="19"/>
  <c r="K43" i="19"/>
  <c r="O43" i="19"/>
  <c r="K44" i="19"/>
  <c r="O44" i="19"/>
  <c r="K45" i="19"/>
  <c r="R17" i="17"/>
  <c r="P11" i="17"/>
  <c r="P17" i="17"/>
  <c r="P18" i="17"/>
  <c r="P28" i="17"/>
  <c r="P29" i="17"/>
  <c r="P30" i="17"/>
  <c r="L11" i="17"/>
  <c r="L17" i="17"/>
  <c r="L18" i="17"/>
  <c r="L28" i="17"/>
  <c r="L29" i="17"/>
  <c r="C31" i="18"/>
  <c r="O30" i="18" s="1"/>
  <c r="P30" i="18"/>
  <c r="L30" i="18"/>
  <c r="P29" i="18"/>
  <c r="L29" i="18"/>
  <c r="P28" i="18"/>
  <c r="L28" i="18"/>
  <c r="P27" i="18"/>
  <c r="L27" i="18"/>
  <c r="P26" i="18"/>
  <c r="L26" i="18"/>
  <c r="P25" i="18"/>
  <c r="L25" i="18"/>
  <c r="P24" i="18"/>
  <c r="L24" i="18"/>
  <c r="P23" i="18"/>
  <c r="L23" i="18"/>
  <c r="P22" i="18"/>
  <c r="L22" i="18"/>
  <c r="P8" i="18"/>
  <c r="L8" i="18"/>
  <c r="P6" i="18"/>
  <c r="L6" i="18"/>
  <c r="P19" i="18"/>
  <c r="L19" i="18"/>
  <c r="P18" i="18"/>
  <c r="L18" i="18"/>
  <c r="P12" i="18"/>
  <c r="L12" i="18"/>
  <c r="P17" i="18"/>
  <c r="L17" i="18"/>
  <c r="P7" i="18"/>
  <c r="L7" i="18"/>
  <c r="P20" i="18"/>
  <c r="L20" i="18"/>
  <c r="P21" i="18"/>
  <c r="L21" i="18"/>
  <c r="P15" i="18"/>
  <c r="L15" i="18"/>
  <c r="P13" i="18"/>
  <c r="L13" i="18"/>
  <c r="P11" i="18"/>
  <c r="L11" i="18"/>
  <c r="P14" i="18"/>
  <c r="L14" i="18"/>
  <c r="P16" i="18"/>
  <c r="L16" i="18"/>
  <c r="P9" i="18"/>
  <c r="L9" i="18"/>
  <c r="P10" i="18"/>
  <c r="L10" i="18"/>
  <c r="S10" i="19" l="1"/>
  <c r="S45" i="19"/>
  <c r="S13" i="19"/>
  <c r="S43" i="19"/>
  <c r="S44" i="19"/>
  <c r="S27" i="19"/>
  <c r="S34" i="19"/>
  <c r="S28" i="19"/>
  <c r="S9" i="19"/>
  <c r="S18" i="19"/>
  <c r="S20" i="19"/>
  <c r="S8" i="19"/>
  <c r="S39" i="19"/>
  <c r="S14" i="19"/>
  <c r="S33" i="19"/>
  <c r="S24" i="19"/>
  <c r="S29" i="19"/>
  <c r="S26" i="19"/>
  <c r="S40" i="19"/>
  <c r="S41" i="19"/>
  <c r="S25" i="19"/>
  <c r="S38" i="19"/>
  <c r="S15" i="19"/>
  <c r="S21" i="19"/>
  <c r="S32" i="19"/>
  <c r="S31" i="19"/>
  <c r="S37" i="19"/>
  <c r="S36" i="19"/>
  <c r="S12" i="19"/>
  <c r="S16" i="19"/>
  <c r="S23" i="19"/>
  <c r="S22" i="19"/>
  <c r="S35" i="19"/>
  <c r="K10" i="18"/>
  <c r="O10" i="18"/>
  <c r="K9" i="18"/>
  <c r="O9" i="18"/>
  <c r="K16" i="18"/>
  <c r="O16" i="18"/>
  <c r="K14" i="18"/>
  <c r="O14" i="18"/>
  <c r="K11" i="18"/>
  <c r="O11" i="18"/>
  <c r="K13" i="18"/>
  <c r="O13" i="18"/>
  <c r="K15" i="18"/>
  <c r="O15" i="18"/>
  <c r="K21" i="18"/>
  <c r="O21" i="18"/>
  <c r="K20" i="18"/>
  <c r="O20" i="18"/>
  <c r="K7" i="18"/>
  <c r="O7" i="18"/>
  <c r="K17" i="18"/>
  <c r="O17" i="18"/>
  <c r="K12" i="18"/>
  <c r="O12" i="18"/>
  <c r="K18" i="18"/>
  <c r="O18" i="18"/>
  <c r="K19" i="18"/>
  <c r="O19" i="18"/>
  <c r="K6" i="18"/>
  <c r="O6" i="18"/>
  <c r="K8" i="18"/>
  <c r="O8" i="18"/>
  <c r="K22" i="18"/>
  <c r="O22" i="18"/>
  <c r="K23" i="18"/>
  <c r="O23" i="18"/>
  <c r="K24" i="18"/>
  <c r="O24" i="18"/>
  <c r="K25" i="18"/>
  <c r="O25" i="18"/>
  <c r="K26" i="18"/>
  <c r="O26" i="18"/>
  <c r="K27" i="18"/>
  <c r="O27" i="18"/>
  <c r="K28" i="18"/>
  <c r="O28" i="18"/>
  <c r="K29" i="18"/>
  <c r="O29" i="18"/>
  <c r="K30" i="18"/>
  <c r="S30" i="18" s="1"/>
  <c r="N18" i="16"/>
  <c r="C36" i="17"/>
  <c r="P35" i="17"/>
  <c r="L35" i="17"/>
  <c r="P34" i="17"/>
  <c r="L34" i="17"/>
  <c r="P33" i="17"/>
  <c r="L33" i="17"/>
  <c r="P32" i="17"/>
  <c r="L32" i="17"/>
  <c r="P31" i="17"/>
  <c r="L31" i="17"/>
  <c r="L30" i="17"/>
  <c r="P8" i="17"/>
  <c r="L8" i="17"/>
  <c r="P25" i="17"/>
  <c r="L25" i="17"/>
  <c r="P21" i="17"/>
  <c r="L21" i="17"/>
  <c r="P22" i="17"/>
  <c r="L22" i="17"/>
  <c r="P20" i="17"/>
  <c r="L20" i="17"/>
  <c r="P26" i="17"/>
  <c r="L26" i="17"/>
  <c r="P9" i="17"/>
  <c r="L9" i="17"/>
  <c r="P14" i="17"/>
  <c r="L14" i="17"/>
  <c r="P7" i="17"/>
  <c r="L7" i="17"/>
  <c r="P24" i="17"/>
  <c r="L24" i="17"/>
  <c r="P16" i="17"/>
  <c r="L16" i="17"/>
  <c r="P13" i="17"/>
  <c r="L13" i="17"/>
  <c r="P23" i="17"/>
  <c r="L23" i="17"/>
  <c r="P6" i="17"/>
  <c r="L6" i="17"/>
  <c r="P10" i="17"/>
  <c r="L10" i="17"/>
  <c r="P19" i="17"/>
  <c r="L19" i="17"/>
  <c r="P15" i="17"/>
  <c r="L15" i="17"/>
  <c r="P27" i="17"/>
  <c r="L27" i="17"/>
  <c r="P12" i="17"/>
  <c r="L12" i="17"/>
  <c r="C31" i="16"/>
  <c r="O30" i="16" s="1"/>
  <c r="P30" i="16"/>
  <c r="L30" i="16"/>
  <c r="P29" i="16"/>
  <c r="L29" i="16"/>
  <c r="P28" i="16"/>
  <c r="L28" i="16"/>
  <c r="P27" i="16"/>
  <c r="L27" i="16"/>
  <c r="P26" i="16"/>
  <c r="L26" i="16"/>
  <c r="P25" i="16"/>
  <c r="L25" i="16"/>
  <c r="P10" i="16"/>
  <c r="L10" i="16"/>
  <c r="P12" i="16"/>
  <c r="L12" i="16"/>
  <c r="P7" i="16"/>
  <c r="L7" i="16"/>
  <c r="P23" i="16"/>
  <c r="L23" i="16"/>
  <c r="P15" i="16"/>
  <c r="L15" i="16"/>
  <c r="P22" i="16"/>
  <c r="L22" i="16"/>
  <c r="P11" i="16"/>
  <c r="L11" i="16"/>
  <c r="P17" i="16"/>
  <c r="L17" i="16"/>
  <c r="P16" i="16"/>
  <c r="L16" i="16"/>
  <c r="P8" i="16"/>
  <c r="L8" i="16"/>
  <c r="P21" i="16"/>
  <c r="L21" i="16"/>
  <c r="P24" i="16"/>
  <c r="L24" i="16"/>
  <c r="P13" i="16"/>
  <c r="L13" i="16"/>
  <c r="P14" i="16"/>
  <c r="L14" i="16"/>
  <c r="P19" i="16"/>
  <c r="L19" i="16"/>
  <c r="P6" i="16"/>
  <c r="L6" i="16"/>
  <c r="P18" i="16"/>
  <c r="L18" i="16"/>
  <c r="P20" i="16"/>
  <c r="L20" i="16"/>
  <c r="P9" i="16"/>
  <c r="L9" i="16"/>
  <c r="A42" i="19" l="1"/>
  <c r="A6" i="19"/>
  <c r="A10" i="19"/>
  <c r="A45" i="19"/>
  <c r="A7" i="19"/>
  <c r="A9" i="19"/>
  <c r="A44" i="19"/>
  <c r="A14" i="19"/>
  <c r="A43" i="19"/>
  <c r="K20" i="16"/>
  <c r="S29" i="18"/>
  <c r="S28" i="18"/>
  <c r="S27" i="18"/>
  <c r="S26" i="18"/>
  <c r="S25" i="18"/>
  <c r="S24" i="18"/>
  <c r="S23" i="18"/>
  <c r="S22" i="18"/>
  <c r="S8" i="18"/>
  <c r="S6" i="18"/>
  <c r="S19" i="18"/>
  <c r="S18" i="18"/>
  <c r="S12" i="18"/>
  <c r="S17" i="18"/>
  <c r="S7" i="18"/>
  <c r="S20" i="18"/>
  <c r="S21" i="18"/>
  <c r="S15" i="18"/>
  <c r="S13" i="18"/>
  <c r="S11" i="18"/>
  <c r="S14" i="18"/>
  <c r="S16" i="18"/>
  <c r="S9" i="18"/>
  <c r="S10" i="18"/>
  <c r="K8" i="16"/>
  <c r="K14" i="16"/>
  <c r="K22" i="16"/>
  <c r="K6" i="16"/>
  <c r="K24" i="16"/>
  <c r="K17" i="16"/>
  <c r="K12" i="16"/>
  <c r="O35" i="17"/>
  <c r="O11" i="17"/>
  <c r="O18" i="17"/>
  <c r="O29" i="17"/>
  <c r="K11" i="17"/>
  <c r="K18" i="17"/>
  <c r="K29" i="17"/>
  <c r="O17" i="17"/>
  <c r="O28" i="17"/>
  <c r="K17" i="17"/>
  <c r="S17" i="17" s="1"/>
  <c r="K28" i="17"/>
  <c r="K12" i="17"/>
  <c r="O12" i="17"/>
  <c r="K27" i="17"/>
  <c r="O27" i="17"/>
  <c r="K15" i="17"/>
  <c r="O15" i="17"/>
  <c r="K19" i="17"/>
  <c r="O19" i="17"/>
  <c r="K10" i="17"/>
  <c r="O10" i="17"/>
  <c r="K6" i="17"/>
  <c r="O6" i="17"/>
  <c r="K23" i="17"/>
  <c r="O23" i="17"/>
  <c r="K13" i="17"/>
  <c r="O13" i="17"/>
  <c r="K16" i="17"/>
  <c r="O16" i="17"/>
  <c r="K24" i="17"/>
  <c r="O24" i="17"/>
  <c r="K7" i="17"/>
  <c r="O7" i="17"/>
  <c r="K14" i="17"/>
  <c r="O14" i="17"/>
  <c r="K9" i="17"/>
  <c r="O9" i="17"/>
  <c r="K26" i="17"/>
  <c r="O26" i="17"/>
  <c r="K20" i="17"/>
  <c r="O20" i="17"/>
  <c r="K22" i="17"/>
  <c r="O22" i="17"/>
  <c r="K21" i="17"/>
  <c r="O21" i="17"/>
  <c r="K25" i="17"/>
  <c r="O25" i="17"/>
  <c r="K8" i="17"/>
  <c r="O8" i="17"/>
  <c r="K30" i="17"/>
  <c r="O30" i="17"/>
  <c r="K31" i="17"/>
  <c r="O31" i="17"/>
  <c r="K32" i="17"/>
  <c r="O32" i="17"/>
  <c r="K33" i="17"/>
  <c r="O33" i="17"/>
  <c r="K34" i="17"/>
  <c r="O34" i="17"/>
  <c r="K35" i="17"/>
  <c r="K27" i="16"/>
  <c r="K18" i="16"/>
  <c r="K13" i="16"/>
  <c r="K16" i="16"/>
  <c r="K15" i="16"/>
  <c r="K10" i="16"/>
  <c r="K28" i="16"/>
  <c r="K29" i="16"/>
  <c r="K23" i="16"/>
  <c r="K25" i="16"/>
  <c r="K9" i="16"/>
  <c r="K19" i="16"/>
  <c r="K21" i="16"/>
  <c r="K11" i="16"/>
  <c r="K7" i="16"/>
  <c r="K26" i="16"/>
  <c r="K30" i="16"/>
  <c r="S30" i="16" s="1"/>
  <c r="O9" i="16"/>
  <c r="O20" i="16"/>
  <c r="S20" i="16" s="1"/>
  <c r="O18" i="16"/>
  <c r="O6" i="16"/>
  <c r="S6" i="16" s="1"/>
  <c r="O19" i="16"/>
  <c r="S19" i="16" s="1"/>
  <c r="O14" i="16"/>
  <c r="S14" i="16" s="1"/>
  <c r="O13" i="16"/>
  <c r="O24" i="16"/>
  <c r="O21" i="16"/>
  <c r="O8" i="16"/>
  <c r="O16" i="16"/>
  <c r="O17" i="16"/>
  <c r="O11" i="16"/>
  <c r="S11" i="16" s="1"/>
  <c r="O22" i="16"/>
  <c r="O15" i="16"/>
  <c r="O23" i="16"/>
  <c r="O7" i="16"/>
  <c r="O12" i="16"/>
  <c r="O10" i="16"/>
  <c r="O25" i="16"/>
  <c r="O26" i="16"/>
  <c r="O27" i="16"/>
  <c r="O28" i="16"/>
  <c r="O29" i="16"/>
  <c r="C31" i="15"/>
  <c r="O30" i="15" s="1"/>
  <c r="P30" i="15"/>
  <c r="L30" i="15"/>
  <c r="P29" i="15"/>
  <c r="L29" i="15"/>
  <c r="P28" i="15"/>
  <c r="L28" i="15"/>
  <c r="P27" i="15"/>
  <c r="L27" i="15"/>
  <c r="P26" i="15"/>
  <c r="L26" i="15"/>
  <c r="P19" i="15"/>
  <c r="L19" i="15"/>
  <c r="P10" i="15"/>
  <c r="L10" i="15"/>
  <c r="P16" i="15"/>
  <c r="L16" i="15"/>
  <c r="P24" i="15"/>
  <c r="L24" i="15"/>
  <c r="P23" i="15"/>
  <c r="L23" i="15"/>
  <c r="P25" i="15"/>
  <c r="L25" i="15"/>
  <c r="P7" i="15"/>
  <c r="P12" i="15"/>
  <c r="L12" i="15"/>
  <c r="O9" i="15"/>
  <c r="L9" i="15"/>
  <c r="P18" i="15"/>
  <c r="L18" i="15"/>
  <c r="P17" i="15"/>
  <c r="L17" i="15"/>
  <c r="P8" i="15"/>
  <c r="L8" i="15"/>
  <c r="P15" i="15"/>
  <c r="L15" i="15"/>
  <c r="P11" i="15"/>
  <c r="L11" i="15"/>
  <c r="P13" i="15"/>
  <c r="L13" i="15"/>
  <c r="P22" i="15"/>
  <c r="L22" i="15"/>
  <c r="P21" i="15"/>
  <c r="O21" i="15"/>
  <c r="L21" i="15"/>
  <c r="P14" i="15"/>
  <c r="L14" i="15"/>
  <c r="P20" i="15"/>
  <c r="O20" i="15"/>
  <c r="L20" i="15"/>
  <c r="S26" i="16" l="1"/>
  <c r="O15" i="15"/>
  <c r="S17" i="16"/>
  <c r="S16" i="16"/>
  <c r="S28" i="17"/>
  <c r="A12" i="18"/>
  <c r="A30" i="18"/>
  <c r="A11" i="18"/>
  <c r="A23" i="18"/>
  <c r="A25" i="18"/>
  <c r="A27" i="18"/>
  <c r="A29" i="18"/>
  <c r="A16" i="18"/>
  <c r="A6" i="18"/>
  <c r="A22" i="18"/>
  <c r="A24" i="18"/>
  <c r="A26" i="18"/>
  <c r="A28" i="18"/>
  <c r="S8" i="16"/>
  <c r="S12" i="16"/>
  <c r="S22" i="16"/>
  <c r="S24" i="16"/>
  <c r="S12" i="17"/>
  <c r="S35" i="17"/>
  <c r="S27" i="16"/>
  <c r="S34" i="17"/>
  <c r="S33" i="17"/>
  <c r="S32" i="17"/>
  <c r="S31" i="17"/>
  <c r="S30" i="17"/>
  <c r="S8" i="17"/>
  <c r="S25" i="17"/>
  <c r="S21" i="17"/>
  <c r="S22" i="17"/>
  <c r="S20" i="17"/>
  <c r="S26" i="17"/>
  <c r="S9" i="17"/>
  <c r="S14" i="17"/>
  <c r="S7" i="17"/>
  <c r="S24" i="17"/>
  <c r="S16" i="17"/>
  <c r="S13" i="17"/>
  <c r="S23" i="17"/>
  <c r="S6" i="17"/>
  <c r="S10" i="17"/>
  <c r="S19" i="17"/>
  <c r="S15" i="17"/>
  <c r="S18" i="17"/>
  <c r="S29" i="17"/>
  <c r="S11" i="17"/>
  <c r="S27" i="17"/>
  <c r="S23" i="16"/>
  <c r="S29" i="16"/>
  <c r="S28" i="16"/>
  <c r="S7" i="16"/>
  <c r="S15" i="16"/>
  <c r="S13" i="16"/>
  <c r="S21" i="16"/>
  <c r="S9" i="16"/>
  <c r="S10" i="16"/>
  <c r="S18" i="16"/>
  <c r="S25" i="16"/>
  <c r="O6" i="15"/>
  <c r="O14" i="15"/>
  <c r="O13" i="15"/>
  <c r="O11" i="15"/>
  <c r="O22" i="15"/>
  <c r="O8" i="15"/>
  <c r="O18" i="15"/>
  <c r="O17" i="15"/>
  <c r="K20" i="15"/>
  <c r="S20" i="15" s="1"/>
  <c r="K21" i="15"/>
  <c r="S21" i="15" s="1"/>
  <c r="K13" i="15"/>
  <c r="K15" i="15"/>
  <c r="S15" i="15" s="1"/>
  <c r="K6" i="15"/>
  <c r="K18" i="15"/>
  <c r="K14" i="15"/>
  <c r="K22" i="15"/>
  <c r="K11" i="15"/>
  <c r="K8" i="15"/>
  <c r="K17" i="15"/>
  <c r="K9" i="15"/>
  <c r="K12" i="15"/>
  <c r="O12" i="15"/>
  <c r="K7" i="15"/>
  <c r="O7" i="15"/>
  <c r="K25" i="15"/>
  <c r="O25" i="15"/>
  <c r="K23" i="15"/>
  <c r="O23" i="15"/>
  <c r="K24" i="15"/>
  <c r="O24" i="15"/>
  <c r="K16" i="15"/>
  <c r="O16" i="15"/>
  <c r="K10" i="15"/>
  <c r="O10" i="15"/>
  <c r="K19" i="15"/>
  <c r="O19" i="15"/>
  <c r="K26" i="15"/>
  <c r="O26" i="15"/>
  <c r="K27" i="15"/>
  <c r="O27" i="15"/>
  <c r="K28" i="15"/>
  <c r="O28" i="15"/>
  <c r="K29" i="15"/>
  <c r="O29" i="15"/>
  <c r="K30" i="15"/>
  <c r="S30" i="15" s="1"/>
  <c r="C31" i="14"/>
  <c r="O30" i="14" s="1"/>
  <c r="P30" i="14"/>
  <c r="L30" i="14"/>
  <c r="P29" i="14"/>
  <c r="L29" i="14"/>
  <c r="P28" i="14"/>
  <c r="L28" i="14"/>
  <c r="P27" i="14"/>
  <c r="L27" i="14"/>
  <c r="P26" i="14"/>
  <c r="L26" i="14"/>
  <c r="P25" i="14"/>
  <c r="L25" i="14"/>
  <c r="P24" i="14"/>
  <c r="L24" i="14"/>
  <c r="P23" i="14"/>
  <c r="L23" i="14"/>
  <c r="P22" i="14"/>
  <c r="L22" i="14"/>
  <c r="P21" i="14"/>
  <c r="L21" i="14"/>
  <c r="P20" i="14"/>
  <c r="L20" i="14"/>
  <c r="P19" i="14"/>
  <c r="L19" i="14"/>
  <c r="P18" i="14"/>
  <c r="L18" i="14"/>
  <c r="P17" i="14"/>
  <c r="L17" i="14"/>
  <c r="P16" i="14"/>
  <c r="L16" i="14"/>
  <c r="P7" i="14"/>
  <c r="P13" i="14"/>
  <c r="L13" i="14"/>
  <c r="P15" i="14"/>
  <c r="L15" i="14"/>
  <c r="P14" i="14"/>
  <c r="L14" i="14"/>
  <c r="L9" i="14"/>
  <c r="P11" i="14"/>
  <c r="L11" i="14"/>
  <c r="P12" i="14"/>
  <c r="L12" i="14"/>
  <c r="A34" i="17" l="1"/>
  <c r="A8" i="17"/>
  <c r="A16" i="17"/>
  <c r="A30" i="17"/>
  <c r="A28" i="17"/>
  <c r="A11" i="17"/>
  <c r="A29" i="17"/>
  <c r="A33" i="17"/>
  <c r="A31" i="17"/>
  <c r="A35" i="17"/>
  <c r="A6" i="17"/>
  <c r="A32" i="17"/>
  <c r="A8" i="16"/>
  <c r="A25" i="16"/>
  <c r="A29" i="16"/>
  <c r="A6" i="16"/>
  <c r="A7" i="16"/>
  <c r="A30" i="16"/>
  <c r="A28" i="16"/>
  <c r="A9" i="16"/>
  <c r="S8" i="15"/>
  <c r="A27" i="16"/>
  <c r="A13" i="16"/>
  <c r="A10" i="16"/>
  <c r="A26" i="16"/>
  <c r="S17" i="15"/>
  <c r="S14" i="15"/>
  <c r="S11" i="15"/>
  <c r="S13" i="15"/>
  <c r="S22" i="15"/>
  <c r="S18" i="15"/>
  <c r="K12" i="14"/>
  <c r="O12" i="14"/>
  <c r="K10" i="14"/>
  <c r="O10" i="14"/>
  <c r="K6" i="14"/>
  <c r="O6" i="14"/>
  <c r="K11" i="14"/>
  <c r="O11" i="14"/>
  <c r="K9" i="14"/>
  <c r="O9" i="14"/>
  <c r="K14" i="14"/>
  <c r="O14" i="14"/>
  <c r="K8" i="14"/>
  <c r="O8" i="14"/>
  <c r="K15" i="14"/>
  <c r="O15" i="14"/>
  <c r="K13" i="14"/>
  <c r="S29" i="15"/>
  <c r="S28" i="15"/>
  <c r="S27" i="15"/>
  <c r="S26" i="15"/>
  <c r="S19" i="15"/>
  <c r="S10" i="15"/>
  <c r="S16" i="15"/>
  <c r="S24" i="15"/>
  <c r="S23" i="15"/>
  <c r="S25" i="15"/>
  <c r="S12" i="15"/>
  <c r="O13" i="14"/>
  <c r="K7" i="14"/>
  <c r="O7" i="14"/>
  <c r="K16" i="14"/>
  <c r="O16" i="14"/>
  <c r="K17" i="14"/>
  <c r="O17" i="14"/>
  <c r="K18" i="14"/>
  <c r="O18" i="14"/>
  <c r="K19" i="14"/>
  <c r="O19" i="14"/>
  <c r="K20" i="14"/>
  <c r="O20" i="14"/>
  <c r="K21" i="14"/>
  <c r="O21" i="14"/>
  <c r="K22" i="14"/>
  <c r="O22" i="14"/>
  <c r="K23" i="14"/>
  <c r="O23" i="14"/>
  <c r="K24" i="14"/>
  <c r="O24" i="14"/>
  <c r="K25" i="14"/>
  <c r="O25" i="14"/>
  <c r="K26" i="14"/>
  <c r="O26" i="14"/>
  <c r="K27" i="14"/>
  <c r="O27" i="14"/>
  <c r="K28" i="14"/>
  <c r="O28" i="14"/>
  <c r="K29" i="14"/>
  <c r="O29" i="14"/>
  <c r="K30" i="14"/>
  <c r="S30" i="14" s="1"/>
  <c r="N17" i="12"/>
  <c r="P27" i="12"/>
  <c r="P11" i="12"/>
  <c r="P14" i="12"/>
  <c r="P16" i="12"/>
  <c r="P28" i="12"/>
  <c r="P25" i="12"/>
  <c r="P9" i="12"/>
  <c r="L27" i="12"/>
  <c r="L16" i="12"/>
  <c r="L28" i="12"/>
  <c r="L25" i="12"/>
  <c r="L9" i="12"/>
  <c r="L30" i="12"/>
  <c r="C31" i="13"/>
  <c r="O30" i="13" s="1"/>
  <c r="P30" i="13"/>
  <c r="L30" i="13"/>
  <c r="P29" i="13"/>
  <c r="L29" i="13"/>
  <c r="P28" i="13"/>
  <c r="L28" i="13"/>
  <c r="P27" i="13"/>
  <c r="L27" i="13"/>
  <c r="P26" i="13"/>
  <c r="L26" i="13"/>
  <c r="P25" i="13"/>
  <c r="L25" i="13"/>
  <c r="P24" i="13"/>
  <c r="L24" i="13"/>
  <c r="P23" i="13"/>
  <c r="L23" i="13"/>
  <c r="P22" i="13"/>
  <c r="L22" i="13"/>
  <c r="P21" i="13"/>
  <c r="L21" i="13"/>
  <c r="P20" i="13"/>
  <c r="L20" i="13"/>
  <c r="P8" i="13"/>
  <c r="L8" i="13"/>
  <c r="P9" i="13"/>
  <c r="P17" i="13"/>
  <c r="L17" i="13"/>
  <c r="P18" i="13"/>
  <c r="L18" i="13"/>
  <c r="P7" i="13"/>
  <c r="L7" i="13"/>
  <c r="P16" i="13"/>
  <c r="L16" i="13"/>
  <c r="P15" i="13"/>
  <c r="L15" i="13"/>
  <c r="P14" i="13"/>
  <c r="L14" i="13"/>
  <c r="P11" i="13"/>
  <c r="L11" i="13"/>
  <c r="P19" i="13"/>
  <c r="L19" i="13"/>
  <c r="P12" i="13"/>
  <c r="L12" i="13"/>
  <c r="P6" i="13"/>
  <c r="L6" i="13"/>
  <c r="P10" i="13"/>
  <c r="L10" i="13"/>
  <c r="P13" i="13"/>
  <c r="L13" i="13"/>
  <c r="S12" i="14" l="1"/>
  <c r="S13" i="14"/>
  <c r="S15" i="14"/>
  <c r="S14" i="14"/>
  <c r="S11" i="14"/>
  <c r="K13" i="13"/>
  <c r="S29" i="14"/>
  <c r="S28" i="14"/>
  <c r="S27" i="14"/>
  <c r="S26" i="14"/>
  <c r="S25" i="14"/>
  <c r="S24" i="14"/>
  <c r="S23" i="14"/>
  <c r="S22" i="14"/>
  <c r="S21" i="14"/>
  <c r="S20" i="14"/>
  <c r="S19" i="14"/>
  <c r="S18" i="14"/>
  <c r="S17" i="14"/>
  <c r="S16" i="14"/>
  <c r="O13" i="13"/>
  <c r="K10" i="13"/>
  <c r="O10" i="13"/>
  <c r="K6" i="13"/>
  <c r="O6" i="13"/>
  <c r="K12" i="13"/>
  <c r="O12" i="13"/>
  <c r="K19" i="13"/>
  <c r="O19" i="13"/>
  <c r="K11" i="13"/>
  <c r="O11" i="13"/>
  <c r="K14" i="13"/>
  <c r="O14" i="13"/>
  <c r="K15" i="13"/>
  <c r="O15" i="13"/>
  <c r="K16" i="13"/>
  <c r="O16" i="13"/>
  <c r="K7" i="13"/>
  <c r="O7" i="13"/>
  <c r="K18" i="13"/>
  <c r="O18" i="13"/>
  <c r="K17" i="13"/>
  <c r="O17" i="13"/>
  <c r="K9" i="13"/>
  <c r="O9" i="13"/>
  <c r="K8" i="13"/>
  <c r="O8" i="13"/>
  <c r="K20" i="13"/>
  <c r="O20" i="13"/>
  <c r="K21" i="13"/>
  <c r="O21" i="13"/>
  <c r="K22" i="13"/>
  <c r="O22" i="13"/>
  <c r="K23" i="13"/>
  <c r="O23" i="13"/>
  <c r="K24" i="13"/>
  <c r="O24" i="13"/>
  <c r="K25" i="13"/>
  <c r="O25" i="13"/>
  <c r="K26" i="13"/>
  <c r="O26" i="13"/>
  <c r="K27" i="13"/>
  <c r="O27" i="13"/>
  <c r="K28" i="13"/>
  <c r="O28" i="13"/>
  <c r="K29" i="13"/>
  <c r="O29" i="13"/>
  <c r="K30" i="13"/>
  <c r="S30" i="13" s="1"/>
  <c r="C38" i="12"/>
  <c r="K37" i="12" s="1"/>
  <c r="L37" i="12"/>
  <c r="P37" i="12"/>
  <c r="L19" i="12"/>
  <c r="P19" i="12"/>
  <c r="L36" i="12"/>
  <c r="P36" i="12"/>
  <c r="L35" i="12"/>
  <c r="P35" i="12"/>
  <c r="L34" i="12"/>
  <c r="P34" i="12"/>
  <c r="L33" i="12"/>
  <c r="P33" i="12"/>
  <c r="L32" i="12"/>
  <c r="P32" i="12"/>
  <c r="L31" i="12"/>
  <c r="P31" i="12"/>
  <c r="P30" i="12"/>
  <c r="L21" i="12"/>
  <c r="P21" i="12"/>
  <c r="P10" i="12"/>
  <c r="L20" i="12"/>
  <c r="P20" i="12"/>
  <c r="L12" i="12"/>
  <c r="P12" i="12"/>
  <c r="L22" i="12"/>
  <c r="P22" i="12"/>
  <c r="L8" i="12"/>
  <c r="L15" i="12"/>
  <c r="P15" i="12"/>
  <c r="L6" i="12"/>
  <c r="L23" i="12"/>
  <c r="P23" i="12"/>
  <c r="L13" i="12"/>
  <c r="P13" i="12"/>
  <c r="L29" i="12"/>
  <c r="P29" i="12"/>
  <c r="L26" i="12"/>
  <c r="P26" i="12"/>
  <c r="L17" i="12"/>
  <c r="P17" i="12"/>
  <c r="L24" i="12"/>
  <c r="P24" i="12"/>
  <c r="L18" i="12"/>
  <c r="P18" i="12"/>
  <c r="L16" i="2"/>
  <c r="P16" i="2"/>
  <c r="R16" i="2"/>
  <c r="N18" i="2"/>
  <c r="P31" i="2"/>
  <c r="P25" i="2"/>
  <c r="P29" i="2"/>
  <c r="L31" i="2"/>
  <c r="L25" i="2"/>
  <c r="P14" i="2"/>
  <c r="P27" i="2"/>
  <c r="P13" i="2"/>
  <c r="L14" i="2"/>
  <c r="L27" i="2"/>
  <c r="L13" i="2"/>
  <c r="L29" i="2"/>
  <c r="P17" i="2"/>
  <c r="P18" i="2"/>
  <c r="P12" i="2"/>
  <c r="P15" i="2"/>
  <c r="P38" i="2"/>
  <c r="P40" i="2"/>
  <c r="L17" i="2"/>
  <c r="L18" i="2"/>
  <c r="L12" i="2"/>
  <c r="P7" i="2"/>
  <c r="P32" i="2"/>
  <c r="P10" i="2"/>
  <c r="P26" i="2"/>
  <c r="P22" i="2"/>
  <c r="P24" i="2"/>
  <c r="P35" i="2"/>
  <c r="L6" i="2"/>
  <c r="L32" i="2"/>
  <c r="L10" i="2"/>
  <c r="L26" i="2"/>
  <c r="L22" i="2"/>
  <c r="L24" i="2"/>
  <c r="C31" i="11"/>
  <c r="O30" i="11" s="1"/>
  <c r="P30" i="11"/>
  <c r="L30" i="11"/>
  <c r="P29" i="11"/>
  <c r="L29" i="11"/>
  <c r="P28" i="11"/>
  <c r="L28" i="11"/>
  <c r="P27" i="11"/>
  <c r="L27" i="11"/>
  <c r="P26" i="11"/>
  <c r="L26" i="11"/>
  <c r="P25" i="11"/>
  <c r="L25" i="11"/>
  <c r="P24" i="11"/>
  <c r="L24" i="11"/>
  <c r="P23" i="11"/>
  <c r="L23" i="11"/>
  <c r="P22" i="11"/>
  <c r="L22" i="11"/>
  <c r="P21" i="11"/>
  <c r="L21" i="11"/>
  <c r="P20" i="11"/>
  <c r="L20" i="11"/>
  <c r="P19" i="11"/>
  <c r="L19" i="11"/>
  <c r="P18" i="11"/>
  <c r="L18" i="11"/>
  <c r="P17" i="11"/>
  <c r="L17" i="11"/>
  <c r="P12" i="11"/>
  <c r="L12" i="11"/>
  <c r="P10" i="11"/>
  <c r="P15" i="11"/>
  <c r="L15" i="11"/>
  <c r="P13" i="11"/>
  <c r="L13" i="11"/>
  <c r="P11" i="11"/>
  <c r="L11" i="11"/>
  <c r="P14" i="11"/>
  <c r="L14" i="11"/>
  <c r="P16" i="11"/>
  <c r="L16" i="11"/>
  <c r="K27" i="11"/>
  <c r="P36" i="2"/>
  <c r="P20" i="2"/>
  <c r="P8" i="2"/>
  <c r="P19" i="2"/>
  <c r="P23" i="2"/>
  <c r="P39" i="2"/>
  <c r="P30" i="2"/>
  <c r="P33" i="2"/>
  <c r="P21" i="2"/>
  <c r="P37" i="2"/>
  <c r="L34" i="2"/>
  <c r="L36" i="2"/>
  <c r="L20" i="2"/>
  <c r="L38" i="2"/>
  <c r="L19" i="2"/>
  <c r="L9" i="2"/>
  <c r="L23" i="2"/>
  <c r="L15" i="2"/>
  <c r="L39" i="2"/>
  <c r="L30" i="2"/>
  <c r="L33" i="2"/>
  <c r="L21" i="2"/>
  <c r="L35" i="2"/>
  <c r="L37" i="2"/>
  <c r="L40" i="2"/>
  <c r="P28" i="2"/>
  <c r="L28" i="2"/>
  <c r="C41" i="2"/>
  <c r="O16" i="2" s="1"/>
  <c r="K24" i="1"/>
  <c r="J24" i="1"/>
  <c r="P11" i="2" s="1"/>
  <c r="I24" i="1"/>
  <c r="L9" i="13" s="1"/>
  <c r="I25" i="1"/>
  <c r="L10" i="11" s="1"/>
  <c r="H24" i="1"/>
  <c r="P10" i="14" s="1"/>
  <c r="G24" i="1"/>
  <c r="L8" i="11" s="1"/>
  <c r="G25" i="1"/>
  <c r="P9" i="15" s="1"/>
  <c r="S9" i="15" s="1"/>
  <c r="F24" i="1"/>
  <c r="L10" i="14" s="1"/>
  <c r="E24" i="1"/>
  <c r="E25" i="1"/>
  <c r="L7" i="12" s="1"/>
  <c r="D24" i="1"/>
  <c r="L14" i="12" s="1"/>
  <c r="C24" i="1"/>
  <c r="C25" i="1" s="1"/>
  <c r="C26" i="1" s="1"/>
  <c r="C27" i="1" s="1"/>
  <c r="B24" i="1"/>
  <c r="B25" i="1"/>
  <c r="B26" i="1" s="1"/>
  <c r="B27" i="1" s="1"/>
  <c r="B28" i="1" s="1"/>
  <c r="B29" i="1" s="1"/>
  <c r="B30" i="1" s="1"/>
  <c r="B31" i="1" s="1"/>
  <c r="K16" i="2"/>
  <c r="F25" i="1"/>
  <c r="H25" i="1"/>
  <c r="P9" i="11" s="1"/>
  <c r="H26" i="1"/>
  <c r="L7" i="2" s="1"/>
  <c r="J25" i="1"/>
  <c r="L6" i="15" s="1"/>
  <c r="I26" i="1"/>
  <c r="P9" i="14" s="1"/>
  <c r="S9" i="14" s="1"/>
  <c r="P9" i="2"/>
  <c r="H27" i="1"/>
  <c r="P34" i="2"/>
  <c r="F26" i="1"/>
  <c r="L8" i="2" s="1"/>
  <c r="L11" i="2"/>
  <c r="S10" i="14" l="1"/>
  <c r="P6" i="12"/>
  <c r="B32" i="1"/>
  <c r="B33" i="1" s="1"/>
  <c r="L7" i="11"/>
  <c r="C28" i="1"/>
  <c r="F27" i="1"/>
  <c r="D25" i="1"/>
  <c r="E26" i="1"/>
  <c r="G26" i="1"/>
  <c r="G27" i="1" s="1"/>
  <c r="P8" i="12"/>
  <c r="L9" i="11"/>
  <c r="K19" i="11"/>
  <c r="O35" i="2"/>
  <c r="O37" i="2"/>
  <c r="K30" i="2"/>
  <c r="K37" i="2"/>
  <c r="O33" i="2"/>
  <c r="K39" i="2"/>
  <c r="S6" i="13"/>
  <c r="O39" i="2"/>
  <c r="O11" i="2"/>
  <c r="O38" i="2"/>
  <c r="O40" i="2"/>
  <c r="K21" i="2"/>
  <c r="O21" i="2"/>
  <c r="K33" i="2"/>
  <c r="K12" i="2"/>
  <c r="O23" i="2"/>
  <c r="O12" i="2"/>
  <c r="O19" i="2"/>
  <c r="K19" i="2"/>
  <c r="K23" i="11"/>
  <c r="K6" i="11"/>
  <c r="S13" i="13"/>
  <c r="S18" i="13"/>
  <c r="O15" i="2"/>
  <c r="O30" i="2"/>
  <c r="K15" i="2"/>
  <c r="K23" i="2"/>
  <c r="O9" i="2"/>
  <c r="O8" i="2"/>
  <c r="K11" i="2"/>
  <c r="K28" i="2"/>
  <c r="S16" i="13"/>
  <c r="O20" i="2"/>
  <c r="K9" i="2"/>
  <c r="K38" i="2"/>
  <c r="O10" i="2"/>
  <c r="S7" i="13"/>
  <c r="S15" i="13"/>
  <c r="S14" i="13"/>
  <c r="S11" i="13"/>
  <c r="S19" i="13"/>
  <c r="S12" i="13"/>
  <c r="S10" i="13"/>
  <c r="K29" i="11"/>
  <c r="K25" i="11"/>
  <c r="K21" i="11"/>
  <c r="K17" i="11"/>
  <c r="K11" i="11"/>
  <c r="K8" i="11"/>
  <c r="K13" i="11"/>
  <c r="K14" i="11"/>
  <c r="K30" i="12"/>
  <c r="O31" i="12"/>
  <c r="K31" i="12"/>
  <c r="O32" i="12"/>
  <c r="K32" i="12"/>
  <c r="O33" i="12"/>
  <c r="K33" i="12"/>
  <c r="O34" i="12"/>
  <c r="K34" i="12"/>
  <c r="O35" i="12"/>
  <c r="K35" i="12"/>
  <c r="O36" i="12"/>
  <c r="K36" i="12"/>
  <c r="O19" i="12"/>
  <c r="K19" i="12"/>
  <c r="O18" i="12"/>
  <c r="K18" i="12"/>
  <c r="O24" i="12"/>
  <c r="K24" i="12"/>
  <c r="O17" i="12"/>
  <c r="K17" i="12"/>
  <c r="O26" i="12"/>
  <c r="K26" i="12"/>
  <c r="O29" i="12"/>
  <c r="K29" i="12"/>
  <c r="O13" i="12"/>
  <c r="K13" i="12"/>
  <c r="O23" i="12"/>
  <c r="K23" i="12"/>
  <c r="O6" i="12"/>
  <c r="K6" i="12"/>
  <c r="O15" i="12"/>
  <c r="K15" i="12"/>
  <c r="O8" i="12"/>
  <c r="K8" i="12"/>
  <c r="O22" i="12"/>
  <c r="K22" i="12"/>
  <c r="O12" i="12"/>
  <c r="K12" i="12"/>
  <c r="O7" i="12"/>
  <c r="K7" i="12"/>
  <c r="O20" i="12"/>
  <c r="K20" i="12"/>
  <c r="O10" i="12"/>
  <c r="K10" i="12"/>
  <c r="O21" i="12"/>
  <c r="K21" i="12"/>
  <c r="O30" i="12"/>
  <c r="O37" i="12"/>
  <c r="S37" i="12" s="1"/>
  <c r="K30" i="11"/>
  <c r="S30" i="11" s="1"/>
  <c r="K28" i="11"/>
  <c r="K26" i="11"/>
  <c r="K24" i="11"/>
  <c r="K22" i="11"/>
  <c r="K20" i="11"/>
  <c r="K18" i="11"/>
  <c r="K12" i="11"/>
  <c r="K10" i="11"/>
  <c r="K15" i="11"/>
  <c r="K7" i="11"/>
  <c r="K9" i="11"/>
  <c r="K16" i="11"/>
  <c r="O11" i="12"/>
  <c r="O16" i="12"/>
  <c r="O25" i="12"/>
  <c r="K27" i="12"/>
  <c r="K14" i="12"/>
  <c r="K28" i="12"/>
  <c r="K9" i="12"/>
  <c r="O27" i="12"/>
  <c r="O14" i="12"/>
  <c r="O28" i="12"/>
  <c r="O9" i="12"/>
  <c r="K11" i="12"/>
  <c r="K16" i="12"/>
  <c r="K25" i="12"/>
  <c r="O29" i="11"/>
  <c r="S29" i="11" s="1"/>
  <c r="O28" i="11"/>
  <c r="O27" i="11"/>
  <c r="S27" i="11" s="1"/>
  <c r="O26" i="11"/>
  <c r="O25" i="11"/>
  <c r="O24" i="11"/>
  <c r="O23" i="11"/>
  <c r="O22" i="11"/>
  <c r="O21" i="11"/>
  <c r="S21" i="11" s="1"/>
  <c r="O20" i="11"/>
  <c r="O19" i="11"/>
  <c r="O18" i="11"/>
  <c r="S18" i="11" s="1"/>
  <c r="O17" i="11"/>
  <c r="O12" i="11"/>
  <c r="O8" i="11"/>
  <c r="O10" i="11"/>
  <c r="O6" i="11"/>
  <c r="O15" i="11"/>
  <c r="O13" i="11"/>
  <c r="O7" i="11"/>
  <c r="O11" i="11"/>
  <c r="S11" i="11" s="1"/>
  <c r="O9" i="11"/>
  <c r="O14" i="11"/>
  <c r="O16" i="11"/>
  <c r="O24" i="2"/>
  <c r="O18" i="2"/>
  <c r="O28" i="2"/>
  <c r="K34" i="2"/>
  <c r="K22" i="2"/>
  <c r="O32" i="2"/>
  <c r="O14" i="2"/>
  <c r="K8" i="2"/>
  <c r="O36" i="2"/>
  <c r="K36" i="2"/>
  <c r="O34" i="2"/>
  <c r="K26" i="2"/>
  <c r="O7" i="2"/>
  <c r="K6" i="2"/>
  <c r="K24" i="2"/>
  <c r="K29" i="2"/>
  <c r="K27" i="2"/>
  <c r="K25" i="2"/>
  <c r="K20" i="2"/>
  <c r="K7" i="2"/>
  <c r="O26" i="2"/>
  <c r="K35" i="2"/>
  <c r="K10" i="2"/>
  <c r="O22" i="2"/>
  <c r="O6" i="2"/>
  <c r="K32" i="2"/>
  <c r="K40" i="2"/>
  <c r="K17" i="2"/>
  <c r="K18" i="2"/>
  <c r="K13" i="2"/>
  <c r="K31" i="2"/>
  <c r="O31" i="2"/>
  <c r="O17" i="2"/>
  <c r="O27" i="2"/>
  <c r="K14" i="2"/>
  <c r="O13" i="2"/>
  <c r="O25" i="2"/>
  <c r="O29" i="2"/>
  <c r="S16" i="2"/>
  <c r="S29" i="13"/>
  <c r="S28" i="13"/>
  <c r="S27" i="13"/>
  <c r="S26" i="13"/>
  <c r="S25" i="13"/>
  <c r="S24" i="13"/>
  <c r="S23" i="13"/>
  <c r="S22" i="13"/>
  <c r="S21" i="13"/>
  <c r="S20" i="13"/>
  <c r="S8" i="13"/>
  <c r="S9" i="13"/>
  <c r="S17" i="13"/>
  <c r="L10" i="12" l="1"/>
  <c r="S10" i="12" s="1"/>
  <c r="G28" i="1"/>
  <c r="L6" i="14" s="1"/>
  <c r="L7" i="15"/>
  <c r="S7" i="15" s="1"/>
  <c r="D26" i="1"/>
  <c r="D27" i="1" s="1"/>
  <c r="D28" i="1" s="1"/>
  <c r="L11" i="12"/>
  <c r="S11" i="12" s="1"/>
  <c r="F28" i="1"/>
  <c r="F29" i="1" s="1"/>
  <c r="L8" i="14"/>
  <c r="E27" i="1"/>
  <c r="E28" i="1" s="1"/>
  <c r="P7" i="12"/>
  <c r="S7" i="12" s="1"/>
  <c r="C29" i="1"/>
  <c r="C30" i="1" s="1"/>
  <c r="C31" i="1" s="1"/>
  <c r="C32" i="1" s="1"/>
  <c r="P6" i="11" s="1"/>
  <c r="S19" i="11"/>
  <c r="S29" i="2"/>
  <c r="S33" i="2"/>
  <c r="S35" i="2"/>
  <c r="S16" i="11"/>
  <c r="S10" i="11"/>
  <c r="S22" i="11"/>
  <c r="S37" i="2"/>
  <c r="S30" i="2"/>
  <c r="S39" i="2"/>
  <c r="S13" i="2"/>
  <c r="S15" i="2"/>
  <c r="S22" i="2"/>
  <c r="S18" i="2"/>
  <c r="S34" i="2"/>
  <c r="S38" i="2"/>
  <c r="S12" i="2"/>
  <c r="S11" i="2"/>
  <c r="S40" i="2"/>
  <c r="S20" i="2"/>
  <c r="S19" i="2"/>
  <c r="S21" i="2"/>
  <c r="S23" i="2"/>
  <c r="S23" i="11"/>
  <c r="S6" i="12"/>
  <c r="S31" i="12"/>
  <c r="S9" i="2"/>
  <c r="S10" i="2"/>
  <c r="S14" i="11"/>
  <c r="S29" i="12"/>
  <c r="S8" i="2"/>
  <c r="S28" i="2"/>
  <c r="S30" i="12"/>
  <c r="A9" i="13"/>
  <c r="A20" i="13"/>
  <c r="A22" i="13"/>
  <c r="A24" i="13"/>
  <c r="A26" i="13"/>
  <c r="A28" i="13"/>
  <c r="A8" i="13"/>
  <c r="A21" i="13"/>
  <c r="A23" i="13"/>
  <c r="A25" i="13"/>
  <c r="A27" i="13"/>
  <c r="A29" i="13"/>
  <c r="A7" i="13"/>
  <c r="A30" i="13"/>
  <c r="A6" i="13"/>
  <c r="A10" i="13"/>
  <c r="A13" i="13"/>
  <c r="S17" i="11"/>
  <c r="S25" i="11"/>
  <c r="S34" i="12"/>
  <c r="S28" i="11"/>
  <c r="S36" i="12"/>
  <c r="S13" i="12"/>
  <c r="S17" i="12"/>
  <c r="S13" i="11"/>
  <c r="S24" i="11"/>
  <c r="S12" i="12"/>
  <c r="S12" i="11"/>
  <c r="S26" i="11"/>
  <c r="S9" i="11"/>
  <c r="S15" i="11"/>
  <c r="S20" i="11"/>
  <c r="S15" i="12"/>
  <c r="S23" i="12"/>
  <c r="S24" i="12"/>
  <c r="S18" i="12"/>
  <c r="S19" i="12"/>
  <c r="S35" i="12"/>
  <c r="S33" i="12"/>
  <c r="S32" i="12"/>
  <c r="S36" i="2"/>
  <c r="S21" i="12"/>
  <c r="S20" i="12"/>
  <c r="S22" i="12"/>
  <c r="S8" i="12"/>
  <c r="S26" i="12"/>
  <c r="S14" i="2"/>
  <c r="S32" i="2"/>
  <c r="S27" i="2"/>
  <c r="S17" i="2"/>
  <c r="S16" i="12"/>
  <c r="S25" i="12"/>
  <c r="S28" i="12"/>
  <c r="S27" i="12"/>
  <c r="S9" i="12"/>
  <c r="S14" i="12"/>
  <c r="S24" i="2"/>
  <c r="S25" i="2"/>
  <c r="S7" i="2"/>
  <c r="S26" i="2"/>
  <c r="S31" i="2"/>
  <c r="P8" i="14" l="1"/>
  <c r="S8" i="14" s="1"/>
  <c r="P7" i="11"/>
  <c r="S7" i="11" s="1"/>
  <c r="D29" i="1"/>
  <c r="P6" i="2"/>
  <c r="S6" i="2" s="1"/>
  <c r="A33" i="2" s="1"/>
  <c r="E29" i="1"/>
  <c r="A32" i="12"/>
  <c r="A36" i="12"/>
  <c r="A13" i="12"/>
  <c r="A34" i="12"/>
  <c r="A8" i="12"/>
  <c r="A31" i="12"/>
  <c r="A37" i="12"/>
  <c r="A6" i="12"/>
  <c r="A35" i="12"/>
  <c r="A33" i="12"/>
  <c r="A30" i="12"/>
  <c r="A11" i="12"/>
  <c r="A38" i="2"/>
  <c r="A40" i="2" l="1"/>
  <c r="A20" i="2"/>
  <c r="A6" i="2"/>
  <c r="A39" i="2"/>
  <c r="A34" i="2"/>
  <c r="A31" i="2"/>
  <c r="A32" i="2"/>
  <c r="A7" i="2"/>
  <c r="A9" i="2"/>
  <c r="A36" i="2"/>
  <c r="A35" i="2"/>
  <c r="A37" i="2"/>
  <c r="A16" i="2"/>
  <c r="A8" i="2"/>
  <c r="P6" i="15"/>
  <c r="S6" i="15" s="1"/>
  <c r="D30" i="1"/>
  <c r="P6" i="14"/>
  <c r="S6" i="14" s="1"/>
  <c r="P8" i="11"/>
  <c r="S8" i="11" s="1"/>
  <c r="E30" i="1"/>
  <c r="L7" i="14" l="1"/>
  <c r="S7" i="14" s="1"/>
  <c r="A7" i="14" s="1"/>
  <c r="D31" i="1"/>
  <c r="L6" i="11" s="1"/>
  <c r="S6" i="11" s="1"/>
  <c r="A25" i="15"/>
  <c r="A10" i="15"/>
  <c r="A28" i="15"/>
  <c r="A22" i="15"/>
  <c r="A20" i="15"/>
  <c r="A18" i="15"/>
  <c r="A16" i="15"/>
  <c r="A27" i="15"/>
  <c r="A17" i="15"/>
  <c r="A8" i="15"/>
  <c r="A21" i="15"/>
  <c r="A12" i="15"/>
  <c r="A24" i="15"/>
  <c r="A26" i="15"/>
  <c r="A6" i="15"/>
  <c r="A11" i="15"/>
  <c r="A13" i="15"/>
  <c r="A23" i="15"/>
  <c r="A19" i="15"/>
  <c r="A29" i="15"/>
  <c r="A30" i="15"/>
  <c r="A14" i="15"/>
  <c r="A15" i="15"/>
  <c r="A9" i="15"/>
  <c r="A7" i="15"/>
  <c r="A8" i="14" l="1"/>
  <c r="A12" i="14"/>
  <c r="A25" i="14"/>
  <c r="A13" i="14"/>
  <c r="A24" i="14"/>
  <c r="A16" i="14"/>
  <c r="A10" i="14"/>
  <c r="A30" i="14"/>
  <c r="A23" i="14"/>
  <c r="A17" i="14"/>
  <c r="A22" i="14"/>
  <c r="A15" i="14"/>
  <c r="A20" i="11"/>
  <c r="A9" i="11"/>
  <c r="A24" i="11"/>
  <c r="A26" i="11"/>
  <c r="A18" i="11"/>
  <c r="A19" i="11"/>
  <c r="A17" i="11"/>
  <c r="A29" i="11"/>
  <c r="A27" i="11"/>
  <c r="A28" i="11"/>
  <c r="A6" i="11"/>
  <c r="A25" i="11"/>
  <c r="A21" i="11"/>
  <c r="A23" i="11"/>
  <c r="A30" i="11"/>
  <c r="A22" i="11"/>
  <c r="A8" i="11"/>
  <c r="A6" i="14"/>
  <c r="A29" i="14"/>
  <c r="A21" i="14"/>
  <c r="A28" i="14"/>
  <c r="A20" i="14"/>
  <c r="A11" i="14"/>
  <c r="A9" i="14"/>
  <c r="A27" i="14"/>
  <c r="A19" i="14"/>
  <c r="A26" i="14"/>
  <c r="A18" i="14"/>
  <c r="A14" i="14"/>
</calcChain>
</file>

<file path=xl/sharedStrings.xml><?xml version="1.0" encoding="utf-8"?>
<sst xmlns="http://schemas.openxmlformats.org/spreadsheetml/2006/main" count="913" uniqueCount="196">
  <si>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</si>
  <si>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</si>
  <si>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</si>
  <si>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</si>
  <si>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</si>
  <si>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</si>
  <si>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</si>
  <si>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</si>
  <si>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</si>
  <si>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</si>
  <si>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</si>
  <si>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</si>
  <si>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</si>
  <si>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</si>
  <si>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</si>
  <si>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</si>
  <si>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</si>
  <si>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</si>
  <si>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</si>
  <si>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</si>
  <si>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</si>
  <si>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</si>
  <si>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</si>
  <si>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</si>
  <si>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</si>
  <si>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</si>
  <si>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</si>
  <si>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</si>
  <si>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</si>
  <si>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</si>
  <si>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</si>
  <si>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</si>
  <si>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</si>
  <si>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</si>
  <si>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</si>
  <si>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</si>
  <si>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</si>
  <si>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</si>
  <si>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</si>
  <si>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</si>
  <si>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</si>
  <si>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</si>
  <si>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</si>
  <si>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</si>
  <si>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</si>
  <si>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</si>
  <si>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 xml:space="preserve">Лайт Лига 20.06.2017 (конфигурация 6) </t>
  </si>
  <si>
    <t xml:space="preserve">Лайт Лига 09.04.2017 (конфигурация 4) </t>
  </si>
  <si>
    <t>Кочмарев Юра/Kochmarev Uriy</t>
  </si>
  <si>
    <t>Черный Константин/ Chorniy Konstantin</t>
  </si>
  <si>
    <t>Федоров Максим/ Федоров Максим</t>
  </si>
  <si>
    <t>Оленченко Василий/ Olenchenko Vasiliy</t>
  </si>
  <si>
    <t>Колбасюк Алесей/ Kolbasiuk Aleksey</t>
  </si>
  <si>
    <t>Родин Артем/ Rodin Artem</t>
  </si>
  <si>
    <t>Сосин Михаил/ Sosin Mikhail</t>
  </si>
  <si>
    <t>Щербаков Евгений/Shcherbakov Eugeniy</t>
  </si>
  <si>
    <t>Малый Юра</t>
  </si>
  <si>
    <t>Купцов Паша/Kuptsov Pavel</t>
  </si>
  <si>
    <t>Лихошерст Алексей/Lykhoshers Aleksey</t>
  </si>
  <si>
    <t>Климчук Евгений/Klimchu Eugeniy</t>
  </si>
  <si>
    <t>Майбродский  Миша/Maibrodskiy Misha</t>
  </si>
  <si>
    <t>Белецкий Евгений / Biletskyi Ievgen</t>
  </si>
  <si>
    <t>Муляр Андрей/Mular Andrew</t>
  </si>
  <si>
    <t>Якусик Дима/Yakusik Dima</t>
  </si>
  <si>
    <t>Крутько Денис/Krutko Denis</t>
  </si>
  <si>
    <t>Булавинов Андрей/Bulavinov Andrey</t>
  </si>
  <si>
    <t>Паламарчук Александр/ Palamarchuk Aleksandr</t>
  </si>
  <si>
    <t>Соловьева Наталья/ Solovieva Natalia</t>
  </si>
  <si>
    <t>Гончаров Рома/ Honcharov Roma</t>
  </si>
  <si>
    <t>Синани Влад/Sinani Vlad</t>
  </si>
  <si>
    <t>Тамберг Александр/ Tamberg Aleksandr</t>
  </si>
  <si>
    <t>Остренко Стас/ostrenko Staniclav</t>
  </si>
  <si>
    <t xml:space="preserve">Лайт Лига 16.04.2019 (конфигурация 10R) </t>
  </si>
  <si>
    <t>Венгловский Геннадий/ Venglovskiy Gennadiy</t>
  </si>
  <si>
    <t>Лихошерст Леша</t>
  </si>
  <si>
    <t>Якусик Дима</t>
  </si>
  <si>
    <t>Гончаров Рома</t>
  </si>
  <si>
    <t>Кузык Дима</t>
  </si>
  <si>
    <t>Якусик Саша/Yakusik Alex</t>
  </si>
  <si>
    <t>Климчук Евгений/Klimchuл Eugeniy</t>
  </si>
  <si>
    <t>Черный Кирилл/Chorniy Kirill</t>
  </si>
  <si>
    <t>Черный Костя/Chorniy Konstantin</t>
  </si>
  <si>
    <t>Кочмарев Юра/Kochmarv Ura</t>
  </si>
  <si>
    <t>Черников Алексей/Chernikov Aleksey</t>
  </si>
  <si>
    <t>Дядя Саша</t>
  </si>
  <si>
    <t>Колпачев Алексей/Kolpachev Aleksey</t>
  </si>
  <si>
    <t>Колпачев Сергей/Kolpachev Sergey</t>
  </si>
  <si>
    <t>Лихошерст Леша/Lykhosherst Aleksey</t>
  </si>
  <si>
    <t>Мифтахутдинов Ильяс/Miftafutdinov Ilyas</t>
  </si>
  <si>
    <t>Резников Иван/Reznikov Ivan</t>
  </si>
  <si>
    <t>Скороход Леша/Skorohod Aleksey</t>
  </si>
  <si>
    <t>Тамберг Александр/Tamberg Aleksandr</t>
  </si>
  <si>
    <t>Щербаков Евгений/Scherbakov Eugen</t>
  </si>
  <si>
    <t xml:space="preserve">Лайт Лига 30.04.2019 (конфигурация 9) </t>
  </si>
  <si>
    <t>Нечволод Олег/Hechvolod Oleg</t>
  </si>
  <si>
    <t>Орел Максим/Orel Max</t>
  </si>
  <si>
    <t>Смерчинский Саша/ Smerchinskiy Aleksandr</t>
  </si>
  <si>
    <t>Гончаров Рома/Honcharov Roman</t>
  </si>
  <si>
    <t>Чухаленко Дима/Chukhalenko Dima</t>
  </si>
  <si>
    <t>Тихонов Вано</t>
  </si>
  <si>
    <t xml:space="preserve">Лайт Лига 07.05.2019 (конфигурация 6) </t>
  </si>
  <si>
    <t xml:space="preserve">Лайт Лига 07.05.2019 (конфигурация 1) </t>
  </si>
  <si>
    <t>Мыхайлык Миша/MYKHAILYK MICHAEL</t>
  </si>
  <si>
    <t>Лихошерст Леша/LYKHOSHERST ALEKSEY</t>
  </si>
  <si>
    <t>Новик Миша/NOVIK MIKHAIL</t>
  </si>
  <si>
    <t>Сосин Михаил/SOSIN MIKHAIL</t>
  </si>
  <si>
    <t>Плакидюк Виталий/PLAKYDIUK VITALII</t>
  </si>
  <si>
    <t xml:space="preserve">Лайт Лига 14.05.2019 (конфигурация 5R) </t>
  </si>
  <si>
    <t>Мифтахутдинов Ильяс</t>
  </si>
  <si>
    <t>Лихошерст Алексей</t>
  </si>
  <si>
    <t>Муляр Андрей</t>
  </si>
  <si>
    <t xml:space="preserve">Малей Стас </t>
  </si>
  <si>
    <t>Школьный Максим/Shkolnyi Maksym</t>
  </si>
  <si>
    <t>Михайлик Миша/Mykhailyk Michael</t>
  </si>
  <si>
    <t>Билецкий Евгений / Biletskyi Ievgen</t>
  </si>
  <si>
    <t>Старовой Андрей / Starovyi Andrii</t>
  </si>
  <si>
    <t>Загорулько Иван / Zagorulko Ivan</t>
  </si>
  <si>
    <t>Паламарчук Александр / Palamarchuk Aleksandr</t>
  </si>
  <si>
    <t>Якусик Саша / Yakusik Alex</t>
  </si>
  <si>
    <t>Родин Артем / Rodin Artem</t>
  </si>
  <si>
    <t>Резников Иван / Reznikov Ivan</t>
  </si>
  <si>
    <t>Купцов Павел / Kuptsov Pavel</t>
  </si>
  <si>
    <t>Доценко Анатолий / Dotsenko Anatolii</t>
  </si>
  <si>
    <t>Сосин Михаил / Sosin Mikhail</t>
  </si>
  <si>
    <t>Михайлик Миша / Mykhailyk Michael</t>
  </si>
  <si>
    <t>Щербаков Евгений / Shcherbakov Eugeniy</t>
  </si>
  <si>
    <t>Майбродский  Миша / Maibrodsky Misha</t>
  </si>
  <si>
    <t>Дячко Виктор / Diachko Viktor</t>
  </si>
  <si>
    <t>Гончаров Рома/HONCHAROV ROMAN</t>
  </si>
  <si>
    <t>Майбродский  Миша/Maibrodsky Misha</t>
  </si>
  <si>
    <t>Колбасюк Алесей/ Kovbasiuk Aleksey</t>
  </si>
  <si>
    <t>Блецкий Евгений / Biletskyi Ievgen</t>
  </si>
  <si>
    <t>Климчук Евгений/Klymchuk Eugeniy</t>
  </si>
  <si>
    <t xml:space="preserve">Лайт Лига 21.05.2019 (конфигурация 6) </t>
  </si>
  <si>
    <t>Старовой Андрей/Starovoi Andrey</t>
  </si>
  <si>
    <t>Фурсов Никита</t>
  </si>
  <si>
    <t>Кочмарев Юра</t>
  </si>
  <si>
    <t>Кузык Дима/Kuzik Dmitriy</t>
  </si>
  <si>
    <t xml:space="preserve">Лайт Лига 28.05.2019 (конфигурация 3R) </t>
  </si>
  <si>
    <t>Субботин Максим/Sybotin Maksim</t>
  </si>
  <si>
    <t>Зиновьев Владислав/Zinoviev Vlad</t>
  </si>
  <si>
    <t>Шиленко Саша</t>
  </si>
  <si>
    <t>Сомок Денис/Somok Denis</t>
  </si>
  <si>
    <t>Кошляк Роман/ Koshlyak Roman</t>
  </si>
  <si>
    <t>Доценко Анатолий/Dotsenko Anatoliy</t>
  </si>
  <si>
    <t>Ольшевский Антон/Olshevskiy Anton</t>
  </si>
  <si>
    <t>Тихонов Вано/Tihonov Vano</t>
  </si>
  <si>
    <t>Житомирский Гена/Venglovskiy Hennsdii</t>
  </si>
  <si>
    <t xml:space="preserve">Лайт Лига 04.06.2019 (конфигурация 7) </t>
  </si>
  <si>
    <t>Морозенко Сергей/ Morozenko Sergey</t>
  </si>
  <si>
    <t>Ткаченко Кирилл</t>
  </si>
  <si>
    <t>Гончаров  Роман</t>
  </si>
  <si>
    <t>Гоголь Коля/Gogol Kolya</t>
  </si>
  <si>
    <t>Карлюк Марина/Karliuk Maryna</t>
  </si>
  <si>
    <t>Малий Юра</t>
  </si>
  <si>
    <t xml:space="preserve">Лайт Лига 11.06.2019 (конфигурация 11r) </t>
  </si>
  <si>
    <t>Гобади Авеста/Ghobadi Avesta</t>
  </si>
  <si>
    <t>Белоус Сергей/Bilous Sergii</t>
  </si>
  <si>
    <t>Яценко Владимир/Yatsenko Vladimir</t>
  </si>
  <si>
    <t>Рыбкин Иван/Rybkin Ivan</t>
  </si>
  <si>
    <t>Забарний Игорь/Zabarniy Ihor</t>
  </si>
  <si>
    <t>Константинов Владимир</t>
  </si>
  <si>
    <t>Иваченко Александр/Ivchenko Aleksandr</t>
  </si>
  <si>
    <t>Киселев Филипп/Kiselev Fillip</t>
  </si>
  <si>
    <t>Францышко Андрей</t>
  </si>
  <si>
    <t>Онащук Максим</t>
  </si>
  <si>
    <t>Брагинец Егор</t>
  </si>
  <si>
    <t>Больботенко Дмитрий</t>
  </si>
  <si>
    <t xml:space="preserve">Лайт Лига 18.06.2019 (конфигурация 5) </t>
  </si>
  <si>
    <t>Ильяшенко Владимир/illyashenko Vladimir</t>
  </si>
  <si>
    <t>Ивченко Александр/Ivchenko Aleksandr</t>
  </si>
  <si>
    <t>Гобади Арта/Ghobadi Arta</t>
  </si>
  <si>
    <t>Булавинов Андрей/ Bulavinov Andrey</t>
  </si>
  <si>
    <t>Завадский Игорь</t>
  </si>
  <si>
    <t>Константинов Владимир/Konstantinov Vladimir</t>
  </si>
  <si>
    <t>Левченко Юрий/Levchenko Yurii</t>
  </si>
  <si>
    <t>Синани Влад/Sinsni Vlad</t>
  </si>
  <si>
    <t>Бородай Саша/Borodai Aleksandr</t>
  </si>
  <si>
    <t>Марченко Руслан/Marchenko Ruslan</t>
  </si>
  <si>
    <t xml:space="preserve">Лайт Лига 25.06.2019 (конфигурация 2) </t>
  </si>
  <si>
    <t>Клопот Даниил/Klopot Daniil</t>
  </si>
  <si>
    <t>Абламский Иван/Ablamskiy Ivan</t>
  </si>
  <si>
    <t>Налбатов Андрей/Nalbatov Andrey</t>
  </si>
  <si>
    <t>Руденко Максим/Rudenko Maksim</t>
  </si>
  <si>
    <t>Чoрный Кирилл/Chorniy Kirill</t>
  </si>
  <si>
    <t xml:space="preserve">Лайт Лига 02.07.2019 (конфигурация 10) </t>
  </si>
  <si>
    <t>Константинов Владимир/Konstantinjv Vladimir</t>
  </si>
  <si>
    <t>Солодкий Андрей/Solodkiy Andrey</t>
  </si>
  <si>
    <t>Веселький Александр/Veselskiy Aleksandr</t>
  </si>
  <si>
    <t>Семенов Глеб/Semenov Gleb</t>
  </si>
  <si>
    <t>Булкот Андрей/Bulkot Andrey</t>
  </si>
  <si>
    <t>Семенов Артем/Semenov Artem</t>
  </si>
  <si>
    <t>Сосин Миша/Sosn Misha</t>
  </si>
  <si>
    <t>Гетьманцев Даниил/Getmatsev Danylo</t>
  </si>
  <si>
    <t>Загирський Антон/ Zagirskiy Antjn</t>
  </si>
  <si>
    <t>Соколан Алексей/Sokolan Aleksey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</si>
</sst>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  <font>
      <b/>
      <sz val="12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09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3" borderId="15" xfId="0" applyFont="1" applyFill="1" applyBorder="1"/>
    <xf numFmtId="0" fontId="6" fillId="3" borderId="15" xfId="0" applyFont="1" applyFill="1" applyBorder="1" applyAlignment="1"/>
    <xf numFmtId="0" fontId="7" fillId="3" borderId="15" xfId="0" applyFont="1" applyFill="1" applyBorder="1" applyAlignment="1"/>
    <xf numFmtId="0" fontId="6" fillId="0" borderId="43" xfId="0" applyFont="1" applyFill="1" applyBorder="1"/>
    <xf numFmtId="0" fontId="7" fillId="3" borderId="43" xfId="0" applyFont="1" applyFill="1" applyBorder="1" applyAlignment="1"/>
    <xf numFmtId="0" fontId="6" fillId="3" borderId="43" xfId="0" applyFont="1" applyFill="1" applyBorder="1" applyAlignment="1"/>
    <xf numFmtId="0" fontId="7" fillId="4" borderId="15" xfId="0" applyFont="1" applyFill="1" applyBorder="1" applyAlignment="1"/>
    <xf numFmtId="0" fontId="6" fillId="0" borderId="43" xfId="0" applyFont="1" applyFill="1" applyBorder="1" applyAlignment="1"/>
    <xf numFmtId="0" fontId="9" fillId="0" borderId="26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4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/>
    </xf>
    <xf numFmtId="0" fontId="6" fillId="0" borderId="50" xfId="1" applyFont="1" applyBorder="1" applyAlignment="1">
      <alignment horizontal="center"/>
    </xf>
    <xf numFmtId="0" fontId="6" fillId="0" borderId="32" xfId="1" applyFont="1" applyBorder="1" applyAlignment="1">
      <alignment horizontal="center"/>
    </xf>
    <xf numFmtId="0" fontId="6" fillId="0" borderId="33" xfId="1" applyFont="1" applyBorder="1" applyAlignment="1">
      <alignment horizontal="center"/>
    </xf>
    <xf numFmtId="0" fontId="6" fillId="0" borderId="34" xfId="1" applyFont="1" applyBorder="1" applyAlignment="1">
      <alignment horizontal="center"/>
    </xf>
    <xf numFmtId="0" fontId="6" fillId="0" borderId="11" xfId="1" applyFont="1" applyBorder="1" applyAlignment="1">
      <alignment horizontal="center"/>
    </xf>
    <xf numFmtId="0" fontId="6" fillId="0" borderId="12" xfId="1" applyFont="1" applyBorder="1" applyAlignment="1">
      <alignment horizontal="center"/>
    </xf>
    <xf numFmtId="0" fontId="6" fillId="0" borderId="47" xfId="1" applyFont="1" applyBorder="1" applyAlignment="1">
      <alignment horizontal="center"/>
    </xf>
    <xf numFmtId="0" fontId="6" fillId="0" borderId="13" xfId="1" applyFont="1" applyBorder="1" applyAlignment="1">
      <alignment horizontal="center"/>
    </xf>
    <xf numFmtId="0" fontId="6" fillId="0" borderId="14" xfId="1" applyFont="1" applyBorder="1" applyAlignment="1">
      <alignment horizontal="center"/>
    </xf>
    <xf numFmtId="0" fontId="9" fillId="0" borderId="15" xfId="1" applyFont="1" applyBorder="1" applyAlignment="1">
      <alignment horizontal="center"/>
    </xf>
    <xf numFmtId="0" fontId="6" fillId="0" borderId="31" xfId="1" applyFont="1" applyBorder="1" applyAlignment="1">
      <alignment horizontal="center"/>
    </xf>
    <xf numFmtId="0" fontId="6" fillId="0" borderId="35" xfId="1" applyFont="1" applyBorder="1" applyAlignment="1">
      <alignment horizontal="center"/>
    </xf>
    <xf numFmtId="0" fontId="6" fillId="0" borderId="36" xfId="1" applyFont="1" applyBorder="1" applyAlignment="1">
      <alignment horizontal="center"/>
    </xf>
    <xf numFmtId="0" fontId="6" fillId="0" borderId="37" xfId="1" applyFont="1" applyBorder="1" applyAlignment="1">
      <alignment horizontal="center"/>
    </xf>
    <xf numFmtId="0" fontId="6" fillId="0" borderId="16" xfId="1" applyFont="1" applyBorder="1" applyAlignment="1">
      <alignment horizontal="center"/>
    </xf>
    <xf numFmtId="0" fontId="6" fillId="0" borderId="17" xfId="1" applyFont="1" applyBorder="1" applyAlignment="1">
      <alignment horizontal="center"/>
    </xf>
    <xf numFmtId="0" fontId="6" fillId="0" borderId="18" xfId="1" applyFont="1" applyBorder="1" applyAlignment="1">
      <alignment horizontal="center"/>
    </xf>
    <xf numFmtId="0" fontId="6" fillId="0" borderId="19" xfId="1" applyFont="1" applyBorder="1" applyAlignment="1">
      <alignment horizontal="center"/>
    </xf>
    <xf numFmtId="0" fontId="6" fillId="5" borderId="15" xfId="0" applyFont="1" applyFill="1" applyBorder="1"/>
    <xf numFmtId="0" fontId="6" fillId="5" borderId="15" xfId="0" applyFont="1" applyFill="1" applyBorder="1" applyAlignment="1"/>
    <xf numFmtId="0" fontId="8" fillId="5" borderId="37" xfId="1" applyFont="1" applyFill="1" applyBorder="1" applyAlignment="1">
      <alignment horizontal="center"/>
    </xf>
    <xf numFmtId="0" fontId="6" fillId="5" borderId="43" xfId="0" applyFont="1" applyFill="1" applyBorder="1"/>
    <xf numFmtId="0" fontId="7" fillId="3" borderId="15" xfId="1" applyFont="1" applyFill="1" applyBorder="1"/>
    <xf numFmtId="0" fontId="6" fillId="6" borderId="15" xfId="0" applyFont="1" applyFill="1" applyBorder="1" applyAlignment="1"/>
    <xf numFmtId="0" fontId="7" fillId="3" borderId="43" xfId="1" applyFont="1" applyFill="1" applyBorder="1"/>
    <xf numFmtId="0" fontId="1" fillId="0" borderId="0" xfId="1" applyFill="1" applyBorder="1"/>
    <xf numFmtId="0" fontId="6" fillId="3" borderId="43" xfId="0" applyFont="1" applyFill="1" applyBorder="1"/>
    <xf numFmtId="0" fontId="6" fillId="0" borderId="43" xfId="0" applyFont="1" applyBorder="1"/>
    <xf numFmtId="0" fontId="7" fillId="0" borderId="43" xfId="0" applyFont="1" applyBorder="1" applyAlignment="1"/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  <xf numFmtId="0" fontId="9" fillId="0" borderId="45" xfId="1" applyFont="1" applyBorder="1" applyAlignment="1">
      <alignment horizontal="center" vertical="center" textRotation="90"/>
    </xf>
    <xf numFmtId="0" fontId="9" fillId="0" borderId="29" xfId="1" applyFont="1" applyBorder="1" applyAlignment="1">
      <alignment horizontal="center" vertical="center" textRotation="90"/>
    </xf>
    <xf numFmtId="0" fontId="9" fillId="0" borderId="46" xfId="1" applyFont="1" applyBorder="1" applyAlignment="1">
      <alignment horizontal="center" vertical="center" textRotation="90"/>
    </xf>
    <xf numFmtId="0" fontId="9" fillId="0" borderId="30" xfId="1" applyFont="1" applyBorder="1" applyAlignment="1">
      <alignment horizontal="center" vertical="center" textRotation="90"/>
    </xf>
    <xf numFmtId="0" fontId="9" fillId="0" borderId="3" xfId="1" applyFont="1" applyBorder="1" applyAlignment="1">
      <alignment horizontal="center" vertical="center" textRotation="90" wrapText="1"/>
    </xf>
    <xf numFmtId="0" fontId="9" fillId="0" borderId="27" xfId="1" applyFont="1" applyBorder="1" applyAlignment="1">
      <alignment horizontal="center" shrinkToFi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shrinkToFit="1"/>
    </xf>
    <xf numFmtId="0" fontId="9" fillId="0" borderId="3" xfId="1" applyFont="1" applyBorder="1" applyAlignment="1">
      <alignment horizontal="center"/>
    </xf>
    <xf numFmtId="0" fontId="9" fillId="0" borderId="3" xfId="1" applyFont="1" applyBorder="1" applyAlignment="1">
      <alignment horizontal="center" vertical="center" textRotation="90"/>
    </xf>
    <xf numFmtId="0" fontId="9" fillId="0" borderId="2" xfId="1" applyFont="1" applyBorder="1" applyAlignment="1">
      <alignment horizontal="center" vertical="center" textRotation="90"/>
    </xf>
    <xf numFmtId="0" fontId="9" fillId="0" borderId="6" xfId="1" applyFont="1" applyBorder="1" applyAlignment="1">
      <alignment horizontal="center" vertical="center" textRotation="90"/>
    </xf>
    <xf numFmtId="0" fontId="9" fillId="0" borderId="39" xfId="1" applyFont="1" applyBorder="1" applyAlignment="1">
      <alignment horizontal="center" vertical="center" textRotation="90"/>
    </xf>
    <xf numFmtId="0" fontId="9" fillId="0" borderId="7" xfId="1" applyFont="1" applyBorder="1" applyAlignment="1">
      <alignment horizontal="center" vertical="center" textRotation="90"/>
    </xf>
    <xf numFmtId="0" fontId="9" fillId="0" borderId="22" xfId="1" applyFont="1" applyBorder="1" applyAlignment="1">
      <alignment horizontal="center" vertical="center" textRotation="90"/>
    </xf>
    <xf numFmtId="0" fontId="9" fillId="0" borderId="8" xfId="1" applyFont="1" applyBorder="1" applyAlignment="1">
      <alignment horizontal="center" vertical="center" textRotation="90"/>
    </xf>
    <xf numFmtId="0" fontId="9" fillId="0" borderId="41" xfId="1" applyFont="1" applyBorder="1" applyAlignment="1">
      <alignment horizontal="center" vertical="center" textRotation="90"/>
    </xf>
    <xf numFmtId="0" fontId="9" fillId="0" borderId="44" xfId="1" applyFont="1" applyBorder="1" applyAlignment="1">
      <alignment horizontal="center" vertical="center" textRotation="90"/>
    </xf>
    <xf numFmtId="0" fontId="9" fillId="0" borderId="28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14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K33"/>
  <sheetViews>
    <sheetView topLeftCell="A7" workbookViewId="0">
      <selection activeCell="C33" sqref="C33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65" t="s">
        <v>0</v>
      </c>
      <c r="B1" s="165"/>
      <c r="C1" s="165"/>
      <c r="D1" s="165"/>
      <c r="E1"/>
      <c r="F1" s="164" t="s">
        <v>1</v>
      </c>
      <c r="G1" s="164"/>
      <c r="H1" s="164"/>
      <c r="I1" s="164"/>
      <c r="J1"/>
      <c r="K1" s="164" t="s">
        <v>2</v>
      </c>
      <c r="L1" s="164"/>
      <c r="M1" s="164"/>
      <c r="N1" s="164"/>
      <c r="O1"/>
      <c r="P1" s="165" t="s">
        <v>3</v>
      </c>
      <c r="Q1" s="165"/>
      <c r="R1" s="165"/>
      <c r="S1" s="165"/>
      <c r="T1"/>
      <c r="U1" s="164" t="s">
        <v>4</v>
      </c>
      <c r="V1" s="164"/>
      <c r="W1" s="164"/>
      <c r="X1" s="164"/>
      <c r="Y1"/>
      <c r="Z1" s="164" t="s">
        <v>5</v>
      </c>
      <c r="AA1" s="164"/>
      <c r="AB1" s="164"/>
      <c r="AC1" s="164"/>
      <c r="AD1"/>
      <c r="AE1" s="158" t="s">
        <v>6</v>
      </c>
      <c r="AF1" s="158"/>
      <c r="AG1" s="158"/>
      <c r="AH1" s="158"/>
      <c r="AI1"/>
      <c r="AJ1" s="158" t="s">
        <v>7</v>
      </c>
      <c r="AK1" s="158"/>
      <c r="AL1" s="158"/>
      <c r="AM1" s="158"/>
      <c r="AN1"/>
      <c r="AO1" s="158" t="s">
        <v>8</v>
      </c>
      <c r="AP1" s="158"/>
      <c r="AQ1" s="158"/>
      <c r="AR1" s="158"/>
      <c r="AS1"/>
      <c r="AT1" s="158" t="s">
        <v>9</v>
      </c>
      <c r="AU1" s="158"/>
      <c r="AV1" s="158"/>
      <c r="AW1" s="158"/>
      <c r="AY1" s="158" t="s">
        <v>10</v>
      </c>
      <c r="AZ1" s="158"/>
      <c r="BA1" s="158"/>
      <c r="BB1" s="158"/>
      <c r="BD1" s="158" t="s">
        <v>10</v>
      </c>
      <c r="BE1" s="158"/>
      <c r="BF1" s="158"/>
      <c r="BG1" s="158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>
        <v>10</v>
      </c>
      <c r="AG11" s="73">
        <v>5.5</v>
      </c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F12" s="2">
        <v>9.5</v>
      </c>
      <c r="AG12" s="2">
        <v>5</v>
      </c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F13" s="2">
        <v>9</v>
      </c>
      <c r="AG13" s="2">
        <v>4.5</v>
      </c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  <c r="BG13" s="2">
        <v>0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F14" s="2">
        <v>8.5</v>
      </c>
      <c r="AG14" s="2">
        <v>4</v>
      </c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 s="110">
        <v>12</v>
      </c>
      <c r="BE14" s="109">
        <v>10.5</v>
      </c>
      <c r="BF14" s="109">
        <v>4</v>
      </c>
      <c r="BG14" s="2">
        <v>0</v>
      </c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59" t="s">
        <v>14</v>
      </c>
      <c r="B16" s="160"/>
      <c r="C16" s="160"/>
      <c r="D16" s="160"/>
      <c r="E16" s="160"/>
      <c r="F16" s="160"/>
      <c r="G16" s="161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34</v>
      </c>
      <c r="AJ17" s="2">
        <v>35</v>
      </c>
      <c r="AK17" s="2">
        <v>36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54">
        <v>56</v>
      </c>
      <c r="AI18" s="154">
        <v>56</v>
      </c>
      <c r="AJ18" s="154">
        <v>56</v>
      </c>
      <c r="AK18" s="154">
        <v>56</v>
      </c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62" t="s">
        <v>15</v>
      </c>
      <c r="B20" s="162"/>
      <c r="C20" s="162"/>
      <c r="D20" s="162"/>
      <c r="E20" s="162"/>
      <c r="F20" s="162"/>
      <c r="G20" s="162"/>
      <c r="H20" s="162"/>
      <c r="I20" s="162"/>
      <c r="J20" s="162"/>
      <c r="K20" s="162"/>
      <c r="L20" s="162"/>
      <c r="M20" s="162"/>
      <c r="N20" s="162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63" t="s">
        <v>16</v>
      </c>
      <c r="C21" s="163"/>
      <c r="D21" s="163"/>
      <c r="E21" s="163"/>
      <c r="F21" s="163"/>
      <c r="G21" s="163"/>
      <c r="H21" s="163"/>
      <c r="I21" s="163"/>
      <c r="J21" s="163"/>
      <c r="K21" s="163"/>
      <c r="L21" s="163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41"/>
  <sheetViews>
    <sheetView topLeftCell="A6" workbookViewId="0">
      <selection activeCell="B25" sqref="B25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47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>
      <c r="A6" s="31">
        <f ca="1">RANK(S6,S$6:OFFSET(S$6,0,0,COUNTA(B$6:B$40)))</f>
        <v>1</v>
      </c>
      <c r="B6" s="118" t="s">
        <v>78</v>
      </c>
      <c r="C6" s="111"/>
      <c r="D6" s="34">
        <v>1</v>
      </c>
      <c r="E6" s="35">
        <v>3</v>
      </c>
      <c r="F6" s="36">
        <v>3</v>
      </c>
      <c r="G6" s="37">
        <v>1</v>
      </c>
      <c r="H6" s="38">
        <v>9</v>
      </c>
      <c r="I6" s="105">
        <v>3</v>
      </c>
      <c r="J6" s="94"/>
      <c r="K6" s="86">
        <f ca="1">OFFSET(Очки!$A$2,F6,D6+OFFSET(Очки!$A$18,0,$C$41-1)-1)</f>
        <v>14</v>
      </c>
      <c r="L6" s="87">
        <f ca="1">IF(F6&lt;E6,OFFSET(Очки!$A$20,2+E6-F6,IF(D6=1,13-E6,10+D6)),0)</f>
        <v>0</v>
      </c>
      <c r="M6" s="87">
        <v>2.5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6.2</v>
      </c>
      <c r="Q6" s="87">
        <v>0.5</v>
      </c>
      <c r="R6" s="88"/>
      <c r="S6" s="101">
        <f t="shared" ref="S6:S30" ca="1" si="0">SUM(J6:R6)</f>
        <v>37.200000000000003</v>
      </c>
    </row>
    <row r="7" spans="1:19" ht="15.75" hidden="1">
      <c r="A7" s="40">
        <f ca="1">RANK(S7,S$6:OFFSET(S$6,0,0,COUNTA(B$6:B$40)))</f>
        <v>2</v>
      </c>
      <c r="B7" s="116" t="s">
        <v>48</v>
      </c>
      <c r="C7" s="108"/>
      <c r="D7" s="42">
        <v>1</v>
      </c>
      <c r="E7" s="43">
        <v>6</v>
      </c>
      <c r="F7" s="44">
        <v>2</v>
      </c>
      <c r="G7" s="45">
        <v>1</v>
      </c>
      <c r="H7" s="46">
        <v>1</v>
      </c>
      <c r="I7" s="106">
        <v>1</v>
      </c>
      <c r="J7" s="95">
        <v>1</v>
      </c>
      <c r="K7" s="89">
        <f ca="1">OFFSET(Очки!$A$2,F7,D7+OFFSET(Очки!$A$18,0,$C$41-1)-1)</f>
        <v>15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35.4</v>
      </c>
    </row>
    <row r="8" spans="1:19" ht="15.75" hidden="1">
      <c r="A8" s="40">
        <f ca="1">RANK(S8,S$6:OFFSET(S$6,0,0,COUNTA(B$6:B$40)))</f>
        <v>3</v>
      </c>
      <c r="B8" s="115" t="s">
        <v>63</v>
      </c>
      <c r="C8" s="108">
        <v>5</v>
      </c>
      <c r="D8" s="42">
        <v>1</v>
      </c>
      <c r="E8" s="43">
        <v>8</v>
      </c>
      <c r="F8" s="44">
        <v>4</v>
      </c>
      <c r="G8" s="45">
        <v>1</v>
      </c>
      <c r="H8" s="46">
        <v>7</v>
      </c>
      <c r="I8" s="106">
        <v>6</v>
      </c>
      <c r="J8" s="95">
        <v>2</v>
      </c>
      <c r="K8" s="89">
        <f ca="1">OFFSET(Очки!$A$2,F8,D8+OFFSET(Очки!$A$18,0,$C$41-1)-1)</f>
        <v>13</v>
      </c>
      <c r="L8" s="39">
        <f ca="1">IF(F8&lt;E8,OFFSET(Очки!$A$20,2+E8-F8,IF(D8=1,13-E8,10+D8)),0)</f>
        <v>4.2</v>
      </c>
      <c r="M8" s="39">
        <v>1.5</v>
      </c>
      <c r="N8" s="92">
        <v>-4</v>
      </c>
      <c r="O8" s="89">
        <f ca="1">OFFSET(Очки!$A$2,I8,G8+OFFSET(Очки!$A$18,0,$C$41-1)-1)</f>
        <v>11.5</v>
      </c>
      <c r="P8" s="39">
        <f ca="1">IF(I8&lt;H8,OFFSET(Очки!$A$20,2+H8-I8,IF(G8=1,13-H8,10+G8)),0)</f>
        <v>1.1000000000000001</v>
      </c>
      <c r="Q8" s="39">
        <v>1.5</v>
      </c>
      <c r="R8" s="90"/>
      <c r="S8" s="102">
        <f t="shared" ca="1" si="0"/>
        <v>30.8</v>
      </c>
    </row>
    <row r="9" spans="1:19" ht="15.75" hidden="1">
      <c r="A9" s="40">
        <f ca="1">RANK(S9,S$6:OFFSET(S$6,0,0,COUNTA(B$6:B$40)))</f>
        <v>4</v>
      </c>
      <c r="B9" s="117" t="s">
        <v>58</v>
      </c>
      <c r="C9" s="108">
        <v>10</v>
      </c>
      <c r="D9" s="42">
        <v>1</v>
      </c>
      <c r="E9" s="43">
        <v>9</v>
      </c>
      <c r="F9" s="44">
        <v>8</v>
      </c>
      <c r="G9" s="45">
        <v>1</v>
      </c>
      <c r="H9" s="46">
        <v>8</v>
      </c>
      <c r="I9" s="106">
        <v>7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1.2</v>
      </c>
      <c r="M9" s="39">
        <v>2</v>
      </c>
      <c r="N9" s="92"/>
      <c r="O9" s="89">
        <f ca="1">OFFSET(Очки!$A$2,I9,G9+OFFSET(Очки!$A$18,0,$C$41-1)-1)</f>
        <v>11</v>
      </c>
      <c r="P9" s="39">
        <f ca="1">IF(I9&lt;H9,OFFSET(Очки!$A$20,2+H9-I9,IF(G9=1,13-H9,10+G9)),0)</f>
        <v>1.2</v>
      </c>
      <c r="Q9" s="39">
        <v>2</v>
      </c>
      <c r="R9" s="90"/>
      <c r="S9" s="102">
        <f t="shared" ca="1" si="0"/>
        <v>30.4</v>
      </c>
    </row>
    <row r="10" spans="1:19" ht="15.75">
      <c r="A10" s="40">
        <v>2</v>
      </c>
      <c r="B10" s="107" t="s">
        <v>69</v>
      </c>
      <c r="C10" s="108"/>
      <c r="D10" s="42">
        <v>1</v>
      </c>
      <c r="E10" s="43">
        <v>2</v>
      </c>
      <c r="F10" s="44">
        <v>1</v>
      </c>
      <c r="G10" s="45">
        <v>2</v>
      </c>
      <c r="H10" s="46">
        <v>6</v>
      </c>
      <c r="I10" s="106">
        <v>2</v>
      </c>
      <c r="J10" s="95"/>
      <c r="K10" s="89">
        <f ca="1">OFFSET(Очки!$A$2,F10,D10+OFFSET(Очки!$A$18,0,$C$41-1)-1)</f>
        <v>16</v>
      </c>
      <c r="L10" s="39">
        <f ca="1">IF(F10&lt;E10,OFFSET(Очки!$A$20,2+E10-F10,IF(D10=1,13-E10,10+D10)),0)</f>
        <v>0.7</v>
      </c>
      <c r="M10" s="39"/>
      <c r="N10" s="92"/>
      <c r="O10" s="89">
        <f ca="1">OFFSET(Очки!$A$2,I10,G10+OFFSET(Очки!$A$18,0,$C$41-1)-1)</f>
        <v>10</v>
      </c>
      <c r="P10" s="39">
        <f ca="1">IF(I10&lt;H10,OFFSET(Очки!$A$20,2+H10-I10,IF(G10=1,13-H10,10+G10)),0)</f>
        <v>2.8</v>
      </c>
      <c r="Q10" s="39"/>
      <c r="R10" s="90"/>
      <c r="S10" s="102">
        <f t="shared" ca="1" si="0"/>
        <v>29.5</v>
      </c>
    </row>
    <row r="11" spans="1:19" ht="15.75">
      <c r="A11" s="40">
        <v>3</v>
      </c>
      <c r="B11" s="107" t="s">
        <v>62</v>
      </c>
      <c r="C11" s="108"/>
      <c r="D11" s="42">
        <v>1</v>
      </c>
      <c r="E11" s="43">
        <v>5</v>
      </c>
      <c r="F11" s="44">
        <v>5</v>
      </c>
      <c r="G11" s="45">
        <v>1</v>
      </c>
      <c r="H11" s="46">
        <v>4</v>
      </c>
      <c r="I11" s="106">
        <v>2</v>
      </c>
      <c r="J11" s="95">
        <v>0.5</v>
      </c>
      <c r="K11" s="89">
        <f ca="1">OFFSET(Очки!$A$2,F11,D11+OFFSET(Очки!$A$18,0,$C$41-1)-1)</f>
        <v>12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15</v>
      </c>
      <c r="P11" s="39">
        <f ca="1">IF(I11&lt;H11,OFFSET(Очки!$A$20,2+H11-I11,IF(G11=1,13-H11,10+G11)),0)</f>
        <v>1.5</v>
      </c>
      <c r="Q11" s="39"/>
      <c r="R11" s="90"/>
      <c r="S11" s="102">
        <f t="shared" ca="1" si="0"/>
        <v>29</v>
      </c>
    </row>
    <row r="12" spans="1:19" ht="15.75">
      <c r="A12" s="40">
        <v>4</v>
      </c>
      <c r="B12" s="114" t="s">
        <v>53</v>
      </c>
      <c r="C12" s="108"/>
      <c r="D12" s="42">
        <v>1</v>
      </c>
      <c r="E12" s="43">
        <v>7</v>
      </c>
      <c r="F12" s="44">
        <v>6</v>
      </c>
      <c r="G12" s="45">
        <v>1</v>
      </c>
      <c r="H12" s="46">
        <v>5</v>
      </c>
      <c r="I12" s="106">
        <v>9</v>
      </c>
      <c r="J12" s="95">
        <v>1.5</v>
      </c>
      <c r="K12" s="89">
        <f ca="1">OFFSET(Очки!$A$2,F12,D12+OFFSET(Очки!$A$18,0,$C$41-1)-1)</f>
        <v>11.5</v>
      </c>
      <c r="L12" s="39">
        <f ca="1">IF(F12&lt;E12,OFFSET(Очки!$A$20,2+E12-F12,IF(D12=1,13-E12,10+D12)),0)</f>
        <v>1.1000000000000001</v>
      </c>
      <c r="M12" s="39">
        <v>0.5</v>
      </c>
      <c r="N12" s="92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/>
      <c r="R12" s="90">
        <v>-1</v>
      </c>
      <c r="S12" s="102">
        <f t="shared" ca="1" si="0"/>
        <v>23.6</v>
      </c>
    </row>
    <row r="13" spans="1:19" ht="15.75">
      <c r="A13" s="40">
        <v>5</v>
      </c>
      <c r="B13" s="112" t="s">
        <v>52</v>
      </c>
      <c r="C13" s="108">
        <v>20</v>
      </c>
      <c r="D13" s="42">
        <v>3</v>
      </c>
      <c r="E13" s="43">
        <v>6</v>
      </c>
      <c r="F13" s="44">
        <v>1</v>
      </c>
      <c r="G13" s="45">
        <v>2</v>
      </c>
      <c r="H13" s="46">
        <v>3</v>
      </c>
      <c r="I13" s="106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2.5</v>
      </c>
      <c r="M13" s="39"/>
      <c r="N13" s="92"/>
      <c r="O13" s="89">
        <f ca="1">OFFSET(Очки!$A$2,I13,G13+OFFSET(Очки!$A$18,0,$C$41-1)-1)</f>
        <v>11</v>
      </c>
      <c r="P13" s="39">
        <f ca="1">IF(I13&lt;H13,OFFSET(Очки!$A$20,2+H13-I13,IF(G13=1,13-H13,10+G13)),0)</f>
        <v>1.4</v>
      </c>
      <c r="Q13" s="39"/>
      <c r="R13" s="90"/>
      <c r="S13" s="102">
        <f t="shared" ca="1" si="0"/>
        <v>21.4</v>
      </c>
    </row>
    <row r="14" spans="1:19" ht="15.75">
      <c r="A14" s="40">
        <v>6</v>
      </c>
      <c r="B14" s="107" t="s">
        <v>65</v>
      </c>
      <c r="C14" s="108">
        <v>7.5</v>
      </c>
      <c r="D14" s="42">
        <v>2</v>
      </c>
      <c r="E14" s="43">
        <v>8</v>
      </c>
      <c r="F14" s="44">
        <v>4</v>
      </c>
      <c r="G14" s="45">
        <v>2</v>
      </c>
      <c r="H14" s="46">
        <v>4</v>
      </c>
      <c r="I14" s="106">
        <v>3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2.8</v>
      </c>
      <c r="M14" s="39"/>
      <c r="N14" s="92"/>
      <c r="O14" s="89">
        <f ca="1">OFFSET(Очки!$A$2,I14,G14+OFFSET(Очки!$A$18,0,$C$41-1)-1)</f>
        <v>9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20.5</v>
      </c>
    </row>
    <row r="15" spans="1:19" ht="15.75">
      <c r="A15" s="40">
        <v>7</v>
      </c>
      <c r="B15" s="107" t="s">
        <v>59</v>
      </c>
      <c r="C15" s="108" t="s">
        <v>43</v>
      </c>
      <c r="D15" s="42">
        <v>2</v>
      </c>
      <c r="E15" s="43">
        <v>5</v>
      </c>
      <c r="F15" s="44">
        <v>6</v>
      </c>
      <c r="G15" s="45">
        <v>1</v>
      </c>
      <c r="H15" s="46">
        <v>3</v>
      </c>
      <c r="I15" s="106">
        <v>4</v>
      </c>
      <c r="J15" s="95"/>
      <c r="K15" s="89">
        <f ca="1">OFFSET(Очки!$A$2,F15,D15+OFFSET(Очки!$A$18,0,$C$41-1)-1)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13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19.5</v>
      </c>
    </row>
    <row r="16" spans="1:19" ht="15.75" hidden="1">
      <c r="A16" s="40">
        <f ca="1">RANK(S16,S$6:OFFSET(S$6,0,0,COUNTA(B$6:B$40)))</f>
        <v>11</v>
      </c>
      <c r="B16" s="116" t="s">
        <v>70</v>
      </c>
      <c r="C16" s="108"/>
      <c r="D16" s="42">
        <v>2</v>
      </c>
      <c r="E16" s="43">
        <v>7</v>
      </c>
      <c r="F16" s="44">
        <v>2</v>
      </c>
      <c r="G16" s="45">
        <v>1</v>
      </c>
      <c r="H16" s="46">
        <v>2</v>
      </c>
      <c r="I16" s="106">
        <v>9</v>
      </c>
      <c r="J16" s="95"/>
      <c r="K16" s="89">
        <f ca="1">OFFSET(Очки!$A$2,F16,D16+OFFSET(Очки!$A$18,0,$C$41-1)-1)</f>
        <v>10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OFFSET(Очки!$A$2,I16,G16+OFFSET(Очки!$A$18,0,$C$41-1)-1)</f>
        <v>10</v>
      </c>
      <c r="P16" s="39">
        <f ca="1">IF(I16&lt;H16,OFFSET(Очки!$A$20,2+H16-I16,IF(G16=1,13-H16,10+G16)),0)</f>
        <v>0</v>
      </c>
      <c r="Q16" s="39"/>
      <c r="R16" s="90">
        <f>-3-2</f>
        <v>-5</v>
      </c>
      <c r="S16" s="102">
        <f t="shared" ca="1" si="0"/>
        <v>18.5</v>
      </c>
    </row>
    <row r="17" spans="1:19" ht="15.75">
      <c r="A17" s="40">
        <v>8</v>
      </c>
      <c r="B17" s="107" t="s">
        <v>51</v>
      </c>
      <c r="C17" s="108"/>
      <c r="D17" s="42">
        <v>3</v>
      </c>
      <c r="E17" s="43">
        <v>7</v>
      </c>
      <c r="F17" s="44">
        <v>2</v>
      </c>
      <c r="G17" s="45">
        <v>2</v>
      </c>
      <c r="H17" s="46">
        <v>8</v>
      </c>
      <c r="I17" s="106">
        <v>6</v>
      </c>
      <c r="J17" s="95"/>
      <c r="K17" s="89">
        <f ca="1">OFFSET(Очки!$A$2,F17,D17+OFFSET(Очки!$A$18,0,$C$41-1)-1)</f>
        <v>5.5</v>
      </c>
      <c r="L17" s="39">
        <f ca="1">IF(F17&lt;E17,OFFSET(Очки!$A$20,2+E17-F17,IF(D17=1,13-E17,10+D17)),0)</f>
        <v>2.5</v>
      </c>
      <c r="M17" s="39"/>
      <c r="N17" s="92"/>
      <c r="O17" s="89">
        <f ca="1">OFFSET(Очки!$A$2,I17,G17+OFFSET(Очки!$A$18,0,$C$41-1)-1)</f>
        <v>6.5</v>
      </c>
      <c r="P17" s="39">
        <f ca="1">IF(I17&lt;H17,OFFSET(Очки!$A$20,2+H17-I17,IF(G17=1,13-H17,10+G17)),0)</f>
        <v>1.4</v>
      </c>
      <c r="Q17" s="39">
        <v>2.5</v>
      </c>
      <c r="R17" s="90"/>
      <c r="S17" s="102">
        <f t="shared" ca="1" si="0"/>
        <v>18.399999999999999</v>
      </c>
    </row>
    <row r="18" spans="1:19" ht="15.75">
      <c r="A18" s="40">
        <v>9</v>
      </c>
      <c r="B18" s="107" t="s">
        <v>66</v>
      </c>
      <c r="C18" s="108" t="s">
        <v>43</v>
      </c>
      <c r="D18" s="42">
        <v>2</v>
      </c>
      <c r="E18" s="43">
        <v>6</v>
      </c>
      <c r="F18" s="44">
        <v>3</v>
      </c>
      <c r="G18" s="45">
        <v>1</v>
      </c>
      <c r="H18" s="46">
        <v>6</v>
      </c>
      <c r="I18" s="106">
        <v>5</v>
      </c>
      <c r="J18" s="95"/>
      <c r="K18" s="89">
        <f ca="1">OFFSET(Очки!$A$2,F18,D18+OFFSET(Очки!$A$18,0,$C$41-1)-1)</f>
        <v>9</v>
      </c>
      <c r="L18" s="39">
        <f ca="1">IF(F18&lt;E18,OFFSET(Очки!$A$20,2+E18-F18,IF(D18=1,13-E18,10+D18)),0)</f>
        <v>2.1</v>
      </c>
      <c r="M18" s="39">
        <v>1</v>
      </c>
      <c r="N18" s="92">
        <f>-5-2</f>
        <v>-7</v>
      </c>
      <c r="O18" s="89">
        <f ca="1">OFFSET(Очки!$A$2,I18,G18+OFFSET(Очки!$A$18,0,$C$41-1)-1)</f>
        <v>12</v>
      </c>
      <c r="P18" s="39">
        <f ca="1">IF(I18&lt;H18,OFFSET(Очки!$A$20,2+H18-I18,IF(G18=1,13-H18,10+G18)),0)</f>
        <v>1</v>
      </c>
      <c r="Q18" s="39"/>
      <c r="R18" s="90"/>
      <c r="S18" s="102">
        <f t="shared" ca="1" si="0"/>
        <v>18.100000000000001</v>
      </c>
    </row>
    <row r="19" spans="1:19" ht="15.75">
      <c r="A19" s="40">
        <v>10</v>
      </c>
      <c r="B19" s="107" t="s">
        <v>57</v>
      </c>
      <c r="C19" s="108"/>
      <c r="D19" s="42">
        <v>1</v>
      </c>
      <c r="E19" s="43">
        <v>4</v>
      </c>
      <c r="F19" s="44">
        <v>5</v>
      </c>
      <c r="G19" s="45">
        <v>2</v>
      </c>
      <c r="H19" s="46">
        <v>7</v>
      </c>
      <c r="I19" s="106">
        <v>5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>
        <v>-3</v>
      </c>
      <c r="O19" s="89">
        <f ca="1">OFFSET(Очки!$A$2,I19,G19+OFFSET(Очки!$A$18,0,$C$41-1)-1)</f>
        <v>7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17.399999999999999</v>
      </c>
    </row>
    <row r="20" spans="1:19" ht="15.75" hidden="1">
      <c r="A20" s="40">
        <f ca="1">RANK(S20,S$6:OFFSET(S$6,0,0,COUNTA(B$6:B$40)))</f>
        <v>15</v>
      </c>
      <c r="B20" s="115" t="s">
        <v>68</v>
      </c>
      <c r="C20" s="108">
        <v>17.5</v>
      </c>
      <c r="D20" s="42">
        <v>1</v>
      </c>
      <c r="E20" s="43">
        <v>1</v>
      </c>
      <c r="F20" s="44">
        <v>9</v>
      </c>
      <c r="G20" s="45">
        <v>2</v>
      </c>
      <c r="H20" s="46">
        <v>5</v>
      </c>
      <c r="I20" s="106">
        <v>8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5.5</v>
      </c>
      <c r="P20" s="39">
        <f ca="1">IF(I20&lt;H20,OFFSET(Очки!$A$20,2+H20-I20,IF(G20=1,13-H20,10+G20)),0)</f>
        <v>0</v>
      </c>
      <c r="Q20" s="39">
        <v>1</v>
      </c>
      <c r="R20" s="90"/>
      <c r="S20" s="102">
        <f t="shared" ca="1" si="0"/>
        <v>16.5</v>
      </c>
    </row>
    <row r="21" spans="1:19" ht="15.75">
      <c r="A21" s="40">
        <v>11</v>
      </c>
      <c r="B21" s="114" t="s">
        <v>49</v>
      </c>
      <c r="C21" s="108"/>
      <c r="D21" s="42">
        <v>2</v>
      </c>
      <c r="E21" s="43">
        <v>4</v>
      </c>
      <c r="F21" s="44">
        <v>5</v>
      </c>
      <c r="G21" s="45">
        <v>3</v>
      </c>
      <c r="H21" s="46">
        <v>6</v>
      </c>
      <c r="I21" s="106">
        <v>1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16</v>
      </c>
    </row>
    <row r="22" spans="1:19" ht="15.75">
      <c r="A22" s="40">
        <v>12</v>
      </c>
      <c r="B22" s="107" t="s">
        <v>71</v>
      </c>
      <c r="C22" s="108"/>
      <c r="D22" s="42">
        <v>2</v>
      </c>
      <c r="E22" s="43">
        <v>2</v>
      </c>
      <c r="F22" s="44">
        <v>5</v>
      </c>
      <c r="G22" s="45">
        <v>2</v>
      </c>
      <c r="H22" s="46">
        <v>1</v>
      </c>
      <c r="I22" s="106">
        <v>4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8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</v>
      </c>
    </row>
    <row r="23" spans="1:19" ht="15.75">
      <c r="A23" s="40">
        <v>13</v>
      </c>
      <c r="B23" s="114" t="s">
        <v>61</v>
      </c>
      <c r="C23" s="108" t="s">
        <v>43</v>
      </c>
      <c r="D23" s="42">
        <v>2</v>
      </c>
      <c r="E23" s="43">
        <v>3</v>
      </c>
      <c r="F23" s="44">
        <v>1</v>
      </c>
      <c r="G23" s="45">
        <v>2</v>
      </c>
      <c r="H23" s="46">
        <v>2</v>
      </c>
      <c r="I23" s="106">
        <v>7</v>
      </c>
      <c r="J23" s="95"/>
      <c r="K23" s="89">
        <f ca="1">OFFSET(Очки!$A$2,F23,D23+OFFSET(Очки!$A$18,0,$C$41-1)-1)</f>
        <v>11</v>
      </c>
      <c r="L23" s="39">
        <f ca="1">IF(F23&lt;E23,OFFSET(Очки!$A$20,2+E23-F23,IF(D23=1,13-E23,10+D23)),0)</f>
        <v>1.4</v>
      </c>
      <c r="M23" s="39"/>
      <c r="N23" s="92">
        <v>-5</v>
      </c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13.4</v>
      </c>
    </row>
    <row r="24" spans="1:19" ht="15.75">
      <c r="A24" s="40">
        <v>14</v>
      </c>
      <c r="B24" s="107" t="s">
        <v>60</v>
      </c>
      <c r="C24" s="108"/>
      <c r="D24" s="42">
        <v>3</v>
      </c>
      <c r="E24" s="43">
        <v>5</v>
      </c>
      <c r="F24" s="44">
        <v>3</v>
      </c>
      <c r="G24" s="45">
        <v>3</v>
      </c>
      <c r="H24" s="46">
        <v>7</v>
      </c>
      <c r="I24" s="106">
        <v>3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1</v>
      </c>
      <c r="M24" s="39"/>
      <c r="N24" s="92"/>
      <c r="O24" s="89">
        <f ca="1">OFFSET(Очки!$A$2,I24,G24+OFFSET(Очки!$A$18,0,$C$41-1)-1)</f>
        <v>4.5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12</v>
      </c>
    </row>
    <row r="25" spans="1:19" ht="15.75">
      <c r="A25" s="40">
        <v>14</v>
      </c>
      <c r="B25" s="107" t="s">
        <v>56</v>
      </c>
      <c r="C25" s="108"/>
      <c r="D25" s="42">
        <v>2</v>
      </c>
      <c r="E25" s="43">
        <v>1</v>
      </c>
      <c r="F25" s="44">
        <v>8</v>
      </c>
      <c r="G25" s="45">
        <v>3</v>
      </c>
      <c r="H25" s="46">
        <v>4</v>
      </c>
      <c r="I25" s="106">
        <v>2</v>
      </c>
      <c r="J25" s="95"/>
      <c r="K25" s="89">
        <f ca="1">OFFSET(Очки!$A$2,F25,D25+OFFSET(Очки!$A$18,0,$C$41-1)-1)</f>
        <v>5.5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5.5</v>
      </c>
      <c r="P25" s="39">
        <f ca="1">IF(I25&lt;H25,OFFSET(Очки!$A$20,2+H25-I25,IF(G25=1,13-H25,10+G25)),0)</f>
        <v>1</v>
      </c>
      <c r="Q25" s="39"/>
      <c r="R25" s="90"/>
      <c r="S25" s="102">
        <f t="shared" ca="1" si="0"/>
        <v>12</v>
      </c>
    </row>
    <row r="26" spans="1:19" ht="15.75">
      <c r="A26" s="40">
        <v>16</v>
      </c>
      <c r="B26" s="114" t="s">
        <v>64</v>
      </c>
      <c r="C26" s="108"/>
      <c r="D26" s="42">
        <v>3</v>
      </c>
      <c r="E26" s="43">
        <v>2</v>
      </c>
      <c r="F26" s="44">
        <v>6</v>
      </c>
      <c r="G26" s="45">
        <v>3</v>
      </c>
      <c r="H26" s="46">
        <v>1</v>
      </c>
      <c r="I26" s="106">
        <v>4</v>
      </c>
      <c r="J26" s="95"/>
      <c r="K26" s="89">
        <f ca="1">OFFSET(Очки!$A$2,F26,D26+OFFSET(Очки!$A$18,0,$C$41-1)-1)</f>
        <v>2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3.5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5.5</v>
      </c>
    </row>
    <row r="27" spans="1:19" ht="15.75">
      <c r="A27" s="40">
        <v>16</v>
      </c>
      <c r="B27" s="113" t="s">
        <v>54</v>
      </c>
      <c r="C27" s="108"/>
      <c r="D27" s="42">
        <v>3</v>
      </c>
      <c r="E27" s="43">
        <v>4</v>
      </c>
      <c r="F27" s="44">
        <v>4</v>
      </c>
      <c r="G27" s="45">
        <v>3</v>
      </c>
      <c r="H27" s="46">
        <v>5</v>
      </c>
      <c r="I27" s="106">
        <v>6</v>
      </c>
      <c r="J27" s="95"/>
      <c r="K27" s="89">
        <f ca="1">OFFSET(Очки!$A$2,F27,D27+OFFSET(Очки!$A$18,0,$C$41-1)-1)</f>
        <v>3.5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2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5.5</v>
      </c>
    </row>
    <row r="28" spans="1:19" ht="15.75">
      <c r="A28" s="40">
        <v>18</v>
      </c>
      <c r="B28" s="113" t="s">
        <v>55</v>
      </c>
      <c r="C28" s="108"/>
      <c r="D28" s="42">
        <v>3</v>
      </c>
      <c r="E28" s="43">
        <v>3</v>
      </c>
      <c r="F28" s="44">
        <v>5</v>
      </c>
      <c r="G28" s="45">
        <v>3</v>
      </c>
      <c r="H28" s="46">
        <v>3</v>
      </c>
      <c r="I28" s="106">
        <v>5</v>
      </c>
      <c r="J28" s="95"/>
      <c r="K28" s="89">
        <f ca="1">OFFSET(Очки!$A$2,F28,D28+OFFSET(Очки!$A$18,0,$C$41-1)-1)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2.5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5</v>
      </c>
    </row>
    <row r="29" spans="1:19" ht="15.75">
      <c r="A29" s="40">
        <v>19</v>
      </c>
      <c r="B29" s="114" t="s">
        <v>50</v>
      </c>
      <c r="C29" s="108"/>
      <c r="D29" s="42">
        <v>3</v>
      </c>
      <c r="E29" s="43">
        <v>1</v>
      </c>
      <c r="F29" s="44">
        <v>7</v>
      </c>
      <c r="G29" s="45">
        <v>3</v>
      </c>
      <c r="H29" s="46">
        <v>2</v>
      </c>
      <c r="I29" s="106">
        <v>7</v>
      </c>
      <c r="J29" s="95"/>
      <c r="K29" s="89">
        <f ca="1">OFFSET(Очки!$A$2,F29,D29+OFFSET(Очки!$A$18,0,$C$41-1)-1)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>
      <c r="A30" s="40">
        <v>20</v>
      </c>
      <c r="B30" s="114" t="s">
        <v>67</v>
      </c>
      <c r="C30" s="108"/>
      <c r="D30" s="42">
        <v>3</v>
      </c>
      <c r="E30" s="43">
        <v>8</v>
      </c>
      <c r="F30" s="44">
        <v>8</v>
      </c>
      <c r="G30" s="45">
        <v>3</v>
      </c>
      <c r="H30" s="46">
        <v>8</v>
      </c>
      <c r="I30" s="106">
        <v>8</v>
      </c>
      <c r="J30" s="95"/>
      <c r="K30" s="89">
        <f ca="1">OFFSET(Очки!$A$2,F30,D30+OFFSET(Очки!$A$18,0,$C$41-1)-1)</f>
        <v>1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1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2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ref="S31:S39" ca="1" si="1">SUM(J31:R31)</f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07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13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ref="S40" ca="1" si="2">SUM(J40:R40)</f>
        <v>0</v>
      </c>
    </row>
    <row r="41" spans="1:24" ht="15.75">
      <c r="A41" s="60"/>
      <c r="B41" s="61" t="s">
        <v>44</v>
      </c>
      <c r="C41" s="61">
        <f>COUNTA(B6:B40)</f>
        <v>25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0">
    <sortCondition descending="1" ref="S6:S30"/>
  </sortState>
  <mergeCells count="17">
    <mergeCell ref="H4:H5"/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</mergeCells>
  <conditionalFormatting sqref="L6:L40">
    <cfRule type="expression" dxfId="1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topLeftCell="A3" zoomScale="80" zoomScaleNormal="80" workbookViewId="0">
      <selection activeCell="B11" sqref="B11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72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 hidden="1">
      <c r="A6" s="31">
        <f ca="1">RANK(S6,S$6:OFFSET(S$6,0,0,COUNTA(B$6:B$30)))</f>
        <v>1</v>
      </c>
      <c r="B6" s="119" t="s">
        <v>75</v>
      </c>
      <c r="C6" s="100" t="s">
        <v>43</v>
      </c>
      <c r="D6" s="34">
        <v>1</v>
      </c>
      <c r="E6" s="35">
        <v>10</v>
      </c>
      <c r="F6" s="36">
        <v>1</v>
      </c>
      <c r="G6" s="37">
        <v>1</v>
      </c>
      <c r="H6" s="38">
        <v>11</v>
      </c>
      <c r="I6" s="35">
        <v>1</v>
      </c>
      <c r="J6" s="94">
        <v>2</v>
      </c>
      <c r="K6" s="86">
        <f ca="1">OFFSET(Очки!$A$2,F6,D6+OFFSET(Очки!$A$18,0,$C$31-1)-1)</f>
        <v>15</v>
      </c>
      <c r="L6" s="87">
        <f ca="1">IF(F6&lt;E6,OFFSET(Очки!$A$20,2+E6-F6,IF(D6=1,13-E6,10+D6)),0)</f>
        <v>8.7999999999999989</v>
      </c>
      <c r="M6" s="87">
        <v>2.5</v>
      </c>
      <c r="N6" s="91"/>
      <c r="O6" s="86">
        <f ca="1">OFFSET(Очки!$A$2,I6,G6+OFFSET(Очки!$A$18,0,$C$31-1)-1)</f>
        <v>15</v>
      </c>
      <c r="P6" s="87">
        <f ca="1">IF(I6&lt;H6,OFFSET(Очки!$A$20,2+H6-I6,IF(G6=1,13-H6,10+G6)),0)</f>
        <v>10.1</v>
      </c>
      <c r="Q6" s="87">
        <v>2.5</v>
      </c>
      <c r="R6" s="88"/>
      <c r="S6" s="101">
        <f t="shared" ref="S6:S16" ca="1" si="0">SUM(J6:R6)</f>
        <v>55.9</v>
      </c>
    </row>
    <row r="7" spans="1:19" ht="15.75">
      <c r="A7" s="40">
        <v>1</v>
      </c>
      <c r="B7" s="48" t="s">
        <v>62</v>
      </c>
      <c r="C7" s="33" t="s">
        <v>43</v>
      </c>
      <c r="D7" s="42">
        <v>1</v>
      </c>
      <c r="E7" s="43">
        <v>11</v>
      </c>
      <c r="F7" s="44">
        <v>6</v>
      </c>
      <c r="G7" s="45">
        <v>1</v>
      </c>
      <c r="H7" s="46">
        <v>10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6</v>
      </c>
      <c r="M7" s="39">
        <v>2</v>
      </c>
      <c r="N7" s="92">
        <v>-3</v>
      </c>
      <c r="O7" s="89">
        <f ca="1">OFFSET(Очки!$A$2,I7,G7+OFFSET(Очки!$A$18,0,$C$31-1)-1)</f>
        <v>12</v>
      </c>
      <c r="P7" s="39">
        <f ca="1">IF(I7&lt;H7,OFFSET(Очки!$A$20,2+H7-I7,IF(G7=1,13-H7,10+G7)),0)</f>
        <v>6.6</v>
      </c>
      <c r="Q7" s="39">
        <v>0.5</v>
      </c>
      <c r="R7" s="90"/>
      <c r="S7" s="102">
        <f t="shared" ca="1" si="0"/>
        <v>37.1</v>
      </c>
    </row>
    <row r="8" spans="1:19" ht="15.75" hidden="1">
      <c r="A8" s="40">
        <f ca="1">RANK(S8,S$6:OFFSET(S$6,0,0,COUNTA(B$6:B$30)))</f>
        <v>3</v>
      </c>
      <c r="B8" s="115" t="s">
        <v>76</v>
      </c>
      <c r="C8" s="33">
        <v>15</v>
      </c>
      <c r="D8" s="42">
        <v>1</v>
      </c>
      <c r="E8" s="43">
        <v>7</v>
      </c>
      <c r="F8" s="44">
        <v>5</v>
      </c>
      <c r="G8" s="45">
        <v>1</v>
      </c>
      <c r="H8" s="46">
        <v>9</v>
      </c>
      <c r="I8" s="43">
        <v>2</v>
      </c>
      <c r="J8" s="95">
        <v>0.5</v>
      </c>
      <c r="K8" s="89">
        <f ca="1">OFFSET(Очки!$A$2,F8,D8+OFFSET(Очки!$A$18,0,$C$31-1)-1)</f>
        <v>11</v>
      </c>
      <c r="L8" s="39">
        <f ca="1">IF(F8&lt;E8,OFFSET(Очки!$A$20,2+E8-F8,IF(D8=1,13-E8,10+D8)),0)</f>
        <v>2.1</v>
      </c>
      <c r="M8" s="39">
        <v>1.5</v>
      </c>
      <c r="N8" s="92">
        <v>-1</v>
      </c>
      <c r="O8" s="89">
        <f ca="1">OFFSET(Очки!$A$2,I8,G8+OFFSET(Очки!$A$18,0,$C$31-1)-1)</f>
        <v>14</v>
      </c>
      <c r="P8" s="39">
        <f ca="1">IF(I8&lt;H8,OFFSET(Очки!$A$20,2+H8-I8,IF(G8=1,13-H8,10+G8)),0)</f>
        <v>6.9</v>
      </c>
      <c r="Q8" s="39">
        <v>2</v>
      </c>
      <c r="R8" s="90"/>
      <c r="S8" s="102">
        <f t="shared" ca="1" si="0"/>
        <v>37</v>
      </c>
    </row>
    <row r="9" spans="1:19" ht="15.75" hidden="1">
      <c r="A9" s="40">
        <f ca="1">RANK(S9,S$6:OFFSET(S$6,0,0,COUNTA(B$6:B$30)))</f>
        <v>4</v>
      </c>
      <c r="B9" s="117" t="s">
        <v>74</v>
      </c>
      <c r="C9" s="33">
        <v>12.5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3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1.9</v>
      </c>
      <c r="M9" s="39"/>
      <c r="N9" s="92"/>
      <c r="O9" s="89">
        <f ca="1">OFFSET(Очки!$A$2,I9,G9+OFFSET(Очки!$A$18,0,$C$31-1)-1)</f>
        <v>13</v>
      </c>
      <c r="P9" s="39">
        <f ca="1">IF(I9&lt;H9,OFFSET(Очки!$A$20,2+H9-I9,IF(G9=1,13-H9,10+G9)),0)</f>
        <v>2.7</v>
      </c>
      <c r="Q9" s="39">
        <v>1.5</v>
      </c>
      <c r="R9" s="90"/>
      <c r="S9" s="102">
        <f t="shared" ca="1" si="0"/>
        <v>31.099999999999998</v>
      </c>
    </row>
    <row r="10" spans="1:19" ht="15.75">
      <c r="A10" s="40">
        <v>2</v>
      </c>
      <c r="B10" s="48" t="s">
        <v>78</v>
      </c>
      <c r="C10" s="33">
        <v>2.5</v>
      </c>
      <c r="D10" s="42">
        <v>1</v>
      </c>
      <c r="E10" s="43">
        <v>5</v>
      </c>
      <c r="F10" s="44">
        <v>2</v>
      </c>
      <c r="G10" s="45">
        <v>1</v>
      </c>
      <c r="H10" s="46">
        <v>7</v>
      </c>
      <c r="I10" s="43">
        <v>6</v>
      </c>
      <c r="J10" s="95"/>
      <c r="K10" s="89">
        <f ca="1">OFFSET(Очки!$A$2,F10,D10+OFFSET(Очки!$A$18,0,$C$31-1)-1)</f>
        <v>14</v>
      </c>
      <c r="L10" s="39">
        <f ca="1">IF(F10&lt;E10,OFFSET(Очки!$A$20,2+E10-F10,IF(D10=1,13-E10,10+D10)),0)</f>
        <v>2.4000000000000004</v>
      </c>
      <c r="M10" s="39">
        <v>0.5</v>
      </c>
      <c r="N10" s="92"/>
      <c r="O10" s="89">
        <f ca="1">OFFSET(Очки!$A$2,I10,G10+OFFSET(Очки!$A$18,0,$C$31-1)-1)</f>
        <v>10.5</v>
      </c>
      <c r="P10" s="39">
        <f ca="1">IF(I10&lt;H10,OFFSET(Очки!$A$20,2+H10-I10,IF(G10=1,13-H10,10+G10)),0)</f>
        <v>1.1000000000000001</v>
      </c>
      <c r="Q10" s="39"/>
      <c r="R10" s="90"/>
      <c r="S10" s="102">
        <f t="shared" ca="1" si="0"/>
        <v>28.5</v>
      </c>
    </row>
    <row r="11" spans="1:19" ht="15.75">
      <c r="A11" s="40">
        <v>3</v>
      </c>
      <c r="B11" s="47" t="s">
        <v>60</v>
      </c>
      <c r="C11" s="33" t="s">
        <v>43</v>
      </c>
      <c r="D11" s="42">
        <v>1</v>
      </c>
      <c r="E11" s="43">
        <v>3</v>
      </c>
      <c r="F11" s="44">
        <v>3</v>
      </c>
      <c r="G11" s="45">
        <v>1</v>
      </c>
      <c r="H11" s="46">
        <v>4</v>
      </c>
      <c r="I11" s="43">
        <v>5</v>
      </c>
      <c r="J11" s="95"/>
      <c r="K11" s="89">
        <f ca="1">OFFSET(Очки!$A$2,F11,D11+OFFSET(Очки!$A$18,0,$C$31-1)-1)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</v>
      </c>
    </row>
    <row r="12" spans="1:19" ht="15.75">
      <c r="A12" s="40">
        <v>4</v>
      </c>
      <c r="B12" s="32" t="s">
        <v>77</v>
      </c>
      <c r="C12" s="33">
        <v>5</v>
      </c>
      <c r="D12" s="42">
        <v>1</v>
      </c>
      <c r="E12" s="43">
        <v>8</v>
      </c>
      <c r="F12" s="44">
        <v>7</v>
      </c>
      <c r="G12" s="45">
        <v>1</v>
      </c>
      <c r="H12" s="46">
        <v>5</v>
      </c>
      <c r="I12" s="43">
        <v>7</v>
      </c>
      <c r="J12" s="95">
        <v>1</v>
      </c>
      <c r="K12" s="89">
        <f ca="1">OFFSET(Очки!$A$2,F12,D12+OFFSET(Очки!$A$18,0,$C$31-1)-1)</f>
        <v>10</v>
      </c>
      <c r="L12" s="39">
        <f ca="1">IF(F12&lt;E12,OFFSET(Очки!$A$20,2+E12-F12,IF(D12=1,13-E12,10+D12)),0)</f>
        <v>1.2</v>
      </c>
      <c r="M12" s="39"/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22.2</v>
      </c>
    </row>
    <row r="13" spans="1:19" ht="15.75">
      <c r="A13" s="40">
        <v>5</v>
      </c>
      <c r="B13" s="47" t="s">
        <v>53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8</v>
      </c>
      <c r="I13" s="43">
        <v>11</v>
      </c>
      <c r="J13" s="95">
        <v>1.5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8</v>
      </c>
      <c r="P13" s="39">
        <f ca="1">IF(I13&lt;H13,OFFSET(Очки!$A$20,2+H13-I13,IF(G13=1,13-H13,10+G13)),0)</f>
        <v>0</v>
      </c>
      <c r="Q13" s="39">
        <v>1</v>
      </c>
      <c r="R13" s="90"/>
      <c r="S13" s="102">
        <f t="shared" ca="1" si="0"/>
        <v>20.5</v>
      </c>
    </row>
    <row r="14" spans="1:19" ht="15.75">
      <c r="A14" s="40">
        <v>6</v>
      </c>
      <c r="B14" s="47" t="s">
        <v>79</v>
      </c>
      <c r="C14" s="33" t="s">
        <v>43</v>
      </c>
      <c r="D14" s="42">
        <v>1</v>
      </c>
      <c r="E14" s="43">
        <v>4</v>
      </c>
      <c r="F14" s="44">
        <v>8</v>
      </c>
      <c r="G14" s="45">
        <v>1</v>
      </c>
      <c r="H14" s="46">
        <v>2</v>
      </c>
      <c r="I14" s="43">
        <v>8</v>
      </c>
      <c r="J14" s="95"/>
      <c r="K14" s="89">
        <f ca="1">OFFSET(Очки!$A$2,F14,D14+OFFSET(Очки!$A$18,0,$C$31-1)-1)</f>
        <v>9.5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19</v>
      </c>
    </row>
    <row r="15" spans="1:19" ht="15.75">
      <c r="A15" s="40">
        <v>7</v>
      </c>
      <c r="B15" s="32" t="s">
        <v>54</v>
      </c>
      <c r="C15" s="33">
        <v>12.5</v>
      </c>
      <c r="D15" s="42">
        <v>1</v>
      </c>
      <c r="E15" s="43">
        <v>1</v>
      </c>
      <c r="F15" s="44">
        <v>8</v>
      </c>
      <c r="G15" s="45">
        <v>1</v>
      </c>
      <c r="H15" s="46">
        <v>3</v>
      </c>
      <c r="I15" s="43">
        <v>9</v>
      </c>
      <c r="J15" s="95"/>
      <c r="K15" s="89">
        <f ca="1">OFFSET(Очки!$A$2,F15,D15+OFFSET(Очки!$A$18,0,$C$31-1)-1)</f>
        <v>9.5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18.5</v>
      </c>
    </row>
    <row r="16" spans="1:19" ht="15.75">
      <c r="A16" s="40">
        <v>8</v>
      </c>
      <c r="B16" s="41" t="s">
        <v>73</v>
      </c>
      <c r="C16" s="33">
        <v>10</v>
      </c>
      <c r="D16" s="42">
        <v>1</v>
      </c>
      <c r="E16" s="43">
        <v>2</v>
      </c>
      <c r="F16" s="44">
        <v>11</v>
      </c>
      <c r="G16" s="45">
        <v>1</v>
      </c>
      <c r="H16" s="46">
        <v>1</v>
      </c>
      <c r="I16" s="43">
        <v>10</v>
      </c>
      <c r="J16" s="95"/>
      <c r="K16" s="89">
        <f ca="1">OFFSET(Очки!$A$2,F16,D16+OFFSET(Очки!$A$18,0,$C$31-1)-1)</f>
        <v>8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16.5</v>
      </c>
    </row>
    <row r="17" spans="1:19" ht="15.75" hidden="1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ref="S17:S30" ca="1" si="1">SUM(J17:R17)</f>
        <v>0</v>
      </c>
    </row>
    <row r="18" spans="1:19" ht="15.75" hidden="1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 hidden="1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6">
    <sortCondition descending="1" ref="S6:S16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12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8"/>
  <sheetViews>
    <sheetView topLeftCell="A4" zoomScale="80" zoomScaleNormal="80" workbookViewId="0">
      <selection activeCell="B24" sqref="B2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46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 hidden="1">
      <c r="A6" s="31">
        <f ca="1">RANK(S6,S$6:OFFSET(S$6,0,0,COUNTA(B$6:B$37)))</f>
        <v>1</v>
      </c>
      <c r="B6" s="120" t="s">
        <v>87</v>
      </c>
      <c r="C6" s="100">
        <v>10</v>
      </c>
      <c r="D6" s="34">
        <v>1</v>
      </c>
      <c r="E6" s="35">
        <v>12</v>
      </c>
      <c r="F6" s="36">
        <v>11</v>
      </c>
      <c r="G6" s="37">
        <v>1</v>
      </c>
      <c r="H6" s="38">
        <v>12</v>
      </c>
      <c r="I6" s="35">
        <v>3</v>
      </c>
      <c r="J6" s="94">
        <v>2.5</v>
      </c>
      <c r="K6" s="86">
        <f ca="1">OFFSET(Очки!$A$2,F6,D6+OFFSET(Очки!$A$18,0,$C$38-1)-1)</f>
        <v>9</v>
      </c>
      <c r="L6" s="87">
        <f ca="1">IF(F6&lt;E6,OFFSET(Очки!$A$20,2+E6-F6,IF(D6=1,13-E6,10+D6)),0)</f>
        <v>1.3</v>
      </c>
      <c r="M6" s="87">
        <v>2.5</v>
      </c>
      <c r="N6" s="91"/>
      <c r="O6" s="86">
        <f ca="1">OFFSET(Очки!$A$2,I6,G6+OFFSET(Очки!$A$18,0,$C$38-1)-1)</f>
        <v>14</v>
      </c>
      <c r="P6" s="87">
        <f ca="1">IF(I6&lt;H6,OFFSET(Очки!$A$20,2+H6-I6,IF(G6=1,13-H6,10+G6)),0)</f>
        <v>10.000000000000002</v>
      </c>
      <c r="Q6" s="87">
        <v>2.5</v>
      </c>
      <c r="R6" s="88"/>
      <c r="S6" s="101">
        <f t="shared" ref="S6:S29" ca="1" si="0">SUM(J6:R6)</f>
        <v>41.800000000000004</v>
      </c>
    </row>
    <row r="7" spans="1:19" ht="15.75">
      <c r="A7" s="40">
        <v>1</v>
      </c>
      <c r="B7" s="47" t="s">
        <v>66</v>
      </c>
      <c r="C7" s="33" t="s">
        <v>43</v>
      </c>
      <c r="D7" s="42">
        <v>1</v>
      </c>
      <c r="E7" s="43">
        <v>9</v>
      </c>
      <c r="F7" s="44">
        <v>6</v>
      </c>
      <c r="G7" s="45">
        <v>1</v>
      </c>
      <c r="H7" s="46">
        <v>11</v>
      </c>
      <c r="I7" s="43">
        <v>5</v>
      </c>
      <c r="J7" s="95">
        <v>1</v>
      </c>
      <c r="K7" s="89">
        <f ca="1">OFFSET(Очки!$A$2,F7,D7+OFFSET(Очки!$A$18,0,$C$38-1)-1)</f>
        <v>11.5</v>
      </c>
      <c r="L7" s="39">
        <f ca="1">IF(F7&lt;E7,OFFSET(Очки!$A$20,2+E7-F7,IF(D7=1,13-E7,10+D7)),0)</f>
        <v>3.5</v>
      </c>
      <c r="M7" s="39">
        <v>2</v>
      </c>
      <c r="N7" s="92"/>
      <c r="O7" s="89">
        <f ca="1">OFFSET(Очки!$A$2,I7,G7+OFFSET(Очки!$A$18,0,$C$38-1)-1)</f>
        <v>12</v>
      </c>
      <c r="P7" s="39">
        <f ca="1">IF(I7&lt;H7,OFFSET(Очки!$A$20,2+H7-I7,IF(G7=1,13-H7,10+G7)),0)</f>
        <v>7</v>
      </c>
      <c r="Q7" s="39">
        <v>1</v>
      </c>
      <c r="R7" s="90"/>
      <c r="S7" s="102">
        <f t="shared" ca="1" si="0"/>
        <v>38</v>
      </c>
    </row>
    <row r="8" spans="1:19" ht="15.75" hidden="1">
      <c r="A8" s="40">
        <f ca="1">RANK(S8,S$6:OFFSET(S$6,0,0,COUNTA(B$6:B$37)))</f>
        <v>3</v>
      </c>
      <c r="B8" s="115" t="s">
        <v>88</v>
      </c>
      <c r="C8" s="33">
        <v>20</v>
      </c>
      <c r="D8" s="42">
        <v>1</v>
      </c>
      <c r="E8" s="43">
        <v>2</v>
      </c>
      <c r="F8" s="44">
        <v>1</v>
      </c>
      <c r="G8" s="45">
        <v>1</v>
      </c>
      <c r="H8" s="46">
        <v>10</v>
      </c>
      <c r="I8" s="43">
        <v>8</v>
      </c>
      <c r="J8" s="95"/>
      <c r="K8" s="89">
        <f ca="1">OFFSET(Очки!$A$2,F8,D8+OFFSET(Очки!$A$18,0,$C$38-1)-1)</f>
        <v>16</v>
      </c>
      <c r="L8" s="39">
        <f ca="1">IF(F8&lt;E8,OFFSET(Очки!$A$20,2+E8-F8,IF(D8=1,13-E8,10+D8)),0)</f>
        <v>0.7</v>
      </c>
      <c r="M8" s="39">
        <v>1.5</v>
      </c>
      <c r="N8" s="92"/>
      <c r="O8" s="89">
        <f ca="1">OFFSET(Очки!$A$2,I8,G8+OFFSET(Очки!$A$18,0,$C$38-1)-1)</f>
        <v>10.5</v>
      </c>
      <c r="P8" s="39">
        <f ca="1">IF(I8&lt;H8,OFFSET(Очки!$A$20,2+H8-I8,IF(G8=1,13-H8,10+G8)),0)</f>
        <v>2.4</v>
      </c>
      <c r="Q8" s="39">
        <v>2</v>
      </c>
      <c r="R8" s="90"/>
      <c r="S8" s="102">
        <f t="shared" ca="1" si="0"/>
        <v>33.099999999999994</v>
      </c>
    </row>
    <row r="9" spans="1:19" ht="15.75">
      <c r="A9" s="40">
        <v>2</v>
      </c>
      <c r="B9" s="47" t="s">
        <v>78</v>
      </c>
      <c r="C9" s="33" t="s">
        <v>43</v>
      </c>
      <c r="D9" s="42">
        <v>1</v>
      </c>
      <c r="E9" s="43">
        <v>11</v>
      </c>
      <c r="F9" s="44">
        <v>10</v>
      </c>
      <c r="G9" s="45">
        <v>1</v>
      </c>
      <c r="H9" s="46">
        <v>2</v>
      </c>
      <c r="I9" s="43">
        <v>2</v>
      </c>
      <c r="J9" s="95">
        <v>2</v>
      </c>
      <c r="K9" s="89">
        <f ca="1">OFFSET(Очки!$A$2,F9,D9+OFFSET(Очки!$A$18,0,$C$38-1)-1)</f>
        <v>9.5</v>
      </c>
      <c r="L9" s="39">
        <f ca="1">IF(F9&lt;E9,OFFSET(Очки!$A$20,2+E9-F9,IF(D9=1,13-E9,10+D9)),0)</f>
        <v>1.3</v>
      </c>
      <c r="M9" s="39"/>
      <c r="N9" s="92"/>
      <c r="O9" s="89">
        <f ca="1">OFFSET(Очки!$A$2,I9,G9+OFFSET(Очки!$A$18,0,$C$38-1)-1)</f>
        <v>15</v>
      </c>
      <c r="P9" s="39">
        <f ca="1">IF(I9&lt;H9,OFFSET(Очки!$A$20,2+H9-I9,IF(G9=1,13-H9,10+G9)),0)</f>
        <v>0</v>
      </c>
      <c r="Q9" s="39">
        <v>1.5</v>
      </c>
      <c r="R9" s="90"/>
      <c r="S9" s="102">
        <f t="shared" ca="1" si="0"/>
        <v>29.3</v>
      </c>
    </row>
    <row r="10" spans="1:19" ht="15.75">
      <c r="A10" s="40">
        <v>3</v>
      </c>
      <c r="B10" s="48" t="s">
        <v>53</v>
      </c>
      <c r="C10" s="33" t="s">
        <v>43</v>
      </c>
      <c r="D10" s="42">
        <v>1</v>
      </c>
      <c r="E10" s="43">
        <v>7</v>
      </c>
      <c r="F10" s="44">
        <v>2</v>
      </c>
      <c r="G10" s="45">
        <v>1</v>
      </c>
      <c r="H10" s="46">
        <v>8</v>
      </c>
      <c r="I10" s="43">
        <v>11</v>
      </c>
      <c r="J10" s="95"/>
      <c r="K10" s="89">
        <f ca="1">OFFSET(Очки!$A$2,F10,D10+OFFSET(Очки!$A$18,0,$C$38-1)-1)</f>
        <v>15</v>
      </c>
      <c r="L10" s="39">
        <f ca="1">IF(F10&lt;E10,OFFSET(Очки!$A$20,2+E10-F10,IF(D10=1,13-E10,10+D10)),0)</f>
        <v>4.5</v>
      </c>
      <c r="M10" s="39">
        <v>0.5</v>
      </c>
      <c r="N10" s="92"/>
      <c r="O10" s="89">
        <f ca="1">OFFSET(Очки!$A$2,I10,G10+OFFSET(Очки!$A$18,0,$C$38-1)-1)</f>
        <v>9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</v>
      </c>
    </row>
    <row r="11" spans="1:19" ht="15.75" hidden="1">
      <c r="A11" s="40">
        <f ca="1">RANK(S11,S$6:OFFSET(S$6,0,0,COUNTA(B$6:B$37)))</f>
        <v>6</v>
      </c>
      <c r="B11" s="115" t="s">
        <v>91</v>
      </c>
      <c r="C11" s="33" t="s">
        <v>43</v>
      </c>
      <c r="D11" s="42">
        <v>1</v>
      </c>
      <c r="E11" s="43">
        <v>8</v>
      </c>
      <c r="F11" s="44">
        <v>3</v>
      </c>
      <c r="G11" s="45">
        <v>1</v>
      </c>
      <c r="H11" s="46">
        <v>9</v>
      </c>
      <c r="I11" s="43">
        <v>9</v>
      </c>
      <c r="J11" s="95">
        <v>0.5</v>
      </c>
      <c r="K11" s="89">
        <f ca="1">OFFSET(Очки!$A$2,F11,D11+OFFSET(Очки!$A$18,0,$C$38-1)-1)</f>
        <v>14</v>
      </c>
      <c r="L11" s="39">
        <f ca="1">IF(F11&lt;E11,OFFSET(Очки!$A$20,2+E11-F11,IF(D11=1,13-E11,10+D11)),0)</f>
        <v>5</v>
      </c>
      <c r="M11" s="39">
        <v>1</v>
      </c>
      <c r="N11" s="92"/>
      <c r="O11" s="89">
        <f ca="1">OFFSET(Очки!$A$2,I11,G11+OFFSET(Очки!$A$18,0,$C$38-1)-1)</f>
        <v>10</v>
      </c>
      <c r="P11" s="39">
        <f ca="1">IF(I11&lt;H11,OFFSET(Очки!$A$20,2+H11-I11,IF(G11=1,13-H11,10+G11)),0)</f>
        <v>0</v>
      </c>
      <c r="Q11" s="39">
        <v>0.5</v>
      </c>
      <c r="R11" s="90">
        <v>-3</v>
      </c>
      <c r="S11" s="102">
        <f t="shared" ca="1" si="0"/>
        <v>28</v>
      </c>
    </row>
    <row r="12" spans="1:19" ht="15.75">
      <c r="A12" s="40">
        <v>4</v>
      </c>
      <c r="B12" s="47" t="s">
        <v>62</v>
      </c>
      <c r="C12" s="33"/>
      <c r="D12" s="42">
        <v>1</v>
      </c>
      <c r="E12" s="43">
        <v>4</v>
      </c>
      <c r="F12" s="44">
        <v>9</v>
      </c>
      <c r="G12" s="45">
        <v>2</v>
      </c>
      <c r="H12" s="46">
        <v>10</v>
      </c>
      <c r="I12" s="43">
        <v>2</v>
      </c>
      <c r="J12" s="95"/>
      <c r="K12" s="89">
        <f ca="1">OFFSET(Очки!$A$2,F12,D12+OFFSET(Очки!$A$18,0,$C$38-1)-1)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OFFSET(Очки!$A$2,I12,G12+OFFSET(Очки!$A$18,0,$C$38-1)-1)</f>
        <v>10.5</v>
      </c>
      <c r="P12" s="39">
        <f ca="1">IF(I12&lt;H12,OFFSET(Очки!$A$20,2+H12-I12,IF(G12=1,13-H12,10+G12)),0)</f>
        <v>5.6</v>
      </c>
      <c r="Q12" s="39"/>
      <c r="R12" s="90"/>
      <c r="S12" s="102">
        <f t="shared" ca="1" si="0"/>
        <v>26.1</v>
      </c>
    </row>
    <row r="13" spans="1:19" ht="15.75" hidden="1">
      <c r="A13" s="40">
        <f ca="1">RANK(S13,S$6:OFFSET(S$6,0,0,COUNTA(B$6:B$37)))</f>
        <v>8</v>
      </c>
      <c r="B13" s="115" t="s">
        <v>82</v>
      </c>
      <c r="C13" s="33" t="s">
        <v>43</v>
      </c>
      <c r="D13" s="42">
        <v>1</v>
      </c>
      <c r="E13" s="43">
        <v>5</v>
      </c>
      <c r="F13" s="44">
        <v>4</v>
      </c>
      <c r="G13" s="45">
        <v>1</v>
      </c>
      <c r="H13" s="46">
        <v>3</v>
      </c>
      <c r="I13" s="43">
        <v>6</v>
      </c>
      <c r="J13" s="95"/>
      <c r="K13" s="89">
        <f ca="1">OFFSET(Очки!$A$2,F13,D13+OFFSET(Очки!$A$18,0,$C$38-1)-1)</f>
        <v>13</v>
      </c>
      <c r="L13" s="39">
        <f ca="1">IF(F13&lt;E13,OFFSET(Очки!$A$20,2+E13-F13,IF(D13=1,13-E13,10+D13)),0)</f>
        <v>0.9</v>
      </c>
      <c r="M13" s="39"/>
      <c r="N13" s="92"/>
      <c r="O13" s="89">
        <f ca="1">OFFSET(Очки!$A$2,I13,G13+OFFSET(Очки!$A$18,0,$C$38-1)-1)</f>
        <v>11.5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25.4</v>
      </c>
    </row>
    <row r="14" spans="1:19" ht="15.75">
      <c r="A14" s="40">
        <v>5</v>
      </c>
      <c r="B14" s="48" t="s">
        <v>83</v>
      </c>
      <c r="C14" s="33">
        <v>5</v>
      </c>
      <c r="D14" s="42">
        <v>1</v>
      </c>
      <c r="E14" s="43">
        <v>10</v>
      </c>
      <c r="F14" s="44">
        <v>8</v>
      </c>
      <c r="G14" s="45">
        <v>1</v>
      </c>
      <c r="H14" s="46">
        <v>7</v>
      </c>
      <c r="I14" s="43">
        <v>7</v>
      </c>
      <c r="J14" s="95">
        <v>1.5</v>
      </c>
      <c r="K14" s="89">
        <f ca="1">OFFSET(Очки!$A$2,F14,D14+OFFSET(Очки!$A$18,0,$C$38-1)-1)</f>
        <v>10.5</v>
      </c>
      <c r="L14" s="39">
        <f ca="1">IF(F14&lt;E14,OFFSET(Очки!$A$20,2+E14-F14,IF(D14=1,13-E14,10+D14)),0)</f>
        <v>2.4</v>
      </c>
      <c r="M14" s="39"/>
      <c r="N14" s="92"/>
      <c r="O14" s="89">
        <f ca="1">OFFSET(Очки!$A$2,I14,G14+OFFSET(Очки!$A$18,0,$C$38-1)-1)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25.4</v>
      </c>
    </row>
    <row r="15" spans="1:19" ht="15.75">
      <c r="A15" s="40">
        <v>6</v>
      </c>
      <c r="B15" s="47" t="s">
        <v>129</v>
      </c>
      <c r="C15" s="33">
        <v>10</v>
      </c>
      <c r="D15" s="42">
        <v>2</v>
      </c>
      <c r="E15" s="43">
        <v>5</v>
      </c>
      <c r="F15" s="44">
        <v>1</v>
      </c>
      <c r="G15" s="45">
        <v>1</v>
      </c>
      <c r="H15" s="46">
        <v>5</v>
      </c>
      <c r="I15" s="43">
        <v>11</v>
      </c>
      <c r="J15" s="95"/>
      <c r="K15" s="89">
        <f ca="1">OFFSET(Очки!$A$2,F15,D15+OFFSET(Очки!$A$18,0,$C$38-1)-1)</f>
        <v>11.5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OFFSET(Очки!$A$2,I15,G15+OFFSET(Очки!$A$18,0,$C$38-1)-1)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23.3</v>
      </c>
    </row>
    <row r="16" spans="1:19" ht="15.75">
      <c r="A16" s="40">
        <v>7</v>
      </c>
      <c r="B16" s="116" t="s">
        <v>80</v>
      </c>
      <c r="C16" s="33">
        <v>20</v>
      </c>
      <c r="D16" s="42">
        <v>2</v>
      </c>
      <c r="E16" s="43">
        <v>11</v>
      </c>
      <c r="F16" s="44">
        <v>9</v>
      </c>
      <c r="G16" s="45">
        <v>1</v>
      </c>
      <c r="H16" s="46">
        <v>1</v>
      </c>
      <c r="I16" s="43">
        <v>1</v>
      </c>
      <c r="J16" s="95"/>
      <c r="K16" s="89">
        <f ca="1">OFFSET(Очки!$A$2,F16,D16+OFFSET(Очки!$A$18,0,$C$38-1)-1)</f>
        <v>5.5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OFFSET(Очки!$A$2,I16,G16+OFFSET(Очки!$A$18,0,$C$38-1)-1)</f>
        <v>16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22.9</v>
      </c>
    </row>
    <row r="17" spans="1:19" ht="15.75">
      <c r="A17" s="40">
        <v>8</v>
      </c>
      <c r="B17" s="48" t="s">
        <v>130</v>
      </c>
      <c r="C17" s="33">
        <v>20</v>
      </c>
      <c r="D17" s="42">
        <v>2</v>
      </c>
      <c r="E17" s="43">
        <v>9</v>
      </c>
      <c r="F17" s="44">
        <v>2</v>
      </c>
      <c r="G17" s="45">
        <v>2</v>
      </c>
      <c r="H17" s="46">
        <v>8</v>
      </c>
      <c r="I17" s="43">
        <v>1</v>
      </c>
      <c r="J17" s="95"/>
      <c r="K17" s="89">
        <f ca="1">OFFSET(Очки!$A$2,F17,D17+OFFSET(Очки!$A$18,0,$C$38-1)-1)</f>
        <v>10.5</v>
      </c>
      <c r="L17" s="39">
        <f ca="1">IF(F17&lt;E17,OFFSET(Очки!$A$20,2+E17-F17,IF(D17=1,13-E17,10+D17)),0)</f>
        <v>4.9000000000000004</v>
      </c>
      <c r="M17" s="39"/>
      <c r="N17" s="92">
        <f>-3-3-3</f>
        <v>-9</v>
      </c>
      <c r="O17" s="89">
        <f ca="1">OFFSET(Очки!$A$2,I17,G17+OFFSET(Очки!$A$18,0,$C$38-1)-1)</f>
        <v>11.5</v>
      </c>
      <c r="P17" s="39">
        <f ca="1">IF(I17&lt;H17,OFFSET(Очки!$A$20,2+H17-I17,IF(G17=1,13-H17,10+G17)),0)</f>
        <v>4.9000000000000004</v>
      </c>
      <c r="Q17" s="39"/>
      <c r="R17" s="90"/>
      <c r="S17" s="102">
        <f t="shared" ca="1" si="0"/>
        <v>22.799999999999997</v>
      </c>
    </row>
    <row r="18" spans="1:19" ht="15.75">
      <c r="A18" s="40">
        <v>9</v>
      </c>
      <c r="B18" s="47" t="s">
        <v>84</v>
      </c>
      <c r="C18" s="33"/>
      <c r="D18" s="42">
        <v>2</v>
      </c>
      <c r="E18" s="43">
        <v>6</v>
      </c>
      <c r="F18" s="44">
        <v>4</v>
      </c>
      <c r="G18" s="45">
        <v>2</v>
      </c>
      <c r="H18" s="46">
        <v>11</v>
      </c>
      <c r="I18" s="43">
        <v>5</v>
      </c>
      <c r="J18" s="95"/>
      <c r="K18" s="89">
        <f ca="1">OFFSET(Очки!$A$2,F18,D18+OFFSET(Очки!$A$18,0,$C$38-1)-1)</f>
        <v>8.5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OFFSET(Очки!$A$2,I18,G18+OFFSET(Очки!$A$18,0,$C$38-1)-1)</f>
        <v>7.5</v>
      </c>
      <c r="P18" s="39">
        <f ca="1">IF(I18&lt;H18,OFFSET(Очки!$A$20,2+H18-I18,IF(G18=1,13-H18,10+G18)),0)</f>
        <v>4.2</v>
      </c>
      <c r="Q18" s="39"/>
      <c r="R18" s="90"/>
      <c r="S18" s="102">
        <f t="shared" ca="1" si="0"/>
        <v>21.599999999999998</v>
      </c>
    </row>
    <row r="19" spans="1:19" ht="15.75">
      <c r="A19" s="40">
        <v>10</v>
      </c>
      <c r="B19" s="48" t="s">
        <v>131</v>
      </c>
      <c r="C19" s="33" t="s">
        <v>43</v>
      </c>
      <c r="D19" s="42">
        <v>1</v>
      </c>
      <c r="E19" s="43">
        <v>3</v>
      </c>
      <c r="F19" s="44">
        <v>5</v>
      </c>
      <c r="G19" s="45">
        <v>1</v>
      </c>
      <c r="H19" s="46">
        <v>6</v>
      </c>
      <c r="I19" s="43">
        <v>10</v>
      </c>
      <c r="J19" s="95"/>
      <c r="K19" s="89">
        <f ca="1">OFFSET(Очки!$A$2,F19,D19+OFFSET(Очки!$A$18,0,$C$38-1)-1)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OFFSET(Очки!$A$2,I19,G19+OFFSET(Очки!$A$18,0,$C$38-1)-1)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21.5</v>
      </c>
    </row>
    <row r="20" spans="1:19" ht="15.75">
      <c r="A20" s="40">
        <v>11</v>
      </c>
      <c r="B20" s="47" t="s">
        <v>89</v>
      </c>
      <c r="C20" s="33"/>
      <c r="D20" s="42">
        <v>1</v>
      </c>
      <c r="E20" s="43">
        <v>6</v>
      </c>
      <c r="F20" s="44">
        <v>7</v>
      </c>
      <c r="G20" s="45">
        <v>1</v>
      </c>
      <c r="H20" s="46">
        <v>4</v>
      </c>
      <c r="I20" s="43">
        <v>4</v>
      </c>
      <c r="J20" s="95"/>
      <c r="K20" s="89">
        <f ca="1">OFFSET(Очки!$A$2,F20,D20+OFFSET(Очки!$A$18,0,$C$38-1)-1)</f>
        <v>11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OFFSET(Очки!$A$2,I20,G20+OFFSET(Очки!$A$18,0,$C$38-1)-1)</f>
        <v>13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21</v>
      </c>
    </row>
    <row r="21" spans="1:19" ht="15.75">
      <c r="A21" s="40">
        <v>12</v>
      </c>
      <c r="B21" s="47" t="s">
        <v>90</v>
      </c>
      <c r="C21" s="33" t="s">
        <v>43</v>
      </c>
      <c r="D21" s="42">
        <v>2</v>
      </c>
      <c r="E21" s="43">
        <v>4</v>
      </c>
      <c r="F21" s="44">
        <v>3</v>
      </c>
      <c r="G21" s="45">
        <v>2</v>
      </c>
      <c r="H21" s="46">
        <v>6</v>
      </c>
      <c r="I21" s="43">
        <v>2</v>
      </c>
      <c r="J21" s="95"/>
      <c r="K21" s="89">
        <f ca="1">OFFSET(Очки!$A$2,F21,D21+OFFSET(Очки!$A$18,0,$C$38-1)-1)</f>
        <v>9.5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OFFSET(Очки!$A$2,I21,G21+OFFSET(Очки!$A$18,0,$C$38-1)-1)</f>
        <v>10.5</v>
      </c>
      <c r="P21" s="39">
        <f ca="1">IF(I21&lt;H21,OFFSET(Очки!$A$20,2+H21-I21,IF(G21=1,13-H21,10+G21)),0)</f>
        <v>2.8</v>
      </c>
      <c r="Q21" s="39"/>
      <c r="R21" s="90">
        <v>-4</v>
      </c>
      <c r="S21" s="102">
        <f t="shared" ca="1" si="0"/>
        <v>19.5</v>
      </c>
    </row>
    <row r="22" spans="1:19" ht="15.75">
      <c r="A22" s="40">
        <v>13</v>
      </c>
      <c r="B22" s="47" t="s">
        <v>113</v>
      </c>
      <c r="C22" s="33" t="s">
        <v>43</v>
      </c>
      <c r="D22" s="42">
        <v>2</v>
      </c>
      <c r="E22" s="43">
        <v>12</v>
      </c>
      <c r="F22" s="44">
        <v>8</v>
      </c>
      <c r="G22" s="45">
        <v>2</v>
      </c>
      <c r="H22" s="46">
        <v>7</v>
      </c>
      <c r="I22" s="43">
        <v>6</v>
      </c>
      <c r="J22" s="95"/>
      <c r="K22" s="89">
        <f ca="1">OFFSET(Очки!$A$2,F22,D22+OFFSET(Очки!$A$18,0,$C$38-1)-1)</f>
        <v>6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OFFSET(Очки!$A$2,I22,G22+OFFSET(Очки!$A$18,0,$C$38-1)-1)</f>
        <v>7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16.5</v>
      </c>
    </row>
    <row r="23" spans="1:19" ht="15.75">
      <c r="A23" s="40">
        <v>14</v>
      </c>
      <c r="B23" s="47" t="s">
        <v>57</v>
      </c>
      <c r="C23" s="33" t="s">
        <v>43</v>
      </c>
      <c r="D23" s="42">
        <v>1</v>
      </c>
      <c r="E23" s="43">
        <v>1</v>
      </c>
      <c r="F23" s="44">
        <v>10</v>
      </c>
      <c r="G23" s="45">
        <v>2</v>
      </c>
      <c r="H23" s="46">
        <v>9</v>
      </c>
      <c r="I23" s="43">
        <v>7</v>
      </c>
      <c r="J23" s="95"/>
      <c r="K23" s="89">
        <f ca="1">OFFSET(Очки!$A$2,F23,D23+OFFSET(Очки!$A$18,0,$C$38-1)-1)</f>
        <v>9.5</v>
      </c>
      <c r="L23" s="39">
        <f ca="1">IF(F23&lt;E23,OFFSET(Очки!$A$20,2+E23-F23,IF(D23=1,13-E23,10+D23)),0)</f>
        <v>0</v>
      </c>
      <c r="M23" s="39"/>
      <c r="N23" s="92">
        <v>-2</v>
      </c>
      <c r="O23" s="89">
        <f ca="1">OFFSET(Очки!$A$2,I23,G23+OFFSET(Очки!$A$18,0,$C$38-1)-1)</f>
        <v>6.5</v>
      </c>
      <c r="P23" s="39">
        <f ca="1">IF(I23&lt;H23,OFFSET(Очки!$A$20,2+H23-I23,IF(G23=1,13-H23,10+G23)),0)</f>
        <v>1.4</v>
      </c>
      <c r="Q23" s="39"/>
      <c r="R23" s="90"/>
      <c r="S23" s="102">
        <f t="shared" ca="1" si="0"/>
        <v>15.4</v>
      </c>
    </row>
    <row r="24" spans="1:19" ht="15.75">
      <c r="A24" s="40">
        <v>15</v>
      </c>
      <c r="B24" s="47" t="s">
        <v>132</v>
      </c>
      <c r="C24" s="33" t="s">
        <v>43</v>
      </c>
      <c r="D24" s="42">
        <v>2</v>
      </c>
      <c r="E24" s="43">
        <v>10</v>
      </c>
      <c r="F24" s="44">
        <v>10</v>
      </c>
      <c r="G24" s="45">
        <v>2</v>
      </c>
      <c r="H24" s="46">
        <v>12</v>
      </c>
      <c r="I24" s="43">
        <v>8</v>
      </c>
      <c r="J24" s="95"/>
      <c r="K24" s="89">
        <f ca="1">OFFSET(Очки!$A$2,F24,D24+OFFSET(Очки!$A$18,0,$C$38-1)-1)</f>
        <v>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OFFSET(Очки!$A$2,I24,G24+OFFSET(Очки!$A$18,0,$C$38-1)-1)</f>
        <v>6</v>
      </c>
      <c r="P24" s="39">
        <f ca="1">IF(I24&lt;H24,OFFSET(Очки!$A$20,2+H24-I24,IF(G24=1,13-H24,10+G24)),0)</f>
        <v>2.8</v>
      </c>
      <c r="Q24" s="39"/>
      <c r="R24" s="90"/>
      <c r="S24" s="102">
        <f t="shared" ca="1" si="0"/>
        <v>13.8</v>
      </c>
    </row>
    <row r="25" spans="1:19" ht="15.75">
      <c r="A25" s="40">
        <v>16</v>
      </c>
      <c r="B25" s="47" t="s">
        <v>92</v>
      </c>
      <c r="C25" s="33" t="s">
        <v>43</v>
      </c>
      <c r="D25" s="42">
        <v>2</v>
      </c>
      <c r="E25" s="43">
        <v>3</v>
      </c>
      <c r="F25" s="44">
        <v>10</v>
      </c>
      <c r="G25" s="45">
        <v>2</v>
      </c>
      <c r="H25" s="46">
        <v>4</v>
      </c>
      <c r="I25" s="43">
        <v>4</v>
      </c>
      <c r="J25" s="95"/>
      <c r="K25" s="89">
        <f ca="1">OFFSET(Очки!$A$2,F25,D25+OFFSET(Очки!$A$18,0,$C$38-1)-1)</f>
        <v>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OFFSET(Очки!$A$2,I25,G25+OFFSET(Очки!$A$18,0,$C$38-1)-1)</f>
        <v>8.5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13.5</v>
      </c>
    </row>
    <row r="26" spans="1:19" ht="15.75">
      <c r="A26" s="40">
        <v>17</v>
      </c>
      <c r="B26" s="47" t="s">
        <v>85</v>
      </c>
      <c r="C26" s="33">
        <v>5</v>
      </c>
      <c r="D26" s="42">
        <v>2</v>
      </c>
      <c r="E26" s="43">
        <v>1</v>
      </c>
      <c r="F26" s="44">
        <v>4</v>
      </c>
      <c r="G26" s="45">
        <v>2</v>
      </c>
      <c r="H26" s="46">
        <v>2</v>
      </c>
      <c r="I26" s="43">
        <v>11</v>
      </c>
      <c r="J26" s="95"/>
      <c r="K26" s="89">
        <f ca="1">OFFSET(Очки!$A$2,F26,D26+OFFSET(Очки!$A$18,0,$C$38-1)-1)</f>
        <v>8.5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OFFSET(Очки!$A$2,I26,G26+OFFSET(Очки!$A$18,0,$C$38-1)-1)</f>
        <v>4.5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13</v>
      </c>
    </row>
    <row r="27" spans="1:19" ht="15.75">
      <c r="A27" s="40">
        <v>18</v>
      </c>
      <c r="B27" s="47" t="s">
        <v>54</v>
      </c>
      <c r="C27" s="33">
        <v>15</v>
      </c>
      <c r="D27" s="42">
        <v>2</v>
      </c>
      <c r="E27" s="43">
        <v>2</v>
      </c>
      <c r="F27" s="44">
        <v>6</v>
      </c>
      <c r="G27" s="45">
        <v>2</v>
      </c>
      <c r="H27" s="46">
        <v>3</v>
      </c>
      <c r="I27" s="43">
        <v>10</v>
      </c>
      <c r="J27" s="95"/>
      <c r="K27" s="89">
        <f ca="1">OFFSET(Очки!$A$2,F27,D27+OFFSET(Очки!$A$18,0,$C$38-1)-1)</f>
        <v>7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OFFSET(Очки!$A$2,I27,G27+OFFSET(Очки!$A$18,0,$C$38-1)-1)</f>
        <v>5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</v>
      </c>
    </row>
    <row r="28" spans="1:19" ht="15.75">
      <c r="A28" s="40">
        <v>19</v>
      </c>
      <c r="B28" s="151" t="s">
        <v>81</v>
      </c>
      <c r="C28" s="33" t="s">
        <v>43</v>
      </c>
      <c r="D28" s="42">
        <v>2</v>
      </c>
      <c r="E28" s="43">
        <v>7</v>
      </c>
      <c r="F28" s="44">
        <v>6</v>
      </c>
      <c r="G28" s="45">
        <v>2</v>
      </c>
      <c r="H28" s="46">
        <v>5</v>
      </c>
      <c r="I28" s="43">
        <v>8</v>
      </c>
      <c r="J28" s="95"/>
      <c r="K28" s="89">
        <f ca="1">OFFSET(Очки!$A$2,F28,D28+OFFSET(Очки!$A$18,0,$C$38-1)-1)</f>
        <v>7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OFFSET(Очки!$A$2,I28,G28+OFFSET(Очки!$A$18,0,$C$38-1)-1)</f>
        <v>6</v>
      </c>
      <c r="P28" s="39">
        <f ca="1">IF(I28&lt;H28,OFFSET(Очки!$A$20,2+H28-I28,IF(G28=1,13-H28,10+G28)),0)</f>
        <v>0</v>
      </c>
      <c r="Q28" s="39"/>
      <c r="R28" s="90">
        <v>-3</v>
      </c>
      <c r="S28" s="102">
        <f t="shared" ca="1" si="0"/>
        <v>10.7</v>
      </c>
    </row>
    <row r="29" spans="1:19" ht="15.75">
      <c r="A29" s="40">
        <v>20</v>
      </c>
      <c r="B29" s="115" t="s">
        <v>86</v>
      </c>
      <c r="C29" s="33">
        <v>12.5</v>
      </c>
      <c r="D29" s="42">
        <v>2</v>
      </c>
      <c r="E29" s="43">
        <v>8</v>
      </c>
      <c r="F29" s="44">
        <v>12</v>
      </c>
      <c r="G29" s="45">
        <v>2</v>
      </c>
      <c r="H29" s="46">
        <v>1</v>
      </c>
      <c r="I29" s="43">
        <v>10</v>
      </c>
      <c r="J29" s="95"/>
      <c r="K29" s="89">
        <f ca="1">OFFSET(Очки!$A$2,F29,D29+OFFSET(Очки!$A$18,0,$C$38-1)-1)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OFFSET(Очки!$A$2,I29,G29+OFFSET(Очки!$A$18,0,$C$38-1)-1)</f>
        <v>5</v>
      </c>
      <c r="P29" s="39">
        <f ca="1">IF(I29&lt;H29,OFFSET(Очки!$A$20,2+H29-I29,IF(G29=1,13-H29,10+G29)),0)</f>
        <v>0</v>
      </c>
      <c r="Q29" s="39"/>
      <c r="R29" s="90">
        <v>-3</v>
      </c>
      <c r="S29" s="102">
        <f t="shared" ca="1" si="0"/>
        <v>6</v>
      </c>
    </row>
    <row r="30" spans="1:19" ht="15.75" hidden="1">
      <c r="A30" s="40" t="e">
        <f ca="1">RANK(S30,S$6:OFFSET(S$6,0,0,COUNTA(B$6:B$37)))</f>
        <v>#N/A</v>
      </c>
      <c r="B30" s="47"/>
      <c r="C30" s="33"/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OFFSET(Очки!$A$2,F30,D30+OFFSET(Очки!$A$18,0,$C$38-1)-1)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OFFSET(Очки!$A$2,I30,G30+OFFSET(Очки!$A$18,0,$C$38-1)-1)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37" ca="1" si="1">SUM(J30:R30)</f>
        <v>0</v>
      </c>
    </row>
    <row r="31" spans="1:19" ht="15.75" hidden="1">
      <c r="A31" s="40" t="e">
        <f ca="1">RANK(S31,S$6:OFFSET(S$6,0,0,COUNTA(B$6:B$37)))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OFFSET(Очки!$A$2,F31,D31+OFFSET(Очки!$A$18,0,$C$38-1)-1)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OFFSET(Очки!$A$2,I31,G31+OFFSET(Очки!$A$18,0,$C$38-1)-1)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RANK(S32,S$6:OFFSET(S$6,0,0,COUNTA(B$6:B$37)))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OFFSET(Очки!$A$2,F32,D32+OFFSET(Очки!$A$18,0,$C$38-1)-1)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OFFSET(Очки!$A$2,I32,G32+OFFSET(Очки!$A$18,0,$C$38-1)-1)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RANK(S33,S$6:OFFSET(S$6,0,0,COUNTA(B$6:B$37)))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OFFSET(Очки!$A$2,F33,D33+OFFSET(Очки!$A$18,0,$C$38-1)-1)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OFFSET(Очки!$A$2,I33,G33+OFFSET(Очки!$A$18,0,$C$38-1)-1)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RANK(S34,S$6:OFFSET(S$6,0,0,COUNTA(B$6:B$37)))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OFFSET(Очки!$A$2,F34,D34+OFFSET(Очки!$A$18,0,$C$38-1)-1)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OFFSET(Очки!$A$2,I34,G34+OFFSET(Очки!$A$18,0,$C$38-1)-1)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RANK(S35,S$6:OFFSET(S$6,0,0,COUNTA(B$6:B$37)))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OFFSET(Очки!$A$2,F35,D35+OFFSET(Очки!$A$18,0,$C$38-1)-1)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OFFSET(Очки!$A$2,I35,G35+OFFSET(Очки!$A$18,0,$C$38-1)-1)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RANK(S36,S$6:OFFSET(S$6,0,0,COUNTA(B$6:B$37)))</f>
        <v>#N/A</v>
      </c>
      <c r="B36" s="47"/>
      <c r="C36" s="33" t="s">
        <v>43</v>
      </c>
      <c r="D36" s="49"/>
      <c r="E36" s="50"/>
      <c r="F36" s="51"/>
      <c r="G36" s="45"/>
      <c r="H36" s="52"/>
      <c r="I36" s="50"/>
      <c r="J36" s="95"/>
      <c r="K36" s="89">
        <f ca="1">OFFSET(Очки!$A$2,F36,D36+OFFSET(Очки!$A$18,0,$C$38-1)-1)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OFFSET(Очки!$A$2,I36,G36+OFFSET(Очки!$A$18,0,$C$38-1)-1)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6.5" hidden="1" thickBot="1">
      <c r="A37" s="40" t="e">
        <f ca="1">RANK(S37,S$6:OFFSET(S$6,0,0,COUNTA(B$6:B$37)))</f>
        <v>#N/A</v>
      </c>
      <c r="B37" s="53"/>
      <c r="C37" s="54" t="s">
        <v>43</v>
      </c>
      <c r="D37" s="55"/>
      <c r="E37" s="56"/>
      <c r="F37" s="57"/>
      <c r="G37" s="58"/>
      <c r="H37" s="59"/>
      <c r="I37" s="56"/>
      <c r="J37" s="96"/>
      <c r="K37" s="55">
        <f ca="1">OFFSET(Очки!$A$2,F37,D37+OFFSET(Очки!$A$18,0,$C$38-1)-1)</f>
        <v>0</v>
      </c>
      <c r="L37" s="59">
        <f ca="1">IF(F37&lt;E37,OFFSET(Очки!$A$20,2+E37-F37,IF(D37=1,13-E37,10+D37)),0)</f>
        <v>0</v>
      </c>
      <c r="M37" s="59"/>
      <c r="N37" s="93"/>
      <c r="O37" s="55">
        <f ca="1">OFFSET(Очки!$A$2,I37,G37+OFFSET(Очки!$A$18,0,$C$38-1)-1)</f>
        <v>0</v>
      </c>
      <c r="P37" s="59">
        <f ca="1">IF(I37&lt;H37,OFFSET(Очки!$A$20,2+H37-I37,IF(G37=1,13-H37,10+G37)),0)</f>
        <v>0</v>
      </c>
      <c r="Q37" s="59"/>
      <c r="R37" s="57"/>
      <c r="S37" s="103">
        <f t="shared" ca="1" si="1"/>
        <v>0</v>
      </c>
    </row>
    <row r="38" spans="1:19" ht="15.75">
      <c r="A38" s="60"/>
      <c r="B38" s="61" t="s">
        <v>44</v>
      </c>
      <c r="C38" s="61">
        <f>COUNTA(B6:B37)</f>
        <v>24</v>
      </c>
      <c r="D38" s="62"/>
      <c r="E38" s="62"/>
      <c r="F38" s="63"/>
      <c r="G38" s="63"/>
      <c r="H38" s="63"/>
      <c r="I38" s="62"/>
      <c r="J38" s="63"/>
      <c r="K38" s="63"/>
      <c r="L38" s="63"/>
      <c r="M38" s="63"/>
      <c r="N38" s="63"/>
      <c r="O38" s="63"/>
      <c r="P38" s="63"/>
      <c r="Q38" s="63"/>
      <c r="R38" s="63"/>
      <c r="S38" s="63"/>
    </row>
  </sheetData>
  <sortState ref="A6:S29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7">
    <cfRule type="expression" dxfId="11" priority="2">
      <formula>AND(E6&gt;F6,L6=0)</formula>
    </cfRule>
  </conditionalFormatting>
  <conditionalFormatting sqref="P6:P37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6" sqref="B1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93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>
      <c r="A6" s="31">
        <f ca="1">RANK(S6,S$6:OFFSET(S$6,0,0,COUNTA(B$6:B$30)))</f>
        <v>1</v>
      </c>
      <c r="B6" s="85" t="s">
        <v>62</v>
      </c>
      <c r="C6" s="100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3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0</v>
      </c>
      <c r="M6" s="87">
        <v>0.5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0</v>
      </c>
      <c r="Q6" s="87">
        <v>0.5</v>
      </c>
      <c r="R6" s="88"/>
      <c r="S6" s="101">
        <f ca="1">SUM(J6:R6)</f>
        <v>29</v>
      </c>
    </row>
    <row r="7" spans="1:19" ht="15.75">
      <c r="A7" s="40">
        <f ca="1">RANK(S7,S$6:OFFSET(S$6,0,0,COUNTA(B$6:B$30)))</f>
        <v>2</v>
      </c>
      <c r="B7" s="121" t="s">
        <v>80</v>
      </c>
      <c r="C7" s="33">
        <v>20</v>
      </c>
      <c r="D7" s="42">
        <v>1</v>
      </c>
      <c r="E7" s="43">
        <v>3</v>
      </c>
      <c r="F7" s="44">
        <v>4</v>
      </c>
      <c r="G7" s="45">
        <v>1</v>
      </c>
      <c r="H7" s="46">
        <v>2</v>
      </c>
      <c r="I7" s="43">
        <v>2</v>
      </c>
      <c r="J7" s="95">
        <v>0.5</v>
      </c>
      <c r="K7" s="89">
        <f ca="1">OFFSET(Очки!$A$2,F7,D7+OFFSET(Очки!$A$18,0,$C$31-1)-1)</f>
        <v>12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14</v>
      </c>
      <c r="P7" s="39">
        <f ca="1">IF(I7&lt;H7,OFFSET(Очки!$A$20,2+H7-I7,IF(G7=1,13-H7,10+G7)),0)</f>
        <v>0</v>
      </c>
      <c r="Q7" s="39">
        <v>2</v>
      </c>
      <c r="R7" s="90"/>
      <c r="S7" s="102">
        <f t="shared" ref="S7:S19" ca="1" si="0">SUM(J7:R7)</f>
        <v>28.5</v>
      </c>
    </row>
    <row r="8" spans="1:19" ht="15.75">
      <c r="A8" s="40">
        <f ca="1">RANK(S8,S$6:OFFSET(S$6,0,0,COUNTA(B$6:B$30)))</f>
        <v>3</v>
      </c>
      <c r="B8" s="47" t="s">
        <v>78</v>
      </c>
      <c r="C8" s="33">
        <v>2.5</v>
      </c>
      <c r="D8" s="42">
        <v>1</v>
      </c>
      <c r="E8" s="43">
        <v>2</v>
      </c>
      <c r="F8" s="44">
        <v>2</v>
      </c>
      <c r="G8" s="45">
        <v>1</v>
      </c>
      <c r="H8" s="46">
        <v>5</v>
      </c>
      <c r="I8" s="43">
        <v>4</v>
      </c>
      <c r="J8" s="95"/>
      <c r="K8" s="89">
        <f ca="1">OFFSET(Очки!$A$2,F8,D8+OFFSET(Очки!$A$18,0,$C$31-1)-1)</f>
        <v>14</v>
      </c>
      <c r="L8" s="39">
        <f ca="1">IF(F8&lt;E8,OFFSET(Очки!$A$20,2+E8-F8,IF(D8=1,13-E8,10+D8)),0)</f>
        <v>0</v>
      </c>
      <c r="M8" s="39">
        <v>1.5</v>
      </c>
      <c r="N8" s="92"/>
      <c r="O8" s="89">
        <f ca="1">OFFSET(Очки!$A$2,I8,G8+OFFSET(Очки!$A$18,0,$C$31-1)-1)</f>
        <v>12</v>
      </c>
      <c r="P8" s="39">
        <f ca="1">IF(I8&lt;H8,OFFSET(Очки!$A$20,2+H8-I8,IF(G8=1,13-H8,10+G8)),0)</f>
        <v>0.9</v>
      </c>
      <c r="Q8" s="39"/>
      <c r="R8" s="90"/>
      <c r="S8" s="102">
        <f t="shared" ca="1" si="0"/>
        <v>28.4</v>
      </c>
    </row>
    <row r="9" spans="1:19" ht="15.75" hidden="1">
      <c r="A9" s="40">
        <f ca="1">RANK(S9,S$6:OFFSET(S$6,0,0,COUNTA(B$6:B$30)))</f>
        <v>4</v>
      </c>
      <c r="B9" s="115" t="s">
        <v>63</v>
      </c>
      <c r="C9" s="33">
        <v>5</v>
      </c>
      <c r="D9" s="42">
        <v>1</v>
      </c>
      <c r="E9" s="43">
        <v>5</v>
      </c>
      <c r="F9" s="44">
        <v>3</v>
      </c>
      <c r="G9" s="45">
        <v>1</v>
      </c>
      <c r="H9" s="46">
        <v>4</v>
      </c>
      <c r="I9" s="43">
        <v>5</v>
      </c>
      <c r="J9" s="95">
        <v>1.5</v>
      </c>
      <c r="K9" s="89">
        <f ca="1">OFFSET(Очки!$A$2,F9,D9+OFFSET(Очки!$A$18,0,$C$31-1)-1)</f>
        <v>13</v>
      </c>
      <c r="L9" s="39">
        <f ca="1">IF(F9&lt;E9,OFFSET(Очки!$A$20,2+E9-F9,IF(D9=1,13-E9,10+D9)),0)</f>
        <v>1.7000000000000002</v>
      </c>
      <c r="M9" s="39">
        <v>1</v>
      </c>
      <c r="N9" s="92"/>
      <c r="O9" s="89">
        <f ca="1">OFFSET(Очки!$A$2,I9,G9+OFFSET(Очки!$A$18,0,$C$31-1)-1)</f>
        <v>11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28.2</v>
      </c>
    </row>
    <row r="10" spans="1:19" ht="15.75" hidden="1">
      <c r="A10" s="40">
        <f ca="1">RANK(S10,S$6:OFFSET(S$6,0,0,COUNTA(B$6:B$30)))</f>
        <v>5</v>
      </c>
      <c r="B10" s="117" t="s">
        <v>74</v>
      </c>
      <c r="C10" s="33">
        <v>10</v>
      </c>
      <c r="D10" s="42">
        <v>1</v>
      </c>
      <c r="E10" s="43">
        <v>7</v>
      </c>
      <c r="F10" s="44">
        <v>7</v>
      </c>
      <c r="G10" s="45">
        <v>1</v>
      </c>
      <c r="H10" s="46">
        <v>7</v>
      </c>
      <c r="I10" s="43">
        <v>7</v>
      </c>
      <c r="J10" s="95">
        <v>2.5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2.5</v>
      </c>
      <c r="N10" s="92"/>
      <c r="O10" s="89">
        <f ca="1">OFFSET(Очки!$A$2,I10,G10+OFFSET(Очки!$A$18,0,$C$31-1)-1)</f>
        <v>10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27.5</v>
      </c>
    </row>
    <row r="11" spans="1:19" ht="15.75">
      <c r="A11" s="40">
        <v>4</v>
      </c>
      <c r="B11" s="32" t="s">
        <v>66</v>
      </c>
      <c r="C11" s="33" t="s">
        <v>43</v>
      </c>
      <c r="D11" s="42">
        <v>1</v>
      </c>
      <c r="E11" s="43">
        <v>6</v>
      </c>
      <c r="F11" s="44">
        <v>5</v>
      </c>
      <c r="G11" s="45">
        <v>2</v>
      </c>
      <c r="H11" s="46">
        <v>6</v>
      </c>
      <c r="I11" s="43">
        <v>3</v>
      </c>
      <c r="J11" s="95">
        <v>2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8.5</v>
      </c>
      <c r="P11" s="39">
        <f ca="1">IF(I11&lt;H11,OFFSET(Очки!$A$20,2+H11-I11,IF(G11=1,13-H11,10+G11)),0)</f>
        <v>2.1</v>
      </c>
      <c r="Q11" s="39">
        <v>1.5</v>
      </c>
      <c r="R11" s="90"/>
      <c r="S11" s="102">
        <f t="shared" ca="1" si="0"/>
        <v>26.1</v>
      </c>
    </row>
    <row r="12" spans="1:19" ht="15.75">
      <c r="A12" s="40">
        <v>5</v>
      </c>
      <c r="B12" s="47" t="s">
        <v>94</v>
      </c>
      <c r="C12" s="33" t="s">
        <v>43</v>
      </c>
      <c r="D12" s="42">
        <v>2</v>
      </c>
      <c r="E12" s="43">
        <v>4</v>
      </c>
      <c r="F12" s="44">
        <v>1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OFFSET(Очки!$A$2,F12,D12+OFFSET(Очки!$A$18,0,$C$31-1)-1)</f>
        <v>10.5</v>
      </c>
      <c r="L12" s="39">
        <f ca="1">IF(F12&lt;E12,OFFSET(Очки!$A$20,2+E12-F12,IF(D12=1,13-E12,10+D12)),0)</f>
        <v>2.1</v>
      </c>
      <c r="M12" s="39">
        <v>2</v>
      </c>
      <c r="N12" s="92"/>
      <c r="O12" s="89">
        <f ca="1">OFFSET(Очки!$A$2,I12,G12+OFFSET(Очки!$A$18,0,$C$31-1)-1)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25.1</v>
      </c>
    </row>
    <row r="13" spans="1:19" ht="15.75" hidden="1">
      <c r="A13" s="40">
        <f ca="1">RANK(S13,S$6:OFFSET(S$6,0,0,COUNTA(B$6:B$30)))</f>
        <v>8</v>
      </c>
      <c r="B13" s="115" t="s">
        <v>97</v>
      </c>
      <c r="C13" s="33">
        <v>15</v>
      </c>
      <c r="D13" s="42">
        <v>2</v>
      </c>
      <c r="E13" s="43">
        <v>1</v>
      </c>
      <c r="F13" s="44">
        <v>2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OFFSET(Очки!$A$2,F13,D13+OFFSET(Очки!$A$18,0,$C$31-1)-1)</f>
        <v>9.5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24.5</v>
      </c>
    </row>
    <row r="14" spans="1:19" ht="15.75">
      <c r="A14" s="40">
        <v>6</v>
      </c>
      <c r="B14" s="41" t="s">
        <v>53</v>
      </c>
      <c r="C14" s="33" t="s">
        <v>43</v>
      </c>
      <c r="D14" s="42">
        <v>1</v>
      </c>
      <c r="E14" s="43">
        <v>4</v>
      </c>
      <c r="F14" s="44">
        <v>6</v>
      </c>
      <c r="G14" s="45">
        <v>2</v>
      </c>
      <c r="H14" s="46">
        <v>7</v>
      </c>
      <c r="I14" s="43">
        <v>4</v>
      </c>
      <c r="J14" s="95">
        <v>1</v>
      </c>
      <c r="K14" s="89">
        <f ca="1">OFFSET(Очки!$A$2,F14,D14+OFFSET(Очки!$A$18,0,$C$31-1)-1)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7.5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t="shared" ca="1" si="0"/>
        <v>22.1</v>
      </c>
    </row>
    <row r="15" spans="1:19" ht="15.75">
      <c r="A15" s="40">
        <v>7</v>
      </c>
      <c r="B15" s="47" t="s">
        <v>96</v>
      </c>
      <c r="C15" s="33">
        <v>7.5</v>
      </c>
      <c r="D15" s="42">
        <v>2</v>
      </c>
      <c r="E15" s="43">
        <v>3</v>
      </c>
      <c r="F15" s="44">
        <v>4</v>
      </c>
      <c r="G15" s="45">
        <v>2</v>
      </c>
      <c r="H15" s="46">
        <v>2</v>
      </c>
      <c r="I15" s="43">
        <v>1</v>
      </c>
      <c r="J15" s="95"/>
      <c r="K15" s="89">
        <f ca="1">OFFSET(Очки!$A$2,F15,D15+OFFSET(Очки!$A$18,0,$C$31-1)-1)</f>
        <v>7.5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0.7</v>
      </c>
      <c r="Q15" s="39"/>
      <c r="R15" s="90"/>
      <c r="S15" s="102">
        <f t="shared" ca="1" si="0"/>
        <v>18.7</v>
      </c>
    </row>
    <row r="16" spans="1:19" ht="15.75">
      <c r="A16" s="40">
        <v>8</v>
      </c>
      <c r="B16" s="47" t="s">
        <v>99</v>
      </c>
      <c r="C16" s="33" t="s">
        <v>43</v>
      </c>
      <c r="D16" s="42">
        <v>2</v>
      </c>
      <c r="E16" s="43">
        <v>5</v>
      </c>
      <c r="F16" s="44">
        <v>5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6.5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9.5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17.399999999999999</v>
      </c>
    </row>
    <row r="17" spans="1:19" ht="15.75">
      <c r="A17" s="40">
        <v>9</v>
      </c>
      <c r="B17" s="47" t="s">
        <v>98</v>
      </c>
      <c r="C17" s="33" t="s">
        <v>43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6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16.600000000000001</v>
      </c>
    </row>
    <row r="18" spans="1:19" ht="15.75">
      <c r="A18" s="40">
        <v>10</v>
      </c>
      <c r="B18" s="48" t="s">
        <v>81</v>
      </c>
      <c r="C18" s="33" t="s">
        <v>43</v>
      </c>
      <c r="D18" s="42">
        <v>2</v>
      </c>
      <c r="E18" s="43">
        <v>2</v>
      </c>
      <c r="F18" s="44">
        <v>6</v>
      </c>
      <c r="G18" s="45">
        <v>2</v>
      </c>
      <c r="H18" s="46">
        <v>3</v>
      </c>
      <c r="I18" s="43">
        <v>5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6.5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12.5</v>
      </c>
    </row>
    <row r="19" spans="1:19" ht="15.75">
      <c r="A19" s="40">
        <v>11</v>
      </c>
      <c r="B19" s="48" t="s">
        <v>95</v>
      </c>
      <c r="C19" s="33" t="s">
        <v>43</v>
      </c>
      <c r="D19" s="42">
        <v>2</v>
      </c>
      <c r="E19" s="43">
        <v>7</v>
      </c>
      <c r="F19" s="44">
        <v>7</v>
      </c>
      <c r="G19" s="45">
        <v>2</v>
      </c>
      <c r="H19" s="46">
        <v>1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 hidden="1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ref="S20:S30" ca="1" si="1">SUM(J20:R20)</f>
        <v>0</v>
      </c>
    </row>
    <row r="21" spans="1:19" ht="15.75" hidden="1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14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9">
    <sortCondition ref="A6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30">
    <cfRule type="expression" dxfId="1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94" t="s">
        <v>101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  <c r="S1" s="194"/>
    </row>
    <row r="2" spans="1:19" ht="15.75" thickBo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  <c r="S2" s="194"/>
    </row>
    <row r="3" spans="1:19" ht="15" customHeight="1" thickBot="1">
      <c r="A3" s="195" t="s">
        <v>30</v>
      </c>
      <c r="B3" s="196" t="s">
        <v>31</v>
      </c>
      <c r="C3" s="123"/>
      <c r="D3" s="196">
        <v>1</v>
      </c>
      <c r="E3" s="196"/>
      <c r="F3" s="196"/>
      <c r="G3" s="194">
        <v>2</v>
      </c>
      <c r="H3" s="194"/>
      <c r="I3" s="194"/>
      <c r="J3" s="197" t="s">
        <v>32</v>
      </c>
      <c r="K3" s="197"/>
      <c r="L3" s="197"/>
      <c r="M3" s="197"/>
      <c r="N3" s="197"/>
      <c r="O3" s="197"/>
      <c r="P3" s="197"/>
      <c r="Q3" s="197"/>
      <c r="R3" s="197"/>
      <c r="S3" s="198" t="s">
        <v>33</v>
      </c>
    </row>
    <row r="4" spans="1:19" ht="15" customHeight="1" thickBot="1">
      <c r="A4" s="195"/>
      <c r="B4" s="196"/>
      <c r="C4" s="199" t="s">
        <v>34</v>
      </c>
      <c r="D4" s="201" t="s">
        <v>35</v>
      </c>
      <c r="E4" s="203" t="s">
        <v>36</v>
      </c>
      <c r="F4" s="205" t="s">
        <v>37</v>
      </c>
      <c r="G4" s="207" t="s">
        <v>35</v>
      </c>
      <c r="H4" s="188" t="s">
        <v>36</v>
      </c>
      <c r="I4" s="190" t="s">
        <v>37</v>
      </c>
      <c r="J4" s="192" t="s">
        <v>38</v>
      </c>
      <c r="K4" s="193">
        <v>1</v>
      </c>
      <c r="L4" s="193"/>
      <c r="M4" s="193"/>
      <c r="N4" s="193"/>
      <c r="O4" s="193">
        <v>2</v>
      </c>
      <c r="P4" s="193"/>
      <c r="Q4" s="193"/>
      <c r="R4" s="193"/>
      <c r="S4" s="198"/>
    </row>
    <row r="5" spans="1:19" ht="42" customHeight="1" thickBot="1">
      <c r="A5" s="195"/>
      <c r="B5" s="194"/>
      <c r="C5" s="200"/>
      <c r="D5" s="202"/>
      <c r="E5" s="204"/>
      <c r="F5" s="206"/>
      <c r="G5" s="208"/>
      <c r="H5" s="189"/>
      <c r="I5" s="191"/>
      <c r="J5" s="192"/>
      <c r="K5" s="124" t="s">
        <v>39</v>
      </c>
      <c r="L5" s="125" t="s">
        <v>40</v>
      </c>
      <c r="M5" s="125" t="s">
        <v>41</v>
      </c>
      <c r="N5" s="126" t="s">
        <v>42</v>
      </c>
      <c r="O5" s="124" t="s">
        <v>39</v>
      </c>
      <c r="P5" s="125" t="s">
        <v>40</v>
      </c>
      <c r="Q5" s="125" t="s">
        <v>41</v>
      </c>
      <c r="R5" s="127" t="s">
        <v>42</v>
      </c>
      <c r="S5" s="198"/>
    </row>
    <row r="6" spans="1:19" ht="15.75">
      <c r="A6" s="128">
        <f ca="1">RANK(S6,S$6:OFFSET(S$6,0,0,COUNTA(B$6:B$30)))</f>
        <v>1</v>
      </c>
      <c r="B6" s="147" t="s">
        <v>62</v>
      </c>
      <c r="C6" s="129" t="s">
        <v>43</v>
      </c>
      <c r="D6" s="130">
        <v>1</v>
      </c>
      <c r="E6" s="131">
        <v>7</v>
      </c>
      <c r="F6" s="132">
        <v>1</v>
      </c>
      <c r="G6" s="133">
        <v>1</v>
      </c>
      <c r="H6" s="134">
        <v>9</v>
      </c>
      <c r="I6" s="131">
        <v>2</v>
      </c>
      <c r="J6" s="135">
        <v>1</v>
      </c>
      <c r="K6" s="130">
        <f ca="1">OFFSET(Очки!$A$2,F6,D6+OFFSET(Очки!$A$18,0,$C$31-1)-1)</f>
        <v>15</v>
      </c>
      <c r="L6" s="134">
        <f ca="1">IF(F6&lt;E6,OFFSET(Очки!$A$20,2+E6-F6,IF(D6=1,13-E6,10+D6)),0)</f>
        <v>5.2</v>
      </c>
      <c r="M6" s="134">
        <v>2</v>
      </c>
      <c r="N6" s="136"/>
      <c r="O6" s="130">
        <f ca="1">OFFSET(Очки!$A$2,I6,G6+OFFSET(Очки!$A$18,0,$C$31-1)-1)</f>
        <v>14</v>
      </c>
      <c r="P6" s="134">
        <f ca="1">IF(I6&lt;H6,OFFSET(Очки!$A$20,2+H6-I6,IF(G6=1,13-H6,10+G6)),0)</f>
        <v>6.9</v>
      </c>
      <c r="Q6" s="134"/>
      <c r="R6" s="132">
        <v>-3</v>
      </c>
      <c r="S6" s="137">
        <f t="shared" ref="S6:S15" ca="1" si="0">SUM(J6:R6)</f>
        <v>41.1</v>
      </c>
    </row>
    <row r="7" spans="1:19" ht="15.75">
      <c r="A7" s="138">
        <f ca="1">RANK(S7,S$6:OFFSET(S$6,0,0,COUNTA(B$6:B$30)))</f>
        <v>2</v>
      </c>
      <c r="B7" s="147" t="s">
        <v>103</v>
      </c>
      <c r="C7" s="139" t="s">
        <v>43</v>
      </c>
      <c r="D7" s="140">
        <v>1</v>
      </c>
      <c r="E7" s="141">
        <v>10</v>
      </c>
      <c r="F7" s="142">
        <v>2</v>
      </c>
      <c r="G7" s="143">
        <v>1</v>
      </c>
      <c r="H7" s="144">
        <v>4</v>
      </c>
      <c r="I7" s="141">
        <v>3</v>
      </c>
      <c r="J7" s="139">
        <v>2.5</v>
      </c>
      <c r="K7" s="140">
        <f ca="1">OFFSET(Очки!$A$2,F7,D7+OFFSET(Очки!$A$18,0,$C$31-1)-1)</f>
        <v>14</v>
      </c>
      <c r="L7" s="144">
        <f ca="1">IF(F7&lt;E7,OFFSET(Очки!$A$20,2+E7-F7,IF(D7=1,13-E7,10+D7)),0)</f>
        <v>8.1</v>
      </c>
      <c r="M7" s="144"/>
      <c r="N7" s="145"/>
      <c r="O7" s="140">
        <f ca="1">OFFSET(Очки!$A$2,I7,G7+OFFSET(Очки!$A$18,0,$C$31-1)-1)</f>
        <v>13</v>
      </c>
      <c r="P7" s="144">
        <f ca="1">IF(I7&lt;H7,OFFSET(Очки!$A$20,2+H7-I7,IF(G7=1,13-H7,10+G7)),0)</f>
        <v>0.8</v>
      </c>
      <c r="Q7" s="144">
        <v>2.5</v>
      </c>
      <c r="R7" s="142"/>
      <c r="S7" s="146">
        <f t="shared" ca="1" si="0"/>
        <v>40.9</v>
      </c>
    </row>
    <row r="8" spans="1:19" ht="15.75">
      <c r="A8" s="138">
        <f ca="1">RANK(S8,S$6:OFFSET(S$6,0,0,COUNTA(B$6:B$30)))</f>
        <v>3</v>
      </c>
      <c r="B8" s="148" t="s">
        <v>106</v>
      </c>
      <c r="C8" s="139"/>
      <c r="D8" s="140">
        <v>1</v>
      </c>
      <c r="E8" s="141">
        <v>9</v>
      </c>
      <c r="F8" s="142">
        <v>5</v>
      </c>
      <c r="G8" s="143">
        <v>1</v>
      </c>
      <c r="H8" s="144">
        <v>10</v>
      </c>
      <c r="I8" s="141">
        <v>4</v>
      </c>
      <c r="J8" s="139">
        <v>2</v>
      </c>
      <c r="K8" s="140">
        <f ca="1">OFFSET(Очки!$A$2,F8,D8+OFFSET(Очки!$A$18,0,$C$31-1)-1)</f>
        <v>11</v>
      </c>
      <c r="L8" s="144">
        <f ca="1">IF(F8&lt;E8,OFFSET(Очки!$A$20,2+E8-F8,IF(D8=1,13-E8,10+D8)),0)</f>
        <v>4.5</v>
      </c>
      <c r="M8" s="144">
        <v>2.5</v>
      </c>
      <c r="N8" s="145"/>
      <c r="O8" s="140">
        <f ca="1">OFFSET(Очки!$A$2,I8,G8+OFFSET(Очки!$A$18,0,$C$31-1)-1)</f>
        <v>12</v>
      </c>
      <c r="P8" s="144">
        <f ca="1">IF(I8&lt;H8,OFFSET(Очки!$A$20,2+H8-I8,IF(G8=1,13-H8,10+G8)),0)</f>
        <v>6.6</v>
      </c>
      <c r="Q8" s="144">
        <v>1.5</v>
      </c>
      <c r="R8" s="142"/>
      <c r="S8" s="146">
        <f t="shared" ca="1" si="0"/>
        <v>40.1</v>
      </c>
    </row>
    <row r="9" spans="1:19" ht="15.75">
      <c r="A9" s="138">
        <f ca="1">RANK(S9,S$6:OFFSET(S$6,0,0,COUNTA(B$6:B$30)))</f>
        <v>4</v>
      </c>
      <c r="B9" s="107" t="s">
        <v>78</v>
      </c>
      <c r="C9" s="139" t="s">
        <v>43</v>
      </c>
      <c r="D9" s="140">
        <v>1</v>
      </c>
      <c r="E9" s="141">
        <v>4</v>
      </c>
      <c r="F9" s="142">
        <v>3</v>
      </c>
      <c r="G9" s="143">
        <v>1</v>
      </c>
      <c r="H9" s="144">
        <v>5</v>
      </c>
      <c r="I9" s="141">
        <v>1</v>
      </c>
      <c r="J9" s="139"/>
      <c r="K9" s="140">
        <f ca="1">OFFSET(Очки!$A$2,F9,D9+OFFSET(Очки!$A$18,0,$C$31-1)-1)</f>
        <v>13</v>
      </c>
      <c r="L9" s="144">
        <f ca="1">IF(F9&lt;E9,OFFSET(Очки!$A$20,2+E9-F9,IF(D9=1,13-E9,10+D9)),0)</f>
        <v>0.8</v>
      </c>
      <c r="M9" s="144"/>
      <c r="N9" s="145"/>
      <c r="O9" s="140">
        <f ca="1">OFFSET(Очки!$A$2,I9,G9+OFFSET(Очки!$A$18,0,$C$31-1)-1)</f>
        <v>15</v>
      </c>
      <c r="P9" s="144">
        <f ca="1">IF(I9&lt;H9,OFFSET(Очки!$A$20,2+H9-I9,IF(G9=1,13-H9,10+G9)),0)</f>
        <v>3.1000000000000005</v>
      </c>
      <c r="Q9" s="144"/>
      <c r="R9" s="142"/>
      <c r="S9" s="146">
        <f t="shared" ca="1" si="0"/>
        <v>31.900000000000002</v>
      </c>
    </row>
    <row r="10" spans="1:19" ht="15.75">
      <c r="A10" s="138">
        <f ca="1">RANK(S10,S$6:OFFSET(S$6,0,0,COUNTA(B$6:B$30)))</f>
        <v>5</v>
      </c>
      <c r="B10" s="122" t="s">
        <v>53</v>
      </c>
      <c r="C10" s="139"/>
      <c r="D10" s="140">
        <v>1</v>
      </c>
      <c r="E10" s="141">
        <v>8</v>
      </c>
      <c r="F10" s="142">
        <v>6</v>
      </c>
      <c r="G10" s="143">
        <v>1</v>
      </c>
      <c r="H10" s="144">
        <v>6</v>
      </c>
      <c r="I10" s="141">
        <v>4</v>
      </c>
      <c r="J10" s="139">
        <v>1.5</v>
      </c>
      <c r="K10" s="140">
        <f ca="1">OFFSET(Очки!$A$2,F10,D10+OFFSET(Очки!$A$18,0,$C$31-1)-1)</f>
        <v>10.5</v>
      </c>
      <c r="L10" s="144">
        <f ca="1">IF(F10&lt;E10,OFFSET(Очки!$A$20,2+E10-F10,IF(D10=1,13-E10,10+D10)),0)</f>
        <v>2.2999999999999998</v>
      </c>
      <c r="M10" s="144">
        <v>0.5</v>
      </c>
      <c r="N10" s="145"/>
      <c r="O10" s="140">
        <f ca="1">OFFSET(Очки!$A$2,I10,G10+OFFSET(Очки!$A$18,0,$C$31-1)-1)</f>
        <v>12</v>
      </c>
      <c r="P10" s="144">
        <f ca="1">IF(I10&lt;H10,OFFSET(Очки!$A$20,2+H10-I10,IF(G10=1,13-H10,10+G10)),0)</f>
        <v>1.9</v>
      </c>
      <c r="Q10" s="144">
        <v>0.5</v>
      </c>
      <c r="R10" s="142"/>
      <c r="S10" s="146">
        <f t="shared" ca="1" si="0"/>
        <v>29.2</v>
      </c>
    </row>
    <row r="11" spans="1:19" ht="15.75">
      <c r="A11" s="138">
        <f ca="1">RANK(S11,S$6:OFFSET(S$6,0,0,COUNTA(B$6:B$30)))</f>
        <v>6</v>
      </c>
      <c r="B11" s="148" t="s">
        <v>128</v>
      </c>
      <c r="C11" s="139">
        <v>17.5</v>
      </c>
      <c r="D11" s="140">
        <v>1</v>
      </c>
      <c r="E11" s="141">
        <v>5</v>
      </c>
      <c r="F11" s="142">
        <v>4</v>
      </c>
      <c r="G11" s="143">
        <v>1</v>
      </c>
      <c r="H11" s="144">
        <v>7</v>
      </c>
      <c r="I11" s="141">
        <v>6</v>
      </c>
      <c r="J11" s="139"/>
      <c r="K11" s="140">
        <f ca="1">OFFSET(Очки!$A$2,F11,D11+OFFSET(Очки!$A$18,0,$C$31-1)-1)</f>
        <v>12</v>
      </c>
      <c r="L11" s="144">
        <f ca="1">IF(F11&lt;E11,OFFSET(Очки!$A$20,2+E11-F11,IF(D11=1,13-E11,10+D11)),0)</f>
        <v>0.9</v>
      </c>
      <c r="M11" s="144">
        <v>1</v>
      </c>
      <c r="N11" s="145"/>
      <c r="O11" s="140">
        <f ca="1">OFFSET(Очки!$A$2,I11,G11+OFFSET(Очки!$A$18,0,$C$31-1)-1)</f>
        <v>10.5</v>
      </c>
      <c r="P11" s="144">
        <f ca="1">IF(I11&lt;H11,OFFSET(Очки!$A$20,2+H11-I11,IF(G11=1,13-H11,10+G11)),0)</f>
        <v>1.1000000000000001</v>
      </c>
      <c r="Q11" s="144">
        <v>2</v>
      </c>
      <c r="R11" s="142"/>
      <c r="S11" s="146">
        <f t="shared" ca="1" si="0"/>
        <v>27.5</v>
      </c>
    </row>
    <row r="12" spans="1:19" ht="15.75">
      <c r="A12" s="138">
        <f ca="1">RANK(S12,S$6:OFFSET(S$6,0,0,COUNTA(B$6:B$30)))</f>
        <v>7</v>
      </c>
      <c r="B12" s="107" t="s">
        <v>57</v>
      </c>
      <c r="C12" s="139"/>
      <c r="D12" s="140">
        <v>1</v>
      </c>
      <c r="E12" s="141">
        <v>6</v>
      </c>
      <c r="F12" s="142">
        <v>9</v>
      </c>
      <c r="G12" s="143">
        <v>1</v>
      </c>
      <c r="H12" s="144">
        <v>8</v>
      </c>
      <c r="I12" s="141">
        <v>10</v>
      </c>
      <c r="J12" s="139">
        <v>0.5</v>
      </c>
      <c r="K12" s="140">
        <f ca="1">OFFSET(Очки!$A$2,F12,D12+OFFSET(Очки!$A$18,0,$C$31-1)-1)</f>
        <v>9</v>
      </c>
      <c r="L12" s="144">
        <f ca="1">IF(F12&lt;E12,OFFSET(Очки!$A$20,2+E12-F12,IF(D12=1,13-E12,10+D12)),0)</f>
        <v>0</v>
      </c>
      <c r="M12" s="144">
        <v>1.5</v>
      </c>
      <c r="N12" s="145">
        <v>-1</v>
      </c>
      <c r="O12" s="140">
        <f ca="1">OFFSET(Очки!$A$2,I12,G12+OFFSET(Очки!$A$18,0,$C$31-1)-1)</f>
        <v>8.5</v>
      </c>
      <c r="P12" s="144">
        <f ca="1">IF(I12&lt;H12,OFFSET(Очки!$A$20,2+H12-I12,IF(G12=1,13-H12,10+G12)),0)</f>
        <v>0</v>
      </c>
      <c r="Q12" s="144">
        <v>1</v>
      </c>
      <c r="R12" s="142"/>
      <c r="S12" s="146">
        <f t="shared" ca="1" si="0"/>
        <v>19.5</v>
      </c>
    </row>
    <row r="13" spans="1:19" ht="15.75">
      <c r="A13" s="138">
        <f ca="1">RANK(S13,S$6:OFFSET(S$6,0,0,COUNTA(B$6:B$30)))</f>
        <v>7</v>
      </c>
      <c r="B13" s="47" t="s">
        <v>102</v>
      </c>
      <c r="C13" s="139">
        <v>15</v>
      </c>
      <c r="D13" s="140">
        <v>1</v>
      </c>
      <c r="E13" s="141">
        <v>2</v>
      </c>
      <c r="F13" s="142">
        <v>8</v>
      </c>
      <c r="G13" s="143">
        <v>1</v>
      </c>
      <c r="H13" s="144">
        <v>3</v>
      </c>
      <c r="I13" s="141">
        <v>7</v>
      </c>
      <c r="J13" s="139"/>
      <c r="K13" s="140">
        <f ca="1">OFFSET(Очки!$A$2,F13,D13+OFFSET(Очки!$A$18,0,$C$31-1)-1)</f>
        <v>9.5</v>
      </c>
      <c r="L13" s="144">
        <f ca="1">IF(F13&lt;E13,OFFSET(Очки!$A$20,2+E13-F13,IF(D13=1,13-E13,10+D13)),0)</f>
        <v>0</v>
      </c>
      <c r="M13" s="144"/>
      <c r="N13" s="145"/>
      <c r="O13" s="140">
        <f ca="1">OFFSET(Очки!$A$2,I13,G13+OFFSET(Очки!$A$18,0,$C$31-1)-1)</f>
        <v>10</v>
      </c>
      <c r="P13" s="144">
        <f ca="1">IF(I13&lt;H13,OFFSET(Очки!$A$20,2+H13-I13,IF(G13=1,13-H13,10+G13)),0)</f>
        <v>0</v>
      </c>
      <c r="Q13" s="144"/>
      <c r="R13" s="142"/>
      <c r="S13" s="146">
        <f t="shared" ca="1" si="0"/>
        <v>19.5</v>
      </c>
    </row>
    <row r="14" spans="1:19" ht="15.75">
      <c r="A14" s="138">
        <f ca="1">RANK(S14,S$6:OFFSET(S$6,0,0,COUNTA(B$6:B$30)))</f>
        <v>9</v>
      </c>
      <c r="B14" s="32" t="s">
        <v>104</v>
      </c>
      <c r="C14" s="139">
        <v>2.5</v>
      </c>
      <c r="D14" s="140">
        <v>1</v>
      </c>
      <c r="E14" s="141">
        <v>1</v>
      </c>
      <c r="F14" s="142">
        <v>7</v>
      </c>
      <c r="G14" s="143">
        <v>1</v>
      </c>
      <c r="H14" s="144">
        <v>2</v>
      </c>
      <c r="I14" s="141">
        <v>9</v>
      </c>
      <c r="J14" s="139"/>
      <c r="K14" s="140">
        <f ca="1">OFFSET(Очки!$A$2,F14,D14+OFFSET(Очки!$A$18,0,$C$31-1)-1)</f>
        <v>10</v>
      </c>
      <c r="L14" s="144">
        <f ca="1">IF(F14&lt;E14,OFFSET(Очки!$A$20,2+E14-F14,IF(D14=1,13-E14,10+D14)),0)</f>
        <v>0</v>
      </c>
      <c r="M14" s="144"/>
      <c r="N14" s="145"/>
      <c r="O14" s="140">
        <f ca="1">OFFSET(Очки!$A$2,I14,G14+OFFSET(Очки!$A$18,0,$C$31-1)-1)</f>
        <v>9</v>
      </c>
      <c r="P14" s="144">
        <f ca="1">IF(I14&lt;H14,OFFSET(Очки!$A$20,2+H14-I14,IF(G14=1,13-H14,10+G14)),0)</f>
        <v>0</v>
      </c>
      <c r="Q14" s="144"/>
      <c r="R14" s="142"/>
      <c r="S14" s="146">
        <f t="shared" ca="1" si="0"/>
        <v>19</v>
      </c>
    </row>
    <row r="15" spans="1:19" ht="15.75">
      <c r="A15" s="138">
        <f ca="1">RANK(S15,S$6:OFFSET(S$6,0,0,COUNTA(B$6:B$30)))</f>
        <v>10</v>
      </c>
      <c r="B15" s="47" t="s">
        <v>105</v>
      </c>
      <c r="C15" s="139" t="s">
        <v>43</v>
      </c>
      <c r="D15" s="140">
        <v>1</v>
      </c>
      <c r="E15" s="141">
        <v>3</v>
      </c>
      <c r="F15" s="142">
        <v>10</v>
      </c>
      <c r="G15" s="143">
        <v>1</v>
      </c>
      <c r="H15" s="144">
        <v>1</v>
      </c>
      <c r="I15" s="141">
        <v>8</v>
      </c>
      <c r="J15" s="139"/>
      <c r="K15" s="140">
        <f ca="1">OFFSET(Очки!$A$2,F15,D15+OFFSET(Очки!$A$18,0,$C$31-1)-1)</f>
        <v>8.5</v>
      </c>
      <c r="L15" s="144">
        <f ca="1">IF(F15&lt;E15,OFFSET(Очки!$A$20,2+E15-F15,IF(D15=1,13-E15,10+D15)),0)</f>
        <v>0</v>
      </c>
      <c r="M15" s="144"/>
      <c r="N15" s="145"/>
      <c r="O15" s="140">
        <f ca="1">OFFSET(Очки!$A$2,I15,G15+OFFSET(Очки!$A$18,0,$C$31-1)-1)</f>
        <v>9.5</v>
      </c>
      <c r="P15" s="144">
        <f ca="1">IF(I15&lt;H15,OFFSET(Очки!$A$20,2+H15-I15,IF(G15=1,13-H15,10+G15)),0)</f>
        <v>0</v>
      </c>
      <c r="Q15" s="144"/>
      <c r="R15" s="142"/>
      <c r="S15" s="146">
        <f t="shared" ca="1" si="0"/>
        <v>18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ref="S16:S30" ca="1" si="1">SUM(J16:R16)</f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1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1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1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1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1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1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15">
    <sortCondition ref="A6:A15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0">
    <cfRule type="expression" dxfId="9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paperSize="9" scale="75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topLeftCell="A4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107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 hidden="1">
      <c r="A6" s="31">
        <f ca="1">RANK(S6,S$6:OFFSET(S$6,0,0,COUNTA(B$6:B$30)))</f>
        <v>1</v>
      </c>
      <c r="B6" s="150" t="s">
        <v>109</v>
      </c>
      <c r="C6" s="100">
        <v>10</v>
      </c>
      <c r="D6" s="34">
        <v>1</v>
      </c>
      <c r="E6" s="35">
        <v>4</v>
      </c>
      <c r="F6" s="36">
        <v>1</v>
      </c>
      <c r="G6" s="37">
        <v>1</v>
      </c>
      <c r="H6" s="38">
        <v>10</v>
      </c>
      <c r="I6" s="35">
        <v>3</v>
      </c>
      <c r="J6" s="94"/>
      <c r="K6" s="86">
        <f ca="1">OFFSET(Очки!$A$2,F6,D6+OFFSET(Очки!$A$18,0,$C$31-1)-1)</f>
        <v>15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OFFSET(Очки!$A$2,I6,G6+OFFSET(Очки!$A$18,0,$C$31-1)-1)</f>
        <v>13</v>
      </c>
      <c r="P6" s="87">
        <f ca="1">IF(I6&lt;H6,OFFSET(Очки!$A$20,2+H6-I6,IF(G6=1,13-H6,10+G6)),0)</f>
        <v>7.3999999999999995</v>
      </c>
      <c r="Q6" s="87">
        <v>2.5</v>
      </c>
      <c r="R6" s="88"/>
      <c r="S6" s="101">
        <f t="shared" ref="S6:S25" ca="1" si="0">SUM(J6:R6)</f>
        <v>42.6</v>
      </c>
    </row>
    <row r="7" spans="1:19" ht="15.75">
      <c r="A7" s="40">
        <f ca="1">RANK(S7,S$6:OFFSET(S$6,0,0,COUNTA(B$6:B$30)))</f>
        <v>2</v>
      </c>
      <c r="B7" s="47" t="s">
        <v>117</v>
      </c>
      <c r="C7" s="33" t="s">
        <v>43</v>
      </c>
      <c r="D7" s="42">
        <v>1</v>
      </c>
      <c r="E7" s="43">
        <v>10</v>
      </c>
      <c r="F7" s="44">
        <v>7</v>
      </c>
      <c r="G7" s="45">
        <v>1</v>
      </c>
      <c r="H7" s="46">
        <v>9</v>
      </c>
      <c r="I7" s="43">
        <v>10</v>
      </c>
      <c r="J7" s="95">
        <v>2.5</v>
      </c>
      <c r="K7" s="89">
        <f ca="1">OFFSET(Очки!$A$2,F7,D7+OFFSET(Очки!$A$18,0,$C$31-1)-1)</f>
        <v>10</v>
      </c>
      <c r="L7" s="39">
        <f ca="1">IF(F7&lt;E7,OFFSET(Очки!$A$20,2+E7-F7,IF(D7=1,13-E7,10+D7)),0)</f>
        <v>3.5999999999999996</v>
      </c>
      <c r="M7" s="39">
        <v>2</v>
      </c>
      <c r="N7" s="92"/>
      <c r="O7" s="89">
        <f ca="1">OFFSET(Очки!$A$2,I7,G7+OFFSET(Очки!$A$18,0,$C$31-1)-1)</f>
        <v>8.5</v>
      </c>
      <c r="P7" s="39">
        <f ca="1">IF(I7&lt;H7,OFFSET(Очки!$A$20,2+H7-I7,IF(G7=1,13-H7,10+G7)),0)</f>
        <v>0</v>
      </c>
      <c r="Q7" s="39">
        <v>1.5</v>
      </c>
      <c r="R7" s="90"/>
      <c r="S7" s="102">
        <f t="shared" ca="1" si="0"/>
        <v>28.1</v>
      </c>
    </row>
    <row r="8" spans="1:19" ht="15.75" hidden="1">
      <c r="A8" s="40">
        <f ca="1">RANK(S8,S$6:OFFSET(S$6,0,0,COUNTA(B$6:B$30)))</f>
        <v>3</v>
      </c>
      <c r="B8" s="147" t="s">
        <v>108</v>
      </c>
      <c r="C8" s="33" t="s">
        <v>43</v>
      </c>
      <c r="D8" s="42">
        <v>1</v>
      </c>
      <c r="E8" s="43">
        <v>7</v>
      </c>
      <c r="F8" s="44">
        <v>6</v>
      </c>
      <c r="G8" s="45">
        <v>1</v>
      </c>
      <c r="H8" s="46">
        <v>3</v>
      </c>
      <c r="I8" s="43">
        <v>2</v>
      </c>
      <c r="J8" s="95">
        <v>1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1.1000000000000001</v>
      </c>
      <c r="M8" s="39"/>
      <c r="N8" s="92"/>
      <c r="O8" s="89">
        <f ca="1">OFFSET(Очки!$A$2,I8,G8+OFFSET(Очки!$A$18,0,$C$31-1)-1)</f>
        <v>14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27.3</v>
      </c>
    </row>
    <row r="9" spans="1:19" ht="15.75">
      <c r="A9" s="40">
        <f ca="1">RANK(S9,S$6:OFFSET(S$6,0,0,COUNTA(B$6:B$30)))</f>
        <v>4</v>
      </c>
      <c r="B9" s="47" t="s">
        <v>118</v>
      </c>
      <c r="C9" s="33">
        <v>2.5</v>
      </c>
      <c r="D9" s="42">
        <v>1</v>
      </c>
      <c r="E9" s="43">
        <v>5</v>
      </c>
      <c r="F9" s="44">
        <v>4</v>
      </c>
      <c r="G9" s="45">
        <v>1</v>
      </c>
      <c r="H9" s="46">
        <v>7</v>
      </c>
      <c r="I9" s="43">
        <v>4</v>
      </c>
      <c r="J9" s="95"/>
      <c r="K9" s="89">
        <f ca="1">OFFSET(Очки!$A$2,F9,D9+OFFSET(Очки!$A$18,0,$C$31-1)-1)</f>
        <v>12</v>
      </c>
      <c r="L9" s="39">
        <f ca="1">IF(F9&lt;E9,OFFSET(Очки!$A$20,2+E9-F9,IF(D9=1,13-E9,10+D9)),0)</f>
        <v>0.9</v>
      </c>
      <c r="M9" s="39">
        <v>1</v>
      </c>
      <c r="N9" s="92">
        <v>-3</v>
      </c>
      <c r="O9" s="89">
        <f ca="1">OFFSET(Очки!$A$2,I9,G9+OFFSET(Очки!$A$18,0,$C$31-1)-1)</f>
        <v>12</v>
      </c>
      <c r="P9" s="39">
        <f ca="1">IF(I9&lt;H9,OFFSET(Очки!$A$20,2+H9-I9,IF(G9=1,13-H9,10+G9)),0)</f>
        <v>3</v>
      </c>
      <c r="Q9" s="39">
        <v>2</v>
      </c>
      <c r="R9" s="90">
        <v>-1</v>
      </c>
      <c r="S9" s="102">
        <f t="shared" ca="1" si="0"/>
        <v>26.9</v>
      </c>
    </row>
    <row r="10" spans="1:19" ht="15.75" hidden="1">
      <c r="A10" s="40">
        <f ca="1">RANK(S10,S$6:OFFSET(S$6,0,0,COUNTA(B$6:B$30)))</f>
        <v>5</v>
      </c>
      <c r="B10" s="147" t="s">
        <v>76</v>
      </c>
      <c r="C10" s="33"/>
      <c r="D10" s="42">
        <v>1</v>
      </c>
      <c r="E10" s="43">
        <v>8</v>
      </c>
      <c r="F10" s="44">
        <v>10</v>
      </c>
      <c r="G10" s="45">
        <v>1</v>
      </c>
      <c r="H10" s="46">
        <v>1</v>
      </c>
      <c r="I10" s="43">
        <v>1</v>
      </c>
      <c r="J10" s="95">
        <v>1.5</v>
      </c>
      <c r="K10" s="89">
        <f ca="1">OFFSET(Очки!$A$2,F10,D10+OFFSET(Очки!$A$18,0,$C$31-1)-1)</f>
        <v>8.5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</v>
      </c>
    </row>
    <row r="11" spans="1:19" ht="15.75">
      <c r="A11" s="40">
        <f ca="1">RANK(S11,S$6:OFFSET(S$6,0,0,COUNTA(B$6:B$30)))</f>
        <v>6</v>
      </c>
      <c r="B11" s="48" t="s">
        <v>119</v>
      </c>
      <c r="C11" s="33" t="s">
        <v>43</v>
      </c>
      <c r="D11" s="42">
        <v>1</v>
      </c>
      <c r="E11" s="43">
        <v>6</v>
      </c>
      <c r="F11" s="44">
        <v>5</v>
      </c>
      <c r="G11" s="45">
        <v>1</v>
      </c>
      <c r="H11" s="46">
        <v>4</v>
      </c>
      <c r="I11" s="43">
        <v>6</v>
      </c>
      <c r="J11" s="95">
        <v>0.5</v>
      </c>
      <c r="K11" s="89">
        <f ca="1">OFFSET(Очки!$A$2,F11,D11+OFFSET(Очки!$A$18,0,$C$31-1)-1)</f>
        <v>11</v>
      </c>
      <c r="L11" s="39">
        <f ca="1">IF(F11&lt;E11,OFFSET(Очки!$A$20,2+E11-F11,IF(D11=1,13-E11,10+D11)),0)</f>
        <v>1</v>
      </c>
      <c r="M11" s="39"/>
      <c r="N11" s="92"/>
      <c r="O11" s="89">
        <f ca="1">OFFSET(Очки!$A$2,I11,G11+OFFSET(Очки!$A$18,0,$C$31-1)-1)</f>
        <v>10.5</v>
      </c>
      <c r="P11" s="39">
        <f ca="1">IF(I11&lt;H11,OFFSET(Очки!$A$20,2+H11-I11,IF(G11=1,13-H11,10+G11)),0)</f>
        <v>0</v>
      </c>
      <c r="Q11" s="39">
        <v>1</v>
      </c>
      <c r="R11" s="90"/>
      <c r="S11" s="102">
        <f t="shared" ca="1" si="0"/>
        <v>24</v>
      </c>
    </row>
    <row r="12" spans="1:19" ht="15.75" hidden="1">
      <c r="A12" s="40">
        <f ca="1">RANK(S12,S$6:OFFSET(S$6,0,0,COUNTA(B$6:B$30)))</f>
        <v>7</v>
      </c>
      <c r="B12" s="147" t="s">
        <v>110</v>
      </c>
      <c r="C12" s="33" t="s">
        <v>43</v>
      </c>
      <c r="D12" s="42">
        <v>1</v>
      </c>
      <c r="E12" s="43">
        <v>2</v>
      </c>
      <c r="F12" s="44">
        <v>2</v>
      </c>
      <c r="G12" s="45">
        <v>1</v>
      </c>
      <c r="H12" s="46">
        <v>8</v>
      </c>
      <c r="I12" s="43">
        <v>7</v>
      </c>
      <c r="J12" s="95"/>
      <c r="K12" s="89">
        <f ca="1">OFFSET(Очки!$A$2,F12,D12+OFFSET(Очки!$A$18,0,$C$31-1)-1)</f>
        <v>14</v>
      </c>
      <c r="L12" s="39">
        <f ca="1">IF(F12&lt;E12,OFFSET(Очки!$A$20,2+E12-F12,IF(D12=1,13-E12,10+D12)),0)</f>
        <v>0</v>
      </c>
      <c r="M12" s="39">
        <v>1.5</v>
      </c>
      <c r="N12" s="92">
        <v>-3</v>
      </c>
      <c r="O12" s="89">
        <f ca="1">OFFSET(Очки!$A$2,I12,G12+OFFSET(Очки!$A$18,0,$C$31-1)-1)</f>
        <v>10</v>
      </c>
      <c r="P12" s="39">
        <f ca="1">IF(I12&lt;H12,OFFSET(Очки!$A$20,2+H12-I12,IF(G12=1,13-H12,10+G12)),0)</f>
        <v>1.2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RANK(S13,S$6:OFFSET(S$6,0,0,COUNTA(B$6:B$30)))</f>
        <v>8</v>
      </c>
      <c r="B13" s="48" t="s">
        <v>120</v>
      </c>
      <c r="C13" s="33" t="s">
        <v>43</v>
      </c>
      <c r="D13" s="42">
        <v>1</v>
      </c>
      <c r="E13" s="43">
        <v>9</v>
      </c>
      <c r="F13" s="44">
        <v>9</v>
      </c>
      <c r="G13" s="45">
        <v>1</v>
      </c>
      <c r="H13" s="46">
        <v>6</v>
      </c>
      <c r="I13" s="43">
        <v>5</v>
      </c>
      <c r="J13" s="95">
        <v>2</v>
      </c>
      <c r="K13" s="89">
        <f ca="1">OFFSET(Очки!$A$2,F13,D13+OFFSET(Очки!$A$18,0,$C$31-1)-1)</f>
        <v>9</v>
      </c>
      <c r="L13" s="39">
        <f ca="1">IF(F13&lt;E13,OFFSET(Очки!$A$20,2+E13-F13,IF(D13=1,13-E13,10+D13)),0)</f>
        <v>0</v>
      </c>
      <c r="M13" s="39">
        <v>0.5</v>
      </c>
      <c r="N13" s="92"/>
      <c r="O13" s="89">
        <f ca="1">OFFSET(Очки!$A$2,I13,G13+OFFSET(Очки!$A$18,0,$C$31-1)-1)</f>
        <v>11</v>
      </c>
      <c r="P13" s="39">
        <f ca="1">IF(I13&lt;H13,OFFSET(Очки!$A$20,2+H13-I13,IF(G13=1,13-H13,10+G13)),0)</f>
        <v>1</v>
      </c>
      <c r="Q13" s="39"/>
      <c r="R13" s="90"/>
      <c r="S13" s="102">
        <f t="shared" ca="1" si="0"/>
        <v>23.5</v>
      </c>
    </row>
    <row r="14" spans="1:19" ht="15.75">
      <c r="A14" s="40">
        <f ca="1">RANK(S14,S$6:OFFSET(S$6,0,0,COUNTA(B$6:B$30)))</f>
        <v>9</v>
      </c>
      <c r="B14" s="41" t="s">
        <v>121</v>
      </c>
      <c r="C14" s="33" t="s">
        <v>43</v>
      </c>
      <c r="D14" s="42">
        <v>1</v>
      </c>
      <c r="E14" s="43">
        <v>1</v>
      </c>
      <c r="F14" s="44">
        <v>3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OFFSET(Очки!$A$2,F14,D14+OFFSET(Очки!$A$18,0,$C$31-1)-1)</f>
        <v>13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</v>
      </c>
      <c r="P14" s="39">
        <f ca="1">IF(I14&lt;H14,OFFSET(Очки!$A$20,2+H14-I14,IF(G14=1,13-H14,10+G14)),0)</f>
        <v>0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RANK(S15,S$6:OFFSET(S$6,0,0,COUNTA(B$6:B$30)))</f>
        <v>10</v>
      </c>
      <c r="B15" s="48" t="s">
        <v>122</v>
      </c>
      <c r="C15" s="33">
        <v>7.5</v>
      </c>
      <c r="D15" s="42">
        <v>1</v>
      </c>
      <c r="E15" s="43">
        <v>3</v>
      </c>
      <c r="F15" s="149">
        <v>7</v>
      </c>
      <c r="G15" s="45">
        <v>2</v>
      </c>
      <c r="H15" s="46">
        <v>10</v>
      </c>
      <c r="I15" s="43">
        <v>3</v>
      </c>
      <c r="J15" s="95"/>
      <c r="K15" s="89">
        <f ca="1">OFFSET(Очки!$A$2,F15,D15+OFFSET(Очки!$A$18,0,$C$31-1)-1)</f>
        <v>10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7.5</v>
      </c>
      <c r="P15" s="39">
        <f ca="1">IF(I15&lt;H15,OFFSET(Очки!$A$20,2+H15-I15,IF(G15=1,13-H15,10+G15)),0)</f>
        <v>4.9000000000000004</v>
      </c>
      <c r="Q15" s="39"/>
      <c r="R15" s="90"/>
      <c r="S15" s="102">
        <f t="shared" ca="1" si="0"/>
        <v>22.4</v>
      </c>
    </row>
    <row r="16" spans="1:19" ht="15.75">
      <c r="A16" s="40">
        <f ca="1">RANK(S16,S$6:OFFSET(S$6,0,0,COUNTA(B$6:B$30)))</f>
        <v>11</v>
      </c>
      <c r="B16" s="47" t="s">
        <v>114</v>
      </c>
      <c r="C16" s="33"/>
      <c r="D16" s="42">
        <v>2</v>
      </c>
      <c r="E16" s="43">
        <v>5</v>
      </c>
      <c r="F16" s="44">
        <v>1</v>
      </c>
      <c r="G16" s="45">
        <v>2</v>
      </c>
      <c r="H16" s="46">
        <v>9</v>
      </c>
      <c r="I16" s="43">
        <v>5</v>
      </c>
      <c r="J16" s="95"/>
      <c r="K16" s="89">
        <f ca="1">OFFSET(Очки!$A$2,F16,D16+OFFSET(Очки!$A$18,0,$C$31-1)-1)</f>
        <v>9.5</v>
      </c>
      <c r="L16" s="39">
        <f ca="1">IF(F16&lt;E16,OFFSET(Очки!$A$20,2+E16-F16,IF(D16=1,13-E16,10+D16)),0)</f>
        <v>2.8</v>
      </c>
      <c r="M16" s="39"/>
      <c r="N16" s="92"/>
      <c r="O16" s="89">
        <f ca="1">OFFSET(Очки!$A$2,I16,G16+OFFSET(Очки!$A$18,0,$C$31-1)-1)</f>
        <v>5.5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20.6</v>
      </c>
    </row>
    <row r="17" spans="1:19" ht="15.75">
      <c r="A17" s="40">
        <f ca="1">RANK(S17,S$6:OFFSET(S$6,0,0,COUNTA(B$6:B$30)))</f>
        <v>12</v>
      </c>
      <c r="B17" s="47" t="s">
        <v>123</v>
      </c>
      <c r="C17" s="33">
        <v>15</v>
      </c>
      <c r="D17" s="42">
        <v>2</v>
      </c>
      <c r="E17" s="43">
        <v>8</v>
      </c>
      <c r="F17" s="44">
        <v>2</v>
      </c>
      <c r="G17" s="45">
        <v>2</v>
      </c>
      <c r="H17" s="46">
        <v>7</v>
      </c>
      <c r="I17" s="43">
        <v>7</v>
      </c>
      <c r="J17" s="95"/>
      <c r="K17" s="89">
        <f ca="1">OFFSET(Очки!$A$2,F17,D17+OFFSET(Очки!$A$18,0,$C$31-1)-1)</f>
        <v>8.5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OFFSET(Очки!$A$2,I17,G17+OFFSET(Очки!$A$18,0,$C$31-1)-1)</f>
        <v>4.5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17.2</v>
      </c>
    </row>
    <row r="18" spans="1:19" ht="15.75">
      <c r="A18" s="40">
        <f ca="1">RANK(S18,S$6:OFFSET(S$6,0,0,COUNTA(B$6:B$30)))</f>
        <v>13</v>
      </c>
      <c r="B18" s="32" t="s">
        <v>124</v>
      </c>
      <c r="C18" s="33">
        <v>15</v>
      </c>
      <c r="D18" s="42">
        <v>2</v>
      </c>
      <c r="E18" s="43">
        <v>9</v>
      </c>
      <c r="F18" s="44">
        <v>4</v>
      </c>
      <c r="G18" s="45">
        <v>2</v>
      </c>
      <c r="H18" s="46">
        <v>8</v>
      </c>
      <c r="I18" s="43">
        <v>6</v>
      </c>
      <c r="J18" s="95"/>
      <c r="K18" s="89">
        <f ca="1">OFFSET(Очки!$A$2,F18,D18+OFFSET(Очки!$A$18,0,$C$31-1)-1)</f>
        <v>6.5</v>
      </c>
      <c r="L18" s="39">
        <f ca="1">IF(F18&lt;E18,OFFSET(Очки!$A$20,2+E18-F18,IF(D18=1,13-E18,10+D18)),0)</f>
        <v>3.5</v>
      </c>
      <c r="M18" s="39"/>
      <c r="N18" s="92"/>
      <c r="O18" s="89">
        <f ca="1">OFFSET(Очки!$A$2,I18,G18+OFFSET(Очки!$A$18,0,$C$31-1)-1)</f>
        <v>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16.399999999999999</v>
      </c>
    </row>
    <row r="19" spans="1:19" ht="15.75">
      <c r="A19" s="40">
        <f ca="1">RANK(S19,S$6:OFFSET(S$6,0,0,COUNTA(B$6:B$30)))</f>
        <v>14</v>
      </c>
      <c r="B19" s="47" t="s">
        <v>125</v>
      </c>
      <c r="C19" s="33">
        <v>10</v>
      </c>
      <c r="D19" s="42">
        <v>2</v>
      </c>
      <c r="E19" s="43">
        <v>2</v>
      </c>
      <c r="F19" s="44">
        <v>8</v>
      </c>
      <c r="G19" s="45">
        <v>2</v>
      </c>
      <c r="H19" s="46">
        <v>3</v>
      </c>
      <c r="I19" s="43">
        <v>1</v>
      </c>
      <c r="J19" s="95"/>
      <c r="K19" s="89">
        <f ca="1">OFFSET(Очки!$A$2,F19,D19+OFFSET(Очки!$A$18,0,$C$31-1)-1)</f>
        <v>4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14.9</v>
      </c>
    </row>
    <row r="20" spans="1:19" ht="15.75">
      <c r="A20" s="40">
        <f ca="1">RANK(S20,S$6:OFFSET(S$6,0,0,COUNTA(B$6:B$30)))</f>
        <v>15</v>
      </c>
      <c r="B20" s="32" t="s">
        <v>116</v>
      </c>
      <c r="C20" s="33" t="s">
        <v>43</v>
      </c>
      <c r="D20" s="42">
        <v>2</v>
      </c>
      <c r="E20" s="43">
        <v>10</v>
      </c>
      <c r="F20" s="44">
        <v>6</v>
      </c>
      <c r="G20" s="45">
        <v>1</v>
      </c>
      <c r="H20" s="46">
        <v>2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2.8</v>
      </c>
      <c r="M20" s="39"/>
      <c r="N20" s="92"/>
      <c r="O20" s="89">
        <f ca="1">OFFSET(Очки!$A$2,I20,G20+OFFSET(Очки!$A$18,0,$C$31-1)-1)</f>
        <v>9.5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14.3</v>
      </c>
    </row>
    <row r="21" spans="1:19" ht="15.75">
      <c r="A21" s="40">
        <f ca="1">RANK(S21,S$6:OFFSET(S$6,0,0,COUNTA(B$6:B$30)))</f>
        <v>16</v>
      </c>
      <c r="B21" s="47" t="s">
        <v>115</v>
      </c>
      <c r="C21" s="33">
        <v>2.5</v>
      </c>
      <c r="D21" s="42">
        <v>2</v>
      </c>
      <c r="E21" s="43">
        <v>6</v>
      </c>
      <c r="F21" s="44">
        <v>5</v>
      </c>
      <c r="G21" s="45">
        <v>2</v>
      </c>
      <c r="H21" s="46">
        <v>6</v>
      </c>
      <c r="I21" s="43">
        <v>4</v>
      </c>
      <c r="J21" s="95"/>
      <c r="K21" s="89">
        <f ca="1">OFFSET(Очки!$A$2,F21,D21+OFFSET(Очки!$A$18,0,$C$31-1)-1)</f>
        <v>5.5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OFFSET(Очки!$A$2,I21,G21+OFFSET(Очки!$A$18,0,$C$31-1)-1)</f>
        <v>6.5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14.1</v>
      </c>
    </row>
    <row r="22" spans="1:19" ht="15.75">
      <c r="A22" s="40">
        <f ca="1">RANK(S22,S$6:OFFSET(S$6,0,0,COUNTA(B$6:B$30)))</f>
        <v>16</v>
      </c>
      <c r="B22" s="48" t="s">
        <v>126</v>
      </c>
      <c r="C22" s="33">
        <v>10</v>
      </c>
      <c r="D22" s="42">
        <v>2</v>
      </c>
      <c r="E22" s="43">
        <v>7</v>
      </c>
      <c r="F22" s="44">
        <v>9</v>
      </c>
      <c r="G22" s="45">
        <v>2</v>
      </c>
      <c r="H22" s="46">
        <v>5</v>
      </c>
      <c r="I22" s="43">
        <v>2</v>
      </c>
      <c r="J22" s="95"/>
      <c r="K22" s="89">
        <f ca="1">OFFSET(Очки!$A$2,F22,D22+OFFSET(Очки!$A$18,0,$C$31-1)-1)</f>
        <v>3.5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8.5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14.1</v>
      </c>
    </row>
    <row r="23" spans="1:19" ht="15.75">
      <c r="A23" s="40">
        <f ca="1">RANK(S23,S$6:OFFSET(S$6,0,0,COUNTA(B$6:B$30)))</f>
        <v>18</v>
      </c>
      <c r="B23" s="47" t="s">
        <v>127</v>
      </c>
      <c r="C23" s="33" t="s">
        <v>43</v>
      </c>
      <c r="D23" s="42">
        <v>2</v>
      </c>
      <c r="E23" s="43">
        <v>3</v>
      </c>
      <c r="F23" s="44">
        <v>3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OFFSET(Очки!$A$2,F23,D23+OFFSET(Очки!$A$18,0,$C$31-1)-1)</f>
        <v>7.5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11</v>
      </c>
    </row>
    <row r="24" spans="1:19" ht="15.75">
      <c r="A24" s="40">
        <f ca="1">RANK(S24,S$6:OFFSET(S$6,0,0,COUNTA(B$6:B$30)))</f>
        <v>19</v>
      </c>
      <c r="B24" s="47" t="s">
        <v>112</v>
      </c>
      <c r="C24" s="33"/>
      <c r="D24" s="42">
        <v>2</v>
      </c>
      <c r="E24" s="43">
        <v>4</v>
      </c>
      <c r="F24" s="44">
        <v>7</v>
      </c>
      <c r="G24" s="45">
        <v>2</v>
      </c>
      <c r="H24" s="46">
        <v>2</v>
      </c>
      <c r="I24" s="43">
        <v>8</v>
      </c>
      <c r="J24" s="95"/>
      <c r="K24" s="89">
        <f ca="1">OFFSET(Очки!$A$2,F24,D24+OFFSET(Очки!$A$18,0,$C$31-1)-1)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4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8.5</v>
      </c>
    </row>
    <row r="25" spans="1:19" ht="15.75">
      <c r="A25" s="40">
        <f ca="1">RANK(S25,S$6:OFFSET(S$6,0,0,COUNTA(B$6:B$30)))</f>
        <v>20</v>
      </c>
      <c r="B25" s="115" t="s">
        <v>111</v>
      </c>
      <c r="C25" s="33">
        <v>10</v>
      </c>
      <c r="D25" s="42">
        <v>2</v>
      </c>
      <c r="E25" s="43">
        <v>1</v>
      </c>
      <c r="F25" s="44">
        <v>10</v>
      </c>
      <c r="G25" s="45">
        <v>2</v>
      </c>
      <c r="H25" s="46">
        <v>1</v>
      </c>
      <c r="I25" s="43">
        <v>10</v>
      </c>
      <c r="J25" s="95"/>
      <c r="K25" s="89">
        <f ca="1">OFFSET(Очки!$A$2,F25,D25+OFFSET(Очки!$A$18,0,$C$31-1)-1)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30" ca="1" si="1">SUM(J26:R26)</f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20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5">
    <sortCondition ref="A6:A25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8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5" sqref="B1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133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 hidden="1">
      <c r="A6" s="31">
        <f ca="1">RANK(S6,S$6:OFFSET(S$6,0,0,COUNTA(B$6:B$30)))</f>
        <v>1</v>
      </c>
      <c r="B6" s="153" t="s">
        <v>136</v>
      </c>
      <c r="C6" s="100" t="s">
        <v>43</v>
      </c>
      <c r="D6" s="34">
        <v>1</v>
      </c>
      <c r="E6" s="35">
        <v>7</v>
      </c>
      <c r="F6" s="36">
        <v>3</v>
      </c>
      <c r="G6" s="37">
        <v>1</v>
      </c>
      <c r="H6" s="38">
        <v>9</v>
      </c>
      <c r="I6" s="35">
        <v>2</v>
      </c>
      <c r="J6" s="94">
        <v>1</v>
      </c>
      <c r="K6" s="86">
        <f ca="1">OFFSET(Очки!$A$2,F6,D6+OFFSET(Очки!$A$18,0,$C$31-1)-1)</f>
        <v>13</v>
      </c>
      <c r="L6" s="87">
        <f ca="1">IF(F6&lt;E6,OFFSET(Очки!$A$20,2+E6-F6,IF(D6=1,13-E6,10+D6)),0)</f>
        <v>3.8</v>
      </c>
      <c r="M6" s="87">
        <v>2</v>
      </c>
      <c r="N6" s="91"/>
      <c r="O6" s="86">
        <f ca="1">OFFSET(Очки!$A$2,I6,G6+OFFSET(Очки!$A$18,0,$C$31-1)-1)</f>
        <v>14</v>
      </c>
      <c r="P6" s="87">
        <f ca="1">IF(I6&lt;H6,OFFSET(Очки!$A$20,2+H6-I6,IF(G6=1,13-H6,10+G6)),0)</f>
        <v>6.9</v>
      </c>
      <c r="Q6" s="87">
        <v>1.5</v>
      </c>
      <c r="R6" s="88"/>
      <c r="S6" s="101">
        <f t="shared" ref="S6:S24" ca="1" si="0">SUM(J6:R6)</f>
        <v>42.199999999999996</v>
      </c>
    </row>
    <row r="7" spans="1:19" ht="15.75" hidden="1">
      <c r="A7" s="40">
        <f ca="1">RANK(S7,S$6:OFFSET(S$6,0,0,COUNTA(B$6:B$30)))</f>
        <v>2</v>
      </c>
      <c r="B7" s="115" t="s">
        <v>75</v>
      </c>
      <c r="C7" s="33" t="s">
        <v>43</v>
      </c>
      <c r="D7" s="42">
        <v>1</v>
      </c>
      <c r="E7" s="43">
        <v>9</v>
      </c>
      <c r="F7" s="44">
        <v>4</v>
      </c>
      <c r="G7" s="45">
        <v>1</v>
      </c>
      <c r="H7" s="46">
        <v>10</v>
      </c>
      <c r="I7" s="43">
        <v>5</v>
      </c>
      <c r="J7" s="95">
        <v>2</v>
      </c>
      <c r="K7" s="89">
        <f ca="1">OFFSET(Очки!$A$2,F7,D7+OFFSET(Очки!$A$18,0,$C$31-1)-1)</f>
        <v>12</v>
      </c>
      <c r="L7" s="39">
        <f ca="1">IF(F7&lt;E7,OFFSET(Очки!$A$20,2+E7-F7,IF(D7=1,13-E7,10+D7)),0)</f>
        <v>5.4</v>
      </c>
      <c r="M7" s="39">
        <v>2.5</v>
      </c>
      <c r="N7" s="92"/>
      <c r="O7" s="89">
        <f ca="1">OFFSET(Очки!$A$2,I7,G7+OFFSET(Очки!$A$18,0,$C$31-1)-1)</f>
        <v>11</v>
      </c>
      <c r="P7" s="39">
        <f ca="1">IF(I7&lt;H7,OFFSET(Очки!$A$20,2+H7-I7,IF(G7=1,13-H7,10+G7)),0)</f>
        <v>5.6999999999999993</v>
      </c>
      <c r="Q7" s="39">
        <v>2</v>
      </c>
      <c r="R7" s="90"/>
      <c r="S7" s="102">
        <f t="shared" ca="1" si="0"/>
        <v>40.599999999999994</v>
      </c>
    </row>
    <row r="8" spans="1:19" ht="15.75" hidden="1">
      <c r="A8" s="40">
        <f ca="1">RANK(S8,S$6:OFFSET(S$6,0,0,COUNTA(B$6:B$30)))</f>
        <v>3</v>
      </c>
      <c r="B8" s="117" t="s">
        <v>110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1</v>
      </c>
      <c r="J8" s="95">
        <v>1.5</v>
      </c>
      <c r="K8" s="89">
        <f ca="1">OFFSET(Очки!$A$2,F8,D8+OFFSET(Очки!$A$18,0,$C$31-1)-1)</f>
        <v>10.5</v>
      </c>
      <c r="L8" s="39">
        <f ca="1">IF(F8&lt;E8,OFFSET(Очки!$A$20,2+E8-F8,IF(D8=1,13-E8,10+D8)),0)</f>
        <v>2.2999999999999998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2.2000000000000002</v>
      </c>
      <c r="Q8" s="39">
        <v>2.5</v>
      </c>
      <c r="R8" s="90"/>
      <c r="S8" s="102">
        <f t="shared" ca="1" si="0"/>
        <v>34</v>
      </c>
    </row>
    <row r="9" spans="1:19" ht="15.75" hidden="1">
      <c r="A9" s="40">
        <f ca="1">RANK(S9,S$6:OFFSET(S$6,0,0,COUNTA(B$6:B$30)))</f>
        <v>4</v>
      </c>
      <c r="B9" s="115" t="s">
        <v>76</v>
      </c>
      <c r="C9" s="33">
        <v>15</v>
      </c>
      <c r="D9" s="42">
        <v>1</v>
      </c>
      <c r="E9" s="43">
        <v>10</v>
      </c>
      <c r="F9" s="44">
        <v>5</v>
      </c>
      <c r="G9" s="45">
        <v>1</v>
      </c>
      <c r="H9" s="46">
        <v>6</v>
      </c>
      <c r="I9" s="43">
        <v>6</v>
      </c>
      <c r="J9" s="95">
        <v>2.5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5.6999999999999993</v>
      </c>
      <c r="M9" s="39">
        <v>0.5</v>
      </c>
      <c r="N9" s="92"/>
      <c r="O9" s="89">
        <f ca="1">OFFSET(Очки!$A$2,I9,G9+OFFSET(Очки!$A$18,0,$C$31-1)-1)</f>
        <v>10.5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30.2</v>
      </c>
    </row>
    <row r="10" spans="1:19" ht="15.75" hidden="1">
      <c r="A10" s="40">
        <f ca="1">RANK(S10,S$6:OFFSET(S$6,0,0,COUNTA(B$6:B$30)))</f>
        <v>5</v>
      </c>
      <c r="B10" s="115" t="s">
        <v>135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8</v>
      </c>
      <c r="I10" s="43">
        <v>8</v>
      </c>
      <c r="J10" s="95"/>
      <c r="K10" s="89">
        <f ca="1">OFFSET(Очки!$A$2,F10,D10+OFFSET(Очки!$A$18,0,$C$31-1)-1)</f>
        <v>15</v>
      </c>
      <c r="L10" s="39">
        <f ca="1">IF(F10&lt;E10,OFFSET(Очки!$A$20,2+E10-F10,IF(D10=1,13-E10,10+D10)),0)</f>
        <v>1.4</v>
      </c>
      <c r="M10" s="39">
        <v>1.5</v>
      </c>
      <c r="N10" s="92"/>
      <c r="O10" s="89">
        <f ca="1">OFFSET(Очки!$A$2,I10,G10+OFFSET(Очки!$A$18,0,$C$31-1)-1)</f>
        <v>9.5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>
      <c r="A11" s="40">
        <v>1</v>
      </c>
      <c r="B11" s="47" t="s">
        <v>119</v>
      </c>
      <c r="C11" s="33" t="s">
        <v>43</v>
      </c>
      <c r="D11" s="42">
        <v>1</v>
      </c>
      <c r="E11" s="43">
        <v>4</v>
      </c>
      <c r="F11" s="44">
        <v>2</v>
      </c>
      <c r="G11" s="45">
        <v>1</v>
      </c>
      <c r="H11" s="46">
        <v>7</v>
      </c>
      <c r="I11" s="43">
        <v>4</v>
      </c>
      <c r="J11" s="95"/>
      <c r="K11" s="89">
        <f ca="1">OFFSET(Очки!$A$2,F11,D11+OFFSET(Очки!$A$18,0,$C$31-1)-1)</f>
        <v>14</v>
      </c>
      <c r="L11" s="39">
        <f ca="1">IF(F11&lt;E11,OFFSET(Очки!$A$20,2+E11-F11,IF(D11=1,13-E11,10+D11)),0)</f>
        <v>1.5</v>
      </c>
      <c r="M11" s="39">
        <v>1</v>
      </c>
      <c r="N11" s="92">
        <v>-7</v>
      </c>
      <c r="O11" s="89">
        <f ca="1">OFFSET(Очки!$A$2,I11,G11+OFFSET(Очки!$A$18,0,$C$31-1)-1)</f>
        <v>12</v>
      </c>
      <c r="P11" s="39">
        <f ca="1">IF(I11&lt;H11,OFFSET(Очки!$A$20,2+H11-I11,IF(G11=1,13-H11,10+G11)),0)</f>
        <v>3</v>
      </c>
      <c r="Q11" s="39">
        <v>1</v>
      </c>
      <c r="R11" s="90">
        <v>-3</v>
      </c>
      <c r="S11" s="102">
        <f t="shared" ca="1" si="0"/>
        <v>22.5</v>
      </c>
    </row>
    <row r="12" spans="1:19" ht="15.75">
      <c r="A12" s="40">
        <v>2</v>
      </c>
      <c r="B12" s="47" t="s">
        <v>118</v>
      </c>
      <c r="C12" s="33">
        <v>7.5</v>
      </c>
      <c r="D12" s="42">
        <v>1</v>
      </c>
      <c r="E12" s="43">
        <v>2</v>
      </c>
      <c r="F12" s="44">
        <v>8</v>
      </c>
      <c r="G12" s="45">
        <v>2</v>
      </c>
      <c r="H12" s="46">
        <v>5</v>
      </c>
      <c r="I12" s="43">
        <v>1</v>
      </c>
      <c r="J12" s="95"/>
      <c r="K12" s="89">
        <f ca="1">OFFSET(Очки!$A$2,F12,D12+OFFSET(Очки!$A$18,0,$C$31-1)-1)</f>
        <v>9.5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9.5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21.8</v>
      </c>
    </row>
    <row r="13" spans="1:19" ht="15.75" hidden="1">
      <c r="A13" s="40">
        <f ca="1">RANK(S13,S$6:OFFSET(S$6,0,0,COUNTA(B$6:B$30)))</f>
        <v>8</v>
      </c>
      <c r="B13" s="152" t="s">
        <v>74</v>
      </c>
      <c r="C13" s="33" t="s">
        <v>43</v>
      </c>
      <c r="D13" s="42">
        <v>1</v>
      </c>
      <c r="E13" s="43">
        <v>6</v>
      </c>
      <c r="F13" s="44">
        <v>7</v>
      </c>
      <c r="G13" s="45">
        <v>1</v>
      </c>
      <c r="H13" s="46">
        <v>5</v>
      </c>
      <c r="I13" s="43">
        <v>7</v>
      </c>
      <c r="J13" s="95">
        <v>0.5</v>
      </c>
      <c r="K13" s="89">
        <f ca="1">OFFSET(Очки!$A$2,F13,D13+OFFSET(Очки!$A$18,0,$C$31-1)-1)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10</v>
      </c>
      <c r="P13" s="39">
        <f ca="1">IF(I13&lt;H13,OFFSET(Очки!$A$20,2+H13-I13,IF(G13=1,13-H13,10+G13)),0)</f>
        <v>0</v>
      </c>
      <c r="Q13" s="39">
        <v>0.5</v>
      </c>
      <c r="R13" s="90"/>
      <c r="S13" s="102">
        <f t="shared" ca="1" si="0"/>
        <v>21</v>
      </c>
    </row>
    <row r="14" spans="1:19" ht="15.75">
      <c r="A14" s="40">
        <v>3</v>
      </c>
      <c r="B14" s="48" t="s">
        <v>121</v>
      </c>
      <c r="C14" s="33" t="s">
        <v>43</v>
      </c>
      <c r="D14" s="42">
        <v>1</v>
      </c>
      <c r="E14" s="43">
        <v>1</v>
      </c>
      <c r="F14" s="44">
        <v>10</v>
      </c>
      <c r="G14" s="45">
        <v>1</v>
      </c>
      <c r="H14" s="46">
        <v>9</v>
      </c>
      <c r="I14" s="43">
        <v>8</v>
      </c>
      <c r="J14" s="95"/>
      <c r="K14" s="89">
        <f ca="1">OFFSET(Очки!$A$2,F14,D14+OFFSET(Очки!$A$18,0,$C$31-1)-1)</f>
        <v>8.5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9.5</v>
      </c>
      <c r="P14" s="39">
        <f ca="1">IF(I14&lt;H14,OFFSET(Очки!$A$20,2+H14-I14,IF(G14=1,13-H14,10+G14)),0)</f>
        <v>1.2</v>
      </c>
      <c r="Q14" s="39"/>
      <c r="R14" s="90"/>
      <c r="S14" s="102">
        <f t="shared" ca="1" si="0"/>
        <v>19.2</v>
      </c>
    </row>
    <row r="15" spans="1:19" ht="15.75">
      <c r="A15" s="40">
        <v>4</v>
      </c>
      <c r="B15" s="48" t="s">
        <v>80</v>
      </c>
      <c r="C15" s="33">
        <v>20</v>
      </c>
      <c r="D15" s="42">
        <v>2</v>
      </c>
      <c r="E15" s="43">
        <v>4</v>
      </c>
      <c r="F15" s="44">
        <v>2</v>
      </c>
      <c r="G15" s="45">
        <v>1</v>
      </c>
      <c r="H15" s="46">
        <v>2</v>
      </c>
      <c r="I15" s="43">
        <v>9</v>
      </c>
      <c r="J15" s="95"/>
      <c r="K15" s="89">
        <f ca="1">OFFSET(Очки!$A$2,F15,D15+OFFSET(Очки!$A$18,0,$C$31-1)-1)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OFFSET(Очки!$A$2,I15,G15+OFFSET(Очки!$A$18,0,$C$31-1)-1)</f>
        <v>9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18.899999999999999</v>
      </c>
    </row>
    <row r="16" spans="1:19" ht="15.75">
      <c r="A16" s="40">
        <v>5</v>
      </c>
      <c r="B16" s="32" t="s">
        <v>117</v>
      </c>
      <c r="C16" s="33" t="s">
        <v>43</v>
      </c>
      <c r="D16" s="42">
        <v>2</v>
      </c>
      <c r="E16" s="43">
        <v>8</v>
      </c>
      <c r="F16" s="44">
        <v>3</v>
      </c>
      <c r="G16" s="45">
        <v>2</v>
      </c>
      <c r="H16" s="46">
        <v>4</v>
      </c>
      <c r="I16" s="43">
        <v>2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3.5</v>
      </c>
      <c r="M16" s="39"/>
      <c r="N16" s="92"/>
      <c r="O16" s="89">
        <f ca="1">OFFSET(Очки!$A$2,I16,G16+OFFSET(Очки!$A$18,0,$C$31-1)-1)</f>
        <v>8.5</v>
      </c>
      <c r="P16" s="39">
        <f ca="1">IF(I16&lt;H16,OFFSET(Очки!$A$20,2+H16-I16,IF(G16=1,13-H16,10+G16)),0)</f>
        <v>1.4</v>
      </c>
      <c r="Q16" s="39"/>
      <c r="R16" s="90">
        <v>-4</v>
      </c>
      <c r="S16" s="102">
        <f t="shared" ca="1" si="0"/>
        <v>16.899999999999999</v>
      </c>
    </row>
    <row r="17" spans="1:19" ht="15.75">
      <c r="A17" s="40">
        <v>6</v>
      </c>
      <c r="B17" s="47" t="s">
        <v>89</v>
      </c>
      <c r="C17" s="33" t="s">
        <v>43</v>
      </c>
      <c r="D17" s="42">
        <v>2</v>
      </c>
      <c r="E17" s="43">
        <v>5</v>
      </c>
      <c r="F17" s="44">
        <v>5</v>
      </c>
      <c r="G17" s="45">
        <v>2</v>
      </c>
      <c r="H17" s="46">
        <v>9</v>
      </c>
      <c r="I17" s="43">
        <v>4</v>
      </c>
      <c r="J17" s="95"/>
      <c r="K17" s="89">
        <f ca="1">OFFSET(Очки!$A$2,F17,D17+OFFSET(Очки!$A$18,0,$C$31-1)-1)</f>
        <v>5.5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6.5</v>
      </c>
      <c r="P17" s="39">
        <f ca="1">IF(I17&lt;H17,OFFSET(Очки!$A$20,2+H17-I17,IF(G17=1,13-H17,10+G17)),0)</f>
        <v>3.5</v>
      </c>
      <c r="Q17" s="39"/>
      <c r="R17" s="90"/>
      <c r="S17" s="102">
        <f t="shared" ca="1" si="0"/>
        <v>15.5</v>
      </c>
    </row>
    <row r="18" spans="1:19" ht="15.75">
      <c r="A18" s="40">
        <v>7</v>
      </c>
      <c r="B18" s="47" t="s">
        <v>130</v>
      </c>
      <c r="C18" s="33">
        <v>20</v>
      </c>
      <c r="D18" s="42">
        <v>2</v>
      </c>
      <c r="E18" s="43">
        <v>9</v>
      </c>
      <c r="F18" s="44">
        <v>1</v>
      </c>
      <c r="G18" s="45">
        <v>1</v>
      </c>
      <c r="H18" s="46">
        <v>3</v>
      </c>
      <c r="I18" s="43">
        <v>3</v>
      </c>
      <c r="J18" s="95"/>
      <c r="K18" s="89">
        <f ca="1">OFFSET(Очки!$A$2,F18,D18+OFFSET(Очки!$A$18,0,$C$31-1)-1)</f>
        <v>9.5</v>
      </c>
      <c r="L18" s="39">
        <f ca="1">IF(F18&lt;E18,OFFSET(Очки!$A$20,2+E18-F18,IF(D18=1,13-E18,10+D18)),0)</f>
        <v>5.6</v>
      </c>
      <c r="M18" s="39"/>
      <c r="N18" s="92">
        <f>-3-3</f>
        <v>-6</v>
      </c>
      <c r="O18" s="89">
        <f ca="1">OFFSET(Очки!$A$2,I18,G18+OFFSET(Очки!$A$18,0,$C$31-1)-1)</f>
        <v>13</v>
      </c>
      <c r="P18" s="39">
        <f ca="1">IF(I18&lt;H18,OFFSET(Очки!$A$20,2+H18-I18,IF(G18=1,13-H18,10+G18)),0)</f>
        <v>0</v>
      </c>
      <c r="Q18" s="39"/>
      <c r="R18" s="90">
        <v>-7</v>
      </c>
      <c r="S18" s="102">
        <f t="shared" ca="1" si="0"/>
        <v>15.100000000000001</v>
      </c>
    </row>
    <row r="19" spans="1:19" ht="15.75">
      <c r="A19" s="40">
        <v>8</v>
      </c>
      <c r="B19" s="107" t="s">
        <v>137</v>
      </c>
      <c r="C19" s="33" t="s">
        <v>43</v>
      </c>
      <c r="D19" s="42">
        <v>1</v>
      </c>
      <c r="E19" s="43">
        <v>5</v>
      </c>
      <c r="F19" s="44">
        <v>9</v>
      </c>
      <c r="G19" s="45">
        <v>2</v>
      </c>
      <c r="H19" s="46">
        <v>3</v>
      </c>
      <c r="I19" s="43">
        <v>5</v>
      </c>
      <c r="J19" s="95"/>
      <c r="K19" s="89">
        <f ca="1">OFFSET(Очки!$A$2,F19,D19+OFFSET(Очки!$A$18,0,$C$31-1)-1)</f>
        <v>9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14.5</v>
      </c>
    </row>
    <row r="20" spans="1:19" ht="15.75">
      <c r="A20" s="40">
        <v>9</v>
      </c>
      <c r="B20" s="47" t="s">
        <v>132</v>
      </c>
      <c r="C20" s="33" t="s">
        <v>43</v>
      </c>
      <c r="D20" s="42">
        <v>2</v>
      </c>
      <c r="E20" s="43">
        <v>6</v>
      </c>
      <c r="F20" s="44">
        <v>7</v>
      </c>
      <c r="G20" s="45">
        <v>2</v>
      </c>
      <c r="H20" s="46">
        <v>6</v>
      </c>
      <c r="I20" s="43">
        <v>3</v>
      </c>
      <c r="J20" s="95"/>
      <c r="K20" s="89">
        <f ca="1">OFFSET(Очки!$A$2,F20,D20+OFFSET(Очки!$A$18,0,$C$31-1)-1)</f>
        <v>4.5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7.5</v>
      </c>
      <c r="P20" s="39">
        <f ca="1">IF(I20&lt;H20,OFFSET(Очки!$A$20,2+H20-I20,IF(G20=1,13-H20,10+G20)),0)</f>
        <v>2.1</v>
      </c>
      <c r="Q20" s="39"/>
      <c r="R20" s="90"/>
      <c r="S20" s="102">
        <f t="shared" ca="1" si="0"/>
        <v>14.1</v>
      </c>
    </row>
    <row r="21" spans="1:19" ht="15.75">
      <c r="A21" s="40">
        <v>10</v>
      </c>
      <c r="B21" s="47" t="s">
        <v>124</v>
      </c>
      <c r="C21" s="33">
        <v>12.5</v>
      </c>
      <c r="D21" s="42">
        <v>2</v>
      </c>
      <c r="E21" s="43">
        <v>1</v>
      </c>
      <c r="F21" s="44">
        <v>2</v>
      </c>
      <c r="G21" s="45">
        <v>2</v>
      </c>
      <c r="H21" s="46">
        <v>7</v>
      </c>
      <c r="I21" s="43">
        <v>8</v>
      </c>
      <c r="J21" s="95"/>
      <c r="K21" s="89">
        <f ca="1">OFFSET(Очки!$A$2,F21,D21+OFFSET(Очки!$A$18,0,$C$31-1)-1)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4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12.5</v>
      </c>
    </row>
    <row r="22" spans="1:19" ht="15.75">
      <c r="A22" s="40">
        <v>11</v>
      </c>
      <c r="B22" s="47" t="s">
        <v>134</v>
      </c>
      <c r="C22" s="33" t="s">
        <v>43</v>
      </c>
      <c r="D22" s="42">
        <v>2</v>
      </c>
      <c r="E22" s="43">
        <v>2</v>
      </c>
      <c r="F22" s="44">
        <v>8</v>
      </c>
      <c r="G22" s="45">
        <v>2</v>
      </c>
      <c r="H22" s="46">
        <v>1</v>
      </c>
      <c r="I22" s="43">
        <v>6</v>
      </c>
      <c r="J22" s="95"/>
      <c r="K22" s="89">
        <f ca="1">OFFSET(Очки!$A$2,F22,D22+OFFSET(Очки!$A$18,0,$C$31-1)-1)</f>
        <v>4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v>12</v>
      </c>
      <c r="B23" s="48" t="s">
        <v>81</v>
      </c>
      <c r="C23" s="33" t="s">
        <v>43</v>
      </c>
      <c r="D23" s="42">
        <v>2</v>
      </c>
      <c r="E23" s="43">
        <v>3</v>
      </c>
      <c r="F23" s="44">
        <v>8</v>
      </c>
      <c r="G23" s="45">
        <v>2</v>
      </c>
      <c r="H23" s="46">
        <v>2</v>
      </c>
      <c r="I23" s="43">
        <v>9</v>
      </c>
      <c r="J23" s="95"/>
      <c r="K23" s="89">
        <f ca="1">OFFSET(Очки!$A$2,F23,D23+OFFSET(Очки!$A$18,0,$C$31-1)-1)</f>
        <v>4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3.5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7.5</v>
      </c>
    </row>
    <row r="24" spans="1:19" ht="15.75">
      <c r="A24" s="40">
        <v>13</v>
      </c>
      <c r="B24" s="47" t="s">
        <v>60</v>
      </c>
      <c r="C24" s="33">
        <v>10</v>
      </c>
      <c r="D24" s="42">
        <v>2</v>
      </c>
      <c r="E24" s="43">
        <v>7</v>
      </c>
      <c r="F24" s="44">
        <v>6</v>
      </c>
      <c r="G24" s="45">
        <v>2</v>
      </c>
      <c r="H24" s="46">
        <v>8</v>
      </c>
      <c r="I24" s="43">
        <v>6</v>
      </c>
      <c r="J24" s="95"/>
      <c r="K24" s="89">
        <f ca="1">OFFSET(Очки!$A$2,F24,D24+OFFSET(Очки!$A$18,0,$C$31-1)-1)</f>
        <v>5</v>
      </c>
      <c r="L24" s="39">
        <f ca="1">IF(F24&lt;E24,OFFSET(Очки!$A$20,2+E24-F24,IF(D24=1,13-E24,10+D24)),0)</f>
        <v>0.7</v>
      </c>
      <c r="M24" s="39"/>
      <c r="N24" s="92">
        <v>-3</v>
      </c>
      <c r="O24" s="89">
        <f ca="1">OFFSET(Очки!$A$2,I24,G24+OFFSET(Очки!$A$18,0,$C$31-1)-1)</f>
        <v>5</v>
      </c>
      <c r="P24" s="39">
        <f ca="1">IF(I24&lt;H24,OFFSET(Очки!$A$20,2+H24-I24,IF(G24=1,13-H24,10+G24)),0)</f>
        <v>1.4</v>
      </c>
      <c r="Q24" s="39"/>
      <c r="R24" s="90">
        <v>-3</v>
      </c>
      <c r="S24" s="102">
        <f t="shared" ca="1" si="0"/>
        <v>6.1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ref="S25:S30" ca="1" si="1">SUM(J25:R25)</f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19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4">
    <sortCondition descending="1" ref="S6:S24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30">
    <cfRule type="expression" dxfId="7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6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138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 hidden="1">
      <c r="A6" s="31">
        <f ca="1">RANK(S6,S$6:OFFSET(S$6,0,0,COUNTA(B$6:B$35)))</f>
        <v>1</v>
      </c>
      <c r="B6" s="119" t="s">
        <v>109</v>
      </c>
      <c r="C6" s="100">
        <v>10</v>
      </c>
      <c r="D6" s="34">
        <v>1</v>
      </c>
      <c r="E6" s="35">
        <v>6</v>
      </c>
      <c r="F6" s="36">
        <v>2</v>
      </c>
      <c r="G6" s="37">
        <v>1</v>
      </c>
      <c r="H6" s="38">
        <v>11</v>
      </c>
      <c r="I6" s="35">
        <v>7</v>
      </c>
      <c r="J6" s="94"/>
      <c r="K6" s="86">
        <f ca="1">OFFSET(Очки!$A$2,F6,D6+OFFSET(Очки!$A$18,0,$C$36-1)-1)</f>
        <v>14</v>
      </c>
      <c r="L6" s="87">
        <f ca="1">IF(F6&lt;E6,OFFSET(Очки!$A$20,2+E6-F6,IF(D6=1,13-E6,10+D6)),0)</f>
        <v>3.4000000000000004</v>
      </c>
      <c r="M6" s="87">
        <v>2.5</v>
      </c>
      <c r="N6" s="91"/>
      <c r="O6" s="86">
        <f ca="1">OFFSET(Очки!$A$2,I6,G6+OFFSET(Очки!$A$18,0,$C$36-1)-1)</f>
        <v>10</v>
      </c>
      <c r="P6" s="87">
        <f ca="1">IF(I6&lt;H6,OFFSET(Очки!$A$20,2+H6-I6,IF(G6=1,13-H6,10+G6)),0)</f>
        <v>4.9000000000000004</v>
      </c>
      <c r="Q6" s="87">
        <v>1</v>
      </c>
      <c r="R6" s="88"/>
      <c r="S6" s="101">
        <f t="shared" ref="S6:S27" ca="1" si="0">SUM(J6:R6)</f>
        <v>35.799999999999997</v>
      </c>
    </row>
    <row r="7" spans="1:19" ht="15.75">
      <c r="A7" s="40">
        <v>1</v>
      </c>
      <c r="B7" s="47" t="s">
        <v>117</v>
      </c>
      <c r="C7" s="33" t="s">
        <v>43</v>
      </c>
      <c r="D7" s="42">
        <v>1</v>
      </c>
      <c r="E7" s="43">
        <v>11</v>
      </c>
      <c r="F7" s="44">
        <v>9</v>
      </c>
      <c r="G7" s="45">
        <v>1</v>
      </c>
      <c r="H7" s="46">
        <v>8</v>
      </c>
      <c r="I7" s="43">
        <v>5</v>
      </c>
      <c r="J7" s="95">
        <v>2.5</v>
      </c>
      <c r="K7" s="89">
        <f ca="1">OFFSET(Очки!$A$2,F7,D7+OFFSET(Очки!$A$18,0,$C$36-1)-1)</f>
        <v>9</v>
      </c>
      <c r="L7" s="39">
        <f ca="1">IF(F7&lt;E7,OFFSET(Очки!$A$20,2+E7-F7,IF(D7=1,13-E7,10+D7)),0)</f>
        <v>2.5</v>
      </c>
      <c r="M7" s="39">
        <v>1</v>
      </c>
      <c r="N7" s="92"/>
      <c r="O7" s="89">
        <f ca="1">OFFSET(Очки!$A$2,I7,G7+OFFSET(Очки!$A$18,0,$C$36-1)-1)</f>
        <v>11</v>
      </c>
      <c r="P7" s="39">
        <f ca="1">IF(I7&lt;H7,OFFSET(Очки!$A$20,2+H7-I7,IF(G7=1,13-H7,10+G7)),0)</f>
        <v>3.3</v>
      </c>
      <c r="Q7" s="39">
        <v>2</v>
      </c>
      <c r="R7" s="90"/>
      <c r="S7" s="102">
        <f t="shared" ca="1" si="0"/>
        <v>31.3</v>
      </c>
    </row>
    <row r="8" spans="1:19" ht="15.75" hidden="1">
      <c r="A8" s="40">
        <f ca="1">RANK(S8,S$6:OFFSET(S$6,0,0,COUNTA(B$6:B$35)))</f>
        <v>3</v>
      </c>
      <c r="B8" s="115" t="s">
        <v>141</v>
      </c>
      <c r="C8" s="33">
        <v>2.5</v>
      </c>
      <c r="D8" s="42">
        <v>1</v>
      </c>
      <c r="E8" s="43">
        <v>8</v>
      </c>
      <c r="F8" s="44">
        <v>5</v>
      </c>
      <c r="G8" s="45">
        <v>1</v>
      </c>
      <c r="H8" s="46">
        <v>3</v>
      </c>
      <c r="I8" s="43">
        <v>1</v>
      </c>
      <c r="J8" s="95">
        <v>1</v>
      </c>
      <c r="K8" s="89">
        <f ca="1">OFFSET(Очки!$A$2,F8,D8+OFFSET(Очки!$A$18,0,$C$36-1)-1)</f>
        <v>11</v>
      </c>
      <c r="L8" s="39">
        <f ca="1">IF(F8&lt;E8,OFFSET(Очки!$A$20,2+E8-F8,IF(D8=1,13-E8,10+D8)),0)</f>
        <v>3.3</v>
      </c>
      <c r="M8" s="39"/>
      <c r="N8" s="92"/>
      <c r="O8" s="89">
        <f ca="1">OFFSET(Очки!$A$2,I8,G8+OFFSET(Очки!$A$18,0,$C$36-1)-1)</f>
        <v>15</v>
      </c>
      <c r="P8" s="39">
        <f ca="1">IF(I8&lt;H8,OFFSET(Очки!$A$20,2+H8-I8,IF(G8=1,13-H8,10+G8)),0)</f>
        <v>1.4</v>
      </c>
      <c r="Q8" s="39">
        <v>2.5</v>
      </c>
      <c r="R8" s="90">
        <v>-3</v>
      </c>
      <c r="S8" s="102">
        <f t="shared" ca="1" si="0"/>
        <v>31.200000000000003</v>
      </c>
    </row>
    <row r="9" spans="1:19" ht="15.75">
      <c r="A9" s="40">
        <v>2</v>
      </c>
      <c r="B9" s="47" t="s">
        <v>119</v>
      </c>
      <c r="C9" s="33"/>
      <c r="D9" s="42">
        <v>1</v>
      </c>
      <c r="E9" s="43">
        <v>7</v>
      </c>
      <c r="F9" s="44">
        <v>4</v>
      </c>
      <c r="G9" s="45">
        <v>1</v>
      </c>
      <c r="H9" s="46">
        <v>4</v>
      </c>
      <c r="I9" s="43">
        <v>3</v>
      </c>
      <c r="J9" s="95">
        <v>0.5</v>
      </c>
      <c r="K9" s="89">
        <f ca="1">OFFSET(Очки!$A$2,F9,D9+OFFSET(Очки!$A$18,0,$C$36-1)-1)</f>
        <v>12</v>
      </c>
      <c r="L9" s="39">
        <f ca="1">IF(F9&lt;E9,OFFSET(Очки!$A$20,2+E9-F9,IF(D9=1,13-E9,10+D9)),0)</f>
        <v>3</v>
      </c>
      <c r="M9" s="39"/>
      <c r="N9" s="92"/>
      <c r="O9" s="89">
        <f ca="1">OFFSET(Очки!$A$2,I9,G9+OFFSET(Очки!$A$18,0,$C$36-1)-1)</f>
        <v>13</v>
      </c>
      <c r="P9" s="39">
        <f ca="1">IF(I9&lt;H9,OFFSET(Очки!$A$20,2+H9-I9,IF(G9=1,13-H9,10+G9)),0)</f>
        <v>0.8</v>
      </c>
      <c r="Q9" s="39"/>
      <c r="R9" s="90"/>
      <c r="S9" s="102">
        <f t="shared" ca="1" si="0"/>
        <v>29.3</v>
      </c>
    </row>
    <row r="10" spans="1:19" ht="15.75">
      <c r="A10" s="40">
        <v>3</v>
      </c>
      <c r="B10" s="48" t="s">
        <v>121</v>
      </c>
      <c r="C10" s="33" t="s">
        <v>43</v>
      </c>
      <c r="D10" s="42">
        <v>1</v>
      </c>
      <c r="E10" s="43">
        <v>2</v>
      </c>
      <c r="F10" s="44">
        <v>6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OFFSET(Очки!$A$2,F10,D10+OFFSET(Очки!$A$18,0,$C$36-1)-1)</f>
        <v>10.5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OFFSET(Очки!$A$2,I10,G10+OFFSET(Очки!$A$18,0,$C$36-1)-1)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25.5</v>
      </c>
    </row>
    <row r="11" spans="1:19" ht="15.75" hidden="1">
      <c r="A11" s="40">
        <f ca="1">RANK(S11,S$6:OFFSET(S$6,0,0,COUNTA(B$6:B$35)))</f>
        <v>6</v>
      </c>
      <c r="B11" s="115" t="s">
        <v>75</v>
      </c>
      <c r="C11" s="33" t="s">
        <v>43</v>
      </c>
      <c r="D11" s="42">
        <v>1</v>
      </c>
      <c r="E11" s="43">
        <v>10</v>
      </c>
      <c r="F11" s="44">
        <v>8</v>
      </c>
      <c r="G11" s="45">
        <v>1</v>
      </c>
      <c r="H11" s="46">
        <v>10</v>
      </c>
      <c r="I11" s="43">
        <v>10</v>
      </c>
      <c r="J11" s="95">
        <v>2</v>
      </c>
      <c r="K11" s="89">
        <f ca="1">OFFSET(Очки!$A$2,F11,D11+OFFSET(Очки!$A$18,0,$C$36-1)-1)</f>
        <v>9.5</v>
      </c>
      <c r="L11" s="39">
        <f ca="1">IF(F11&lt;E11,OFFSET(Очки!$A$20,2+E11-F11,IF(D11=1,13-E11,10+D11)),0)</f>
        <v>2.4</v>
      </c>
      <c r="M11" s="39">
        <v>2</v>
      </c>
      <c r="N11" s="92"/>
      <c r="O11" s="89">
        <f ca="1">OFFSET(Очки!$A$2,I11,G11+OFFSET(Очки!$A$18,0,$C$36-1)-1)</f>
        <v>8.5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24.4</v>
      </c>
    </row>
    <row r="12" spans="1:19" ht="15.75">
      <c r="A12" s="40">
        <v>4</v>
      </c>
      <c r="B12" s="47" t="s">
        <v>144</v>
      </c>
      <c r="C12" s="33"/>
      <c r="D12" s="42">
        <v>1</v>
      </c>
      <c r="E12" s="43">
        <v>4</v>
      </c>
      <c r="F12" s="44">
        <v>3</v>
      </c>
      <c r="G12" s="45">
        <v>1</v>
      </c>
      <c r="H12" s="46">
        <v>6</v>
      </c>
      <c r="I12" s="43">
        <v>6</v>
      </c>
      <c r="J12" s="95"/>
      <c r="K12" s="89">
        <f ca="1">OFFSET(Очки!$A$2,F12,D12+OFFSET(Очки!$A$18,0,$C$36-1)-1)</f>
        <v>13</v>
      </c>
      <c r="L12" s="39">
        <f ca="1">IF(F12&lt;E12,OFFSET(Очки!$A$20,2+E12-F12,IF(D12=1,13-E12,10+D12)),0)</f>
        <v>0.8</v>
      </c>
      <c r="M12" s="39"/>
      <c r="N12" s="92"/>
      <c r="O12" s="89">
        <f ca="1">OFFSET(Очки!$A$2,I12,G12+OFFSET(Очки!$A$18,0,$C$36-1)-1)</f>
        <v>10.5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24.3</v>
      </c>
    </row>
    <row r="13" spans="1:19" ht="15.75">
      <c r="A13" s="40">
        <v>5</v>
      </c>
      <c r="B13" s="47" t="s">
        <v>124</v>
      </c>
      <c r="C13" s="33">
        <v>15</v>
      </c>
      <c r="D13" s="42">
        <v>1</v>
      </c>
      <c r="E13" s="43">
        <v>9</v>
      </c>
      <c r="F13" s="44">
        <v>10</v>
      </c>
      <c r="G13" s="45">
        <v>2</v>
      </c>
      <c r="H13" s="46">
        <v>9</v>
      </c>
      <c r="I13" s="43">
        <v>2</v>
      </c>
      <c r="J13" s="95">
        <v>1.5</v>
      </c>
      <c r="K13" s="89">
        <f ca="1">OFFSET(Очки!$A$2,F13,D13+OFFSET(Очки!$A$18,0,$C$36-1)-1)</f>
        <v>8.5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OFFSET(Очки!$A$2,I13,G13+OFFSET(Очки!$A$18,0,$C$36-1)-1)</f>
        <v>8</v>
      </c>
      <c r="P13" s="39">
        <f ca="1">IF(I13&lt;H13,OFFSET(Очки!$A$20,2+H13-I13,IF(G13=1,13-H13,10+G13)),0)</f>
        <v>4.9000000000000004</v>
      </c>
      <c r="Q13" s="39"/>
      <c r="R13" s="90"/>
      <c r="S13" s="102">
        <f t="shared" ca="1" si="0"/>
        <v>22.9</v>
      </c>
    </row>
    <row r="14" spans="1:19" ht="15.75">
      <c r="A14" s="40">
        <v>6</v>
      </c>
      <c r="B14" s="47" t="s">
        <v>89</v>
      </c>
      <c r="C14" s="33" t="s">
        <v>43</v>
      </c>
      <c r="D14" s="42">
        <v>1</v>
      </c>
      <c r="E14" s="43">
        <v>5</v>
      </c>
      <c r="F14" s="44">
        <v>7</v>
      </c>
      <c r="G14" s="45">
        <v>1</v>
      </c>
      <c r="H14" s="46">
        <v>2</v>
      </c>
      <c r="I14" s="43">
        <v>4</v>
      </c>
      <c r="J14" s="95"/>
      <c r="K14" s="89">
        <f ca="1">OFFSET(Очки!$A$2,F14,D14+OFFSET(Очки!$A$18,0,$C$36-1)-1)</f>
        <v>10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OFFSET(Очки!$A$2,I14,G14+OFFSET(Очки!$A$18,0,$C$36-1)-1)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7</v>
      </c>
      <c r="B15" s="47" t="s">
        <v>140</v>
      </c>
      <c r="C15" s="33" t="s">
        <v>43</v>
      </c>
      <c r="D15" s="42">
        <v>2</v>
      </c>
      <c r="E15" s="43">
        <v>8</v>
      </c>
      <c r="F15" s="44">
        <v>5</v>
      </c>
      <c r="G15" s="45">
        <v>2</v>
      </c>
      <c r="H15" s="46">
        <v>6</v>
      </c>
      <c r="I15" s="43">
        <v>1</v>
      </c>
      <c r="J15" s="95"/>
      <c r="K15" s="89">
        <f ca="1">OFFSET(Очки!$A$2,F15,D15+OFFSET(Очки!$A$18,0,$C$36-1)-1)</f>
        <v>5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OFFSET(Очки!$A$2,I15,G15+OFFSET(Очки!$A$18,0,$C$36-1)-1)</f>
        <v>9</v>
      </c>
      <c r="P15" s="39">
        <f ca="1">IF(I15&lt;H15,OFFSET(Очки!$A$20,2+H15-I15,IF(G15=1,13-H15,10+G15)),0)</f>
        <v>3.5</v>
      </c>
      <c r="Q15" s="39">
        <v>1.5</v>
      </c>
      <c r="R15" s="90"/>
      <c r="S15" s="102">
        <f t="shared" ca="1" si="0"/>
        <v>21.1</v>
      </c>
    </row>
    <row r="16" spans="1:19" ht="15.75" hidden="1">
      <c r="A16" s="40">
        <f ca="1">RANK(S16,S$6:OFFSET(S$6,0,0,COUNTA(B$6:B$35)))</f>
        <v>11</v>
      </c>
      <c r="B16" s="115" t="s">
        <v>110</v>
      </c>
      <c r="C16" s="33" t="s">
        <v>43</v>
      </c>
      <c r="D16" s="42">
        <v>1</v>
      </c>
      <c r="E16" s="43">
        <v>1</v>
      </c>
      <c r="F16" s="44">
        <v>1</v>
      </c>
      <c r="G16" s="45">
        <v>1</v>
      </c>
      <c r="H16" s="46">
        <v>5</v>
      </c>
      <c r="I16" s="43">
        <v>8</v>
      </c>
      <c r="J16" s="95"/>
      <c r="K16" s="89">
        <f ca="1">OFFSET(Очки!$A$2,F16,D16+OFFSET(Очки!$A$18,0,$C$36-1)-1)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OFFSET(Очки!$A$2,I16,G16+OFFSET(Очки!$A$18,0,$C$36-1)-1)</f>
        <v>9.5</v>
      </c>
      <c r="P16" s="39">
        <f ca="1">IF(I16&lt;H16,OFFSET(Очки!$A$20,2+H16-I16,IF(G16=1,13-H16,10+G16)),0)</f>
        <v>0</v>
      </c>
      <c r="Q16" s="39"/>
      <c r="R16" s="90">
        <v>-4</v>
      </c>
      <c r="S16" s="102">
        <f t="shared" ca="1" si="0"/>
        <v>20.5</v>
      </c>
    </row>
    <row r="17" spans="1:19" ht="15.75">
      <c r="A17" s="40">
        <v>8</v>
      </c>
      <c r="B17" s="32" t="s">
        <v>118</v>
      </c>
      <c r="C17" s="33">
        <v>7.5</v>
      </c>
      <c r="D17" s="42">
        <v>2</v>
      </c>
      <c r="E17" s="43">
        <v>11</v>
      </c>
      <c r="F17" s="44">
        <v>1</v>
      </c>
      <c r="G17" s="45">
        <v>1</v>
      </c>
      <c r="H17" s="46">
        <v>7</v>
      </c>
      <c r="I17" s="43">
        <v>9</v>
      </c>
      <c r="J17" s="95"/>
      <c r="K17" s="89">
        <f ca="1">OFFSET(Очки!$A$2,F17,D17+OFFSET(Очки!$A$18,0,$C$36-1)-1)</f>
        <v>9</v>
      </c>
      <c r="L17" s="39">
        <f ca="1">IF(F17&lt;E17,OFFSET(Очки!$A$20,2+E17-F17,IF(D17=1,13-E17,10+D17)),0)</f>
        <v>7</v>
      </c>
      <c r="M17" s="39">
        <v>0.5</v>
      </c>
      <c r="N17" s="92"/>
      <c r="O17" s="89">
        <f ca="1">OFFSET(Очки!$A$2,I17,G17+OFFSET(Очки!$A$18,0,$C$36-1)-1)</f>
        <v>9</v>
      </c>
      <c r="P17" s="39">
        <f ca="1">IF(I17&lt;H17,OFFSET(Очки!$A$20,2+H17-I17,IF(G17=1,13-H17,10+G17)),0)</f>
        <v>0</v>
      </c>
      <c r="Q17" s="39">
        <v>0.5</v>
      </c>
      <c r="R17" s="90">
        <f>-4-3</f>
        <v>-7</v>
      </c>
      <c r="S17" s="102">
        <f t="shared" ca="1" si="0"/>
        <v>19</v>
      </c>
    </row>
    <row r="18" spans="1:19" ht="15.75">
      <c r="A18" s="40">
        <v>9</v>
      </c>
      <c r="B18" s="47" t="s">
        <v>146</v>
      </c>
      <c r="C18" s="33"/>
      <c r="D18" s="42">
        <v>2</v>
      </c>
      <c r="E18" s="43">
        <v>6</v>
      </c>
      <c r="F18" s="44">
        <v>2</v>
      </c>
      <c r="G18" s="45">
        <v>2</v>
      </c>
      <c r="H18" s="46">
        <v>7</v>
      </c>
      <c r="I18" s="43">
        <v>4</v>
      </c>
      <c r="J18" s="95"/>
      <c r="K18" s="89">
        <f ca="1">OFFSET(Очки!$A$2,F18,D18+OFFSET(Очки!$A$18,0,$C$36-1)-1)</f>
        <v>8</v>
      </c>
      <c r="L18" s="39">
        <f ca="1">IF(F18&lt;E18,OFFSET(Очки!$A$20,2+E18-F18,IF(D18=1,13-E18,10+D18)),0)</f>
        <v>2.8</v>
      </c>
      <c r="M18" s="39"/>
      <c r="N18" s="92"/>
      <c r="O18" s="89">
        <f ca="1">OFFSET(Очки!$A$2,I18,G18+OFFSET(Очки!$A$18,0,$C$36-1)-1)</f>
        <v>6</v>
      </c>
      <c r="P18" s="39">
        <f ca="1">IF(I18&lt;H18,OFFSET(Очки!$A$20,2+H18-I18,IF(G18=1,13-H18,10+G18)),0)</f>
        <v>2.1</v>
      </c>
      <c r="Q18" s="39"/>
      <c r="R18" s="90"/>
      <c r="S18" s="102">
        <f t="shared" ca="1" si="0"/>
        <v>18.900000000000002</v>
      </c>
    </row>
    <row r="19" spans="1:19" ht="15.75">
      <c r="A19" s="40">
        <v>10</v>
      </c>
      <c r="B19" s="48" t="s">
        <v>132</v>
      </c>
      <c r="C19" s="33" t="s">
        <v>43</v>
      </c>
      <c r="D19" s="42">
        <v>1</v>
      </c>
      <c r="E19" s="43">
        <v>3</v>
      </c>
      <c r="F19" s="44">
        <v>11</v>
      </c>
      <c r="G19" s="45">
        <v>2</v>
      </c>
      <c r="H19" s="46">
        <v>11</v>
      </c>
      <c r="I19" s="43">
        <v>5</v>
      </c>
      <c r="J19" s="95"/>
      <c r="K19" s="89">
        <f ca="1">OFFSET(Очки!$A$2,F19,D19+OFFSET(Очки!$A$18,0,$C$36-1)-1)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OFFSET(Очки!$A$2,I19,G19+OFFSET(Очки!$A$18,0,$C$36-1)-1)</f>
        <v>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17.2</v>
      </c>
    </row>
    <row r="20" spans="1:19" ht="15.75">
      <c r="A20" s="40">
        <v>11</v>
      </c>
      <c r="B20" s="47" t="s">
        <v>142</v>
      </c>
      <c r="C20" s="33">
        <v>5</v>
      </c>
      <c r="D20" s="42">
        <v>2</v>
      </c>
      <c r="E20" s="43">
        <v>10</v>
      </c>
      <c r="F20" s="44">
        <v>3</v>
      </c>
      <c r="G20" s="45">
        <v>1</v>
      </c>
      <c r="H20" s="46">
        <v>9</v>
      </c>
      <c r="I20" s="43">
        <v>10</v>
      </c>
      <c r="J20" s="95"/>
      <c r="K20" s="89">
        <f ca="1">OFFSET(Очки!$A$2,F20,D20+OFFSET(Очки!$A$18,0,$C$36-1)-1)</f>
        <v>7</v>
      </c>
      <c r="L20" s="39">
        <f ca="1">IF(F20&lt;E20,OFFSET(Очки!$A$20,2+E20-F20,IF(D20=1,13-E20,10+D20)),0)</f>
        <v>4.9000000000000004</v>
      </c>
      <c r="M20" s="39">
        <v>1.5</v>
      </c>
      <c r="N20" s="92">
        <v>-3</v>
      </c>
      <c r="O20" s="89">
        <f ca="1">OFFSET(Очки!$A$2,I20,G20+OFFSET(Очки!$A$18,0,$C$36-1)-1)</f>
        <v>8.5</v>
      </c>
      <c r="P20" s="39">
        <f ca="1">IF(I20&lt;H20,OFFSET(Очки!$A$20,2+H20-I20,IF(G20=1,13-H20,10+G20)),0)</f>
        <v>0</v>
      </c>
      <c r="Q20" s="39"/>
      <c r="R20" s="90">
        <v>-3</v>
      </c>
      <c r="S20" s="102">
        <f t="shared" ca="1" si="0"/>
        <v>15.899999999999999</v>
      </c>
    </row>
    <row r="21" spans="1:19" ht="15.75">
      <c r="A21" s="40">
        <v>12</v>
      </c>
      <c r="B21" s="48" t="s">
        <v>134</v>
      </c>
      <c r="C21" s="33">
        <v>2.5</v>
      </c>
      <c r="D21" s="42">
        <v>2</v>
      </c>
      <c r="E21" s="43">
        <v>7</v>
      </c>
      <c r="F21" s="44">
        <v>6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OFFSET(Очки!$A$2,F21,D21+OFFSET(Очки!$A$18,0,$C$36-1)-1)</f>
        <v>4.5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OFFSET(Очки!$A$2,I21,G21+OFFSET(Очки!$A$18,0,$C$36-1)-1)</f>
        <v>4.5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11.1</v>
      </c>
    </row>
    <row r="22" spans="1:19" ht="15.75">
      <c r="A22" s="40">
        <v>13</v>
      </c>
      <c r="B22" s="47" t="s">
        <v>123</v>
      </c>
      <c r="C22" s="33">
        <v>15</v>
      </c>
      <c r="D22" s="42">
        <v>2</v>
      </c>
      <c r="E22" s="43">
        <v>9</v>
      </c>
      <c r="F22" s="44">
        <v>8</v>
      </c>
      <c r="G22" s="45">
        <v>2</v>
      </c>
      <c r="H22" s="46">
        <v>10</v>
      </c>
      <c r="I22" s="43">
        <v>7</v>
      </c>
      <c r="J22" s="95"/>
      <c r="K22" s="89">
        <f ca="1">OFFSET(Очки!$A$2,F22,D22+OFFSET(Очки!$A$18,0,$C$36-1)-1)</f>
        <v>3.5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OFFSET(Очки!$A$2,I22,G22+OFFSET(Очки!$A$18,0,$C$36-1)-1)</f>
        <v>4</v>
      </c>
      <c r="P22" s="39">
        <f ca="1">IF(I22&lt;H22,OFFSET(Очки!$A$20,2+H22-I22,IF(G22=1,13-H22,10+G22)),0)</f>
        <v>2.1</v>
      </c>
      <c r="Q22" s="39"/>
      <c r="R22" s="90"/>
      <c r="S22" s="102">
        <f t="shared" ca="1" si="0"/>
        <v>10.299999999999999</v>
      </c>
    </row>
    <row r="23" spans="1:19" ht="15.75">
      <c r="A23" s="40">
        <v>14</v>
      </c>
      <c r="B23" s="47" t="s">
        <v>60</v>
      </c>
      <c r="C23" s="33" t="s">
        <v>43</v>
      </c>
      <c r="D23" s="42">
        <v>2</v>
      </c>
      <c r="E23" s="43">
        <v>5</v>
      </c>
      <c r="F23" s="44">
        <v>4</v>
      </c>
      <c r="G23" s="45">
        <v>2</v>
      </c>
      <c r="H23" s="46">
        <v>4</v>
      </c>
      <c r="I23" s="43">
        <v>9</v>
      </c>
      <c r="J23" s="95"/>
      <c r="K23" s="89">
        <f ca="1">OFFSET(Очки!$A$2,F23,D23+OFFSET(Очки!$A$18,0,$C$36-1)-1)</f>
        <v>6</v>
      </c>
      <c r="L23" s="39">
        <f ca="1">IF(F23&lt;E23,OFFSET(Очки!$A$20,2+E23-F23,IF(D23=1,13-E23,10+D23)),0)</f>
        <v>0.7</v>
      </c>
      <c r="M23" s="39"/>
      <c r="N23" s="92"/>
      <c r="O23" s="89">
        <f ca="1">OFFSET(Очки!$A$2,I23,G23+OFFSET(Очки!$A$18,0,$C$36-1)-1)</f>
        <v>3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9.6999999999999993</v>
      </c>
    </row>
    <row r="24" spans="1:19" ht="15.75">
      <c r="A24" s="40">
        <v>15</v>
      </c>
      <c r="B24" s="47" t="s">
        <v>145</v>
      </c>
      <c r="C24" s="33" t="s">
        <v>43</v>
      </c>
      <c r="D24" s="42">
        <v>2</v>
      </c>
      <c r="E24" s="43">
        <v>1</v>
      </c>
      <c r="F24" s="44">
        <v>11</v>
      </c>
      <c r="G24" s="45">
        <v>2</v>
      </c>
      <c r="H24" s="46">
        <v>1</v>
      </c>
      <c r="I24" s="43">
        <v>3</v>
      </c>
      <c r="J24" s="95"/>
      <c r="K24" s="89">
        <f ca="1">OFFSET(Очки!$A$2,F24,D24+OFFSET(Очки!$A$18,0,$C$36-1)-1)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OFFSET(Очки!$A$2,I24,G24+OFFSET(Очки!$A$18,0,$C$36-1)-1)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v>16</v>
      </c>
      <c r="B25" s="32" t="s">
        <v>139</v>
      </c>
      <c r="C25" s="33">
        <v>5</v>
      </c>
      <c r="D25" s="42">
        <v>2</v>
      </c>
      <c r="E25" s="43">
        <v>3</v>
      </c>
      <c r="F25" s="44">
        <v>9</v>
      </c>
      <c r="G25" s="45">
        <v>2</v>
      </c>
      <c r="H25" s="46">
        <v>3</v>
      </c>
      <c r="I25" s="43">
        <v>8</v>
      </c>
      <c r="J25" s="95"/>
      <c r="K25" s="89">
        <f ca="1">OFFSET(Очки!$A$2,F25,D25+OFFSET(Очки!$A$18,0,$C$36-1)-1)</f>
        <v>3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OFFSET(Очки!$A$2,I25,G25+OFFSET(Очки!$A$18,0,$C$36-1)-1)</f>
        <v>3.5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6.5</v>
      </c>
    </row>
    <row r="26" spans="1:19" ht="15.75">
      <c r="A26" s="40">
        <v>17</v>
      </c>
      <c r="B26" s="41" t="s">
        <v>143</v>
      </c>
      <c r="C26" s="33">
        <v>15</v>
      </c>
      <c r="D26" s="42">
        <v>2</v>
      </c>
      <c r="E26" s="43">
        <v>2</v>
      </c>
      <c r="F26" s="44">
        <v>10</v>
      </c>
      <c r="G26" s="45">
        <v>2</v>
      </c>
      <c r="H26" s="46">
        <v>2</v>
      </c>
      <c r="I26" s="43">
        <v>10</v>
      </c>
      <c r="J26" s="95"/>
      <c r="K26" s="89">
        <f ca="1">OFFSET(Очки!$A$2,F26,D26+OFFSET(Очки!$A$18,0,$C$36-1)-1)</f>
        <v>2.5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OFFSET(Очки!$A$2,I26,G26+OFFSET(Очки!$A$18,0,$C$36-1)-1)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5</v>
      </c>
    </row>
    <row r="27" spans="1:19" ht="15.75">
      <c r="A27" s="40">
        <v>18</v>
      </c>
      <c r="B27" s="47" t="s">
        <v>147</v>
      </c>
      <c r="C27" s="33">
        <v>5</v>
      </c>
      <c r="D27" s="42">
        <v>2</v>
      </c>
      <c r="E27" s="43">
        <v>4</v>
      </c>
      <c r="F27" s="44">
        <v>6</v>
      </c>
      <c r="G27" s="45">
        <v>2</v>
      </c>
      <c r="H27" s="46">
        <v>5</v>
      </c>
      <c r="I27" s="43">
        <v>11</v>
      </c>
      <c r="J27" s="95"/>
      <c r="K27" s="89">
        <f ca="1">OFFSET(Очки!$A$2,F27,D27+OFFSET(Очки!$A$18,0,$C$36-1)-1)</f>
        <v>4.5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OFFSET(Очки!$A$2,I27,G27+OFFSET(Очки!$A$18,0,$C$36-1)-1)</f>
        <v>0</v>
      </c>
      <c r="P27" s="39">
        <f ca="1">IF(I27&lt;H27,OFFSET(Очки!$A$20,2+H27-I27,IF(G27=1,13-H27,10+G27)),0)</f>
        <v>0</v>
      </c>
      <c r="Q27" s="39"/>
      <c r="R27" s="90">
        <v>-3</v>
      </c>
      <c r="S27" s="102">
        <f t="shared" ca="1" si="0"/>
        <v>1.5</v>
      </c>
    </row>
    <row r="28" spans="1:19" ht="15.75" hidden="1">
      <c r="A28" s="40" t="e">
        <f ca="1">RANK(S28,S$6:OFFSET(S$6,0,0,COUNTA(B$6:B$35)))</f>
        <v>#N/A</v>
      </c>
      <c r="B28" s="47"/>
      <c r="C28" s="33"/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OFFSET(Очки!$A$2,F28,D28+OFFSET(Очки!$A$18,0,$C$36-1)-1)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OFFSET(Очки!$A$2,I28,G28+OFFSET(Очки!$A$18,0,$C$36-1)-1)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ref="S28:S35" ca="1" si="1">SUM(J28:R28)</f>
        <v>0</v>
      </c>
    </row>
    <row r="29" spans="1:19" ht="15.75" hidden="1">
      <c r="A29" s="40" t="e">
        <f ca="1">RANK(S29,S$6:OFFSET(S$6,0,0,COUNTA(B$6:B$35)))</f>
        <v>#N/A</v>
      </c>
      <c r="B29" s="47"/>
      <c r="C29" s="33"/>
      <c r="D29" s="42"/>
      <c r="E29" s="43"/>
      <c r="F29" s="44"/>
      <c r="G29" s="45"/>
      <c r="H29" s="46"/>
      <c r="I29" s="43"/>
      <c r="J29" s="95"/>
      <c r="K29" s="89">
        <f ca="1">OFFSET(Очки!$A$2,F29,D29+OFFSET(Очки!$A$18,0,$C$36-1)-1)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OFFSET(Очки!$A$2,I29,G29+OFFSET(Очки!$A$18,0,$C$36-1)-1)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RANK(S30,S$6:OFFSET(S$6,0,0,COUNTA(B$6:B$35)))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OFFSET(Очки!$A$2,F30,D30+OFFSET(Очки!$A$18,0,$C$36-1)-1)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OFFSET(Очки!$A$2,I30,G30+OFFSET(Очки!$A$18,0,$C$36-1)-1)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RANK(S31,S$6:OFFSET(S$6,0,0,COUNTA(B$6:B$35)))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OFFSET(Очки!$A$2,F31,D31+OFFSET(Очки!$A$18,0,$C$36-1)-1)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OFFSET(Очки!$A$2,I31,G31+OFFSET(Очки!$A$18,0,$C$36-1)-1)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RANK(S32,S$6:OFFSET(S$6,0,0,COUNTA(B$6:B$35)))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OFFSET(Очки!$A$2,F32,D32+OFFSET(Очки!$A$18,0,$C$36-1)-1)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OFFSET(Очки!$A$2,I32,G32+OFFSET(Очки!$A$18,0,$C$36-1)-1)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RANK(S33,S$6:OFFSET(S$6,0,0,COUNTA(B$6:B$35)))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OFFSET(Очки!$A$2,F33,D33+OFFSET(Очки!$A$18,0,$C$36-1)-1)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OFFSET(Очки!$A$2,I33,G33+OFFSET(Очки!$A$18,0,$C$36-1)-1)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RANK(S34,S$6:OFFSET(S$6,0,0,COUNTA(B$6:B$35)))</f>
        <v>#N/A</v>
      </c>
      <c r="B34" s="47"/>
      <c r="C34" s="33" t="s">
        <v>43</v>
      </c>
      <c r="D34" s="49"/>
      <c r="E34" s="50"/>
      <c r="F34" s="51"/>
      <c r="G34" s="45"/>
      <c r="H34" s="52"/>
      <c r="I34" s="50"/>
      <c r="J34" s="95"/>
      <c r="K34" s="89">
        <f ca="1">OFFSET(Очки!$A$2,F34,D34+OFFSET(Очки!$A$18,0,$C$36-1)-1)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OFFSET(Очки!$A$2,I34,G34+OFFSET(Очки!$A$18,0,$C$36-1)-1)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6.5" hidden="1" thickBot="1">
      <c r="A35" s="40" t="e">
        <f ca="1">RANK(S35,S$6:OFFSET(S$6,0,0,COUNTA(B$6:B$35)))</f>
        <v>#N/A</v>
      </c>
      <c r="B35" s="53"/>
      <c r="C35" s="54" t="s">
        <v>43</v>
      </c>
      <c r="D35" s="55"/>
      <c r="E35" s="56"/>
      <c r="F35" s="57"/>
      <c r="G35" s="58"/>
      <c r="H35" s="59"/>
      <c r="I35" s="56"/>
      <c r="J35" s="96"/>
      <c r="K35" s="55">
        <f ca="1">OFFSET(Очки!$A$2,F35,D35+OFFSET(Очки!$A$18,0,$C$36-1)-1)</f>
        <v>0</v>
      </c>
      <c r="L35" s="59">
        <f ca="1">IF(F35&lt;E35,OFFSET(Очки!$A$20,2+E35-F35,IF(D35=1,13-E35,10+D35)),0)</f>
        <v>0</v>
      </c>
      <c r="M35" s="59"/>
      <c r="N35" s="93"/>
      <c r="O35" s="55">
        <f ca="1">OFFSET(Очки!$A$2,I35,G35+OFFSET(Очки!$A$18,0,$C$36-1)-1)</f>
        <v>0</v>
      </c>
      <c r="P35" s="59">
        <f ca="1">IF(I35&lt;H35,OFFSET(Очки!$A$20,2+H35-I35,IF(G35=1,13-H35,10+G35)),0)</f>
        <v>0</v>
      </c>
      <c r="Q35" s="59"/>
      <c r="R35" s="57"/>
      <c r="S35" s="103">
        <f t="shared" ca="1" si="1"/>
        <v>0</v>
      </c>
    </row>
    <row r="36" spans="1:19" ht="15.75">
      <c r="A36" s="60"/>
      <c r="B36" s="61" t="s">
        <v>44</v>
      </c>
      <c r="C36" s="61">
        <f>COUNTA(B6:B35)</f>
        <v>22</v>
      </c>
      <c r="D36" s="62"/>
      <c r="E36" s="62"/>
      <c r="F36" s="63"/>
      <c r="G36" s="63"/>
      <c r="H36" s="63"/>
      <c r="I36" s="62"/>
      <c r="J36" s="63"/>
      <c r="K36" s="63"/>
      <c r="L36" s="63"/>
      <c r="M36" s="63"/>
      <c r="N36" s="63"/>
      <c r="O36" s="63"/>
      <c r="P36" s="63"/>
      <c r="Q36" s="63"/>
      <c r="R36" s="63"/>
      <c r="S36" s="63"/>
    </row>
  </sheetData>
  <sortState ref="A6:S27">
    <sortCondition descending="1" ref="S6:S27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5">
    <cfRule type="expression" dxfId="6" priority="2">
      <formula>AND(E6&gt;F6,L6=0)</formula>
    </cfRule>
  </conditionalFormatting>
  <conditionalFormatting sqref="P6:P3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1"/>
  <sheetViews>
    <sheetView zoomScale="80" zoomScaleNormal="80" workbookViewId="0">
      <selection activeCell="B14" sqref="B1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148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 hidden="1">
      <c r="A6" s="31">
        <f ca="1">RANK(S6,S$6:OFFSET(S$6,0,0,COUNTA(B$6:B$30)))</f>
        <v>1</v>
      </c>
      <c r="B6" s="119" t="s">
        <v>150</v>
      </c>
      <c r="C6" s="100">
        <v>5</v>
      </c>
      <c r="D6" s="34">
        <v>1</v>
      </c>
      <c r="E6" s="35">
        <v>7</v>
      </c>
      <c r="F6" s="36">
        <v>2</v>
      </c>
      <c r="G6" s="37">
        <v>1</v>
      </c>
      <c r="H6" s="38">
        <v>8</v>
      </c>
      <c r="I6" s="35">
        <v>5</v>
      </c>
      <c r="J6" s="94">
        <v>2</v>
      </c>
      <c r="K6" s="86">
        <f ca="1">OFFSET(Очки!$A$2,F6,D6+OFFSET(Очки!$A$18,0,$C$31-1)-1)</f>
        <v>14</v>
      </c>
      <c r="L6" s="87">
        <f ca="1">IF(F6&lt;E6,OFFSET(Очки!$A$20,2+E6-F6,IF(D6=1,13-E6,10+D6)),0)</f>
        <v>4.5</v>
      </c>
      <c r="M6" s="87">
        <v>2.5</v>
      </c>
      <c r="N6" s="91"/>
      <c r="O6" s="86">
        <f ca="1">OFFSET(Очки!$A$2,I6,G6+OFFSET(Очки!$A$18,0,$C$31-1)-1)</f>
        <v>11</v>
      </c>
      <c r="P6" s="87">
        <f ca="1">IF(I6&lt;H6,OFFSET(Очки!$A$20,2+H6-I6,IF(G6=1,13-H6,10+G6)),0)</f>
        <v>3.3</v>
      </c>
      <c r="Q6" s="87">
        <v>2.5</v>
      </c>
      <c r="R6" s="88"/>
      <c r="S6" s="101">
        <f t="shared" ref="S6:S21" ca="1" si="0">SUM(J6:R6)</f>
        <v>39.799999999999997</v>
      </c>
    </row>
    <row r="7" spans="1:19" ht="15.75">
      <c r="A7" s="40">
        <v>1</v>
      </c>
      <c r="B7" s="48" t="s">
        <v>142</v>
      </c>
      <c r="C7" s="33">
        <v>5</v>
      </c>
      <c r="D7" s="42">
        <v>1</v>
      </c>
      <c r="E7" s="43">
        <v>8</v>
      </c>
      <c r="F7" s="44">
        <v>6</v>
      </c>
      <c r="G7" s="45">
        <v>1</v>
      </c>
      <c r="H7" s="46">
        <v>7</v>
      </c>
      <c r="I7" s="43">
        <v>4</v>
      </c>
      <c r="J7" s="95">
        <v>2.5</v>
      </c>
      <c r="K7" s="89">
        <f ca="1">OFFSET(Очки!$A$2,F7,D7+OFFSET(Очки!$A$18,0,$C$31-1)-1)</f>
        <v>10.5</v>
      </c>
      <c r="L7" s="39">
        <f ca="1">IF(F7&lt;E7,OFFSET(Очки!$A$20,2+E7-F7,IF(D7=1,13-E7,10+D7)),0)</f>
        <v>2.2999999999999998</v>
      </c>
      <c r="M7" s="39">
        <v>2</v>
      </c>
      <c r="N7" s="92"/>
      <c r="O7" s="89">
        <f ca="1">OFFSET(Очки!$A$2,I7,G7+OFFSET(Очки!$A$18,0,$C$31-1)-1)</f>
        <v>12</v>
      </c>
      <c r="P7" s="39">
        <f ca="1">IF(I7&lt;H7,OFFSET(Очки!$A$20,2+H7-I7,IF(G7=1,13-H7,10+G7)),0)</f>
        <v>3</v>
      </c>
      <c r="Q7" s="39"/>
      <c r="R7" s="90">
        <v>-3</v>
      </c>
      <c r="S7" s="102">
        <f t="shared" ca="1" si="0"/>
        <v>29.299999999999997</v>
      </c>
    </row>
    <row r="8" spans="1:19" ht="15.75">
      <c r="A8" s="40">
        <v>2</v>
      </c>
      <c r="B8" s="47" t="s">
        <v>118</v>
      </c>
      <c r="C8" s="33">
        <v>2.5</v>
      </c>
      <c r="D8" s="42">
        <v>2</v>
      </c>
      <c r="E8" s="43">
        <v>6</v>
      </c>
      <c r="F8" s="44">
        <v>1</v>
      </c>
      <c r="G8" s="45">
        <v>1</v>
      </c>
      <c r="H8" s="46">
        <v>1</v>
      </c>
      <c r="I8" s="43">
        <v>1</v>
      </c>
      <c r="J8" s="95"/>
      <c r="K8" s="89">
        <f ca="1">OFFSET(Очки!$A$2,F8,D8+OFFSET(Очки!$A$18,0,$C$31-1)-1)</f>
        <v>10.5</v>
      </c>
      <c r="L8" s="39">
        <f ca="1">IF(F8&lt;E8,OFFSET(Очки!$A$20,2+E8-F8,IF(D8=1,13-E8,10+D8)),0)</f>
        <v>3.5</v>
      </c>
      <c r="M8" s="39"/>
      <c r="N8" s="92"/>
      <c r="O8" s="89">
        <f ca="1">OFFSET(Очки!$A$2,I8,G8+OFFSET(Очки!$A$18,0,$C$31-1)-1)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29</v>
      </c>
    </row>
    <row r="9" spans="1:19" ht="15.75">
      <c r="A9" s="40">
        <v>3</v>
      </c>
      <c r="B9" s="47" t="s">
        <v>121</v>
      </c>
      <c r="C9" s="33" t="s">
        <v>43</v>
      </c>
      <c r="D9" s="42">
        <v>1</v>
      </c>
      <c r="E9" s="43">
        <v>6</v>
      </c>
      <c r="F9" s="44">
        <v>5</v>
      </c>
      <c r="G9" s="45">
        <v>1</v>
      </c>
      <c r="H9" s="46">
        <v>3</v>
      </c>
      <c r="I9" s="43">
        <v>2</v>
      </c>
      <c r="J9" s="95">
        <v>1.5</v>
      </c>
      <c r="K9" s="89">
        <f ca="1">OFFSET(Очки!$A$2,F9,D9+OFFSET(Очки!$A$18,0,$C$31-1)-1)</f>
        <v>11</v>
      </c>
      <c r="L9" s="39">
        <f ca="1">IF(F9&lt;E9,OFFSET(Очки!$A$20,2+E9-F9,IF(D9=1,13-E9,10+D9)),0)</f>
        <v>1</v>
      </c>
      <c r="M9" s="39"/>
      <c r="N9" s="92"/>
      <c r="O9" s="89">
        <f ca="1">OFFSET(Очки!$A$2,I9,G9+OFFSET(Очки!$A$18,0,$C$31-1)-1)</f>
        <v>14</v>
      </c>
      <c r="P9" s="39">
        <f ca="1">IF(I9&lt;H9,OFFSET(Очки!$A$20,2+H9-I9,IF(G9=1,13-H9,10+G9)),0)</f>
        <v>0.7</v>
      </c>
      <c r="Q9" s="39">
        <v>0.5</v>
      </c>
      <c r="R9" s="90"/>
      <c r="S9" s="102">
        <f t="shared" ca="1" si="0"/>
        <v>28.7</v>
      </c>
    </row>
    <row r="10" spans="1:19" ht="15.75">
      <c r="A10" s="40">
        <v>4</v>
      </c>
      <c r="B10" s="47" t="s">
        <v>144</v>
      </c>
      <c r="C10" s="33">
        <v>15</v>
      </c>
      <c r="D10" s="42">
        <v>1</v>
      </c>
      <c r="E10" s="43">
        <v>5</v>
      </c>
      <c r="F10" s="44">
        <v>7</v>
      </c>
      <c r="G10" s="45">
        <v>1</v>
      </c>
      <c r="H10" s="46">
        <v>4</v>
      </c>
      <c r="I10" s="43">
        <v>3</v>
      </c>
      <c r="J10" s="95">
        <v>1</v>
      </c>
      <c r="K10" s="89">
        <f ca="1">OFFSET(Очки!$A$2,F10,D10+OFFSET(Очки!$A$18,0,$C$31-1)-1)</f>
        <v>10</v>
      </c>
      <c r="L10" s="39">
        <f ca="1">IF(F10&lt;E10,OFFSET(Очки!$A$20,2+E10-F10,IF(D10=1,13-E10,10+D10)),0)</f>
        <v>0</v>
      </c>
      <c r="M10" s="39">
        <v>0.5</v>
      </c>
      <c r="N10" s="92"/>
      <c r="O10" s="89">
        <f ca="1">OFFSET(Очки!$A$2,I10,G10+OFFSET(Очки!$A$18,0,$C$31-1)-1)</f>
        <v>13</v>
      </c>
      <c r="P10" s="39">
        <f ca="1">IF(I10&lt;H10,OFFSET(Очки!$A$20,2+H10-I10,IF(G10=1,13-H10,10+G10)),0)</f>
        <v>0.8</v>
      </c>
      <c r="Q10" s="39">
        <v>2</v>
      </c>
      <c r="R10" s="90"/>
      <c r="S10" s="102">
        <f t="shared" ca="1" si="0"/>
        <v>27.3</v>
      </c>
    </row>
    <row r="11" spans="1:19" ht="15.75" hidden="1">
      <c r="A11" s="40">
        <f ca="1">RANK(S11,S$6:OFFSET(S$6,0,0,COUNTA(B$6:B$30)))</f>
        <v>6</v>
      </c>
      <c r="B11" s="116" t="s">
        <v>136</v>
      </c>
      <c r="C11" s="33" t="s">
        <v>43</v>
      </c>
      <c r="D11" s="42">
        <v>2</v>
      </c>
      <c r="E11" s="43">
        <v>3</v>
      </c>
      <c r="F11" s="44">
        <v>1</v>
      </c>
      <c r="G11" s="45">
        <v>2</v>
      </c>
      <c r="H11" s="46">
        <v>8</v>
      </c>
      <c r="I11" s="43">
        <v>2</v>
      </c>
      <c r="J11" s="95"/>
      <c r="K11" s="89">
        <f ca="1">OFFSET(Очки!$A$2,F11,D11+OFFSET(Очки!$A$18,0,$C$31-1)-1)</f>
        <v>10.5</v>
      </c>
      <c r="L11" s="39">
        <f ca="1">IF(F11&lt;E11,OFFSET(Очки!$A$20,2+E11-F11,IF(D11=1,13-E11,10+D11)),0)</f>
        <v>1.4</v>
      </c>
      <c r="M11" s="39"/>
      <c r="N11" s="92"/>
      <c r="O11" s="89">
        <f ca="1">OFFSET(Очки!$A$2,I11,G11+OFFSET(Очки!$A$18,0,$C$31-1)-1)</f>
        <v>9.5</v>
      </c>
      <c r="P11" s="39">
        <f ca="1">IF(I11&lt;H11,OFFSET(Очки!$A$20,2+H11-I11,IF(G11=1,13-H11,10+G11)),0)</f>
        <v>4.2</v>
      </c>
      <c r="Q11" s="39">
        <v>1</v>
      </c>
      <c r="R11" s="90"/>
      <c r="S11" s="102">
        <f t="shared" ca="1" si="0"/>
        <v>26.599999999999998</v>
      </c>
    </row>
    <row r="12" spans="1:19" ht="15.75" hidden="1">
      <c r="A12" s="40">
        <f ca="1">RANK(S12,S$6:OFFSET(S$6,0,0,COUNTA(B$6:B$30)))</f>
        <v>7</v>
      </c>
      <c r="B12" s="115" t="s">
        <v>151</v>
      </c>
      <c r="C12" s="33" t="s">
        <v>43</v>
      </c>
      <c r="D12" s="42">
        <v>1</v>
      </c>
      <c r="E12" s="43">
        <v>1</v>
      </c>
      <c r="F12" s="44">
        <v>1</v>
      </c>
      <c r="G12" s="45">
        <v>1</v>
      </c>
      <c r="H12" s="46">
        <v>6</v>
      </c>
      <c r="I12" s="43">
        <v>7</v>
      </c>
      <c r="J12" s="95"/>
      <c r="K12" s="89">
        <f ca="1">OFFSET(Очки!$A$2,F12,D12+OFFSET(Очки!$A$18,0,$C$31-1)-1)</f>
        <v>15</v>
      </c>
      <c r="L12" s="39">
        <f ca="1">IF(F12&lt;E12,OFFSET(Очки!$A$20,2+E12-F12,IF(D12=1,13-E12,10+D12)),0)</f>
        <v>0</v>
      </c>
      <c r="M12" s="39">
        <v>1.5</v>
      </c>
      <c r="N12" s="92"/>
      <c r="O12" s="89">
        <f ca="1">OFFSET(Очки!$A$2,I12,G12+OFFSET(Очки!$A$18,0,$C$31-1)-1)</f>
        <v>10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26.5</v>
      </c>
    </row>
    <row r="13" spans="1:19" ht="15.75">
      <c r="A13" s="40">
        <v>5</v>
      </c>
      <c r="B13" s="48" t="s">
        <v>60</v>
      </c>
      <c r="C13" s="33">
        <v>10</v>
      </c>
      <c r="D13" s="42">
        <v>1</v>
      </c>
      <c r="E13" s="43">
        <v>2</v>
      </c>
      <c r="F13" s="44">
        <v>3</v>
      </c>
      <c r="G13" s="45">
        <v>1</v>
      </c>
      <c r="H13" s="46">
        <v>5</v>
      </c>
      <c r="I13" s="43">
        <v>8</v>
      </c>
      <c r="J13" s="95"/>
      <c r="K13" s="89">
        <f ca="1">OFFSET(Очки!$A$2,F13,D13+OFFSET(Очки!$A$18,0,$C$31-1)-1)</f>
        <v>13</v>
      </c>
      <c r="L13" s="39">
        <f ca="1">IF(F13&lt;E13,OFFSET(Очки!$A$20,2+E13-F13,IF(D13=1,13-E13,10+D13)),0)</f>
        <v>0</v>
      </c>
      <c r="M13" s="39">
        <v>1</v>
      </c>
      <c r="N13" s="92"/>
      <c r="O13" s="89">
        <f ca="1">OFFSET(Очки!$A$2,I13,G13+OFFSET(Очки!$A$18,0,$C$31-1)-1)</f>
        <v>9.5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23.5</v>
      </c>
    </row>
    <row r="14" spans="1:19" ht="15.75">
      <c r="A14" s="40">
        <v>6</v>
      </c>
      <c r="B14" s="48" t="s">
        <v>149</v>
      </c>
      <c r="C14" s="33">
        <v>5</v>
      </c>
      <c r="D14" s="42">
        <v>1</v>
      </c>
      <c r="E14" s="43">
        <v>3</v>
      </c>
      <c r="F14" s="44">
        <v>4</v>
      </c>
      <c r="G14" s="45">
        <v>1</v>
      </c>
      <c r="H14" s="46">
        <v>2</v>
      </c>
      <c r="I14" s="43">
        <v>5</v>
      </c>
      <c r="J14" s="95"/>
      <c r="K14" s="89">
        <f ca="1">OFFSET(Очки!$A$2,F14,D14+OFFSET(Очки!$A$18,0,$C$31-1)-1)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</v>
      </c>
    </row>
    <row r="15" spans="1:19" ht="15.75">
      <c r="A15" s="40">
        <v>7</v>
      </c>
      <c r="B15" s="32" t="s">
        <v>119</v>
      </c>
      <c r="C15" s="33" t="s">
        <v>43</v>
      </c>
      <c r="D15" s="42">
        <v>2</v>
      </c>
      <c r="E15" s="43">
        <v>4</v>
      </c>
      <c r="F15" s="44">
        <v>5</v>
      </c>
      <c r="G15" s="45">
        <v>2</v>
      </c>
      <c r="H15" s="46">
        <v>4</v>
      </c>
      <c r="I15" s="43">
        <v>1</v>
      </c>
      <c r="J15" s="95"/>
      <c r="K15" s="89">
        <f ca="1">OFFSET(Очки!$A$2,F15,D15+OFFSET(Очки!$A$18,0,$C$31-1)-1)</f>
        <v>6.5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10.5</v>
      </c>
      <c r="P15" s="39">
        <f ca="1">IF(I15&lt;H15,OFFSET(Очки!$A$20,2+H15-I15,IF(G15=1,13-H15,10+G15)),0)</f>
        <v>2.1</v>
      </c>
      <c r="Q15" s="39">
        <v>1.5</v>
      </c>
      <c r="R15" s="90"/>
      <c r="S15" s="102">
        <f t="shared" ca="1" si="0"/>
        <v>20.6</v>
      </c>
    </row>
    <row r="16" spans="1:19" ht="15.75" hidden="1">
      <c r="A16" s="40">
        <f ca="1">RANK(S16,S$6:OFFSET(S$6,0,0,COUNTA(B$6:B$30)))</f>
        <v>11</v>
      </c>
      <c r="B16" s="115" t="s">
        <v>110</v>
      </c>
      <c r="C16" s="33" t="s">
        <v>43</v>
      </c>
      <c r="D16" s="42">
        <v>2</v>
      </c>
      <c r="E16" s="43">
        <v>7</v>
      </c>
      <c r="F16" s="44">
        <v>4</v>
      </c>
      <c r="G16" s="45">
        <v>2</v>
      </c>
      <c r="H16" s="46">
        <v>7</v>
      </c>
      <c r="I16" s="43">
        <v>4</v>
      </c>
      <c r="J16" s="95"/>
      <c r="K16" s="89">
        <f ca="1">OFFSET(Очки!$A$2,F16,D16+OFFSET(Очки!$A$18,0,$C$31-1)-1)</f>
        <v>7.5</v>
      </c>
      <c r="L16" s="39">
        <f ca="1">IF(F16&lt;E16,OFFSET(Очки!$A$20,2+E16-F16,IF(D16=1,13-E16,10+D16)),0)</f>
        <v>2.1</v>
      </c>
      <c r="M16" s="39"/>
      <c r="N16" s="92"/>
      <c r="O16" s="89">
        <f ca="1">OFFSET(Очки!$A$2,I16,G16+OFFSET(Очки!$A$18,0,$C$31-1)-1)</f>
        <v>7.5</v>
      </c>
      <c r="P16" s="39">
        <f ca="1">IF(I16&lt;H16,OFFSET(Очки!$A$20,2+H16-I16,IF(G16=1,13-H16,10+G16)),0)</f>
        <v>2.1</v>
      </c>
      <c r="Q16" s="39"/>
      <c r="R16" s="90"/>
      <c r="S16" s="102">
        <f t="shared" ca="1" si="0"/>
        <v>19.200000000000003</v>
      </c>
    </row>
    <row r="17" spans="1:19" ht="15.75">
      <c r="A17" s="40">
        <v>8</v>
      </c>
      <c r="B17" s="41" t="s">
        <v>124</v>
      </c>
      <c r="C17" s="33">
        <v>15</v>
      </c>
      <c r="D17" s="42">
        <v>1</v>
      </c>
      <c r="E17" s="43">
        <v>4</v>
      </c>
      <c r="F17" s="44">
        <v>8</v>
      </c>
      <c r="G17" s="45">
        <v>2</v>
      </c>
      <c r="H17" s="46">
        <v>6</v>
      </c>
      <c r="I17" s="43">
        <v>6</v>
      </c>
      <c r="J17" s="95">
        <v>0.5</v>
      </c>
      <c r="K17" s="89">
        <f ca="1">OFFSET(Очки!$A$2,F17,D17+OFFSET(Очки!$A$18,0,$C$31-1)-1)</f>
        <v>9.5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6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16</v>
      </c>
    </row>
    <row r="18" spans="1:19" ht="15.75">
      <c r="A18" s="40">
        <v>9</v>
      </c>
      <c r="B18" s="47" t="s">
        <v>152</v>
      </c>
      <c r="C18" s="33">
        <v>12.5</v>
      </c>
      <c r="D18" s="42">
        <v>2</v>
      </c>
      <c r="E18" s="43">
        <v>1</v>
      </c>
      <c r="F18" s="44">
        <v>6</v>
      </c>
      <c r="G18" s="45">
        <v>2</v>
      </c>
      <c r="H18" s="46">
        <v>3</v>
      </c>
      <c r="I18" s="43">
        <v>3</v>
      </c>
      <c r="J18" s="95"/>
      <c r="K18" s="89">
        <f ca="1">OFFSET(Очки!$A$2,F18,D18+OFFSET(Очки!$A$18,0,$C$31-1)-1)</f>
        <v>6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8.5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14.5</v>
      </c>
    </row>
    <row r="19" spans="1:19" ht="15.75">
      <c r="A19" s="40">
        <v>10</v>
      </c>
      <c r="B19" s="47" t="s">
        <v>134</v>
      </c>
      <c r="C19" s="33">
        <v>2.5</v>
      </c>
      <c r="D19" s="42">
        <v>2</v>
      </c>
      <c r="E19" s="43">
        <v>5</v>
      </c>
      <c r="F19" s="44">
        <v>7</v>
      </c>
      <c r="G19" s="45">
        <v>2</v>
      </c>
      <c r="H19" s="46">
        <v>2</v>
      </c>
      <c r="I19" s="43">
        <v>7</v>
      </c>
      <c r="J19" s="95"/>
      <c r="K19" s="89">
        <f ca="1">OFFSET(Очки!$A$2,F19,D19+OFFSET(Очки!$A$18,0,$C$31-1)-1)</f>
        <v>5.5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5.5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11</v>
      </c>
    </row>
    <row r="20" spans="1:19" ht="15.75">
      <c r="A20" s="40">
        <v>11</v>
      </c>
      <c r="B20" s="47" t="s">
        <v>153</v>
      </c>
      <c r="C20" s="33" t="s">
        <v>43</v>
      </c>
      <c r="D20" s="42">
        <v>2</v>
      </c>
      <c r="E20" s="43">
        <v>8</v>
      </c>
      <c r="F20" s="44">
        <v>8</v>
      </c>
      <c r="G20" s="45">
        <v>2</v>
      </c>
      <c r="H20" s="46">
        <v>1</v>
      </c>
      <c r="I20" s="43">
        <v>8</v>
      </c>
      <c r="J20" s="95"/>
      <c r="K20" s="89">
        <f ca="1">OFFSET(Очки!$A$2,F20,D20+OFFSET(Очки!$A$18,0,$C$31-1)-1)</f>
        <v>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10</v>
      </c>
    </row>
    <row r="21" spans="1:19" ht="15.75">
      <c r="A21" s="40">
        <v>12</v>
      </c>
      <c r="B21" s="47" t="s">
        <v>154</v>
      </c>
      <c r="C21" s="33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5</v>
      </c>
      <c r="I21" s="43">
        <v>5</v>
      </c>
      <c r="J21" s="95"/>
      <c r="K21" s="89">
        <f ca="1">OFFSET(Очки!$A$2,F21,D21+OFFSET(Очки!$A$18,0,$C$31-1)-1)</f>
        <v>9.5</v>
      </c>
      <c r="L21" s="39">
        <f ca="1">IF(F21&lt;E21,OFFSET(Очки!$A$20,2+E21-F21,IF(D21=1,13-E21,10+D21)),0)</f>
        <v>0</v>
      </c>
      <c r="M21" s="39"/>
      <c r="N21" s="92">
        <f>-2-5</f>
        <v>-7</v>
      </c>
      <c r="O21" s="89">
        <f ca="1">OFFSET(Очки!$A$2,I21,G21+OFFSET(Очки!$A$18,0,$C$31-1)-1)</f>
        <v>6.5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9</v>
      </c>
    </row>
    <row r="22" spans="1:19" ht="15.75" hidden="1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ref="S22:S30" ca="1" si="1">SUM(J22:R22)</f>
        <v>0</v>
      </c>
    </row>
    <row r="23" spans="1:19" ht="15.75" hidden="1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1"/>
        <v>0</v>
      </c>
    </row>
    <row r="24" spans="1:19" ht="15.75" hidden="1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1"/>
        <v>0</v>
      </c>
    </row>
    <row r="25" spans="1:19" ht="15.75" hidden="1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1"/>
        <v>0</v>
      </c>
    </row>
    <row r="26" spans="1:19" ht="15.75" hidden="1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1"/>
        <v>0</v>
      </c>
    </row>
    <row r="27" spans="1:19" ht="15.75" hidden="1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6.5" hidden="1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1"/>
        <v>0</v>
      </c>
    </row>
    <row r="31" spans="1:19" ht="15.75">
      <c r="A31" s="60"/>
      <c r="B31" s="61" t="s">
        <v>44</v>
      </c>
      <c r="C31" s="61">
        <f>COUNTA(B6:B30)</f>
        <v>16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sortState ref="A6:S21">
    <sortCondition ref="A6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30">
    <cfRule type="expression" dxfId="5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6"/>
  <sheetViews>
    <sheetView topLeftCell="A11" zoomScale="70" zoomScaleNormal="70" workbookViewId="0">
      <selection activeCell="B20" sqref="B2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3" customWidth="1"/>
    <col min="20" max="1025" width="8.7109375" customWidth="1"/>
  </cols>
  <sheetData>
    <row r="1" spans="1:19" ht="15.75" thickBot="1">
      <c r="A1" s="170" t="s">
        <v>155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 hidden="1">
      <c r="A6" s="31">
        <f ca="1">RANK(S6,S$6:OFFSET(S$6,0,0,COUNTA(B$6:B$45)))</f>
        <v>1</v>
      </c>
      <c r="B6" s="155" t="s">
        <v>165</v>
      </c>
      <c r="C6" s="100" t="s">
        <v>43</v>
      </c>
      <c r="D6" s="34">
        <v>1</v>
      </c>
      <c r="E6" s="35">
        <v>11</v>
      </c>
      <c r="F6" s="36">
        <v>7</v>
      </c>
      <c r="G6" s="37">
        <v>1</v>
      </c>
      <c r="H6" s="38">
        <v>6</v>
      </c>
      <c r="I6" s="35">
        <v>2</v>
      </c>
      <c r="J6" s="94">
        <v>2</v>
      </c>
      <c r="K6" s="86">
        <f ca="1">OFFSET(Очки!$A$2,F6,D6+OFFSET(Очки!$A$18,0,$C$46-1)-1)</f>
        <v>12</v>
      </c>
      <c r="L6" s="87">
        <f ca="1">IF(F6&lt;E6,OFFSET(Очки!$A$20,2+E6-F6,IF(D6=1,13-E6,10+D6)),0)</f>
        <v>4.9000000000000004</v>
      </c>
      <c r="M6" s="87"/>
      <c r="N6" s="91"/>
      <c r="O6" s="86">
        <f ca="1">OFFSET(Очки!$A$2,I6,G6+OFFSET(Очки!$A$18,0,$C$46-1)-1)</f>
        <v>16</v>
      </c>
      <c r="P6" s="87">
        <f ca="1">IF(I6&lt;H6,OFFSET(Очки!$A$20,2+H6-I6,IF(G6=1,13-H6,10+G6)),0)</f>
        <v>3.4000000000000004</v>
      </c>
      <c r="Q6" s="87">
        <v>2.5</v>
      </c>
      <c r="R6" s="88"/>
      <c r="S6" s="101">
        <f t="shared" ref="S6:S41" ca="1" si="0">SUM(J6:R6)</f>
        <v>40.799999999999997</v>
      </c>
    </row>
    <row r="7" spans="1:19" ht="15.75" hidden="1">
      <c r="A7" s="40">
        <f ca="1">RANK(S7,S$6:OFFSET(S$6,0,0,COUNTA(B$6:B$45)))</f>
        <v>2</v>
      </c>
      <c r="B7" s="115" t="s">
        <v>150</v>
      </c>
      <c r="C7" s="33">
        <v>5</v>
      </c>
      <c r="D7" s="42">
        <v>1</v>
      </c>
      <c r="E7" s="43">
        <v>7</v>
      </c>
      <c r="F7" s="44">
        <v>3</v>
      </c>
      <c r="G7" s="45">
        <v>1</v>
      </c>
      <c r="H7" s="46">
        <v>12</v>
      </c>
      <c r="I7" s="43">
        <v>7</v>
      </c>
      <c r="J7" s="95"/>
      <c r="K7" s="89">
        <f ca="1">OFFSET(Очки!$A$2,F7,D7+OFFSET(Очки!$A$18,0,$C$46-1)-1)</f>
        <v>15</v>
      </c>
      <c r="L7" s="39">
        <f ca="1">IF(F7&lt;E7,OFFSET(Очки!$A$20,2+E7-F7,IF(D7=1,13-E7,10+D7)),0)</f>
        <v>3.8</v>
      </c>
      <c r="M7" s="39">
        <v>2.5</v>
      </c>
      <c r="N7" s="92"/>
      <c r="O7" s="89">
        <f ca="1">OFFSET(Очки!$A$2,I7,G7+OFFSET(Очки!$A$18,0,$C$46-1)-1)</f>
        <v>12</v>
      </c>
      <c r="P7" s="39">
        <f ca="1">IF(I7&lt;H7,OFFSET(Очки!$A$20,2+H7-I7,IF(G7=1,13-H7,10+G7)),0)</f>
        <v>6.2</v>
      </c>
      <c r="Q7" s="39">
        <v>1</v>
      </c>
      <c r="R7" s="90">
        <v>-2</v>
      </c>
      <c r="S7" s="102">
        <f t="shared" ca="1" si="0"/>
        <v>38.5</v>
      </c>
    </row>
    <row r="8" spans="1:19" ht="15.75">
      <c r="A8" s="40">
        <v>1</v>
      </c>
      <c r="B8" s="47" t="s">
        <v>121</v>
      </c>
      <c r="C8" s="33" t="s">
        <v>43</v>
      </c>
      <c r="D8" s="42">
        <v>1</v>
      </c>
      <c r="E8" s="43">
        <v>1</v>
      </c>
      <c r="F8" s="44">
        <v>1</v>
      </c>
      <c r="G8" s="45">
        <v>1</v>
      </c>
      <c r="H8" s="46">
        <v>2</v>
      </c>
      <c r="I8" s="43">
        <v>3</v>
      </c>
      <c r="J8" s="95"/>
      <c r="K8" s="89">
        <f ca="1">OFFSET(Очки!$A$2,F8,D8+OFFSET(Очки!$A$18,0,$C$46-1)-1)</f>
        <v>17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OFFSET(Очки!$A$2,I8,G8+OFFSET(Очки!$A$18,0,$C$46-1)-1)</f>
        <v>15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32</v>
      </c>
    </row>
    <row r="9" spans="1:19" ht="15.75" hidden="1">
      <c r="A9" s="40">
        <f ca="1">RANK(S9,S$6:OFFSET(S$6,0,0,COUNTA(B$6:B$45)))</f>
        <v>4</v>
      </c>
      <c r="B9" s="115" t="s">
        <v>108</v>
      </c>
      <c r="C9" s="33" t="s">
        <v>43</v>
      </c>
      <c r="D9" s="42">
        <v>1</v>
      </c>
      <c r="E9" s="43">
        <v>5</v>
      </c>
      <c r="F9" s="44">
        <v>2</v>
      </c>
      <c r="G9" s="45">
        <v>1</v>
      </c>
      <c r="H9" s="46">
        <v>8</v>
      </c>
      <c r="I9" s="43">
        <v>7</v>
      </c>
      <c r="J9" s="95"/>
      <c r="K9" s="89">
        <f ca="1">OFFSET(Очки!$A$2,F9,D9+OFFSET(Очки!$A$18,0,$C$46-1)-1)</f>
        <v>16</v>
      </c>
      <c r="L9" s="39">
        <f ca="1">IF(F9&lt;E9,OFFSET(Очки!$A$20,2+E9-F9,IF(D9=1,13-E9,10+D9)),0)</f>
        <v>2.4000000000000004</v>
      </c>
      <c r="M9" s="39">
        <v>0.5</v>
      </c>
      <c r="N9" s="92"/>
      <c r="O9" s="89">
        <f ca="1">OFFSET(Очки!$A$2,I9,G9+OFFSET(Очки!$A$18,0,$C$46-1)-1)</f>
        <v>12</v>
      </c>
      <c r="P9" s="39">
        <f ca="1">IF(I9&lt;H9,OFFSET(Очки!$A$20,2+H9-I9,IF(G9=1,13-H9,10+G9)),0)</f>
        <v>1.2</v>
      </c>
      <c r="Q9" s="39">
        <v>2</v>
      </c>
      <c r="R9" s="90">
        <v>-3</v>
      </c>
      <c r="S9" s="102">
        <f t="shared" ca="1" si="0"/>
        <v>31.1</v>
      </c>
    </row>
    <row r="10" spans="1:19" ht="15.75" hidden="1">
      <c r="A10" s="40">
        <f ca="1">RANK(S10,S$6:OFFSET(S$6,0,0,COUNTA(B$6:B$45)))</f>
        <v>5</v>
      </c>
      <c r="B10" s="115" t="s">
        <v>110</v>
      </c>
      <c r="C10" s="33" t="s">
        <v>43</v>
      </c>
      <c r="D10" s="42">
        <v>2</v>
      </c>
      <c r="E10" s="43">
        <v>12</v>
      </c>
      <c r="F10" s="44">
        <v>4</v>
      </c>
      <c r="G10" s="45">
        <v>1</v>
      </c>
      <c r="H10" s="46">
        <v>7</v>
      </c>
      <c r="I10" s="43">
        <v>5</v>
      </c>
      <c r="J10" s="95"/>
      <c r="K10" s="89">
        <f ca="1">OFFSET(Очки!$A$2,F10,D10+OFFSET(Очки!$A$18,0,$C$46-1)-1)</f>
        <v>8.5</v>
      </c>
      <c r="L10" s="39">
        <f ca="1">IF(F10&lt;E10,OFFSET(Очки!$A$20,2+E10-F10,IF(D10=1,13-E10,10+D10)),0)</f>
        <v>5.6</v>
      </c>
      <c r="M10" s="39"/>
      <c r="N10" s="92"/>
      <c r="O10" s="89">
        <f ca="1">OFFSET(Очки!$A$2,I10,G10+OFFSET(Очки!$A$18,0,$C$46-1)-1)</f>
        <v>13</v>
      </c>
      <c r="P10" s="39">
        <f ca="1">IF(I10&lt;H10,OFFSET(Очки!$A$20,2+H10-I10,IF(G10=1,13-H10,10+G10)),0)</f>
        <v>2.1</v>
      </c>
      <c r="Q10" s="39"/>
      <c r="R10" s="90"/>
      <c r="S10" s="102">
        <f t="shared" ca="1" si="0"/>
        <v>29.200000000000003</v>
      </c>
    </row>
    <row r="11" spans="1:19" ht="15.75">
      <c r="A11" s="40">
        <v>2</v>
      </c>
      <c r="B11" s="107" t="s">
        <v>118</v>
      </c>
      <c r="C11" s="33"/>
      <c r="D11" s="42">
        <v>2</v>
      </c>
      <c r="E11" s="43">
        <v>4</v>
      </c>
      <c r="F11" s="44">
        <v>1</v>
      </c>
      <c r="G11" s="45">
        <v>1</v>
      </c>
      <c r="H11" s="46">
        <v>5</v>
      </c>
      <c r="I11" s="43">
        <v>4</v>
      </c>
      <c r="J11" s="95"/>
      <c r="K11" s="89">
        <f ca="1">OFFSET(Очки!$A$2,F11,D11+OFFSET(Очки!$A$18,0,$C$46-1)-1)</f>
        <v>11.5</v>
      </c>
      <c r="L11" s="39">
        <f ca="1">IF(F11&lt;E11,OFFSET(Очки!$A$20,2+E11-F11,IF(D11=1,13-E11,10+D11)),0)</f>
        <v>2.1</v>
      </c>
      <c r="M11" s="39"/>
      <c r="N11" s="92"/>
      <c r="O11" s="89">
        <f ca="1">OFFSET(Очки!$A$2,I11,G11+OFFSET(Очки!$A$18,0,$C$46-1)-1)</f>
        <v>14</v>
      </c>
      <c r="P11" s="39">
        <f ca="1">IF(I11&lt;H11,OFFSET(Очки!$A$20,2+H11-I11,IF(G11=1,13-H11,10+G11)),0)</f>
        <v>0.9</v>
      </c>
      <c r="Q11" s="39"/>
      <c r="R11" s="90"/>
      <c r="S11" s="102">
        <f t="shared" ca="1" si="0"/>
        <v>28.5</v>
      </c>
    </row>
    <row r="12" spans="1:19" ht="15.75">
      <c r="A12" s="40">
        <v>3</v>
      </c>
      <c r="B12" s="47" t="s">
        <v>119</v>
      </c>
      <c r="C12" s="33" t="s">
        <v>43</v>
      </c>
      <c r="D12" s="42">
        <v>1</v>
      </c>
      <c r="E12" s="43">
        <v>6</v>
      </c>
      <c r="F12" s="44">
        <v>5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OFFSET(Очки!$A$2,F12,D12+OFFSET(Очки!$A$18,0,$C$46-1)-1)</f>
        <v>13</v>
      </c>
      <c r="L12" s="39">
        <f ca="1">IF(F12&lt;E12,OFFSET(Очки!$A$20,2+E12-F12,IF(D12=1,13-E12,10+D12)),0)</f>
        <v>1</v>
      </c>
      <c r="M12" s="39"/>
      <c r="N12" s="92">
        <v>-5</v>
      </c>
      <c r="O12" s="89">
        <f ca="1">OFFSET(Очки!$A$2,I12,G12+OFFSET(Очки!$A$18,0,$C$46-1)-1)</f>
        <v>17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26.5</v>
      </c>
    </row>
    <row r="13" spans="1:19" ht="15.75">
      <c r="A13" s="40">
        <v>4</v>
      </c>
      <c r="B13" s="47" t="s">
        <v>158</v>
      </c>
      <c r="C13" s="33"/>
      <c r="D13" s="42">
        <v>1</v>
      </c>
      <c r="E13" s="43">
        <v>12</v>
      </c>
      <c r="F13" s="44">
        <v>8</v>
      </c>
      <c r="G13" s="45">
        <v>1</v>
      </c>
      <c r="H13" s="46">
        <v>9</v>
      </c>
      <c r="I13" s="43">
        <v>9</v>
      </c>
      <c r="J13" s="95">
        <v>2.5</v>
      </c>
      <c r="K13" s="89">
        <f ca="1">OFFSET(Очки!$A$2,F13,D13+OFFSET(Очки!$A$18,0,$C$46-1)-1)</f>
        <v>11.5</v>
      </c>
      <c r="L13" s="39">
        <f ca="1">IF(F13&lt;E13,OFFSET(Очки!$A$20,2+E13-F13,IF(D13=1,13-E13,10+D13)),0)</f>
        <v>5</v>
      </c>
      <c r="M13" s="39">
        <v>1</v>
      </c>
      <c r="N13" s="92"/>
      <c r="O13" s="89">
        <f ca="1">OFFSET(Очки!$A$2,I13,G13+OFFSET(Очки!$A$18,0,$C$46-1)-1)</f>
        <v>11</v>
      </c>
      <c r="P13" s="39">
        <f ca="1">IF(I13&lt;H13,OFFSET(Очки!$A$20,2+H13-I13,IF(G13=1,13-H13,10+G13)),0)</f>
        <v>0</v>
      </c>
      <c r="Q13" s="39">
        <v>1.5</v>
      </c>
      <c r="R13" s="90">
        <f>-3-3</f>
        <v>-6</v>
      </c>
      <c r="S13" s="102">
        <f t="shared" ca="1" si="0"/>
        <v>26.5</v>
      </c>
    </row>
    <row r="14" spans="1:19" ht="15.75" hidden="1">
      <c r="A14" s="40">
        <f ca="1">RANK(S14,S$6:OFFSET(S$6,0,0,COUNTA(B$6:B$45)))</f>
        <v>10</v>
      </c>
      <c r="B14" s="117" t="s">
        <v>136</v>
      </c>
      <c r="C14" s="33" t="s">
        <v>43</v>
      </c>
      <c r="D14" s="42">
        <v>1</v>
      </c>
      <c r="E14" s="43">
        <v>10</v>
      </c>
      <c r="F14" s="44">
        <v>9</v>
      </c>
      <c r="G14" s="45">
        <v>1</v>
      </c>
      <c r="H14" s="46">
        <v>10</v>
      </c>
      <c r="I14" s="43">
        <v>10</v>
      </c>
      <c r="J14" s="95">
        <v>1.5</v>
      </c>
      <c r="K14" s="89">
        <f ca="1">OFFSET(Очки!$A$2,F14,D14+OFFSET(Очки!$A$18,0,$C$46-1)-1)</f>
        <v>11</v>
      </c>
      <c r="L14" s="39">
        <f ca="1">IF(F14&lt;E14,OFFSET(Очки!$A$20,2+E14-F14,IF(D14=1,13-E14,10+D14)),0)</f>
        <v>1.2</v>
      </c>
      <c r="M14" s="39">
        <v>1.5</v>
      </c>
      <c r="N14" s="92"/>
      <c r="O14" s="89">
        <f ca="1">OFFSET(Очки!$A$2,I14,G14+OFFSET(Очки!$A$18,0,$C$46-1)-1)</f>
        <v>10.5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25.7</v>
      </c>
    </row>
    <row r="15" spans="1:19" ht="15.75">
      <c r="A15" s="40">
        <v>5</v>
      </c>
      <c r="B15" s="47" t="s">
        <v>144</v>
      </c>
      <c r="C15" s="33" t="s">
        <v>43</v>
      </c>
      <c r="D15" s="42">
        <v>1</v>
      </c>
      <c r="E15" s="43">
        <v>8</v>
      </c>
      <c r="F15" s="44">
        <v>6</v>
      </c>
      <c r="G15" s="45">
        <v>1</v>
      </c>
      <c r="H15" s="46">
        <v>11</v>
      </c>
      <c r="I15" s="43">
        <v>10</v>
      </c>
      <c r="J15" s="95">
        <v>0.5</v>
      </c>
      <c r="K15" s="89">
        <f ca="1">OFFSET(Очки!$A$2,F15,D15+OFFSET(Очки!$A$18,0,$C$46-1)-1)</f>
        <v>12.5</v>
      </c>
      <c r="L15" s="39">
        <f ca="1">IF(F15&lt;E15,OFFSET(Очки!$A$20,2+E15-F15,IF(D15=1,13-E15,10+D15)),0)</f>
        <v>2.2999999999999998</v>
      </c>
      <c r="M15" s="39">
        <v>2</v>
      </c>
      <c r="N15" s="92"/>
      <c r="O15" s="89">
        <f ca="1">OFFSET(Очки!$A$2,I15,G15+OFFSET(Очки!$A$18,0,$C$46-1)-1)</f>
        <v>10.5</v>
      </c>
      <c r="P15" s="39">
        <f ca="1">IF(I15&lt;H15,OFFSET(Очки!$A$20,2+H15-I15,IF(G15=1,13-H15,10+G15)),0)</f>
        <v>1.3</v>
      </c>
      <c r="Q15" s="39"/>
      <c r="R15" s="90">
        <v>-3</v>
      </c>
      <c r="S15" s="102">
        <f t="shared" ca="1" si="0"/>
        <v>26.1</v>
      </c>
    </row>
    <row r="16" spans="1:19" ht="15.75">
      <c r="A16" s="40">
        <v>6</v>
      </c>
      <c r="B16" s="47" t="s">
        <v>149</v>
      </c>
      <c r="C16" s="33">
        <v>7.5</v>
      </c>
      <c r="D16" s="42">
        <v>1</v>
      </c>
      <c r="E16" s="43">
        <v>2</v>
      </c>
      <c r="F16" s="44">
        <v>4</v>
      </c>
      <c r="G16" s="45">
        <v>1</v>
      </c>
      <c r="H16" s="46">
        <v>3</v>
      </c>
      <c r="I16" s="43">
        <v>11</v>
      </c>
      <c r="J16" s="95"/>
      <c r="K16" s="89">
        <f ca="1">OFFSET(Очки!$A$2,F16,D16+OFFSET(Очки!$A$18,0,$C$46-1)-1)</f>
        <v>14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OFFSET(Очки!$A$2,I16,G16+OFFSET(Очки!$A$18,0,$C$46-1)-1)</f>
        <v>10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24</v>
      </c>
    </row>
    <row r="17" spans="1:19" ht="15.75">
      <c r="A17" s="40">
        <v>7</v>
      </c>
      <c r="B17" s="48" t="s">
        <v>124</v>
      </c>
      <c r="C17" s="33">
        <v>15</v>
      </c>
      <c r="D17" s="42">
        <v>1</v>
      </c>
      <c r="E17" s="43">
        <v>9</v>
      </c>
      <c r="F17" s="44">
        <v>11</v>
      </c>
      <c r="G17" s="45">
        <v>1</v>
      </c>
      <c r="H17" s="46">
        <v>4</v>
      </c>
      <c r="I17" s="43">
        <v>6</v>
      </c>
      <c r="J17" s="95">
        <v>1</v>
      </c>
      <c r="K17" s="89">
        <f ca="1">OFFSET(Очки!$A$2,F17,D17+OFFSET(Очки!$A$18,0,$C$46-1)-1)</f>
        <v>10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OFFSET(Очки!$A$2,I17,G17+OFFSET(Очки!$A$18,0,$C$46-1)-1)</f>
        <v>12.5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23.5</v>
      </c>
    </row>
    <row r="18" spans="1:19" ht="15.75">
      <c r="A18" s="40">
        <v>8</v>
      </c>
      <c r="B18" s="47" t="s">
        <v>154</v>
      </c>
      <c r="C18" s="33" t="s">
        <v>43</v>
      </c>
      <c r="D18" s="42">
        <v>2</v>
      </c>
      <c r="E18" s="43">
        <v>1</v>
      </c>
      <c r="F18" s="44">
        <v>3</v>
      </c>
      <c r="G18" s="45">
        <v>2</v>
      </c>
      <c r="H18" s="46">
        <v>3</v>
      </c>
      <c r="I18" s="43">
        <v>1</v>
      </c>
      <c r="J18" s="95"/>
      <c r="K18" s="89">
        <f ca="1">OFFSET(Очки!$A$2,F18,D18+OFFSET(Очки!$A$18,0,$C$46-1)-1)</f>
        <v>9.5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OFFSET(Очки!$A$2,I18,G18+OFFSET(Очки!$A$18,0,$C$46-1)-1)</f>
        <v>11.5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22.4</v>
      </c>
    </row>
    <row r="19" spans="1:19" ht="15.75">
      <c r="A19" s="40">
        <v>8</v>
      </c>
      <c r="B19" s="47" t="s">
        <v>134</v>
      </c>
      <c r="C19" s="33">
        <v>2.5</v>
      </c>
      <c r="D19" s="42">
        <v>2</v>
      </c>
      <c r="E19" s="43">
        <v>7</v>
      </c>
      <c r="F19" s="44">
        <v>6</v>
      </c>
      <c r="G19" s="45">
        <v>2</v>
      </c>
      <c r="H19" s="46">
        <v>8</v>
      </c>
      <c r="I19" s="43">
        <v>2</v>
      </c>
      <c r="J19" s="95"/>
      <c r="K19" s="89">
        <f ca="1">OFFSET(Очки!$A$2,F19,D19+OFFSET(Очки!$A$18,0,$C$46-1)-1)</f>
        <v>7</v>
      </c>
      <c r="L19" s="39">
        <f ca="1">IF(F19&lt;E19,OFFSET(Очки!$A$20,2+E19-F19,IF(D19=1,13-E19,10+D19)),0)</f>
        <v>0.7</v>
      </c>
      <c r="M19" s="39"/>
      <c r="N19" s="92"/>
      <c r="O19" s="89">
        <f ca="1">OFFSET(Очки!$A$2,I19,G19+OFFSET(Очки!$A$18,0,$C$46-1)-1)</f>
        <v>10.5</v>
      </c>
      <c r="P19" s="39">
        <f ca="1">IF(I19&lt;H19,OFFSET(Очки!$A$20,2+H19-I19,IF(G19=1,13-H19,10+G19)),0)</f>
        <v>4.2</v>
      </c>
      <c r="Q19" s="39"/>
      <c r="R19" s="90"/>
      <c r="S19" s="102">
        <f t="shared" ca="1" si="0"/>
        <v>22.4</v>
      </c>
    </row>
    <row r="20" spans="1:19" ht="15.75">
      <c r="A20" s="40">
        <v>10</v>
      </c>
      <c r="B20" s="47" t="s">
        <v>60</v>
      </c>
      <c r="C20" s="33" t="s">
        <v>43</v>
      </c>
      <c r="D20" s="42">
        <v>2</v>
      </c>
      <c r="E20" s="43">
        <v>10</v>
      </c>
      <c r="F20" s="44">
        <v>9</v>
      </c>
      <c r="G20" s="45">
        <v>2</v>
      </c>
      <c r="H20" s="46">
        <v>11</v>
      </c>
      <c r="I20" s="43">
        <v>6</v>
      </c>
      <c r="J20" s="95"/>
      <c r="K20" s="89">
        <f ca="1">OFFSET(Очки!$A$2,F20,D20+OFFSET(Очки!$A$18,0,$C$46-1)-1)</f>
        <v>5.5</v>
      </c>
      <c r="L20" s="39">
        <f ca="1">IF(F20&lt;E20,OFFSET(Очки!$A$20,2+E20-F20,IF(D20=1,13-E20,10+D20)),0)</f>
        <v>0.7</v>
      </c>
      <c r="M20" s="39"/>
      <c r="N20" s="92"/>
      <c r="O20" s="89">
        <f ca="1">OFFSET(Очки!$A$2,I20,G20+OFFSET(Очки!$A$18,0,$C$46-1)-1)</f>
        <v>7</v>
      </c>
      <c r="P20" s="39">
        <f ca="1">IF(I20&lt;H20,OFFSET(Очки!$A$20,2+H20-I20,IF(G20=1,13-H20,10+G20)),0)</f>
        <v>3.5</v>
      </c>
      <c r="Q20" s="39"/>
      <c r="R20" s="90"/>
      <c r="S20" s="102">
        <f t="shared" ca="1" si="0"/>
        <v>16.7</v>
      </c>
    </row>
    <row r="21" spans="1:19" ht="15.75">
      <c r="A21" s="40">
        <v>11</v>
      </c>
      <c r="B21" s="41" t="s">
        <v>156</v>
      </c>
      <c r="C21" s="33">
        <v>20</v>
      </c>
      <c r="D21" s="42">
        <v>2</v>
      </c>
      <c r="E21" s="43">
        <v>3</v>
      </c>
      <c r="F21" s="44">
        <v>2</v>
      </c>
      <c r="G21" s="45">
        <v>2</v>
      </c>
      <c r="H21" s="46">
        <v>12</v>
      </c>
      <c r="I21" s="43">
        <v>11</v>
      </c>
      <c r="J21" s="95"/>
      <c r="K21" s="89">
        <f ca="1">OFFSET(Очки!$A$2,F21,D21+OFFSET(Очки!$A$18,0,$C$46-1)-1)</f>
        <v>10.5</v>
      </c>
      <c r="L21" s="39">
        <f ca="1">IF(F21&lt;E21,OFFSET(Очки!$A$20,2+E21-F21,IF(D21=1,13-E21,10+D21)),0)</f>
        <v>0.7</v>
      </c>
      <c r="M21" s="39"/>
      <c r="N21" s="92"/>
      <c r="O21" s="89">
        <f ca="1">OFFSET(Очки!$A$2,I21,G21+OFFSET(Очки!$A$18,0,$C$46-1)-1)</f>
        <v>4.5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16.399999999999999</v>
      </c>
    </row>
    <row r="22" spans="1:19" ht="15.75">
      <c r="A22" s="40">
        <v>11</v>
      </c>
      <c r="B22" s="47" t="s">
        <v>123</v>
      </c>
      <c r="C22" s="33" t="s">
        <v>43</v>
      </c>
      <c r="D22" s="42">
        <v>2</v>
      </c>
      <c r="E22" s="43">
        <v>9</v>
      </c>
      <c r="F22" s="44">
        <v>7</v>
      </c>
      <c r="G22" s="45">
        <v>2</v>
      </c>
      <c r="H22" s="46">
        <v>4</v>
      </c>
      <c r="I22" s="43">
        <v>4</v>
      </c>
      <c r="J22" s="95"/>
      <c r="K22" s="89">
        <f ca="1">OFFSET(Очки!$A$2,F22,D22+OFFSET(Очки!$A$18,0,$C$46-1)-1)</f>
        <v>6.5</v>
      </c>
      <c r="L22" s="39">
        <f ca="1">IF(F22&lt;E22,OFFSET(Очки!$A$20,2+E22-F22,IF(D22=1,13-E22,10+D22)),0)</f>
        <v>1.4</v>
      </c>
      <c r="M22" s="39"/>
      <c r="N22" s="92"/>
      <c r="O22" s="89">
        <f ca="1">OFFSET(Очки!$A$2,I22,G22+OFFSET(Очки!$A$18,0,$C$46-1)-1)</f>
        <v>8.5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16.399999999999999</v>
      </c>
    </row>
    <row r="23" spans="1:19" ht="15.75">
      <c r="A23" s="40">
        <v>13</v>
      </c>
      <c r="B23" s="47" t="s">
        <v>164</v>
      </c>
      <c r="C23" s="33">
        <v>20</v>
      </c>
      <c r="D23" s="42">
        <v>1</v>
      </c>
      <c r="E23" s="43">
        <v>4</v>
      </c>
      <c r="F23" s="44">
        <v>10</v>
      </c>
      <c r="G23" s="45">
        <v>2</v>
      </c>
      <c r="H23" s="46">
        <v>9</v>
      </c>
      <c r="I23" s="43">
        <v>10</v>
      </c>
      <c r="J23" s="95"/>
      <c r="K23" s="89">
        <f ca="1">OFFSET(Очки!$A$2,F23,D23+OFFSET(Очки!$A$18,0,$C$46-1)-1)</f>
        <v>10.5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OFFSET(Очки!$A$2,I23,G23+OFFSET(Очки!$A$18,0,$C$46-1)-1)</f>
        <v>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15.5</v>
      </c>
    </row>
    <row r="24" spans="1:19" ht="15.75">
      <c r="A24" s="40">
        <v>14</v>
      </c>
      <c r="B24" s="47" t="s">
        <v>130</v>
      </c>
      <c r="C24" s="33" t="s">
        <v>43</v>
      </c>
      <c r="D24" s="42">
        <v>2</v>
      </c>
      <c r="E24" s="43">
        <v>6</v>
      </c>
      <c r="F24" s="44">
        <v>4</v>
      </c>
      <c r="G24" s="45">
        <v>2</v>
      </c>
      <c r="H24" s="46">
        <v>10</v>
      </c>
      <c r="I24" s="43">
        <v>3</v>
      </c>
      <c r="J24" s="95"/>
      <c r="K24" s="89">
        <f ca="1">OFFSET(Очки!$A$2,F24,D24+OFFSET(Очки!$A$18,0,$C$46-1)-1)</f>
        <v>8.5</v>
      </c>
      <c r="L24" s="39">
        <f ca="1">IF(F24&lt;E24,OFFSET(Очки!$A$20,2+E24-F24,IF(D24=1,13-E24,10+D24)),0)</f>
        <v>1.4</v>
      </c>
      <c r="M24" s="39"/>
      <c r="N24" s="92">
        <f>-3-3</f>
        <v>-6</v>
      </c>
      <c r="O24" s="89">
        <f ca="1">OFFSET(Очки!$A$2,I24,G24+OFFSET(Очки!$A$18,0,$C$46-1)-1)</f>
        <v>9.5</v>
      </c>
      <c r="P24" s="39">
        <f ca="1">IF(I24&lt;H24,OFFSET(Очки!$A$20,2+H24-I24,IF(G24=1,13-H24,10+G24)),0)</f>
        <v>4.9000000000000004</v>
      </c>
      <c r="Q24" s="39"/>
      <c r="R24" s="90">
        <v>-3</v>
      </c>
      <c r="S24" s="102">
        <f t="shared" ca="1" si="0"/>
        <v>15.3</v>
      </c>
    </row>
    <row r="25" spans="1:19" ht="15.75">
      <c r="A25" s="40">
        <v>15</v>
      </c>
      <c r="B25" s="48" t="s">
        <v>140</v>
      </c>
      <c r="C25" s="33" t="s">
        <v>43</v>
      </c>
      <c r="D25" s="42">
        <v>2</v>
      </c>
      <c r="E25" s="43">
        <v>11</v>
      </c>
      <c r="F25" s="44">
        <v>8</v>
      </c>
      <c r="G25" s="45">
        <v>2</v>
      </c>
      <c r="H25" s="46">
        <v>6</v>
      </c>
      <c r="I25" s="43">
        <v>7</v>
      </c>
      <c r="J25" s="95"/>
      <c r="K25" s="89">
        <f ca="1">OFFSET(Очки!$A$2,F25,D25+OFFSET(Очки!$A$18,0,$C$46-1)-1)</f>
        <v>6</v>
      </c>
      <c r="L25" s="39">
        <f ca="1">IF(F25&lt;E25,OFFSET(Очки!$A$20,2+E25-F25,IF(D25=1,13-E25,10+D25)),0)</f>
        <v>2.1</v>
      </c>
      <c r="M25" s="39"/>
      <c r="N25" s="92"/>
      <c r="O25" s="89">
        <f ca="1">OFFSET(Очки!$A$2,I25,G25+OFFSET(Очки!$A$18,0,$C$46-1)-1)</f>
        <v>6.5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14.6</v>
      </c>
    </row>
    <row r="26" spans="1:19" ht="15.75">
      <c r="A26" s="40">
        <v>16</v>
      </c>
      <c r="B26" s="47" t="s">
        <v>163</v>
      </c>
      <c r="C26" s="33" t="s">
        <v>43</v>
      </c>
      <c r="D26" s="42">
        <v>1</v>
      </c>
      <c r="E26" s="43">
        <v>3</v>
      </c>
      <c r="F26" s="44">
        <v>11</v>
      </c>
      <c r="G26" s="45">
        <v>2</v>
      </c>
      <c r="H26" s="46">
        <v>5</v>
      </c>
      <c r="I26" s="43">
        <v>5</v>
      </c>
      <c r="J26" s="95"/>
      <c r="K26" s="89">
        <f ca="1">OFFSET(Очки!$A$2,F26,D26+OFFSET(Очки!$A$18,0,$C$46-1)-1)</f>
        <v>10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OFFSET(Очки!$A$2,I26,G26+OFFSET(Очки!$A$18,0,$C$46-1)-1)</f>
        <v>7.5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14.5</v>
      </c>
    </row>
    <row r="27" spans="1:19" ht="15.75">
      <c r="A27" s="40">
        <v>17</v>
      </c>
      <c r="B27" s="47" t="s">
        <v>125</v>
      </c>
      <c r="C27" s="33" t="s">
        <v>43</v>
      </c>
      <c r="D27" s="42">
        <v>3</v>
      </c>
      <c r="E27" s="43">
        <v>10</v>
      </c>
      <c r="F27" s="44">
        <v>3</v>
      </c>
      <c r="G27" s="45">
        <v>3</v>
      </c>
      <c r="H27" s="46">
        <v>12</v>
      </c>
      <c r="I27" s="43">
        <v>5</v>
      </c>
      <c r="J27" s="95"/>
      <c r="K27" s="89">
        <f ca="1">OFFSET(Очки!$A$2,F27,D27+OFFSET(Очки!$A$18,0,$C$46-1)-1)</f>
        <v>4</v>
      </c>
      <c r="L27" s="39">
        <f ca="1">IF(F27&lt;E27,OFFSET(Очки!$A$20,2+E27-F27,IF(D27=1,13-E27,10+D27)),0)</f>
        <v>3.5</v>
      </c>
      <c r="M27" s="39"/>
      <c r="N27" s="92"/>
      <c r="O27" s="89">
        <f ca="1">OFFSET(Очки!$A$2,I27,G27+OFFSET(Очки!$A$18,0,$C$46-1)-1)</f>
        <v>2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13</v>
      </c>
    </row>
    <row r="28" spans="1:19" ht="15.75">
      <c r="A28" s="40">
        <v>18</v>
      </c>
      <c r="B28" s="47" t="s">
        <v>80</v>
      </c>
      <c r="C28" s="33">
        <v>20</v>
      </c>
      <c r="D28" s="42">
        <v>3</v>
      </c>
      <c r="E28" s="43">
        <v>8</v>
      </c>
      <c r="F28" s="44">
        <v>3</v>
      </c>
      <c r="G28" s="45">
        <v>3</v>
      </c>
      <c r="H28" s="46">
        <v>10</v>
      </c>
      <c r="I28" s="43">
        <v>4</v>
      </c>
      <c r="J28" s="95"/>
      <c r="K28" s="89">
        <f ca="1">OFFSET(Очки!$A$2,F28,D28+OFFSET(Очки!$A$18,0,$C$46-1)-1)</f>
        <v>4</v>
      </c>
      <c r="L28" s="39">
        <f ca="1">IF(F28&lt;E28,OFFSET(Очки!$A$20,2+E28-F28,IF(D28=1,13-E28,10+D28)),0)</f>
        <v>2.5</v>
      </c>
      <c r="M28" s="39"/>
      <c r="N28" s="92"/>
      <c r="O28" s="89">
        <f ca="1">OFFSET(Очки!$A$2,I28,G28+OFFSET(Очки!$A$18,0,$C$46-1)-1)</f>
        <v>3</v>
      </c>
      <c r="P28" s="39">
        <f ca="1">IF(I28&lt;H28,OFFSET(Очки!$A$20,2+H28-I28,IF(G28=1,13-H28,10+G28)),0)</f>
        <v>3</v>
      </c>
      <c r="Q28" s="39"/>
      <c r="R28" s="90"/>
      <c r="S28" s="102">
        <f t="shared" ca="1" si="0"/>
        <v>12.5</v>
      </c>
    </row>
    <row r="29" spans="1:19" ht="15.75">
      <c r="A29" s="40">
        <v>19</v>
      </c>
      <c r="B29" s="47" t="s">
        <v>132</v>
      </c>
      <c r="C29" s="33" t="s">
        <v>43</v>
      </c>
      <c r="D29" s="42">
        <v>2</v>
      </c>
      <c r="E29" s="43">
        <v>8</v>
      </c>
      <c r="F29" s="44">
        <v>10</v>
      </c>
      <c r="G29" s="45">
        <v>2</v>
      </c>
      <c r="H29" s="46">
        <v>7</v>
      </c>
      <c r="I29" s="43">
        <v>9</v>
      </c>
      <c r="J29" s="95"/>
      <c r="K29" s="89">
        <f ca="1">OFFSET(Очки!$A$2,F29,D29+OFFSET(Очки!$A$18,0,$C$46-1)-1)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OFFSET(Очки!$A$2,I29,G29+OFFSET(Очки!$A$18,0,$C$46-1)-1)</f>
        <v>5.5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v>19</v>
      </c>
      <c r="B30" s="47" t="s">
        <v>159</v>
      </c>
      <c r="C30" s="33">
        <v>10</v>
      </c>
      <c r="D30" s="42">
        <v>2</v>
      </c>
      <c r="E30" s="43">
        <v>2</v>
      </c>
      <c r="F30" s="44">
        <v>11</v>
      </c>
      <c r="G30" s="45">
        <v>2</v>
      </c>
      <c r="H30" s="46">
        <v>2</v>
      </c>
      <c r="I30" s="43">
        <v>8</v>
      </c>
      <c r="J30" s="95"/>
      <c r="K30" s="89">
        <f ca="1">OFFSET(Очки!$A$2,F30,D30+OFFSET(Очки!$A$18,0,$C$46-1)-1)</f>
        <v>4.5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OFFSET(Очки!$A$2,I30,G30+OFFSET(Очки!$A$18,0,$C$46-1)-1)</f>
        <v>6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10.5</v>
      </c>
    </row>
    <row r="31" spans="1:19" ht="15.75">
      <c r="A31" s="40">
        <v>20</v>
      </c>
      <c r="B31" s="32" t="s">
        <v>157</v>
      </c>
      <c r="C31" s="33">
        <v>12.5</v>
      </c>
      <c r="D31" s="42">
        <v>3</v>
      </c>
      <c r="E31" s="43">
        <v>9</v>
      </c>
      <c r="F31" s="44">
        <v>12</v>
      </c>
      <c r="G31" s="45">
        <v>3</v>
      </c>
      <c r="H31" s="46">
        <v>5</v>
      </c>
      <c r="I31" s="43">
        <v>1</v>
      </c>
      <c r="J31" s="95"/>
      <c r="K31" s="89">
        <f ca="1">OFFSET(Очки!$A$2,F31,D31+OFFSET(Очки!$A$18,0,$C$46-1)-1)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OFFSET(Очки!$A$2,I31,G31+OFFSET(Очки!$A$18,0,$C$46-1)-1)</f>
        <v>6</v>
      </c>
      <c r="P31" s="39">
        <f ca="1">IF(I31&lt;H31,OFFSET(Очки!$A$20,2+H31-I31,IF(G31=1,13-H31,10+G31)),0)</f>
        <v>2</v>
      </c>
      <c r="Q31" s="39"/>
      <c r="R31" s="90"/>
      <c r="S31" s="102">
        <f t="shared" ca="1" si="0"/>
        <v>8</v>
      </c>
    </row>
    <row r="32" spans="1:19" ht="15.75">
      <c r="A32" s="40">
        <v>20</v>
      </c>
      <c r="B32" s="107" t="s">
        <v>166</v>
      </c>
      <c r="C32" s="33" t="s">
        <v>43</v>
      </c>
      <c r="D32" s="42">
        <v>3</v>
      </c>
      <c r="E32" s="43">
        <v>11</v>
      </c>
      <c r="F32" s="44">
        <v>5</v>
      </c>
      <c r="G32" s="45">
        <v>3</v>
      </c>
      <c r="H32" s="46">
        <v>11</v>
      </c>
      <c r="I32" s="43">
        <v>7</v>
      </c>
      <c r="J32" s="95"/>
      <c r="K32" s="89">
        <f ca="1">OFFSET(Очки!$A$2,F32,D32+OFFSET(Очки!$A$18,0,$C$46-1)-1)</f>
        <v>2</v>
      </c>
      <c r="L32" s="39">
        <f ca="1">IF(F32&lt;E32,OFFSET(Очки!$A$20,2+E32-F32,IF(D32=1,13-E32,10+D32)),0)</f>
        <v>3</v>
      </c>
      <c r="M32" s="39"/>
      <c r="N32" s="92"/>
      <c r="O32" s="89">
        <f ca="1">OFFSET(Очки!$A$2,I32,G32+OFFSET(Очки!$A$18,0,$C$46-1)-1)</f>
        <v>1</v>
      </c>
      <c r="P32" s="39">
        <f ca="1">IF(I32&lt;H32,OFFSET(Очки!$A$20,2+H32-I32,IF(G32=1,13-H32,10+G32)),0)</f>
        <v>2</v>
      </c>
      <c r="Q32" s="39"/>
      <c r="R32" s="90"/>
      <c r="S32" s="102">
        <f t="shared" ca="1" si="0"/>
        <v>8</v>
      </c>
    </row>
    <row r="33" spans="1:19" ht="15.75">
      <c r="A33" s="40">
        <v>20</v>
      </c>
      <c r="B33" s="32" t="s">
        <v>161</v>
      </c>
      <c r="C33" s="33">
        <v>7.5</v>
      </c>
      <c r="D33" s="42">
        <v>2</v>
      </c>
      <c r="E33" s="43">
        <v>5</v>
      </c>
      <c r="F33" s="44">
        <v>12</v>
      </c>
      <c r="G33" s="45">
        <v>2</v>
      </c>
      <c r="H33" s="46">
        <v>1</v>
      </c>
      <c r="I33" s="43">
        <v>12</v>
      </c>
      <c r="J33" s="95"/>
      <c r="K33" s="89">
        <f ca="1">OFFSET(Очки!$A$2,F33,D33+OFFSET(Очки!$A$18,0,$C$46-1)-1)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OFFSET(Очки!$A$2,I33,G33+OFFSET(Очки!$A$18,0,$C$46-1)-1)</f>
        <v>4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8</v>
      </c>
    </row>
    <row r="34" spans="1:19" ht="15.75">
      <c r="A34" s="40">
        <v>20</v>
      </c>
      <c r="B34" s="47" t="s">
        <v>81</v>
      </c>
      <c r="C34" s="33" t="s">
        <v>43</v>
      </c>
      <c r="D34" s="42">
        <v>3</v>
      </c>
      <c r="E34" s="43">
        <v>12</v>
      </c>
      <c r="F34" s="44">
        <v>2</v>
      </c>
      <c r="G34" s="45">
        <v>3</v>
      </c>
      <c r="H34" s="46">
        <v>9</v>
      </c>
      <c r="I34" s="43">
        <v>11</v>
      </c>
      <c r="J34" s="95"/>
      <c r="K34" s="89">
        <f ca="1">OFFSET(Очки!$A$2,F34,D34+OFFSET(Очки!$A$18,0,$C$46-1)-1)</f>
        <v>5</v>
      </c>
      <c r="L34" s="39">
        <f ca="1">IF(F34&lt;E34,OFFSET(Очки!$A$20,2+E34-F34,IF(D34=1,13-E34,10+D34)),0)</f>
        <v>5</v>
      </c>
      <c r="M34" s="39"/>
      <c r="N34" s="92">
        <v>-2</v>
      </c>
      <c r="O34" s="89">
        <f ca="1">OFFSET(Очки!$A$2,I34,G34+OFFSET(Очки!$A$18,0,$C$46-1)-1)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8</v>
      </c>
    </row>
    <row r="35" spans="1:19" ht="15.75">
      <c r="A35" s="40">
        <v>24</v>
      </c>
      <c r="B35" s="47" t="s">
        <v>145</v>
      </c>
      <c r="C35" s="33">
        <v>10</v>
      </c>
      <c r="D35" s="42">
        <v>3</v>
      </c>
      <c r="E35" s="43">
        <v>3</v>
      </c>
      <c r="F35" s="44">
        <v>1</v>
      </c>
      <c r="G35" s="45">
        <v>3</v>
      </c>
      <c r="H35" s="46">
        <v>6</v>
      </c>
      <c r="I35" s="43">
        <v>9</v>
      </c>
      <c r="J35" s="95"/>
      <c r="K35" s="89">
        <f ca="1">OFFSET(Очки!$A$2,F35,D35+OFFSET(Очки!$A$18,0,$C$46-1)-1)</f>
        <v>6</v>
      </c>
      <c r="L35" s="39">
        <f ca="1">IF(F35&lt;E35,OFFSET(Очки!$A$20,2+E35-F35,IF(D35=1,13-E35,10+D35)),0)</f>
        <v>1</v>
      </c>
      <c r="M35" s="39"/>
      <c r="N35" s="92"/>
      <c r="O35" s="89">
        <f ca="1">OFFSET(Очки!$A$2,I35,G35+OFFSET(Очки!$A$18,0,$C$46-1)-1)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7</v>
      </c>
    </row>
    <row r="36" spans="1:19" ht="15.75">
      <c r="A36" s="40">
        <v>25</v>
      </c>
      <c r="B36" s="48" t="s">
        <v>139</v>
      </c>
      <c r="C36" s="33">
        <v>7.5</v>
      </c>
      <c r="D36" s="42">
        <v>3</v>
      </c>
      <c r="E36" s="43">
        <v>7</v>
      </c>
      <c r="F36" s="44">
        <v>7</v>
      </c>
      <c r="G36" s="45">
        <v>3</v>
      </c>
      <c r="H36" s="46">
        <v>7</v>
      </c>
      <c r="I36" s="43">
        <v>2</v>
      </c>
      <c r="J36" s="95"/>
      <c r="K36" s="89">
        <f ca="1">OFFSET(Очки!$A$2,F36,D36+OFFSET(Очки!$A$18,0,$C$46-1)-1)</f>
        <v>1</v>
      </c>
      <c r="L36" s="39">
        <f ca="1">IF(F36&lt;E36,OFFSET(Очки!$A$20,2+E36-F36,IF(D36=1,13-E36,10+D36)),0)</f>
        <v>0</v>
      </c>
      <c r="M36" s="39"/>
      <c r="N36" s="92">
        <v>-3</v>
      </c>
      <c r="O36" s="89">
        <f ca="1">OFFSET(Очки!$A$2,I36,G36+OFFSET(Очки!$A$18,0,$C$46-1)-1)</f>
        <v>5</v>
      </c>
      <c r="P36" s="39">
        <f ca="1">IF(I36&lt;H36,OFFSET(Очки!$A$20,2+H36-I36,IF(G36=1,13-H36,10+G36)),0)</f>
        <v>2.5</v>
      </c>
      <c r="Q36" s="39"/>
      <c r="R36" s="90"/>
      <c r="S36" s="102">
        <f t="shared" ca="1" si="0"/>
        <v>5.5</v>
      </c>
    </row>
    <row r="37" spans="1:19" ht="15.75">
      <c r="A37" s="40">
        <v>26</v>
      </c>
      <c r="B37" s="107" t="s">
        <v>167</v>
      </c>
      <c r="C37" s="33" t="s">
        <v>43</v>
      </c>
      <c r="D37" s="42">
        <v>3</v>
      </c>
      <c r="E37" s="43">
        <v>4</v>
      </c>
      <c r="F37" s="44">
        <v>6</v>
      </c>
      <c r="G37" s="45">
        <v>3</v>
      </c>
      <c r="H37" s="46">
        <v>8</v>
      </c>
      <c r="I37" s="43">
        <v>3</v>
      </c>
      <c r="J37" s="95"/>
      <c r="K37" s="89">
        <f ca="1">OFFSET(Очки!$A$2,F37,D37+OFFSET(Очки!$A$18,0,$C$46-1)-1)</f>
        <v>1.5</v>
      </c>
      <c r="L37" s="39">
        <f ca="1">IF(F37&lt;E37,OFFSET(Очки!$A$20,2+E37-F37,IF(D37=1,13-E37,10+D37)),0)</f>
        <v>0</v>
      </c>
      <c r="M37" s="39"/>
      <c r="N37" s="92">
        <v>-3</v>
      </c>
      <c r="O37" s="89">
        <f ca="1">OFFSET(Очки!$A$2,I37,G37+OFFSET(Очки!$A$18,0,$C$46-1)-1)</f>
        <v>4</v>
      </c>
      <c r="P37" s="39">
        <f ca="1">IF(I37&lt;H37,OFFSET(Очки!$A$20,2+H37-I37,IF(G37=1,13-H37,10+G37)),0)</f>
        <v>2.5</v>
      </c>
      <c r="Q37" s="39"/>
      <c r="R37" s="90"/>
      <c r="S37" s="102">
        <f t="shared" ca="1" si="0"/>
        <v>5</v>
      </c>
    </row>
    <row r="38" spans="1:19" ht="15.75">
      <c r="A38" s="40">
        <v>27</v>
      </c>
      <c r="B38" s="47" t="s">
        <v>160</v>
      </c>
      <c r="C38" s="33">
        <v>12.5</v>
      </c>
      <c r="D38" s="42">
        <v>3</v>
      </c>
      <c r="E38" s="43">
        <v>6</v>
      </c>
      <c r="F38" s="44">
        <v>10</v>
      </c>
      <c r="G38" s="45">
        <v>3</v>
      </c>
      <c r="H38" s="46">
        <v>4</v>
      </c>
      <c r="I38" s="43">
        <v>8</v>
      </c>
      <c r="J38" s="95"/>
      <c r="K38" s="89">
        <f ca="1">OFFSET(Очки!$A$2,F38,D38+OFFSET(Очки!$A$18,0,$C$46-1)-1)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OFFSET(Очки!$A$2,I38,G38+OFFSET(Очки!$A$18,0,$C$46-1)-1)</f>
        <v>0.5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0.5</v>
      </c>
    </row>
    <row r="39" spans="1:19" ht="15.75">
      <c r="A39" s="40">
        <v>27</v>
      </c>
      <c r="B39" s="47" t="s">
        <v>143</v>
      </c>
      <c r="C39" s="33">
        <v>15</v>
      </c>
      <c r="D39" s="42">
        <v>3</v>
      </c>
      <c r="E39" s="43">
        <v>1</v>
      </c>
      <c r="F39" s="44">
        <v>8</v>
      </c>
      <c r="G39" s="45">
        <v>3</v>
      </c>
      <c r="H39" s="46">
        <v>2</v>
      </c>
      <c r="I39" s="43">
        <v>9</v>
      </c>
      <c r="J39" s="95"/>
      <c r="K39" s="89">
        <f ca="1">OFFSET(Очки!$A$2,F39,D39+OFFSET(Очки!$A$18,0,$C$46-1)-1)</f>
        <v>0.5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OFFSET(Очки!$A$2,I39,G39+OFFSET(Очки!$A$18,0,$C$46-1)-1)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0.5</v>
      </c>
    </row>
    <row r="40" spans="1:19" ht="15.75">
      <c r="A40" s="40">
        <v>29</v>
      </c>
      <c r="B40" s="107" t="s">
        <v>153</v>
      </c>
      <c r="C40" s="33" t="s">
        <v>43</v>
      </c>
      <c r="D40" s="42">
        <v>3</v>
      </c>
      <c r="E40" s="43">
        <v>2</v>
      </c>
      <c r="F40" s="44">
        <v>9</v>
      </c>
      <c r="G40" s="45">
        <v>3</v>
      </c>
      <c r="H40" s="46">
        <v>1</v>
      </c>
      <c r="I40" s="43">
        <v>12</v>
      </c>
      <c r="J40" s="95"/>
      <c r="K40" s="89">
        <f ca="1">OFFSET(Очки!$A$2,F40,D40+OFFSET(Очки!$A$18,0,$C$46-1)-1)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OFFSET(Очки!$A$2,I40,G40+OFFSET(Очки!$A$18,0,$C$46-1)-1)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0"/>
        <v>0</v>
      </c>
    </row>
    <row r="41" spans="1:19" ht="15.75">
      <c r="A41" s="40">
        <v>30</v>
      </c>
      <c r="B41" s="47" t="s">
        <v>162</v>
      </c>
      <c r="C41" s="33" t="s">
        <v>43</v>
      </c>
      <c r="D41" s="42">
        <v>3</v>
      </c>
      <c r="E41" s="43">
        <v>5</v>
      </c>
      <c r="F41" s="44">
        <v>11</v>
      </c>
      <c r="G41" s="45">
        <v>3</v>
      </c>
      <c r="H41" s="46">
        <v>3</v>
      </c>
      <c r="I41" s="43">
        <v>6</v>
      </c>
      <c r="J41" s="95"/>
      <c r="K41" s="89">
        <f ca="1">OFFSET(Очки!$A$2,F41,D41+OFFSET(Очки!$A$18,0,$C$46-1)-1)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OFFSET(Очки!$A$2,I41,G41+OFFSET(Очки!$A$18,0,$C$46-1)-1)</f>
        <v>1.5</v>
      </c>
      <c r="P41" s="39">
        <f ca="1">IF(I41&lt;H41,OFFSET(Очки!$A$20,2+H41-I41,IF(G41=1,13-H41,10+G41)),0)</f>
        <v>0</v>
      </c>
      <c r="Q41" s="39"/>
      <c r="R41" s="90">
        <v>-3</v>
      </c>
      <c r="S41" s="102">
        <f t="shared" ca="1" si="0"/>
        <v>-1.5</v>
      </c>
    </row>
    <row r="42" spans="1:19" ht="16.5" hidden="1" customHeight="1">
      <c r="A42" s="40">
        <f ca="1">RANK(S42,S$6:OFFSET(S$6,0,0,COUNTA(B$6:B$45)))</f>
        <v>35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OFFSET(Очки!$A$2,F42,D42+OFFSET(Очки!$A$18,0,$C$46-1)-1)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OFFSET(Очки!$A$2,I42,G42+OFFSET(Очки!$A$18,0,$C$46-1)-1)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ref="S42:S45" ca="1" si="1">SUM(J42:R42)</f>
        <v>0</v>
      </c>
    </row>
    <row r="43" spans="1:19" ht="15.75" hidden="1">
      <c r="A43" s="40">
        <f ca="1">RANK(S43,S$6:OFFSET(S$6,0,0,COUNTA(B$6:B$45)))</f>
        <v>35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OFFSET(Очки!$A$2,F43,D43+OFFSET(Очки!$A$18,0,$C$46-1)-1)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OFFSET(Очки!$A$2,I43,G43+OFFSET(Очки!$A$18,0,$C$46-1)-1)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>
        <f ca="1">RANK(S44,S$6:OFFSET(S$6,0,0,COUNTA(B$6:B$45)))</f>
        <v>35</v>
      </c>
      <c r="B44" s="47"/>
      <c r="C44" s="33" t="s">
        <v>43</v>
      </c>
      <c r="D44" s="49"/>
      <c r="E44" s="50"/>
      <c r="F44" s="51"/>
      <c r="G44" s="45"/>
      <c r="H44" s="52"/>
      <c r="I44" s="50"/>
      <c r="J44" s="95"/>
      <c r="K44" s="89">
        <f ca="1">OFFSET(Очки!$A$2,F44,D44+OFFSET(Очки!$A$18,0,$C$46-1)-1)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OFFSET(Очки!$A$2,I44,G44+OFFSET(Очки!$A$18,0,$C$46-1)-1)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6.5" hidden="1" thickBot="1">
      <c r="A45" s="40">
        <f ca="1">RANK(S45,S$6:OFFSET(S$6,0,0,COUNTA(B$6:B$45)))</f>
        <v>35</v>
      </c>
      <c r="B45" s="53"/>
      <c r="C45" s="54" t="s">
        <v>43</v>
      </c>
      <c r="D45" s="55"/>
      <c r="E45" s="56"/>
      <c r="F45" s="57"/>
      <c r="G45" s="58"/>
      <c r="H45" s="59"/>
      <c r="I45" s="56"/>
      <c r="J45" s="96"/>
      <c r="K45" s="55">
        <f ca="1">OFFSET(Очки!$A$2,F45,D45+OFFSET(Очки!$A$18,0,$C$46-1)-1)</f>
        <v>0</v>
      </c>
      <c r="L45" s="59">
        <f ca="1">IF(F45&lt;E45,OFFSET(Очки!$A$20,2+E45-F45,IF(D45=1,13-E45,10+D45)),0)</f>
        <v>0</v>
      </c>
      <c r="M45" s="59"/>
      <c r="N45" s="93"/>
      <c r="O45" s="55">
        <f ca="1">OFFSET(Очки!$A$2,I45,G45+OFFSET(Очки!$A$18,0,$C$46-1)-1)</f>
        <v>0</v>
      </c>
      <c r="P45" s="59">
        <f ca="1">IF(I45&lt;H45,OFFSET(Очки!$A$20,2+H45-I45,IF(G45=1,13-H45,10+G45)),0)</f>
        <v>0</v>
      </c>
      <c r="Q45" s="59"/>
      <c r="R45" s="57"/>
      <c r="S45" s="103">
        <f t="shared" ca="1" si="1"/>
        <v>0</v>
      </c>
    </row>
    <row r="46" spans="1:19" ht="15.75">
      <c r="A46" s="60"/>
      <c r="B46" s="61" t="s">
        <v>44</v>
      </c>
      <c r="C46" s="61">
        <f>COUNTA(B6:B45)</f>
        <v>36</v>
      </c>
      <c r="D46" s="62"/>
      <c r="E46" s="62"/>
      <c r="F46" s="63"/>
      <c r="G46" s="63"/>
      <c r="H46" s="63"/>
      <c r="I46" s="62"/>
      <c r="J46" s="63"/>
      <c r="K46" s="63"/>
      <c r="L46" s="63"/>
      <c r="M46" s="63"/>
      <c r="N46" s="63"/>
      <c r="O46" s="63"/>
      <c r="P46" s="63"/>
      <c r="Q46" s="63"/>
      <c r="R46" s="63"/>
      <c r="S46" s="63"/>
    </row>
  </sheetData>
  <sortState ref="A8:S41">
    <sortCondition descending="1" ref="S8:S41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5">
    <cfRule type="expression" dxfId="4" priority="2">
      <formula>AND(E6&gt;F6,L6=0)</formula>
    </cfRule>
  </conditionalFormatting>
  <conditionalFormatting sqref="P6:P45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69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7"/>
  <sheetViews>
    <sheetView topLeftCell="A5" zoomScale="80" zoomScaleNormal="80" workbookViewId="0">
      <selection activeCell="B12" sqref="B1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168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>
      <c r="A6" s="31">
        <f ca="1">RANK(S6,S$6:OFFSET(S$6,0,0,COUNTA(B$6:B$46)))</f>
        <v>1</v>
      </c>
      <c r="B6" s="156" t="s">
        <v>119</v>
      </c>
      <c r="C6" s="100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7</v>
      </c>
      <c r="I6" s="35">
        <v>3</v>
      </c>
      <c r="J6" s="94">
        <v>0.5</v>
      </c>
      <c r="K6" s="86">
        <f ca="1">OFFSET(Очки!$A$2,F6,D6+OFFSET(Очки!$A$18,0,$C$47-1)-1)</f>
        <v>16</v>
      </c>
      <c r="L6" s="87">
        <f ca="1">IF(F6&lt;E6,OFFSET(Очки!$A$20,2+E6-F6,IF(D6=1,13-E6,10+D6)),0)</f>
        <v>2.2000000000000002</v>
      </c>
      <c r="M6" s="87">
        <v>2</v>
      </c>
      <c r="N6" s="91"/>
      <c r="O6" s="86">
        <f ca="1">OFFSET(Очки!$A$2,I6,G6+OFFSET(Очки!$A$18,0,$C$47-1)-1)</f>
        <v>14</v>
      </c>
      <c r="P6" s="87">
        <f ca="1">IF(I6&lt;H6,OFFSET(Очки!$A$20,2+H6-I6,IF(G6=1,13-H6,10+G6)),0)</f>
        <v>3.8</v>
      </c>
      <c r="Q6" s="87">
        <v>2</v>
      </c>
      <c r="R6" s="88"/>
      <c r="S6" s="101">
        <f t="shared" ref="S6:S29" ca="1" si="0">SUM(J6:R6)</f>
        <v>40.5</v>
      </c>
    </row>
    <row r="7" spans="1:19" ht="15.75">
      <c r="A7" s="40">
        <f ca="1">RANK(S7,S$6:OFFSET(S$6,0,0,COUNTA(B$6:B$46)))</f>
        <v>2</v>
      </c>
      <c r="B7" s="47" t="s">
        <v>144</v>
      </c>
      <c r="C7" s="33">
        <v>10</v>
      </c>
      <c r="D7" s="42">
        <v>1</v>
      </c>
      <c r="E7" s="43">
        <v>6</v>
      </c>
      <c r="F7" s="44">
        <v>5</v>
      </c>
      <c r="G7" s="45">
        <v>1</v>
      </c>
      <c r="H7" s="46">
        <v>5</v>
      </c>
      <c r="I7" s="43">
        <v>2</v>
      </c>
      <c r="J7" s="95">
        <v>1.5</v>
      </c>
      <c r="K7" s="89">
        <f ca="1">OFFSET(Очки!$A$2,F7,D7+OFFSET(Очки!$A$18,0,$C$47-1)-1)</f>
        <v>12</v>
      </c>
      <c r="L7" s="39">
        <f ca="1">IF(F7&lt;E7,OFFSET(Очки!$A$20,2+E7-F7,IF(D7=1,13-E7,10+D7)),0)</f>
        <v>1</v>
      </c>
      <c r="M7" s="39">
        <v>1</v>
      </c>
      <c r="N7" s="92"/>
      <c r="O7" s="89">
        <f ca="1">OFFSET(Очки!$A$2,I7,G7+OFFSET(Очки!$A$18,0,$C$47-1)-1)</f>
        <v>15</v>
      </c>
      <c r="P7" s="39">
        <f ca="1">IF(I7&lt;H7,OFFSET(Очки!$A$20,2+H7-I7,IF(G7=1,13-H7,10+G7)),0)</f>
        <v>2.4000000000000004</v>
      </c>
      <c r="Q7" s="39">
        <v>2.5</v>
      </c>
      <c r="R7" s="90"/>
      <c r="S7" s="102">
        <f t="shared" ca="1" si="0"/>
        <v>35.4</v>
      </c>
    </row>
    <row r="8" spans="1:19" ht="15.75">
      <c r="A8" s="40">
        <f ca="1">RANK(S8,S$6:OFFSET(S$6,0,0,COUNTA(B$6:B$46)))</f>
        <v>3</v>
      </c>
      <c r="B8" s="47" t="s">
        <v>156</v>
      </c>
      <c r="C8" s="33">
        <v>20</v>
      </c>
      <c r="D8" s="42">
        <v>1</v>
      </c>
      <c r="E8" s="43">
        <v>8</v>
      </c>
      <c r="F8" s="44">
        <v>4</v>
      </c>
      <c r="G8" s="45">
        <v>1</v>
      </c>
      <c r="H8" s="46">
        <v>8</v>
      </c>
      <c r="I8" s="43">
        <v>4</v>
      </c>
      <c r="J8" s="95">
        <v>2.5</v>
      </c>
      <c r="K8" s="89">
        <f ca="1">OFFSET(Очки!$A$2,F8,D8+OFFSET(Очки!$A$18,0,$C$47-1)-1)</f>
        <v>13</v>
      </c>
      <c r="L8" s="39">
        <f ca="1">IF(F8&lt;E8,OFFSET(Очки!$A$20,2+E8-F8,IF(D8=1,13-E8,10+D8)),0)</f>
        <v>4.2</v>
      </c>
      <c r="M8" s="39">
        <v>2.5</v>
      </c>
      <c r="N8" s="92">
        <v>-3</v>
      </c>
      <c r="O8" s="89">
        <f ca="1">OFFSET(Очки!$A$2,I8,G8+OFFSET(Очки!$A$18,0,$C$47-1)-1)</f>
        <v>13</v>
      </c>
      <c r="P8" s="39">
        <f ca="1">IF(I8&lt;H8,OFFSET(Очки!$A$20,2+H8-I8,IF(G8=1,13-H8,10+G8)),0)</f>
        <v>4.2</v>
      </c>
      <c r="Q8" s="39">
        <v>1.5</v>
      </c>
      <c r="R8" s="90">
        <v>-3</v>
      </c>
      <c r="S8" s="102">
        <f t="shared" ca="1" si="0"/>
        <v>34.900000000000006</v>
      </c>
    </row>
    <row r="9" spans="1:19" ht="15.75">
      <c r="A9" s="40">
        <f ca="1">RANK(S9,S$6:OFFSET(S$6,0,0,COUNTA(B$6:B$46)))</f>
        <v>4</v>
      </c>
      <c r="B9" s="47" t="s">
        <v>176</v>
      </c>
      <c r="C9" s="33">
        <v>15</v>
      </c>
      <c r="D9" s="42">
        <v>1</v>
      </c>
      <c r="E9" s="43">
        <v>2</v>
      </c>
      <c r="F9" s="44">
        <v>3</v>
      </c>
      <c r="G9" s="45">
        <v>1</v>
      </c>
      <c r="H9" s="46">
        <v>6</v>
      </c>
      <c r="I9" s="43">
        <v>5</v>
      </c>
      <c r="J9" s="95"/>
      <c r="K9" s="89">
        <f ca="1">OFFSET(Очки!$A$2,F9,D9+OFFSET(Очки!$A$18,0,$C$47-1)-1)</f>
        <v>14</v>
      </c>
      <c r="L9" s="39">
        <f ca="1">IF(F9&lt;E9,OFFSET(Очки!$A$20,2+E9-F9,IF(D9=1,13-E9,10+D9)),0)</f>
        <v>0</v>
      </c>
      <c r="M9" s="39">
        <v>1.5</v>
      </c>
      <c r="N9" s="92"/>
      <c r="O9" s="89">
        <f ca="1">OFFSET(Очки!$A$2,I9,G9+OFFSET(Очки!$A$18,0,$C$47-1)-1)</f>
        <v>12</v>
      </c>
      <c r="P9" s="39">
        <f ca="1">IF(I9&lt;H9,OFFSET(Очки!$A$20,2+H9-I9,IF(G9=1,13-H9,10+G9)),0)</f>
        <v>1</v>
      </c>
      <c r="Q9" s="39">
        <v>1</v>
      </c>
      <c r="R9" s="90"/>
      <c r="S9" s="102">
        <f t="shared" ca="1" si="0"/>
        <v>29.5</v>
      </c>
    </row>
    <row r="10" spans="1:19" ht="15.75">
      <c r="A10" s="40">
        <f ca="1">RANK(S10,S$6:OFFSET(S$6,0,0,COUNTA(B$6:B$46)))</f>
        <v>5</v>
      </c>
      <c r="B10" s="48" t="s">
        <v>132</v>
      </c>
      <c r="C10" s="33" t="s">
        <v>43</v>
      </c>
      <c r="D10" s="42">
        <v>1</v>
      </c>
      <c r="E10" s="43">
        <v>3</v>
      </c>
      <c r="F10" s="44">
        <v>6</v>
      </c>
      <c r="G10" s="45">
        <v>1</v>
      </c>
      <c r="H10" s="46">
        <v>2</v>
      </c>
      <c r="I10" s="43">
        <v>1</v>
      </c>
      <c r="J10" s="95"/>
      <c r="K10" s="89">
        <f ca="1">OFFSET(Очки!$A$2,F10,D10+OFFSET(Очки!$A$18,0,$C$47-1)-1)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OFFSET(Очки!$A$2,I10,G10+OFFSET(Очки!$A$18,0,$C$47-1)-1)</f>
        <v>16</v>
      </c>
      <c r="P10" s="39">
        <f ca="1">IF(I10&lt;H10,OFFSET(Очки!$A$20,2+H10-I10,IF(G10=1,13-H10,10+G10)),0)</f>
        <v>0.7</v>
      </c>
      <c r="Q10" s="39">
        <v>0.5</v>
      </c>
      <c r="R10" s="90"/>
      <c r="S10" s="102">
        <f t="shared" ca="1" si="0"/>
        <v>28.7</v>
      </c>
    </row>
    <row r="11" spans="1:19" ht="15.75">
      <c r="A11" s="40">
        <f ca="1">RANK(S11,S$6:OFFSET(S$6,0,0,COUNTA(B$6:B$46)))</f>
        <v>6</v>
      </c>
      <c r="B11" s="48" t="s">
        <v>81</v>
      </c>
      <c r="C11" s="33" t="s">
        <v>43</v>
      </c>
      <c r="D11" s="42">
        <v>1</v>
      </c>
      <c r="E11" s="43">
        <v>7</v>
      </c>
      <c r="F11" s="44">
        <v>6</v>
      </c>
      <c r="G11" s="45">
        <v>1</v>
      </c>
      <c r="H11" s="46">
        <v>4</v>
      </c>
      <c r="I11" s="43">
        <v>7</v>
      </c>
      <c r="J11" s="95">
        <v>2</v>
      </c>
      <c r="K11" s="89">
        <f ca="1">OFFSET(Очки!$A$2,F11,D11+OFFSET(Очки!$A$18,0,$C$47-1)-1)</f>
        <v>11.5</v>
      </c>
      <c r="L11" s="39">
        <f ca="1">IF(F11&lt;E11,OFFSET(Очки!$A$20,2+E11-F11,IF(D11=1,13-E11,10+D11)),0)</f>
        <v>1.1000000000000001</v>
      </c>
      <c r="M11" s="39">
        <v>0.5</v>
      </c>
      <c r="N11" s="92"/>
      <c r="O11" s="89">
        <f ca="1">OFFSET(Очки!$A$2,I11,G11+OFFSET(Очки!$A$18,0,$C$47-1)-1)</f>
        <v>11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26.1</v>
      </c>
    </row>
    <row r="12" spans="1:19" ht="15.75">
      <c r="A12" s="40">
        <f ca="1">RANK(S12,S$6:OFFSET(S$6,0,0,COUNTA(B$6:B$46)))</f>
        <v>7</v>
      </c>
      <c r="B12" s="47" t="s">
        <v>124</v>
      </c>
      <c r="C12" s="33" t="s">
        <v>43</v>
      </c>
      <c r="D12" s="42">
        <v>2</v>
      </c>
      <c r="E12" s="43">
        <v>2</v>
      </c>
      <c r="F12" s="44">
        <v>1</v>
      </c>
      <c r="G12" s="45">
        <v>1</v>
      </c>
      <c r="H12" s="46">
        <v>1</v>
      </c>
      <c r="I12" s="43">
        <v>6</v>
      </c>
      <c r="J12" s="95"/>
      <c r="K12" s="89">
        <f ca="1">OFFSET(Очки!$A$2,F12,D12+OFFSET(Очки!$A$18,0,$C$47-1)-1)</f>
        <v>11.5</v>
      </c>
      <c r="L12" s="39">
        <f ca="1">IF(F12&lt;E12,OFFSET(Очки!$A$20,2+E12-F12,IF(D12=1,13-E12,10+D12)),0)</f>
        <v>0.7</v>
      </c>
      <c r="M12" s="39"/>
      <c r="N12" s="92"/>
      <c r="O12" s="89">
        <f ca="1">OFFSET(Очки!$A$2,I12,G12+OFFSET(Очки!$A$18,0,$C$47-1)-1)</f>
        <v>11.5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23.7</v>
      </c>
    </row>
    <row r="13" spans="1:19" ht="15.75">
      <c r="A13" s="40">
        <f ca="1">RANK(S13,S$6:OFFSET(S$6,0,0,COUNTA(B$6:B$46)))</f>
        <v>8</v>
      </c>
      <c r="B13" s="47" t="s">
        <v>177</v>
      </c>
      <c r="C13" s="33">
        <v>5</v>
      </c>
      <c r="D13" s="42">
        <v>1</v>
      </c>
      <c r="E13" s="43">
        <v>1</v>
      </c>
      <c r="F13" s="44">
        <v>2</v>
      </c>
      <c r="G13" s="45">
        <v>2</v>
      </c>
      <c r="H13" s="46">
        <v>8</v>
      </c>
      <c r="I13" s="43">
        <v>7</v>
      </c>
      <c r="J13" s="95"/>
      <c r="K13" s="89">
        <f ca="1">OFFSET(Очки!$A$2,F13,D13+OFFSET(Очки!$A$18,0,$C$47-1)-1)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OFFSET(Очки!$A$2,I13,G13+OFFSET(Очки!$A$18,0,$C$47-1)-1)</f>
        <v>6.5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22.2</v>
      </c>
    </row>
    <row r="14" spans="1:19" ht="15.75">
      <c r="A14" s="40">
        <f ca="1">RANK(S14,S$6:OFFSET(S$6,0,0,COUNTA(B$6:B$46)))</f>
        <v>9</v>
      </c>
      <c r="B14" s="47" t="s">
        <v>171</v>
      </c>
      <c r="C14" s="33" t="s">
        <v>43</v>
      </c>
      <c r="D14" s="42">
        <v>1</v>
      </c>
      <c r="E14" s="43">
        <v>5</v>
      </c>
      <c r="F14" s="44">
        <v>8</v>
      </c>
      <c r="G14" s="45">
        <v>2</v>
      </c>
      <c r="H14" s="46">
        <v>7</v>
      </c>
      <c r="I14" s="43">
        <v>6</v>
      </c>
      <c r="J14" s="95">
        <v>1</v>
      </c>
      <c r="K14" s="89">
        <f ca="1">OFFSET(Очки!$A$2,F14,D14+OFFSET(Очки!$A$18,0,$C$47-1)-1)</f>
        <v>10.5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OFFSET(Очки!$A$2,I14,G14+OFFSET(Очки!$A$18,0,$C$47-1)-1)</f>
        <v>7</v>
      </c>
      <c r="P14" s="39">
        <f ca="1">IF(I14&lt;H14,OFFSET(Очки!$A$20,2+H14-I14,IF(G14=1,13-H14,10+G14)),0)</f>
        <v>0.7</v>
      </c>
      <c r="Q14" s="39"/>
      <c r="R14" s="90"/>
      <c r="S14" s="102">
        <f t="shared" ca="1" si="0"/>
        <v>19.2</v>
      </c>
    </row>
    <row r="15" spans="1:19" ht="15.75">
      <c r="A15" s="40">
        <f ca="1">RANK(S15,S$6:OFFSET(S$6,0,0,COUNTA(B$6:B$46)))</f>
        <v>10</v>
      </c>
      <c r="B15" s="47" t="s">
        <v>163</v>
      </c>
      <c r="C15" s="33" t="s">
        <v>43</v>
      </c>
      <c r="D15" s="42">
        <v>2</v>
      </c>
      <c r="E15" s="43">
        <v>1</v>
      </c>
      <c r="F15" s="44">
        <v>2</v>
      </c>
      <c r="G15" s="45">
        <v>2</v>
      </c>
      <c r="H15" s="46">
        <v>3</v>
      </c>
      <c r="I15" s="43">
        <v>4</v>
      </c>
      <c r="J15" s="95"/>
      <c r="K15" s="89">
        <f ca="1">OFFSET(Очки!$A$2,F15,D15+OFFSET(Очки!$A$18,0,$C$47-1)-1)</f>
        <v>10.5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OFFSET(Очки!$A$2,I15,G15+OFFSET(Очки!$A$18,0,$C$47-1)-1)</f>
        <v>8.5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19</v>
      </c>
    </row>
    <row r="16" spans="1:19" ht="15.75">
      <c r="A16" s="40">
        <f ca="1">RANK(S16,S$6:OFFSET(S$6,0,0,COUNTA(B$6:B$46)))</f>
        <v>11</v>
      </c>
      <c r="B16" s="47" t="s">
        <v>123</v>
      </c>
      <c r="C16" s="33">
        <v>15</v>
      </c>
      <c r="D16" s="42">
        <v>2</v>
      </c>
      <c r="E16" s="43">
        <v>5</v>
      </c>
      <c r="F16" s="44">
        <v>3</v>
      </c>
      <c r="G16" s="45">
        <v>1</v>
      </c>
      <c r="H16" s="46">
        <v>3</v>
      </c>
      <c r="I16" s="43">
        <v>7</v>
      </c>
      <c r="J16" s="95"/>
      <c r="K16" s="89">
        <f ca="1">OFFSET(Очки!$A$2,F16,D16+OFFSET(Очки!$A$18,0,$C$47-1)-1)</f>
        <v>9.5</v>
      </c>
      <c r="L16" s="39">
        <f ca="1">IF(F16&lt;E16,OFFSET(Очки!$A$20,2+E16-F16,IF(D16=1,13-E16,10+D16)),0)</f>
        <v>1.4</v>
      </c>
      <c r="M16" s="39"/>
      <c r="N16" s="92">
        <v>-3</v>
      </c>
      <c r="O16" s="89">
        <f ca="1">OFFSET(Очки!$A$2,I16,G16+OFFSET(Очки!$A$18,0,$C$47-1)-1)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18.899999999999999</v>
      </c>
    </row>
    <row r="17" spans="1:19" ht="15.75">
      <c r="A17" s="40">
        <f ca="1">RANK(S17,S$6:OFFSET(S$6,0,0,COUNTA(B$6:B$46)))</f>
        <v>12</v>
      </c>
      <c r="B17" s="47" t="s">
        <v>159</v>
      </c>
      <c r="C17" s="33">
        <v>10</v>
      </c>
      <c r="D17" s="42">
        <v>2</v>
      </c>
      <c r="E17" s="43">
        <v>6</v>
      </c>
      <c r="F17" s="44">
        <v>6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OFFSET(Очки!$A$2,F17,D17+OFFSET(Очки!$A$18,0,$C$47-1)-1)</f>
        <v>7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OFFSET(Очки!$A$2,I17,G17+OFFSET(Очки!$A$18,0,$C$47-1)-1)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18.5</v>
      </c>
    </row>
    <row r="18" spans="1:19" ht="15.75">
      <c r="A18" s="40">
        <f ca="1">RANK(S18,S$6:OFFSET(S$6,0,0,COUNTA(B$6:B$46)))</f>
        <v>13</v>
      </c>
      <c r="B18" s="47" t="s">
        <v>89</v>
      </c>
      <c r="C18" s="33" t="s">
        <v>43</v>
      </c>
      <c r="D18" s="42">
        <v>2</v>
      </c>
      <c r="E18" s="43">
        <v>4</v>
      </c>
      <c r="F18" s="44">
        <v>5</v>
      </c>
      <c r="G18" s="45">
        <v>2</v>
      </c>
      <c r="H18" s="46">
        <v>5</v>
      </c>
      <c r="I18" s="43">
        <v>3</v>
      </c>
      <c r="J18" s="95"/>
      <c r="K18" s="89">
        <f ca="1">OFFSET(Очки!$A$2,F18,D18+OFFSET(Очки!$A$18,0,$C$47-1)-1)</f>
        <v>7.5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OFFSET(Очки!$A$2,I18,G18+OFFSET(Очки!$A$18,0,$C$47-1)-1)</f>
        <v>9.5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18.399999999999999</v>
      </c>
    </row>
    <row r="19" spans="1:19" ht="15.75">
      <c r="A19" s="40">
        <f ca="1">RANK(S19,S$6:OFFSET(S$6,0,0,COUNTA(B$6:B$46)))</f>
        <v>14</v>
      </c>
      <c r="B19" s="32" t="s">
        <v>134</v>
      </c>
      <c r="C19" s="33">
        <v>2.5</v>
      </c>
      <c r="D19" s="42">
        <v>2</v>
      </c>
      <c r="E19" s="43">
        <v>8</v>
      </c>
      <c r="F19" s="44">
        <v>8</v>
      </c>
      <c r="G19" s="45">
        <v>2</v>
      </c>
      <c r="H19" s="46">
        <v>2</v>
      </c>
      <c r="I19" s="43">
        <v>2</v>
      </c>
      <c r="J19" s="95"/>
      <c r="K19" s="89">
        <f ca="1">OFFSET(Очки!$A$2,F19,D19+OFFSET(Очки!$A$18,0,$C$47-1)-1)</f>
        <v>6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OFFSET(Очки!$A$2,I19,G19+OFFSET(Очки!$A$18,0,$C$47-1)-1)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16.5</v>
      </c>
    </row>
    <row r="20" spans="1:19" ht="15.75">
      <c r="A20" s="40">
        <f ca="1">RANK(S20,S$6:OFFSET(S$6,0,0,COUNTA(B$6:B$46)))</f>
        <v>15</v>
      </c>
      <c r="B20" s="48" t="s">
        <v>80</v>
      </c>
      <c r="C20" s="33" t="s">
        <v>43</v>
      </c>
      <c r="D20" s="42">
        <v>3</v>
      </c>
      <c r="E20" s="43">
        <v>5</v>
      </c>
      <c r="F20" s="44">
        <v>1</v>
      </c>
      <c r="G20" s="45">
        <v>3</v>
      </c>
      <c r="H20" s="46">
        <v>7</v>
      </c>
      <c r="I20" s="43">
        <v>3</v>
      </c>
      <c r="J20" s="95"/>
      <c r="K20" s="89">
        <f ca="1">OFFSET(Очки!$A$2,F20,D20+OFFSET(Очки!$A$18,0,$C$47-1)-1)</f>
        <v>7</v>
      </c>
      <c r="L20" s="39">
        <f ca="1">IF(F20&lt;E20,OFFSET(Очки!$A$20,2+E20-F20,IF(D20=1,13-E20,10+D20)),0)</f>
        <v>2</v>
      </c>
      <c r="M20" s="39"/>
      <c r="N20" s="92"/>
      <c r="O20" s="89">
        <f ca="1">OFFSET(Очки!$A$2,I20,G20+OFFSET(Очки!$A$18,0,$C$47-1)-1)</f>
        <v>5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16</v>
      </c>
    </row>
    <row r="21" spans="1:19" ht="15.75">
      <c r="A21" s="40">
        <f ca="1">RANK(S21,S$6:OFFSET(S$6,0,0,COUNTA(B$6:B$46)))</f>
        <v>16</v>
      </c>
      <c r="B21" s="47" t="s">
        <v>174</v>
      </c>
      <c r="C21" s="33">
        <v>10</v>
      </c>
      <c r="D21" s="42">
        <v>2</v>
      </c>
      <c r="E21" s="43">
        <v>3</v>
      </c>
      <c r="F21" s="44">
        <v>3</v>
      </c>
      <c r="G21" s="45">
        <v>2</v>
      </c>
      <c r="H21" s="46">
        <v>4</v>
      </c>
      <c r="I21" s="43">
        <v>8</v>
      </c>
      <c r="J21" s="95"/>
      <c r="K21" s="89">
        <f ca="1">OFFSET(Очки!$A$2,F21,D21+OFFSET(Очки!$A$18,0,$C$47-1)-1)</f>
        <v>9.5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OFFSET(Очки!$A$2,I21,G21+OFFSET(Очки!$A$18,0,$C$47-1)-1)</f>
        <v>6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15.5</v>
      </c>
    </row>
    <row r="22" spans="1:19" ht="15.75">
      <c r="A22" s="40">
        <f ca="1">RANK(S22,S$6:OFFSET(S$6,0,0,COUNTA(B$6:B$46)))</f>
        <v>17</v>
      </c>
      <c r="B22" s="47" t="s">
        <v>172</v>
      </c>
      <c r="C22" s="33">
        <v>10</v>
      </c>
      <c r="D22" s="42">
        <v>2</v>
      </c>
      <c r="E22" s="43">
        <v>7</v>
      </c>
      <c r="F22" s="44">
        <v>7</v>
      </c>
      <c r="G22" s="45">
        <v>2</v>
      </c>
      <c r="H22" s="46">
        <v>6</v>
      </c>
      <c r="I22" s="43">
        <v>5</v>
      </c>
      <c r="J22" s="95"/>
      <c r="K22" s="89">
        <f ca="1">OFFSET(Очки!$A$2,F22,D22+OFFSET(Очки!$A$18,0,$C$47-1)-1)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OFFSET(Очки!$A$2,I22,G22+OFFSET(Очки!$A$18,0,$C$47-1)-1)</f>
        <v>7.5</v>
      </c>
      <c r="P22" s="39">
        <f ca="1">IF(I22&lt;H22,OFFSET(Очки!$A$20,2+H22-I22,IF(G22=1,13-H22,10+G22)),0)</f>
        <v>0.7</v>
      </c>
      <c r="Q22" s="39"/>
      <c r="R22" s="90"/>
      <c r="S22" s="102">
        <f t="shared" ca="1" si="0"/>
        <v>14.7</v>
      </c>
    </row>
    <row r="23" spans="1:19" ht="15.75">
      <c r="A23" s="40">
        <f ca="1">RANK(S23,S$6:OFFSET(S$6,0,0,COUNTA(B$6:B$46)))</f>
        <v>18</v>
      </c>
      <c r="B23" s="32" t="s">
        <v>125</v>
      </c>
      <c r="C23" s="33">
        <v>20</v>
      </c>
      <c r="D23" s="42">
        <v>3</v>
      </c>
      <c r="E23" s="43">
        <v>7</v>
      </c>
      <c r="F23" s="44">
        <v>3</v>
      </c>
      <c r="G23" s="45">
        <v>3</v>
      </c>
      <c r="H23" s="46">
        <v>5</v>
      </c>
      <c r="I23" s="43">
        <v>4</v>
      </c>
      <c r="J23" s="95"/>
      <c r="K23" s="89">
        <f ca="1">OFFSET(Очки!$A$2,F23,D23+OFFSET(Очки!$A$18,0,$C$47-1)-1)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OFFSET(Очки!$A$2,I23,G23+OFFSET(Очки!$A$18,0,$C$47-1)-1)</f>
        <v>4</v>
      </c>
      <c r="P23" s="39">
        <f ca="1">IF(I23&lt;H23,OFFSET(Очки!$A$20,2+H23-I23,IF(G23=1,13-H23,10+G23)),0)</f>
        <v>0.5</v>
      </c>
      <c r="Q23" s="39"/>
      <c r="R23" s="90"/>
      <c r="S23" s="102">
        <f t="shared" ca="1" si="0"/>
        <v>11.5</v>
      </c>
    </row>
    <row r="24" spans="1:19" ht="15.75">
      <c r="A24" s="40">
        <f ca="1">RANK(S24,S$6:OFFSET(S$6,0,0,COUNTA(B$6:B$46)))</f>
        <v>19</v>
      </c>
      <c r="B24" s="48" t="s">
        <v>169</v>
      </c>
      <c r="C24" s="33">
        <v>2.5</v>
      </c>
      <c r="D24" s="42">
        <v>3</v>
      </c>
      <c r="E24" s="43">
        <v>1</v>
      </c>
      <c r="F24" s="44">
        <v>5</v>
      </c>
      <c r="G24" s="45">
        <v>3</v>
      </c>
      <c r="H24" s="46">
        <v>2</v>
      </c>
      <c r="I24" s="43">
        <v>1</v>
      </c>
      <c r="J24" s="95"/>
      <c r="K24" s="89">
        <f ca="1">OFFSET(Очки!$A$2,F24,D24+OFFSET(Очки!$A$18,0,$C$47-1)-1)</f>
        <v>3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OFFSET(Очки!$A$2,I24,G24+OFFSET(Очки!$A$18,0,$C$47-1)-1)</f>
        <v>7</v>
      </c>
      <c r="P24" s="39">
        <f ca="1">IF(I24&lt;H24,OFFSET(Очки!$A$20,2+H24-I24,IF(G24=1,13-H24,10+G24)),0)</f>
        <v>0.5</v>
      </c>
      <c r="Q24" s="39"/>
      <c r="R24" s="90"/>
      <c r="S24" s="102">
        <f t="shared" ca="1" si="0"/>
        <v>10.5</v>
      </c>
    </row>
    <row r="25" spans="1:19" ht="15.75">
      <c r="A25" s="40">
        <f ca="1">RANK(S25,S$6:OFFSET(S$6,0,0,COUNTA(B$6:B$46)))</f>
        <v>20</v>
      </c>
      <c r="B25" s="47" t="s">
        <v>178</v>
      </c>
      <c r="C25" s="33">
        <v>2.5</v>
      </c>
      <c r="D25" s="42">
        <v>3</v>
      </c>
      <c r="E25" s="43">
        <v>3</v>
      </c>
      <c r="F25" s="44">
        <v>7</v>
      </c>
      <c r="G25" s="45">
        <v>3</v>
      </c>
      <c r="H25" s="46">
        <v>1</v>
      </c>
      <c r="I25" s="43">
        <v>2</v>
      </c>
      <c r="J25" s="95"/>
      <c r="K25" s="89">
        <f ca="1">OFFSET(Очки!$A$2,F25,D25+OFFSET(Очки!$A$18,0,$C$47-1)-1)</f>
        <v>2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OFFSET(Очки!$A$2,I25,G25+OFFSET(Очки!$A$18,0,$C$47-1)-1)</f>
        <v>6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8</v>
      </c>
    </row>
    <row r="26" spans="1:19" ht="15.75">
      <c r="A26" s="40">
        <f ca="1">RANK(S26,S$6:OFFSET(S$6,0,0,COUNTA(B$6:B$46)))</f>
        <v>21</v>
      </c>
      <c r="B26" s="47" t="s">
        <v>175</v>
      </c>
      <c r="C26" s="33">
        <v>5</v>
      </c>
      <c r="D26" s="42">
        <v>3</v>
      </c>
      <c r="E26" s="43">
        <v>4</v>
      </c>
      <c r="F26" s="44">
        <v>2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OFFSET(Очки!$A$2,F26,D26+OFFSET(Очки!$A$18,0,$C$47-1)-1)</f>
        <v>6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OFFSET(Очки!$A$2,I26,G26+OFFSET(Очки!$A$18,0,$C$47-1)-1)</f>
        <v>3</v>
      </c>
      <c r="P26" s="39">
        <f ca="1">IF(I26&lt;H26,OFFSET(Очки!$A$20,2+H26-I26,IF(G26=1,13-H26,10+G26)),0)</f>
        <v>0.5</v>
      </c>
      <c r="Q26" s="39"/>
      <c r="R26" s="90">
        <v>-3</v>
      </c>
      <c r="S26" s="102">
        <f t="shared" ca="1" si="0"/>
        <v>7.5</v>
      </c>
    </row>
    <row r="27" spans="1:19" ht="15.75">
      <c r="A27" s="40">
        <f ca="1">RANK(S27,S$6:OFFSET(S$6,0,0,COUNTA(B$6:B$46)))</f>
        <v>22</v>
      </c>
      <c r="B27" s="47" t="s">
        <v>170</v>
      </c>
      <c r="C27" s="33" t="s">
        <v>43</v>
      </c>
      <c r="D27" s="42">
        <v>3</v>
      </c>
      <c r="E27" s="43">
        <v>2</v>
      </c>
      <c r="F27" s="44">
        <v>4</v>
      </c>
      <c r="G27" s="45">
        <v>3</v>
      </c>
      <c r="H27" s="46">
        <v>3</v>
      </c>
      <c r="I27" s="43">
        <v>5</v>
      </c>
      <c r="J27" s="95"/>
      <c r="K27" s="89">
        <f ca="1">OFFSET(Очки!$A$2,F27,D27+OFFSET(Очки!$A$18,0,$C$47-1)-1)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OFFSET(Очки!$A$2,I27,G27+OFFSET(Очки!$A$18,0,$C$47-1)-1)</f>
        <v>3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7</v>
      </c>
    </row>
    <row r="28" spans="1:19" ht="15.75">
      <c r="A28" s="40">
        <f ca="1">RANK(S28,S$6:OFFSET(S$6,0,0,COUNTA(B$6:B$46)))</f>
        <v>23</v>
      </c>
      <c r="B28" s="41" t="s">
        <v>157</v>
      </c>
      <c r="C28" s="33">
        <v>12.5</v>
      </c>
      <c r="D28" s="42">
        <v>3</v>
      </c>
      <c r="E28" s="43">
        <v>6</v>
      </c>
      <c r="F28" s="44">
        <v>6</v>
      </c>
      <c r="G28" s="45">
        <v>3</v>
      </c>
      <c r="H28" s="46">
        <v>4</v>
      </c>
      <c r="I28" s="43">
        <v>7</v>
      </c>
      <c r="J28" s="95"/>
      <c r="K28" s="89">
        <f ca="1">OFFSET(Очки!$A$2,F28,D28+OFFSET(Очки!$A$18,0,$C$47-1)-1)</f>
        <v>2.5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OFFSET(Очки!$A$2,I28,G28+OFFSET(Очки!$A$18,0,$C$47-1)-1)</f>
        <v>2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4.5</v>
      </c>
    </row>
    <row r="29" spans="1:19" ht="15.75">
      <c r="A29" s="40">
        <f ca="1">RANK(S29,S$6:OFFSET(S$6,0,0,COUNTA(B$6:B$46)))</f>
        <v>24</v>
      </c>
      <c r="B29" s="47" t="s">
        <v>173</v>
      </c>
      <c r="C29" s="33" t="s">
        <v>43</v>
      </c>
      <c r="D29" s="42">
        <v>3</v>
      </c>
      <c r="E29" s="43">
        <v>8</v>
      </c>
      <c r="F29" s="44">
        <v>8</v>
      </c>
      <c r="G29" s="45">
        <v>3</v>
      </c>
      <c r="H29" s="46">
        <v>8</v>
      </c>
      <c r="I29" s="43">
        <v>8</v>
      </c>
      <c r="J29" s="95"/>
      <c r="K29" s="89">
        <f ca="1">OFFSET(Очки!$A$2,F29,D29+OFFSET(Очки!$A$18,0,$C$47-1)-1)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OFFSET(Очки!$A$2,I29,G29+OFFSET(Очки!$A$18,0,$C$47-1)-1)</f>
        <v>1.5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3</v>
      </c>
    </row>
    <row r="30" spans="1:19" ht="15.75" hidden="1">
      <c r="A30" s="40" t="e">
        <f ca="1">RANK(S30,S$6:OFFSET(S$6,0,0,COUNTA(B$6:B$46)))</f>
        <v>#N/A</v>
      </c>
      <c r="B30" s="47"/>
      <c r="C30" s="33" t="s">
        <v>43</v>
      </c>
      <c r="D30" s="42"/>
      <c r="E30" s="43"/>
      <c r="F30" s="44"/>
      <c r="G30" s="45"/>
      <c r="H30" s="46"/>
      <c r="I30" s="43"/>
      <c r="J30" s="95"/>
      <c r="K30" s="89">
        <f ca="1">OFFSET(Очки!$A$2,F30,D30+OFFSET(Очки!$A$18,0,$C$47-1)-1)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OFFSET(Очки!$A$2,I30,G30+OFFSET(Очки!$A$18,0,$C$47-1)-1)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ref="S30:S46" ca="1" si="1">SUM(J30:R30)</f>
        <v>0</v>
      </c>
    </row>
    <row r="31" spans="1:19" ht="15.75" hidden="1">
      <c r="A31" s="40" t="e">
        <f ca="1">RANK(S31,S$6:OFFSET(S$6,0,0,COUNTA(B$6:B$46)))</f>
        <v>#N/A</v>
      </c>
      <c r="B31" s="47"/>
      <c r="C31" s="33" t="s">
        <v>43</v>
      </c>
      <c r="D31" s="42"/>
      <c r="E31" s="43"/>
      <c r="F31" s="44"/>
      <c r="G31" s="45"/>
      <c r="H31" s="46"/>
      <c r="I31" s="43"/>
      <c r="J31" s="95"/>
      <c r="K31" s="89">
        <f ca="1">OFFSET(Очки!$A$2,F31,D31+OFFSET(Очки!$A$18,0,$C$47-1)-1)</f>
        <v>0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OFFSET(Очки!$A$2,I31,G31+OFFSET(Очки!$A$18,0,$C$47-1)-1)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RANK(S32,S$6:OFFSET(S$6,0,0,COUNTA(B$6:B$46)))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OFFSET(Очки!$A$2,F32,D32+OFFSET(Очки!$A$18,0,$C$47-1)-1)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OFFSET(Очки!$A$2,I32,G32+OFFSET(Очки!$A$18,0,$C$47-1)-1)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19" ht="15.75" hidden="1">
      <c r="A33" s="40" t="e">
        <f ca="1">RANK(S33,S$6:OFFSET(S$6,0,0,COUNTA(B$6:B$46)))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OFFSET(Очки!$A$2,F33,D33+OFFSET(Очки!$A$18,0,$C$47-1)-1)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OFFSET(Очки!$A$2,I33,G33+OFFSET(Очки!$A$18,0,$C$47-1)-1)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RANK(S34,S$6:OFFSET(S$6,0,0,COUNTA(B$6:B$46)))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OFFSET(Очки!$A$2,F34,D34+OFFSET(Очки!$A$18,0,$C$47-1)-1)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OFFSET(Очки!$A$2,I34,G34+OFFSET(Очки!$A$18,0,$C$47-1)-1)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RANK(S35,S$6:OFFSET(S$6,0,0,COUNTA(B$6:B$46)))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OFFSET(Очки!$A$2,F35,D35+OFFSET(Очки!$A$18,0,$C$47-1)-1)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OFFSET(Очки!$A$2,I35,G35+OFFSET(Очки!$A$18,0,$C$47-1)-1)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RANK(S36,S$6:OFFSET(S$6,0,0,COUNTA(B$6:B$46)))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OFFSET(Очки!$A$2,F36,D36+OFFSET(Очки!$A$18,0,$C$47-1)-1)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OFFSET(Очки!$A$2,I36,G36+OFFSET(Очки!$A$18,0,$C$47-1)-1)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RANK(S37,S$6:OFFSET(S$6,0,0,COUNTA(B$6:B$46)))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OFFSET(Очки!$A$2,F37,D37+OFFSET(Очки!$A$18,0,$C$47-1)-1)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OFFSET(Очки!$A$2,I37,G37+OFFSET(Очки!$A$18,0,$C$47-1)-1)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RANK(S38,S$6:OFFSET(S$6,0,0,COUNTA(B$6:B$46)))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OFFSET(Очки!$A$2,F38,D38+OFFSET(Очки!$A$18,0,$C$47-1)-1)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OFFSET(Очки!$A$2,I38,G38+OFFSET(Очки!$A$18,0,$C$47-1)-1)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RANK(S39,S$6:OFFSET(S$6,0,0,COUNTA(B$6:B$46)))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OFFSET(Очки!$A$2,F39,D39+OFFSET(Очки!$A$18,0,$C$47-1)-1)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OFFSET(Очки!$A$2,I39,G39+OFFSET(Очки!$A$18,0,$C$47-1)-1)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RANK(S40,S$6:OFFSET(S$6,0,0,COUNTA(B$6:B$46)))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OFFSET(Очки!$A$2,F40,D40+OFFSET(Очки!$A$18,0,$C$47-1)-1)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OFFSET(Очки!$A$2,I40,G40+OFFSET(Очки!$A$18,0,$C$47-1)-1)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RANK(S41,S$6:OFFSET(S$6,0,0,COUNTA(B$6:B$46)))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OFFSET(Очки!$A$2,F41,D41+OFFSET(Очки!$A$18,0,$C$47-1)-1)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OFFSET(Очки!$A$2,I41,G41+OFFSET(Очки!$A$18,0,$C$47-1)-1)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RANK(S42,S$6:OFFSET(S$6,0,0,COUNTA(B$6:B$46)))</f>
        <v>#N/A</v>
      </c>
      <c r="B42" s="47"/>
      <c r="C42" s="33" t="s">
        <v>43</v>
      </c>
      <c r="D42" s="42"/>
      <c r="E42" s="43"/>
      <c r="F42" s="44"/>
      <c r="G42" s="45"/>
      <c r="H42" s="46"/>
      <c r="I42" s="43"/>
      <c r="J42" s="95"/>
      <c r="K42" s="89">
        <f ca="1">OFFSET(Очки!$A$2,F42,D42+OFFSET(Очки!$A$18,0,$C$47-1)-1)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OFFSET(Очки!$A$2,I42,G42+OFFSET(Очки!$A$18,0,$C$47-1)-1)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5.75" hidden="1">
      <c r="A43" s="40" t="e">
        <f ca="1">RANK(S43,S$6:OFFSET(S$6,0,0,COUNTA(B$6:B$46)))</f>
        <v>#N/A</v>
      </c>
      <c r="B43" s="47"/>
      <c r="C43" s="33" t="s">
        <v>43</v>
      </c>
      <c r="D43" s="42"/>
      <c r="E43" s="43"/>
      <c r="F43" s="44"/>
      <c r="G43" s="45"/>
      <c r="H43" s="46"/>
      <c r="I43" s="43"/>
      <c r="J43" s="95"/>
      <c r="K43" s="89">
        <f ca="1">OFFSET(Очки!$A$2,F43,D43+OFFSET(Очки!$A$18,0,$C$47-1)-1)</f>
        <v>0</v>
      </c>
      <c r="L43" s="39">
        <f ca="1">IF(F43&lt;E43,OFFSET(Очки!$A$20,2+E43-F43,IF(D43=1,13-E43,10+D43)),0)</f>
        <v>0</v>
      </c>
      <c r="M43" s="39"/>
      <c r="N43" s="92"/>
      <c r="O43" s="89">
        <f ca="1">OFFSET(Очки!$A$2,I43,G43+OFFSET(Очки!$A$18,0,$C$47-1)-1)</f>
        <v>0</v>
      </c>
      <c r="P43" s="39">
        <f ca="1">IF(I43&lt;H43,OFFSET(Очки!$A$20,2+H43-I43,IF(G43=1,13-H43,10+G43)),0)</f>
        <v>0</v>
      </c>
      <c r="Q43" s="39"/>
      <c r="R43" s="90"/>
      <c r="S43" s="102">
        <f t="shared" ca="1" si="1"/>
        <v>0</v>
      </c>
    </row>
    <row r="44" spans="1:19" ht="15.75" hidden="1">
      <c r="A44" s="40" t="e">
        <f ca="1">RANK(S44,S$6:OFFSET(S$6,0,0,COUNTA(B$6:B$46)))</f>
        <v>#N/A</v>
      </c>
      <c r="B44" s="47"/>
      <c r="C44" s="33" t="s">
        <v>43</v>
      </c>
      <c r="D44" s="42"/>
      <c r="E44" s="43"/>
      <c r="F44" s="44"/>
      <c r="G44" s="45"/>
      <c r="H44" s="46"/>
      <c r="I44" s="43"/>
      <c r="J44" s="95"/>
      <c r="K44" s="89">
        <f ca="1">OFFSET(Очки!$A$2,F44,D44+OFFSET(Очки!$A$18,0,$C$47-1)-1)</f>
        <v>0</v>
      </c>
      <c r="L44" s="39">
        <f ca="1">IF(F44&lt;E44,OFFSET(Очки!$A$20,2+E44-F44,IF(D44=1,13-E44,10+D44)),0)</f>
        <v>0</v>
      </c>
      <c r="M44" s="39"/>
      <c r="N44" s="92"/>
      <c r="O44" s="89">
        <f ca="1">OFFSET(Очки!$A$2,I44,G44+OFFSET(Очки!$A$18,0,$C$47-1)-1)</f>
        <v>0</v>
      </c>
      <c r="P44" s="39">
        <f ca="1">IF(I44&lt;H44,OFFSET(Очки!$A$20,2+H44-I44,IF(G44=1,13-H44,10+G44)),0)</f>
        <v>0</v>
      </c>
      <c r="Q44" s="39"/>
      <c r="R44" s="90"/>
      <c r="S44" s="102">
        <f t="shared" ca="1" si="1"/>
        <v>0</v>
      </c>
    </row>
    <row r="45" spans="1:19" ht="15.75" hidden="1">
      <c r="A45" s="40" t="e">
        <f ca="1">RANK(S45,S$6:OFFSET(S$6,0,0,COUNTA(B$6:B$46)))</f>
        <v>#N/A</v>
      </c>
      <c r="B45" s="47"/>
      <c r="C45" s="33" t="s">
        <v>43</v>
      </c>
      <c r="D45" s="49"/>
      <c r="E45" s="50"/>
      <c r="F45" s="51"/>
      <c r="G45" s="45"/>
      <c r="H45" s="52"/>
      <c r="I45" s="50"/>
      <c r="J45" s="95"/>
      <c r="K45" s="89">
        <f ca="1">OFFSET(Очки!$A$2,F45,D45+OFFSET(Очки!$A$18,0,$C$47-1)-1)</f>
        <v>0</v>
      </c>
      <c r="L45" s="39">
        <f ca="1">IF(F45&lt;E45,OFFSET(Очки!$A$20,2+E45-F45,IF(D45=1,13-E45,10+D45)),0)</f>
        <v>0</v>
      </c>
      <c r="M45" s="39"/>
      <c r="N45" s="92"/>
      <c r="O45" s="89">
        <f ca="1">OFFSET(Очки!$A$2,I45,G45+OFFSET(Очки!$A$18,0,$C$47-1)-1)</f>
        <v>0</v>
      </c>
      <c r="P45" s="39">
        <f ca="1">IF(I45&lt;H45,OFFSET(Очки!$A$20,2+H45-I45,IF(G45=1,13-H45,10+G45)),0)</f>
        <v>0</v>
      </c>
      <c r="Q45" s="39"/>
      <c r="R45" s="90"/>
      <c r="S45" s="102">
        <f t="shared" ca="1" si="1"/>
        <v>0</v>
      </c>
    </row>
    <row r="46" spans="1:19" ht="16.5" hidden="1" thickBot="1">
      <c r="A46" s="40" t="e">
        <f ca="1">RANK(S46,S$6:OFFSET(S$6,0,0,COUNTA(B$6:B$46)))</f>
        <v>#N/A</v>
      </c>
      <c r="B46" s="53"/>
      <c r="C46" s="54" t="s">
        <v>43</v>
      </c>
      <c r="D46" s="55"/>
      <c r="E46" s="56"/>
      <c r="F46" s="57"/>
      <c r="G46" s="58"/>
      <c r="H46" s="59"/>
      <c r="I46" s="56"/>
      <c r="J46" s="96"/>
      <c r="K46" s="55">
        <f ca="1">OFFSET(Очки!$A$2,F46,D46+OFFSET(Очки!$A$18,0,$C$47-1)-1)</f>
        <v>0</v>
      </c>
      <c r="L46" s="59">
        <f ca="1">IF(F46&lt;E46,OFFSET(Очки!$A$20,2+E46-F46,IF(D46=1,13-E46,10+D46)),0)</f>
        <v>0</v>
      </c>
      <c r="M46" s="59"/>
      <c r="N46" s="93"/>
      <c r="O46" s="55">
        <f ca="1">OFFSET(Очки!$A$2,I46,G46+OFFSET(Очки!$A$18,0,$C$47-1)-1)</f>
        <v>0</v>
      </c>
      <c r="P46" s="59">
        <f ca="1">IF(I46&lt;H46,OFFSET(Очки!$A$20,2+H46-I46,IF(G46=1,13-H46,10+G46)),0)</f>
        <v>0</v>
      </c>
      <c r="Q46" s="59"/>
      <c r="R46" s="57"/>
      <c r="S46" s="103">
        <f t="shared" ca="1" si="1"/>
        <v>0</v>
      </c>
    </row>
    <row r="47" spans="1:19" ht="15.75">
      <c r="A47" s="60"/>
      <c r="B47" s="61" t="s">
        <v>44</v>
      </c>
      <c r="C47" s="61">
        <f>COUNTA(B6:B46)</f>
        <v>24</v>
      </c>
      <c r="D47" s="62"/>
      <c r="E47" s="62"/>
      <c r="F47" s="63"/>
      <c r="G47" s="63"/>
      <c r="H47" s="63"/>
      <c r="I47" s="62"/>
      <c r="J47" s="63"/>
      <c r="K47" s="63"/>
      <c r="L47" s="63"/>
      <c r="M47" s="63"/>
      <c r="N47" s="63"/>
      <c r="O47" s="63"/>
      <c r="P47" s="63"/>
      <c r="Q47" s="63"/>
      <c r="R47" s="63"/>
      <c r="S47" s="63"/>
    </row>
  </sheetData>
  <sortState ref="A6:S29">
    <sortCondition ref="A6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6">
    <cfRule type="expression" dxfId="3" priority="2">
      <formula>AND(E6&gt;F6,L6=0)</formula>
    </cfRule>
  </conditionalFormatting>
  <conditionalFormatting sqref="P6:P46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4"/>
  <sheetViews>
    <sheetView topLeftCell="A6" zoomScale="80" zoomScaleNormal="80" workbookViewId="0">
      <selection activeCell="B19" sqref="B1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179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>
      <c r="A6" s="31">
        <f ca="1">RANK(S6,S$6:OFFSET(S$6,0,0,COUNTA(B$6:B$43)))</f>
        <v>1</v>
      </c>
      <c r="B6" s="157" t="s">
        <v>156</v>
      </c>
      <c r="C6" s="100">
        <v>20</v>
      </c>
      <c r="D6" s="34">
        <v>1</v>
      </c>
      <c r="E6" s="35">
        <v>9</v>
      </c>
      <c r="F6" s="36">
        <v>3</v>
      </c>
      <c r="G6" s="37">
        <v>1</v>
      </c>
      <c r="H6" s="38">
        <v>9</v>
      </c>
      <c r="I6" s="35">
        <v>5</v>
      </c>
      <c r="J6" s="94">
        <v>2.5</v>
      </c>
      <c r="K6" s="86">
        <f ca="1">OFFSET(Очки!$A$2,F6,D6+OFFSET(Очки!$A$18,0,$C$44-1)-1)</f>
        <v>15</v>
      </c>
      <c r="L6" s="87">
        <f ca="1">IF(F6&lt;E6,OFFSET(Очки!$A$20,2+E6-F6,IF(D6=1,13-E6,10+D6)),0)</f>
        <v>6.2</v>
      </c>
      <c r="M6" s="87">
        <v>2.5</v>
      </c>
      <c r="N6" s="91">
        <v>-2</v>
      </c>
      <c r="O6" s="86">
        <f ca="1">OFFSET(Очки!$A$2,I6,G6+OFFSET(Очки!$A$18,0,$C$44-1)-1)</f>
        <v>13</v>
      </c>
      <c r="P6" s="87">
        <f ca="1">IF(I6&lt;H6,OFFSET(Очки!$A$20,2+H6-I6,IF(G6=1,13-H6,10+G6)),0)</f>
        <v>4.5</v>
      </c>
      <c r="Q6" s="87">
        <v>2</v>
      </c>
      <c r="R6" s="88"/>
      <c r="S6" s="101">
        <f t="shared" ref="S6:S31" ca="1" si="0">SUM(J6:R6)</f>
        <v>43.7</v>
      </c>
    </row>
    <row r="7" spans="1:19" ht="15.75">
      <c r="A7" s="40">
        <f ca="1">RANK(S7,S$6:OFFSET(S$6,0,0,COUNTA(B$6:B$43)))</f>
        <v>2</v>
      </c>
      <c r="B7" s="32" t="s">
        <v>144</v>
      </c>
      <c r="C7" s="33">
        <v>12.5</v>
      </c>
      <c r="D7" s="42">
        <v>1</v>
      </c>
      <c r="E7" s="43">
        <v>8</v>
      </c>
      <c r="F7" s="44">
        <v>4</v>
      </c>
      <c r="G7" s="45">
        <v>1</v>
      </c>
      <c r="H7" s="46">
        <v>7</v>
      </c>
      <c r="I7" s="43">
        <v>3</v>
      </c>
      <c r="J7" s="95">
        <v>2</v>
      </c>
      <c r="K7" s="89">
        <f ca="1">OFFSET(Очки!$A$2,F7,D7+OFFSET(Очки!$A$18,0,$C$44-1)-1)</f>
        <v>14</v>
      </c>
      <c r="L7" s="39">
        <f ca="1">IF(F7&lt;E7,OFFSET(Очки!$A$20,2+E7-F7,IF(D7=1,13-E7,10+D7)),0)</f>
        <v>4.2</v>
      </c>
      <c r="M7" s="39">
        <v>1.5</v>
      </c>
      <c r="N7" s="92">
        <v>-3</v>
      </c>
      <c r="O7" s="89">
        <f ca="1">OFFSET(Очки!$A$2,I7,G7+OFFSET(Очки!$A$18,0,$C$44-1)-1)</f>
        <v>15</v>
      </c>
      <c r="P7" s="39">
        <f ca="1">IF(I7&lt;H7,OFFSET(Очки!$A$20,2+H7-I7,IF(G7=1,13-H7,10+G7)),0)</f>
        <v>3.8</v>
      </c>
      <c r="Q7" s="39"/>
      <c r="R7" s="90"/>
      <c r="S7" s="102">
        <f t="shared" ca="1" si="0"/>
        <v>37.5</v>
      </c>
    </row>
    <row r="8" spans="1:19" ht="15.75">
      <c r="A8" s="40">
        <f ca="1">RANK(S8,S$6:OFFSET(S$6,0,0,COUNTA(B$6:B$43)))</f>
        <v>3</v>
      </c>
      <c r="B8" s="47" t="s">
        <v>118</v>
      </c>
      <c r="C8" s="33">
        <v>5</v>
      </c>
      <c r="D8" s="42">
        <v>1</v>
      </c>
      <c r="E8" s="43">
        <v>7</v>
      </c>
      <c r="F8" s="44">
        <v>5</v>
      </c>
      <c r="G8" s="45">
        <v>1</v>
      </c>
      <c r="H8" s="46">
        <v>8</v>
      </c>
      <c r="I8" s="43">
        <v>4</v>
      </c>
      <c r="J8" s="95">
        <v>1.5</v>
      </c>
      <c r="K8" s="89">
        <f ca="1">OFFSET(Очки!$A$2,F8,D8+OFFSET(Очки!$A$18,0,$C$44-1)-1)</f>
        <v>13</v>
      </c>
      <c r="L8" s="39">
        <f ca="1">IF(F8&lt;E8,OFFSET(Очки!$A$20,2+E8-F8,IF(D8=1,13-E8,10+D8)),0)</f>
        <v>2.1</v>
      </c>
      <c r="M8" s="39">
        <v>2</v>
      </c>
      <c r="N8" s="92">
        <v>-3</v>
      </c>
      <c r="O8" s="89">
        <f ca="1">OFFSET(Очки!$A$2,I8,G8+OFFSET(Очки!$A$18,0,$C$44-1)-1)</f>
        <v>14</v>
      </c>
      <c r="P8" s="39">
        <f ca="1">IF(I8&lt;H8,OFFSET(Очки!$A$20,2+H8-I8,IF(G8=1,13-H8,10+G8)),0)</f>
        <v>4.2</v>
      </c>
      <c r="Q8" s="39">
        <v>1.5</v>
      </c>
      <c r="R8" s="90"/>
      <c r="S8" s="102">
        <f t="shared" ca="1" si="0"/>
        <v>35.300000000000004</v>
      </c>
    </row>
    <row r="9" spans="1:19" ht="15.75">
      <c r="A9" s="40">
        <f ca="1">RANK(S9,S$6:OFFSET(S$6,0,0,COUNTA(B$6:B$43)))</f>
        <v>4</v>
      </c>
      <c r="B9" s="47" t="s">
        <v>60</v>
      </c>
      <c r="C9" s="33">
        <v>10</v>
      </c>
      <c r="D9" s="42">
        <v>1</v>
      </c>
      <c r="E9" s="43">
        <v>3</v>
      </c>
      <c r="F9" s="44">
        <v>1</v>
      </c>
      <c r="G9" s="45">
        <v>1</v>
      </c>
      <c r="H9" s="46">
        <v>4</v>
      </c>
      <c r="I9" s="43">
        <v>6</v>
      </c>
      <c r="J9" s="95"/>
      <c r="K9" s="89">
        <f ca="1">OFFSET(Очки!$A$2,F9,D9+OFFSET(Очки!$A$18,0,$C$44-1)-1)</f>
        <v>17</v>
      </c>
      <c r="L9" s="39">
        <f ca="1">IF(F9&lt;E9,OFFSET(Очки!$A$20,2+E9-F9,IF(D9=1,13-E9,10+D9)),0)</f>
        <v>1.4</v>
      </c>
      <c r="M9" s="39"/>
      <c r="N9" s="92"/>
      <c r="O9" s="89">
        <f ca="1">OFFSET(Очки!$A$2,I9,G9+OFFSET(Очки!$A$18,0,$C$44-1)-1)</f>
        <v>12.5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30.9</v>
      </c>
    </row>
    <row r="10" spans="1:19" ht="15.75">
      <c r="A10" s="40">
        <f ca="1">RANK(S10,S$6:OFFSET(S$6,0,0,COUNTA(B$6:B$43)))</f>
        <v>5</v>
      </c>
      <c r="B10" s="47" t="s">
        <v>89</v>
      </c>
      <c r="C10" s="33" t="s">
        <v>43</v>
      </c>
      <c r="D10" s="42">
        <v>1</v>
      </c>
      <c r="E10" s="43">
        <v>2</v>
      </c>
      <c r="F10" s="44">
        <v>9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OFFSET(Очки!$A$2,F10,D10+OFFSET(Очки!$A$18,0,$C$44-1)-1)</f>
        <v>11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OFFSET(Очки!$A$2,I10,G10+OFFSET(Очки!$A$18,0,$C$44-1)-1)</f>
        <v>17</v>
      </c>
      <c r="P10" s="39">
        <f ca="1">IF(I10&lt;H10,OFFSET(Очки!$A$20,2+H10-I10,IF(G10=1,13-H10,10+G10)),0)</f>
        <v>0</v>
      </c>
      <c r="Q10" s="39">
        <v>2.5</v>
      </c>
      <c r="R10" s="90"/>
      <c r="S10" s="102">
        <f t="shared" ca="1" si="0"/>
        <v>30.5</v>
      </c>
    </row>
    <row r="11" spans="1:19" ht="15.75">
      <c r="A11" s="40">
        <f ca="1">RANK(S11,S$6:OFFSET(S$6,0,0,COUNTA(B$6:B$43)))</f>
        <v>6</v>
      </c>
      <c r="B11" s="47" t="s">
        <v>177</v>
      </c>
      <c r="C11" s="33">
        <v>5</v>
      </c>
      <c r="D11" s="42">
        <v>1</v>
      </c>
      <c r="E11" s="43">
        <v>4</v>
      </c>
      <c r="F11" s="44">
        <v>2</v>
      </c>
      <c r="G11" s="45">
        <v>1</v>
      </c>
      <c r="H11" s="46">
        <v>6</v>
      </c>
      <c r="I11" s="43">
        <v>8</v>
      </c>
      <c r="J11" s="95"/>
      <c r="K11" s="89">
        <f ca="1">OFFSET(Очки!$A$2,F11,D11+OFFSET(Очки!$A$18,0,$C$44-1)-1)</f>
        <v>16</v>
      </c>
      <c r="L11" s="39">
        <f ca="1">IF(F11&lt;E11,OFFSET(Очки!$A$20,2+E11-F11,IF(D11=1,13-E11,10+D11)),0)</f>
        <v>1.5</v>
      </c>
      <c r="M11" s="39">
        <v>1</v>
      </c>
      <c r="N11" s="92"/>
      <c r="O11" s="89">
        <f ca="1">OFFSET(Очки!$A$2,I11,G11+OFFSET(Очки!$A$18,0,$C$44-1)-1)</f>
        <v>11.5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30</v>
      </c>
    </row>
    <row r="12" spans="1:19" ht="15.75">
      <c r="A12" s="40">
        <f ca="1">RANK(S12,S$6:OFFSET(S$6,0,0,COUNTA(B$6:B$43)))</f>
        <v>7</v>
      </c>
      <c r="B12" s="48" t="s">
        <v>171</v>
      </c>
      <c r="C12" s="33" t="s">
        <v>43</v>
      </c>
      <c r="D12" s="42">
        <v>1</v>
      </c>
      <c r="E12" s="43">
        <v>6</v>
      </c>
      <c r="F12" s="44">
        <v>7</v>
      </c>
      <c r="G12" s="45">
        <v>1</v>
      </c>
      <c r="H12" s="46">
        <v>3</v>
      </c>
      <c r="I12" s="43">
        <v>2</v>
      </c>
      <c r="J12" s="95">
        <v>1</v>
      </c>
      <c r="K12" s="89">
        <f ca="1">OFFSET(Очки!$A$2,F12,D12+OFFSET(Очки!$A$18,0,$C$44-1)-1)</f>
        <v>12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OFFSET(Очки!$A$2,I12,G12+OFFSET(Очки!$A$18,0,$C$44-1)-1)</f>
        <v>16</v>
      </c>
      <c r="P12" s="39">
        <f ca="1">IF(I12&lt;H12,OFFSET(Очки!$A$20,2+H12-I12,IF(G12=1,13-H12,10+G12)),0)</f>
        <v>0.7</v>
      </c>
      <c r="Q12" s="39"/>
      <c r="R12" s="90"/>
      <c r="S12" s="102">
        <f t="shared" ca="1" si="0"/>
        <v>29.7</v>
      </c>
    </row>
    <row r="13" spans="1:19" ht="15.75">
      <c r="A13" s="40">
        <f ca="1">RANK(S13,S$6:OFFSET(S$6,0,0,COUNTA(B$6:B$43)))</f>
        <v>8</v>
      </c>
      <c r="B13" s="47" t="s">
        <v>184</v>
      </c>
      <c r="C13" s="33" t="s">
        <v>43</v>
      </c>
      <c r="D13" s="42">
        <v>2</v>
      </c>
      <c r="E13" s="43">
        <v>8</v>
      </c>
      <c r="F13" s="44">
        <v>3</v>
      </c>
      <c r="G13" s="45">
        <v>2</v>
      </c>
      <c r="H13" s="46">
        <v>9</v>
      </c>
      <c r="I13" s="43">
        <v>5</v>
      </c>
      <c r="J13" s="95"/>
      <c r="K13" s="89">
        <f ca="1">OFFSET(Очки!$A$2,F13,D13+OFFSET(Очки!$A$18,0,$C$44-1)-1)</f>
        <v>10</v>
      </c>
      <c r="L13" s="39">
        <f ca="1">IF(F13&lt;E13,OFFSET(Очки!$A$20,2+E13-F13,IF(D13=1,13-E13,10+D13)),0)</f>
        <v>3.5</v>
      </c>
      <c r="M13" s="39"/>
      <c r="N13" s="92"/>
      <c r="O13" s="89">
        <f ca="1">OFFSET(Очки!$A$2,I13,G13+OFFSET(Очки!$A$18,0,$C$44-1)-1)</f>
        <v>8</v>
      </c>
      <c r="P13" s="39">
        <f ca="1">IF(I13&lt;H13,OFFSET(Очки!$A$20,2+H13-I13,IF(G13=1,13-H13,10+G13)),0)</f>
        <v>2.8</v>
      </c>
      <c r="Q13" s="39"/>
      <c r="R13" s="90"/>
      <c r="S13" s="102">
        <f t="shared" ca="1" si="0"/>
        <v>24.3</v>
      </c>
    </row>
    <row r="14" spans="1:19" ht="15.75">
      <c r="A14" s="40">
        <f ca="1">RANK(S14,S$6:OFFSET(S$6,0,0,COUNTA(B$6:B$43)))</f>
        <v>9</v>
      </c>
      <c r="B14" s="32" t="s">
        <v>132</v>
      </c>
      <c r="C14" s="33" t="s">
        <v>43</v>
      </c>
      <c r="D14" s="42">
        <v>1</v>
      </c>
      <c r="E14" s="43">
        <v>5</v>
      </c>
      <c r="F14" s="44">
        <v>8</v>
      </c>
      <c r="G14" s="45">
        <v>1</v>
      </c>
      <c r="H14" s="46">
        <v>5</v>
      </c>
      <c r="I14" s="43">
        <v>7</v>
      </c>
      <c r="J14" s="95">
        <v>0.5</v>
      </c>
      <c r="K14" s="89">
        <f ca="1">OFFSET(Очки!$A$2,F14,D14+OFFSET(Очки!$A$18,0,$C$44-1)-1)</f>
        <v>11.5</v>
      </c>
      <c r="L14" s="39">
        <f ca="1">IF(F14&lt;E14,OFFSET(Очки!$A$20,2+E14-F14,IF(D14=1,13-E14,10+D14)),0)</f>
        <v>0</v>
      </c>
      <c r="M14" s="39">
        <v>0.5</v>
      </c>
      <c r="N14" s="92">
        <v>-1</v>
      </c>
      <c r="O14" s="89">
        <f ca="1">OFFSET(Очки!$A$2,I14,G14+OFFSET(Очки!$A$18,0,$C$44-1)-1)</f>
        <v>12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f ca="1">RANK(S15,S$6:OFFSET(S$6,0,0,COUNTA(B$6:B$43)))</f>
        <v>10</v>
      </c>
      <c r="B15" s="47" t="s">
        <v>124</v>
      </c>
      <c r="C15" s="33">
        <v>15</v>
      </c>
      <c r="D15" s="42">
        <v>2</v>
      </c>
      <c r="E15" s="43">
        <v>6</v>
      </c>
      <c r="F15" s="44">
        <v>2</v>
      </c>
      <c r="G15" s="45">
        <v>2</v>
      </c>
      <c r="H15" s="46">
        <v>7</v>
      </c>
      <c r="I15" s="43">
        <v>6</v>
      </c>
      <c r="J15" s="95"/>
      <c r="K15" s="89">
        <f ca="1">OFFSET(Очки!$A$2,F15,D15+OFFSET(Очки!$A$18,0,$C$44-1)-1)</f>
        <v>11</v>
      </c>
      <c r="L15" s="39">
        <f ca="1">IF(F15&lt;E15,OFFSET(Очки!$A$20,2+E15-F15,IF(D15=1,13-E15,10+D15)),0)</f>
        <v>2.8</v>
      </c>
      <c r="M15" s="39"/>
      <c r="N15" s="92"/>
      <c r="O15" s="89">
        <f ca="1">OFFSET(Очки!$A$2,I15,G15+OFFSET(Очки!$A$18,0,$C$44-1)-1)</f>
        <v>7.5</v>
      </c>
      <c r="P15" s="39">
        <f ca="1">IF(I15&lt;H15,OFFSET(Очки!$A$20,2+H15-I15,IF(G15=1,13-H15,10+G15)),0)</f>
        <v>0.7</v>
      </c>
      <c r="Q15" s="39">
        <v>1</v>
      </c>
      <c r="R15" s="90"/>
      <c r="S15" s="102">
        <f t="shared" ca="1" si="0"/>
        <v>23</v>
      </c>
    </row>
    <row r="16" spans="1:19" ht="15.75">
      <c r="A16" s="40">
        <f ca="1">RANK(S16,S$6:OFFSET(S$6,0,0,COUNTA(B$6:B$43)))</f>
        <v>10</v>
      </c>
      <c r="B16" s="47" t="s">
        <v>159</v>
      </c>
      <c r="C16" s="33">
        <v>10</v>
      </c>
      <c r="D16" s="42">
        <v>1</v>
      </c>
      <c r="E16" s="43">
        <v>1</v>
      </c>
      <c r="F16" s="44">
        <v>4</v>
      </c>
      <c r="G16" s="45">
        <v>1</v>
      </c>
      <c r="H16" s="46">
        <v>2</v>
      </c>
      <c r="I16" s="43">
        <v>9</v>
      </c>
      <c r="J16" s="95"/>
      <c r="K16" s="89">
        <f ca="1">OFFSET(Очки!$A$2,F16,D16+OFFSET(Очки!$A$18,0,$C$44-1)-1)</f>
        <v>14</v>
      </c>
      <c r="L16" s="39">
        <f ca="1">IF(F16&lt;E16,OFFSET(Очки!$A$20,2+E16-F16,IF(D16=1,13-E16,10+D16)),0)</f>
        <v>0</v>
      </c>
      <c r="M16" s="39"/>
      <c r="N16" s="92">
        <v>-2</v>
      </c>
      <c r="O16" s="89">
        <f ca="1">OFFSET(Очки!$A$2,I16,G16+OFFSET(Очки!$A$18,0,$C$44-1)-1)</f>
        <v>11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23</v>
      </c>
    </row>
    <row r="17" spans="1:19" ht="15.75">
      <c r="A17" s="40">
        <f ca="1">RANK(S17,S$6:OFFSET(S$6,0,0,COUNTA(B$6:B$43)))</f>
        <v>12</v>
      </c>
      <c r="B17" s="47" t="s">
        <v>152</v>
      </c>
      <c r="C17" s="33" t="s">
        <v>43</v>
      </c>
      <c r="D17" s="42">
        <v>2</v>
      </c>
      <c r="E17" s="43">
        <v>9</v>
      </c>
      <c r="F17" s="44">
        <v>7</v>
      </c>
      <c r="G17" s="45">
        <v>2</v>
      </c>
      <c r="H17" s="46">
        <v>3</v>
      </c>
      <c r="I17" s="43">
        <v>1</v>
      </c>
      <c r="J17" s="95"/>
      <c r="K17" s="89">
        <f ca="1">OFFSET(Очки!$A$2,F17,D17+OFFSET(Очки!$A$18,0,$C$44-1)-1)</f>
        <v>7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OFFSET(Очки!$A$2,I17,G17+OFFSET(Очки!$A$18,0,$C$44-1)-1)</f>
        <v>12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21.799999999999997</v>
      </c>
    </row>
    <row r="18" spans="1:19" ht="15.75">
      <c r="A18" s="40">
        <f ca="1">RANK(S18,S$6:OFFSET(S$6,0,0,COUNTA(B$6:B$43)))</f>
        <v>13</v>
      </c>
      <c r="B18" s="47" t="s">
        <v>163</v>
      </c>
      <c r="C18" s="33" t="s">
        <v>43</v>
      </c>
      <c r="D18" s="42">
        <v>2</v>
      </c>
      <c r="E18" s="43">
        <v>7</v>
      </c>
      <c r="F18" s="44">
        <v>6</v>
      </c>
      <c r="G18" s="45">
        <v>2</v>
      </c>
      <c r="H18" s="46">
        <v>8</v>
      </c>
      <c r="I18" s="43">
        <v>2</v>
      </c>
      <c r="J18" s="95"/>
      <c r="K18" s="89">
        <f ca="1">OFFSET(Очки!$A$2,F18,D18+OFFSET(Очки!$A$18,0,$C$44-1)-1)</f>
        <v>7.5</v>
      </c>
      <c r="L18" s="39">
        <f ca="1">IF(F18&lt;E18,OFFSET(Очки!$A$20,2+E18-F18,IF(D18=1,13-E18,10+D18)),0)</f>
        <v>0.7</v>
      </c>
      <c r="M18" s="39"/>
      <c r="N18" s="92"/>
      <c r="O18" s="89">
        <f ca="1">OFFSET(Очки!$A$2,I18,G18+OFFSET(Очки!$A$18,0,$C$44-1)-1)</f>
        <v>11</v>
      </c>
      <c r="P18" s="39">
        <f ca="1">IF(I18&lt;H18,OFFSET(Очки!$A$20,2+H18-I18,IF(G18=1,13-H18,10+G18)),0)</f>
        <v>4.2</v>
      </c>
      <c r="Q18" s="39">
        <v>0.5</v>
      </c>
      <c r="R18" s="90">
        <v>-3</v>
      </c>
      <c r="S18" s="102">
        <f t="shared" ca="1" si="0"/>
        <v>20.9</v>
      </c>
    </row>
    <row r="19" spans="1:19" ht="15.75">
      <c r="A19" s="40">
        <f ca="1">RANK(S19,S$6:OFFSET(S$6,0,0,COUNTA(B$6:B$43)))</f>
        <v>14</v>
      </c>
      <c r="B19" s="47" t="s">
        <v>134</v>
      </c>
      <c r="C19" s="33">
        <v>2.5</v>
      </c>
      <c r="D19" s="42">
        <v>2</v>
      </c>
      <c r="E19" s="43">
        <v>5</v>
      </c>
      <c r="F19" s="44">
        <v>5</v>
      </c>
      <c r="G19" s="45">
        <v>2</v>
      </c>
      <c r="H19" s="46">
        <v>4</v>
      </c>
      <c r="I19" s="43">
        <v>2</v>
      </c>
      <c r="J19" s="95"/>
      <c r="K19" s="89">
        <f ca="1">OFFSET(Очки!$A$2,F19,D19+OFFSET(Очки!$A$18,0,$C$44-1)-1)</f>
        <v>8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OFFSET(Очки!$A$2,I19,G19+OFFSET(Очки!$A$18,0,$C$44-1)-1)</f>
        <v>11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20.399999999999999</v>
      </c>
    </row>
    <row r="20" spans="1:19" ht="15.75">
      <c r="A20" s="40">
        <f ca="1">RANK(S20,S$6:OFFSET(S$6,0,0,COUNTA(B$6:B$43)))</f>
        <v>15</v>
      </c>
      <c r="B20" s="47" t="s">
        <v>175</v>
      </c>
      <c r="C20" s="33">
        <v>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4</v>
      </c>
      <c r="J20" s="95"/>
      <c r="K20" s="89">
        <f ca="1">OFFSET(Очки!$A$2,F20,D20+OFFSET(Очки!$A$18,0,$C$44-1)-1)</f>
        <v>9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OFFSET(Очки!$A$2,I20,G20+OFFSET(Очки!$A$18,0,$C$44-1)-1)</f>
        <v>9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f ca="1">RANK(S21,S$6:OFFSET(S$6,0,0,COUNTA(B$6:B$43)))</f>
        <v>16</v>
      </c>
      <c r="B21" s="48" t="s">
        <v>169</v>
      </c>
      <c r="C21" s="33">
        <v>2.5</v>
      </c>
      <c r="D21" s="42">
        <v>3</v>
      </c>
      <c r="E21" s="43">
        <v>8</v>
      </c>
      <c r="F21" s="44">
        <v>2</v>
      </c>
      <c r="G21" s="45">
        <v>3</v>
      </c>
      <c r="H21" s="46">
        <v>7</v>
      </c>
      <c r="I21" s="43">
        <v>2</v>
      </c>
      <c r="J21" s="95"/>
      <c r="K21" s="89">
        <f ca="1">OFFSET(Очки!$A$2,F21,D21+OFFSET(Очки!$A$18,0,$C$44-1)-1)</f>
        <v>6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OFFSET(Очки!$A$2,I21,G21+OFFSET(Очки!$A$18,0,$C$44-1)-1)</f>
        <v>6</v>
      </c>
      <c r="P21" s="39">
        <f ca="1">IF(I21&lt;H21,OFFSET(Очки!$A$20,2+H21-I21,IF(G21=1,13-H21,10+G21)),0)</f>
        <v>2.5</v>
      </c>
      <c r="Q21" s="39"/>
      <c r="R21" s="90"/>
      <c r="S21" s="102">
        <f t="shared" ca="1" si="0"/>
        <v>17.5</v>
      </c>
    </row>
    <row r="22" spans="1:19" ht="15.75">
      <c r="A22" s="40">
        <f ca="1">RANK(S22,S$6:OFFSET(S$6,0,0,COUNTA(B$6:B$43)))</f>
        <v>17</v>
      </c>
      <c r="B22" s="41" t="s">
        <v>157</v>
      </c>
      <c r="C22" s="33" t="s">
        <v>43</v>
      </c>
      <c r="D22" s="42">
        <v>2</v>
      </c>
      <c r="E22" s="43">
        <v>1</v>
      </c>
      <c r="F22" s="44">
        <v>1</v>
      </c>
      <c r="G22" s="45">
        <v>2</v>
      </c>
      <c r="H22" s="46">
        <v>5</v>
      </c>
      <c r="I22" s="43">
        <v>9</v>
      </c>
      <c r="J22" s="95"/>
      <c r="K22" s="89">
        <f ca="1">OFFSET(Очки!$A$2,F22,D22+OFFSET(Очки!$A$18,0,$C$44-1)-1)</f>
        <v>12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OFFSET(Очки!$A$2,I22,G22+OFFSET(Очки!$A$18,0,$C$44-1)-1)</f>
        <v>6</v>
      </c>
      <c r="P22" s="39">
        <f ca="1">IF(I22&lt;H22,OFFSET(Очки!$A$20,2+H22-I22,IF(G22=1,13-H22,10+G22)),0)</f>
        <v>0</v>
      </c>
      <c r="Q22" s="39"/>
      <c r="R22" s="90">
        <v>-5</v>
      </c>
      <c r="S22" s="102">
        <f t="shared" ca="1" si="0"/>
        <v>13</v>
      </c>
    </row>
    <row r="23" spans="1:19" ht="15.75">
      <c r="A23" s="40">
        <f ca="1">RANK(S23,S$6:OFFSET(S$6,0,0,COUNTA(B$6:B$43)))</f>
        <v>17</v>
      </c>
      <c r="B23" s="47" t="s">
        <v>153</v>
      </c>
      <c r="C23" s="33" t="s">
        <v>43</v>
      </c>
      <c r="D23" s="42">
        <v>2</v>
      </c>
      <c r="E23" s="43">
        <v>3</v>
      </c>
      <c r="F23" s="44">
        <v>9</v>
      </c>
      <c r="G23" s="45">
        <v>2</v>
      </c>
      <c r="H23" s="46">
        <v>6</v>
      </c>
      <c r="I23" s="43">
        <v>7</v>
      </c>
      <c r="J23" s="95"/>
      <c r="K23" s="89">
        <f ca="1">OFFSET(Очки!$A$2,F23,D23+OFFSET(Очки!$A$18,0,$C$44-1)-1)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OFFSET(Очки!$A$2,I23,G23+OFFSET(Очки!$A$18,0,$C$44-1)-1)</f>
        <v>7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</v>
      </c>
    </row>
    <row r="24" spans="1:19" ht="15.75">
      <c r="A24" s="40">
        <f ca="1">RANK(S24,S$6:OFFSET(S$6,0,0,COUNTA(B$6:B$43)))</f>
        <v>17</v>
      </c>
      <c r="B24" s="48" t="s">
        <v>180</v>
      </c>
      <c r="C24" s="33">
        <v>7.5</v>
      </c>
      <c r="D24" s="42">
        <v>2</v>
      </c>
      <c r="E24" s="43">
        <v>4</v>
      </c>
      <c r="F24" s="44">
        <v>8</v>
      </c>
      <c r="G24" s="45">
        <v>2</v>
      </c>
      <c r="H24" s="46">
        <v>1</v>
      </c>
      <c r="I24" s="43">
        <v>8</v>
      </c>
      <c r="J24" s="95"/>
      <c r="K24" s="89">
        <f ca="1">OFFSET(Очки!$A$2,F24,D24+OFFSET(Очки!$A$18,0,$C$44-1)-1)</f>
        <v>6.5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OFFSET(Очки!$A$2,I24,G24+OFFSET(Очки!$A$18,0,$C$44-1)-1)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f ca="1">RANK(S25,S$6:OFFSET(S$6,0,0,COUNTA(B$6:B$43)))</f>
        <v>20</v>
      </c>
      <c r="B25" s="47" t="s">
        <v>145</v>
      </c>
      <c r="C25" s="33">
        <v>12.5</v>
      </c>
      <c r="D25" s="42">
        <v>3</v>
      </c>
      <c r="E25" s="43">
        <v>4</v>
      </c>
      <c r="F25" s="44">
        <v>1</v>
      </c>
      <c r="G25" s="45">
        <v>3</v>
      </c>
      <c r="H25" s="46">
        <v>4</v>
      </c>
      <c r="I25" s="43">
        <v>4</v>
      </c>
      <c r="J25" s="95"/>
      <c r="K25" s="89">
        <f ca="1">OFFSET(Очки!$A$2,F25,D25+OFFSET(Очки!$A$18,0,$C$44-1)-1)</f>
        <v>7</v>
      </c>
      <c r="L25" s="39">
        <f ca="1">IF(F25&lt;E25,OFFSET(Очки!$A$20,2+E25-F25,IF(D25=1,13-E25,10+D25)),0)</f>
        <v>1.5</v>
      </c>
      <c r="M25" s="39"/>
      <c r="N25" s="92"/>
      <c r="O25" s="89">
        <f ca="1">OFFSET(Очки!$A$2,I25,G25+OFFSET(Очки!$A$18,0,$C$44-1)-1)</f>
        <v>4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12.5</v>
      </c>
    </row>
    <row r="26" spans="1:19" ht="15.75">
      <c r="A26" s="40">
        <f ca="1">RANK(S26,S$6:OFFSET(S$6,0,0,COUNTA(B$6:B$43)))</f>
        <v>21</v>
      </c>
      <c r="B26" s="47" t="s">
        <v>183</v>
      </c>
      <c r="C26" s="33">
        <v>10</v>
      </c>
      <c r="D26" s="42">
        <v>3</v>
      </c>
      <c r="E26" s="43">
        <v>1</v>
      </c>
      <c r="F26" s="44">
        <v>3</v>
      </c>
      <c r="G26" s="45">
        <v>3</v>
      </c>
      <c r="H26" s="46">
        <v>6</v>
      </c>
      <c r="I26" s="43">
        <v>3</v>
      </c>
      <c r="J26" s="95"/>
      <c r="K26" s="89">
        <f ca="1">OFFSET(Очки!$A$2,F26,D26+OFFSET(Очки!$A$18,0,$C$44-1)-1)</f>
        <v>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OFFSET(Очки!$A$2,I26,G26+OFFSET(Очки!$A$18,0,$C$44-1)-1)</f>
        <v>5</v>
      </c>
      <c r="P26" s="39">
        <f ca="1">IF(I26&lt;H26,OFFSET(Очки!$A$20,2+H26-I26,IF(G26=1,13-H26,10+G26)),0)</f>
        <v>1.5</v>
      </c>
      <c r="Q26" s="39"/>
      <c r="R26" s="90"/>
      <c r="S26" s="102">
        <f t="shared" ca="1" si="0"/>
        <v>11.5</v>
      </c>
    </row>
    <row r="27" spans="1:19" ht="15.75">
      <c r="A27" s="40">
        <f ca="1">RANK(S27,S$6:OFFSET(S$6,0,0,COUNTA(B$6:B$43)))</f>
        <v>22</v>
      </c>
      <c r="B27" s="47" t="s">
        <v>170</v>
      </c>
      <c r="C27" s="33" t="s">
        <v>43</v>
      </c>
      <c r="D27" s="42">
        <v>3</v>
      </c>
      <c r="E27" s="43">
        <v>3</v>
      </c>
      <c r="F27" s="44">
        <v>7</v>
      </c>
      <c r="G27" s="45">
        <v>3</v>
      </c>
      <c r="H27" s="46">
        <v>2</v>
      </c>
      <c r="I27" s="43">
        <v>1</v>
      </c>
      <c r="J27" s="95"/>
      <c r="K27" s="89">
        <f ca="1">OFFSET(Очки!$A$2,F27,D27+OFFSET(Очки!$A$18,0,$C$44-1)-1)</f>
        <v>2</v>
      </c>
      <c r="L27" s="39">
        <f ca="1">IF(F27&lt;E27,OFFSET(Очки!$A$20,2+E27-F27,IF(D27=1,13-E27,10+D27)),0)</f>
        <v>0</v>
      </c>
      <c r="M27" s="39"/>
      <c r="N27" s="92">
        <v>-1</v>
      </c>
      <c r="O27" s="89">
        <f ca="1">OFFSET(Очки!$A$2,I27,G27+OFFSET(Очки!$A$18,0,$C$44-1)-1)</f>
        <v>7</v>
      </c>
      <c r="P27" s="39">
        <f ca="1">IF(I27&lt;H27,OFFSET(Очки!$A$20,2+H27-I27,IF(G27=1,13-H27,10+G27)),0)</f>
        <v>0.5</v>
      </c>
      <c r="Q27" s="39"/>
      <c r="R27" s="90"/>
      <c r="S27" s="102">
        <f t="shared" ca="1" si="0"/>
        <v>8.5</v>
      </c>
    </row>
    <row r="28" spans="1:19" ht="15.75">
      <c r="A28" s="40">
        <f ca="1">RANK(S28,S$6:OFFSET(S$6,0,0,COUNTA(B$6:B$43)))</f>
        <v>23</v>
      </c>
      <c r="B28" s="47" t="s">
        <v>178</v>
      </c>
      <c r="C28" s="33" t="s">
        <v>43</v>
      </c>
      <c r="D28" s="42">
        <v>3</v>
      </c>
      <c r="E28" s="43">
        <v>7</v>
      </c>
      <c r="F28" s="44">
        <v>6</v>
      </c>
      <c r="G28" s="45">
        <v>3</v>
      </c>
      <c r="H28" s="46">
        <v>8</v>
      </c>
      <c r="I28" s="43">
        <v>5</v>
      </c>
      <c r="J28" s="95"/>
      <c r="K28" s="89">
        <f ca="1">OFFSET(Очки!$A$2,F28,D28+OFFSET(Очки!$A$18,0,$C$44-1)-1)</f>
        <v>2.5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OFFSET(Очки!$A$2,I28,G28+OFFSET(Очки!$A$18,0,$C$44-1)-1)</f>
        <v>3</v>
      </c>
      <c r="P28" s="39">
        <f ca="1">IF(I28&lt;H28,OFFSET(Очки!$A$20,2+H28-I28,IF(G28=1,13-H28,10+G28)),0)</f>
        <v>1.5</v>
      </c>
      <c r="Q28" s="39"/>
      <c r="R28" s="90"/>
      <c r="S28" s="102">
        <f t="shared" ca="1" si="0"/>
        <v>7.5</v>
      </c>
    </row>
    <row r="29" spans="1:19" ht="15.75">
      <c r="A29" s="40">
        <f ca="1">RANK(S29,S$6:OFFSET(S$6,0,0,COUNTA(B$6:B$43)))</f>
        <v>24</v>
      </c>
      <c r="B29" s="47" t="s">
        <v>181</v>
      </c>
      <c r="C29" s="33">
        <v>7.5</v>
      </c>
      <c r="D29" s="42">
        <v>3</v>
      </c>
      <c r="E29" s="43">
        <v>5</v>
      </c>
      <c r="F29" s="44">
        <v>4</v>
      </c>
      <c r="G29" s="45">
        <v>3</v>
      </c>
      <c r="H29" s="46">
        <v>5</v>
      </c>
      <c r="I29" s="43">
        <v>6</v>
      </c>
      <c r="J29" s="95"/>
      <c r="K29" s="89">
        <f ca="1">OFFSET(Очки!$A$2,F29,D29+OFFSET(Очки!$A$18,0,$C$44-1)-1)</f>
        <v>4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OFFSET(Очки!$A$2,I29,G29+OFFSET(Очки!$A$18,0,$C$44-1)-1)</f>
        <v>2.5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7</v>
      </c>
    </row>
    <row r="30" spans="1:19" ht="15.75">
      <c r="A30" s="40">
        <f ca="1">RANK(S30,S$6:OFFSET(S$6,0,0,COUNTA(B$6:B$43)))</f>
        <v>25</v>
      </c>
      <c r="B30" s="47" t="s">
        <v>143</v>
      </c>
      <c r="C30" s="33">
        <v>12.5</v>
      </c>
      <c r="D30" s="42">
        <v>3</v>
      </c>
      <c r="E30" s="43">
        <v>6</v>
      </c>
      <c r="F30" s="44">
        <v>5</v>
      </c>
      <c r="G30" s="45">
        <v>3</v>
      </c>
      <c r="H30" s="46">
        <v>1</v>
      </c>
      <c r="I30" s="43">
        <v>7</v>
      </c>
      <c r="J30" s="95"/>
      <c r="K30" s="89">
        <f ca="1">OFFSET(Очки!$A$2,F30,D30+OFFSET(Очки!$A$18,0,$C$44-1)-1)</f>
        <v>3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OFFSET(Очки!$A$2,I30,G30+OFFSET(Очки!$A$18,0,$C$44-1)-1)</f>
        <v>2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5.5</v>
      </c>
    </row>
    <row r="31" spans="1:19" ht="15.75">
      <c r="A31" s="40">
        <f ca="1">RANK(S31,S$6:OFFSET(S$6,0,0,COUNTA(B$6:B$43)))</f>
        <v>26</v>
      </c>
      <c r="B31" s="47" t="s">
        <v>182</v>
      </c>
      <c r="C31" s="33" t="s">
        <v>43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8</v>
      </c>
      <c r="J31" s="95"/>
      <c r="K31" s="89">
        <f ca="1">OFFSET(Очки!$A$2,F31,D31+OFFSET(Очки!$A$18,0,$C$44-1)-1)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OFFSET(Очки!$A$2,I31,G31+OFFSET(Очки!$A$18,0,$C$44-1)-1)</f>
        <v>1.5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</v>
      </c>
    </row>
    <row r="32" spans="1:19" ht="15.75" hidden="1">
      <c r="A32" s="40" t="e">
        <f ca="1">RANK(S32,S$6:OFFSET(S$6,0,0,COUNTA(B$6:B$43)))</f>
        <v>#N/A</v>
      </c>
      <c r="B32" s="47"/>
      <c r="C32" s="33" t="s">
        <v>43</v>
      </c>
      <c r="D32" s="42"/>
      <c r="E32" s="43"/>
      <c r="F32" s="44"/>
      <c r="G32" s="45"/>
      <c r="H32" s="46"/>
      <c r="I32" s="43"/>
      <c r="J32" s="95"/>
      <c r="K32" s="89">
        <f ca="1">OFFSET(Очки!$A$2,F32,D32+OFFSET(Очки!$A$18,0,$C$44-1)-1)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OFFSET(Очки!$A$2,I32,G32+OFFSET(Очки!$A$18,0,$C$44-1)-1)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ref="S32:S43" ca="1" si="1">SUM(J32:R32)</f>
        <v>0</v>
      </c>
    </row>
    <row r="33" spans="1:19" ht="15.75" hidden="1">
      <c r="A33" s="40" t="e">
        <f ca="1">RANK(S33,S$6:OFFSET(S$6,0,0,COUNTA(B$6:B$43)))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OFFSET(Очки!$A$2,F33,D33+OFFSET(Очки!$A$18,0,$C$44-1)-1)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OFFSET(Очки!$A$2,I33,G33+OFFSET(Очки!$A$18,0,$C$44-1)-1)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19" ht="15.75" hidden="1">
      <c r="A34" s="40" t="e">
        <f ca="1">RANK(S34,S$6:OFFSET(S$6,0,0,COUNTA(B$6:B$43)))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OFFSET(Очки!$A$2,F34,D34+OFFSET(Очки!$A$18,0,$C$44-1)-1)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OFFSET(Очки!$A$2,I34,G34+OFFSET(Очки!$A$18,0,$C$44-1)-1)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19" ht="15.75" hidden="1">
      <c r="A35" s="40" t="e">
        <f ca="1">RANK(S35,S$6:OFFSET(S$6,0,0,COUNTA(B$6:B$43)))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OFFSET(Очки!$A$2,F35,D35+OFFSET(Очки!$A$18,0,$C$44-1)-1)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OFFSET(Очки!$A$2,I35,G35+OFFSET(Очки!$A$18,0,$C$44-1)-1)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19" ht="15.75" hidden="1">
      <c r="A36" s="40" t="e">
        <f ca="1">RANK(S36,S$6:OFFSET(S$6,0,0,COUNTA(B$6:B$43)))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OFFSET(Очки!$A$2,F36,D36+OFFSET(Очки!$A$18,0,$C$44-1)-1)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OFFSET(Очки!$A$2,I36,G36+OFFSET(Очки!$A$18,0,$C$44-1)-1)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19" ht="15.75" hidden="1">
      <c r="A37" s="40" t="e">
        <f ca="1">RANK(S37,S$6:OFFSET(S$6,0,0,COUNTA(B$6:B$43)))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OFFSET(Очки!$A$2,F37,D37+OFFSET(Очки!$A$18,0,$C$44-1)-1)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OFFSET(Очки!$A$2,I37,G37+OFFSET(Очки!$A$18,0,$C$44-1)-1)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19" ht="15.75" hidden="1">
      <c r="A38" s="40" t="e">
        <f ca="1">RANK(S38,S$6:OFFSET(S$6,0,0,COUNTA(B$6:B$43)))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OFFSET(Очки!$A$2,F38,D38+OFFSET(Очки!$A$18,0,$C$44-1)-1)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OFFSET(Очки!$A$2,I38,G38+OFFSET(Очки!$A$18,0,$C$44-1)-1)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RANK(S39,S$6:OFFSET(S$6,0,0,COUNTA(B$6:B$43)))</f>
        <v>#N/A</v>
      </c>
      <c r="B39" s="47"/>
      <c r="C39" s="33" t="s">
        <v>43</v>
      </c>
      <c r="D39" s="42"/>
      <c r="E39" s="43"/>
      <c r="F39" s="44"/>
      <c r="G39" s="45"/>
      <c r="H39" s="46"/>
      <c r="I39" s="43"/>
      <c r="J39" s="95"/>
      <c r="K39" s="89">
        <f ca="1">OFFSET(Очки!$A$2,F39,D39+OFFSET(Очки!$A$18,0,$C$44-1)-1)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OFFSET(Очки!$A$2,I39,G39+OFFSET(Очки!$A$18,0,$C$44-1)-1)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5.75" hidden="1">
      <c r="A40" s="40" t="e">
        <f ca="1">RANK(S40,S$6:OFFSET(S$6,0,0,COUNTA(B$6:B$43)))</f>
        <v>#N/A</v>
      </c>
      <c r="B40" s="47"/>
      <c r="C40" s="33" t="s">
        <v>43</v>
      </c>
      <c r="D40" s="42"/>
      <c r="E40" s="43"/>
      <c r="F40" s="44"/>
      <c r="G40" s="45"/>
      <c r="H40" s="46"/>
      <c r="I40" s="43"/>
      <c r="J40" s="95"/>
      <c r="K40" s="89">
        <f ca="1">OFFSET(Очки!$A$2,F40,D40+OFFSET(Очки!$A$18,0,$C$44-1)-1)</f>
        <v>0</v>
      </c>
      <c r="L40" s="39">
        <f ca="1">IF(F40&lt;E40,OFFSET(Очки!$A$20,2+E40-F40,IF(D40=1,13-E40,10+D40)),0)</f>
        <v>0</v>
      </c>
      <c r="M40" s="39"/>
      <c r="N40" s="92"/>
      <c r="O40" s="89">
        <f ca="1">OFFSET(Очки!$A$2,I40,G40+OFFSET(Очки!$A$18,0,$C$44-1)-1)</f>
        <v>0</v>
      </c>
      <c r="P40" s="39">
        <f ca="1">IF(I40&lt;H40,OFFSET(Очки!$A$20,2+H40-I40,IF(G40=1,13-H40,10+G40)),0)</f>
        <v>0</v>
      </c>
      <c r="Q40" s="39"/>
      <c r="R40" s="90"/>
      <c r="S40" s="102">
        <f t="shared" ca="1" si="1"/>
        <v>0</v>
      </c>
    </row>
    <row r="41" spans="1:19" ht="15.75" hidden="1">
      <c r="A41" s="40" t="e">
        <f ca="1">RANK(S41,S$6:OFFSET(S$6,0,0,COUNTA(B$6:B$43)))</f>
        <v>#N/A</v>
      </c>
      <c r="B41" s="47"/>
      <c r="C41" s="33" t="s">
        <v>43</v>
      </c>
      <c r="D41" s="42"/>
      <c r="E41" s="43"/>
      <c r="F41" s="44"/>
      <c r="G41" s="45"/>
      <c r="H41" s="46"/>
      <c r="I41" s="43"/>
      <c r="J41" s="95"/>
      <c r="K41" s="89">
        <f ca="1">OFFSET(Очки!$A$2,F41,D41+OFFSET(Очки!$A$18,0,$C$44-1)-1)</f>
        <v>0</v>
      </c>
      <c r="L41" s="39">
        <f ca="1">IF(F41&lt;E41,OFFSET(Очки!$A$20,2+E41-F41,IF(D41=1,13-E41,10+D41)),0)</f>
        <v>0</v>
      </c>
      <c r="M41" s="39"/>
      <c r="N41" s="92"/>
      <c r="O41" s="89">
        <f ca="1">OFFSET(Очки!$A$2,I41,G41+OFFSET(Очки!$A$18,0,$C$44-1)-1)</f>
        <v>0</v>
      </c>
      <c r="P41" s="39">
        <f ca="1">IF(I41&lt;H41,OFFSET(Очки!$A$20,2+H41-I41,IF(G41=1,13-H41,10+G41)),0)</f>
        <v>0</v>
      </c>
      <c r="Q41" s="39"/>
      <c r="R41" s="90"/>
      <c r="S41" s="102">
        <f t="shared" ca="1" si="1"/>
        <v>0</v>
      </c>
    </row>
    <row r="42" spans="1:19" ht="15.75" hidden="1">
      <c r="A42" s="40" t="e">
        <f ca="1">RANK(S42,S$6:OFFSET(S$6,0,0,COUNTA(B$6:B$43)))</f>
        <v>#N/A</v>
      </c>
      <c r="B42" s="47"/>
      <c r="C42" s="33" t="s">
        <v>43</v>
      </c>
      <c r="D42" s="49"/>
      <c r="E42" s="50"/>
      <c r="F42" s="51"/>
      <c r="G42" s="45"/>
      <c r="H42" s="52"/>
      <c r="I42" s="50"/>
      <c r="J42" s="95"/>
      <c r="K42" s="89">
        <f ca="1">OFFSET(Очки!$A$2,F42,D42+OFFSET(Очки!$A$18,0,$C$44-1)-1)</f>
        <v>0</v>
      </c>
      <c r="L42" s="39">
        <f ca="1">IF(F42&lt;E42,OFFSET(Очки!$A$20,2+E42-F42,IF(D42=1,13-E42,10+D42)),0)</f>
        <v>0</v>
      </c>
      <c r="M42" s="39"/>
      <c r="N42" s="92"/>
      <c r="O42" s="89">
        <f ca="1">OFFSET(Очки!$A$2,I42,G42+OFFSET(Очки!$A$18,0,$C$44-1)-1)</f>
        <v>0</v>
      </c>
      <c r="P42" s="39">
        <f ca="1">IF(I42&lt;H42,OFFSET(Очки!$A$20,2+H42-I42,IF(G42=1,13-H42,10+G42)),0)</f>
        <v>0</v>
      </c>
      <c r="Q42" s="39"/>
      <c r="R42" s="90"/>
      <c r="S42" s="102">
        <f t="shared" ca="1" si="1"/>
        <v>0</v>
      </c>
    </row>
    <row r="43" spans="1:19" ht="16.5" hidden="1" thickBot="1">
      <c r="A43" s="40" t="e">
        <f ca="1">RANK(S43,S$6:OFFSET(S$6,0,0,COUNTA(B$6:B$43)))</f>
        <v>#N/A</v>
      </c>
      <c r="B43" s="53"/>
      <c r="C43" s="54" t="s">
        <v>43</v>
      </c>
      <c r="D43" s="55"/>
      <c r="E43" s="56"/>
      <c r="F43" s="57"/>
      <c r="G43" s="58"/>
      <c r="H43" s="59"/>
      <c r="I43" s="56"/>
      <c r="J43" s="96"/>
      <c r="K43" s="55">
        <f ca="1">OFFSET(Очки!$A$2,F43,D43+OFFSET(Очки!$A$18,0,$C$44-1)-1)</f>
        <v>0</v>
      </c>
      <c r="L43" s="59">
        <f ca="1">IF(F43&lt;E43,OFFSET(Очки!$A$20,2+E43-F43,IF(D43=1,13-E43,10+D43)),0)</f>
        <v>0</v>
      </c>
      <c r="M43" s="59"/>
      <c r="N43" s="93"/>
      <c r="O43" s="55">
        <f ca="1">OFFSET(Очки!$A$2,I43,G43+OFFSET(Очки!$A$18,0,$C$44-1)-1)</f>
        <v>0</v>
      </c>
      <c r="P43" s="59">
        <f ca="1">IF(I43&lt;H43,OFFSET(Очки!$A$20,2+H43-I43,IF(G43=1,13-H43,10+G43)),0)</f>
        <v>0</v>
      </c>
      <c r="Q43" s="59"/>
      <c r="R43" s="57"/>
      <c r="S43" s="103">
        <f t="shared" ca="1" si="1"/>
        <v>0</v>
      </c>
    </row>
    <row r="44" spans="1:19" ht="15.75">
      <c r="A44" s="60"/>
      <c r="B44" s="61" t="s">
        <v>44</v>
      </c>
      <c r="C44" s="61">
        <f>COUNTA(B6:B43)</f>
        <v>26</v>
      </c>
      <c r="D44" s="62"/>
      <c r="E44" s="62"/>
      <c r="F44" s="63"/>
      <c r="G44" s="63"/>
      <c r="H44" s="63"/>
      <c r="I44" s="62"/>
      <c r="J44" s="63"/>
      <c r="K44" s="63"/>
      <c r="L44" s="63"/>
      <c r="M44" s="63"/>
      <c r="N44" s="63"/>
      <c r="O44" s="63"/>
      <c r="P44" s="63"/>
      <c r="Q44" s="63"/>
      <c r="R44" s="63"/>
      <c r="S44" s="63"/>
    </row>
  </sheetData>
  <sortState ref="A6:S31">
    <sortCondition descending="1" ref="S6:S31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3">
    <cfRule type="expression" dxfId="2" priority="2">
      <formula>AND(E6&gt;F6,L6=0)</formula>
    </cfRule>
  </conditionalFormatting>
  <conditionalFormatting sqref="P6:P43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abSelected="1" zoomScale="80" zoomScaleNormal="80" workbookViewId="0">
      <selection activeCell="Q25" sqref="Q25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185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>
      <c r="A6" s="31">
        <f ca="1">RANK(S6,S$6:OFFSET(S$6,0,0,COUNTA(B$6:B$40)))</f>
        <v>1</v>
      </c>
      <c r="B6" s="157" t="s">
        <v>156</v>
      </c>
      <c r="C6" s="100">
        <v>20</v>
      </c>
      <c r="D6" s="34">
        <v>1</v>
      </c>
      <c r="E6" s="35">
        <v>8</v>
      </c>
      <c r="F6" s="36">
        <v>4</v>
      </c>
      <c r="G6" s="37">
        <v>1</v>
      </c>
      <c r="H6" s="38">
        <v>10</v>
      </c>
      <c r="I6" s="35">
        <v>1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4.2</v>
      </c>
      <c r="M6" s="87">
        <v>2.5</v>
      </c>
      <c r="N6" s="91"/>
      <c r="O6" s="86">
        <f ca="1">OFFSET(Очки!$A$2,I6,G6+OFFSET(Очки!$A$18,0,$C$41-1)-1)</f>
        <v>17</v>
      </c>
      <c r="P6" s="87">
        <f ca="1">IF(I6&lt;H6,OFFSET(Очки!$A$20,2+H6-I6,IF(G6=1,13-H6,10+G6)),0)</f>
        <v>8.7999999999999989</v>
      </c>
      <c r="Q6" s="87">
        <v>2.5</v>
      </c>
      <c r="R6" s="88">
        <v>-3</v>
      </c>
      <c r="S6" s="101">
        <f ca="1">SUM(J6:R6)</f>
        <v>47.5</v>
      </c>
    </row>
    <row r="7" spans="1:19" ht="15.75">
      <c r="A7" s="40">
        <f ca="1">RANK(S7,S$6:OFFSET(S$6,0,0,COUNTA(B$6:B$40)))</f>
        <v>2</v>
      </c>
      <c r="B7" s="47" t="s">
        <v>144</v>
      </c>
      <c r="C7" s="33" t="s">
        <v>43</v>
      </c>
      <c r="D7" s="42">
        <v>1</v>
      </c>
      <c r="E7" s="43">
        <v>10</v>
      </c>
      <c r="F7" s="44">
        <v>3</v>
      </c>
      <c r="G7" s="45">
        <v>1</v>
      </c>
      <c r="H7" s="46">
        <v>9</v>
      </c>
      <c r="I7" s="43">
        <v>5</v>
      </c>
      <c r="J7" s="95">
        <v>2.5</v>
      </c>
      <c r="K7" s="89">
        <f ca="1">OFFSET(Очки!$A$2,F7,D7+OFFSET(Очки!$A$18,0,$C$41-1)-1)</f>
        <v>15</v>
      </c>
      <c r="L7" s="39">
        <f ca="1">IF(F7&lt;E7,OFFSET(Очки!$A$20,2+E7-F7,IF(D7=1,13-E7,10+D7)),0)</f>
        <v>7.3999999999999995</v>
      </c>
      <c r="M7" s="39">
        <v>2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2</v>
      </c>
      <c r="R7" s="90"/>
      <c r="S7" s="102">
        <f ca="1">SUM(J7:R7)</f>
        <v>46.4</v>
      </c>
    </row>
    <row r="8" spans="1:19" ht="15.75">
      <c r="A8" s="40">
        <f ca="1">RANK(S8,S$6:OFFSET(S$6,0,0,COUNTA(B$6:B$40)))</f>
        <v>3</v>
      </c>
      <c r="B8" s="41" t="s">
        <v>158</v>
      </c>
      <c r="C8" s="33">
        <v>10</v>
      </c>
      <c r="D8" s="42">
        <v>1</v>
      </c>
      <c r="E8" s="43">
        <v>5</v>
      </c>
      <c r="F8" s="44">
        <v>1</v>
      </c>
      <c r="G8" s="45">
        <v>1</v>
      </c>
      <c r="H8" s="46">
        <v>8</v>
      </c>
      <c r="I8" s="43">
        <v>8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3.1000000000000005</v>
      </c>
      <c r="M8" s="39">
        <v>1.5</v>
      </c>
      <c r="N8" s="92"/>
      <c r="O8" s="89">
        <f ca="1">OFFSET(Очки!$A$2,I8,G8+OFFSET(Очки!$A$18,0,$C$41-1)-1)</f>
        <v>11.5</v>
      </c>
      <c r="P8" s="39">
        <f ca="1">IF(I8&lt;H8,OFFSET(Очки!$A$20,2+H8-I8,IF(G8=1,13-H8,10+G8)),0)</f>
        <v>0</v>
      </c>
      <c r="Q8" s="39">
        <v>1.5</v>
      </c>
      <c r="R8" s="90"/>
      <c r="S8" s="102">
        <f ca="1">SUM(J8:R8)</f>
        <v>34.6</v>
      </c>
    </row>
    <row r="9" spans="1:19" ht="15.75">
      <c r="A9" s="40">
        <f ca="1">RANK(S9,S$6:OFFSET(S$6,0,0,COUNTA(B$6:B$40)))</f>
        <v>4</v>
      </c>
      <c r="B9" s="47" t="s">
        <v>124</v>
      </c>
      <c r="C9" s="33">
        <v>15</v>
      </c>
      <c r="D9" s="42">
        <v>1</v>
      </c>
      <c r="E9" s="43">
        <v>2</v>
      </c>
      <c r="F9" s="44">
        <v>2</v>
      </c>
      <c r="G9" s="45">
        <v>1</v>
      </c>
      <c r="H9" s="46">
        <v>3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OFFSET(Очки!$A$2,I9,G9+OFFSET(Очки!$A$18,0,$C$41-1)-1)</f>
        <v>16</v>
      </c>
      <c r="P9" s="39">
        <f ca="1">IF(I9&lt;H9,OFFSET(Очки!$A$20,2+H9-I9,IF(G9=1,13-H9,10+G9)),0)</f>
        <v>0.7</v>
      </c>
      <c r="Q9" s="39"/>
      <c r="R9" s="90"/>
      <c r="S9" s="102">
        <f ca="1">SUM(J9:R9)</f>
        <v>32.700000000000003</v>
      </c>
    </row>
    <row r="10" spans="1:19" ht="15.75">
      <c r="A10" s="40">
        <f ca="1">RANK(S10,S$6:OFFSET(S$6,0,0,COUNTA(B$6:B$40)))</f>
        <v>5</v>
      </c>
      <c r="B10" s="47" t="s">
        <v>188</v>
      </c>
      <c r="C10" s="33" t="s">
        <v>43</v>
      </c>
      <c r="D10" s="42">
        <v>1</v>
      </c>
      <c r="E10" s="43">
        <v>4</v>
      </c>
      <c r="F10" s="44">
        <v>8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26.5</v>
      </c>
    </row>
    <row r="11" spans="1:19" ht="15.75">
      <c r="A11" s="40">
        <f ca="1">RANK(S11,S$6:OFFSET(S$6,0,0,COUNTA(B$6:B$40)))</f>
        <v>6</v>
      </c>
      <c r="B11" s="32" t="s">
        <v>81</v>
      </c>
      <c r="C11" s="33" t="s">
        <v>43</v>
      </c>
      <c r="D11" s="42">
        <v>1</v>
      </c>
      <c r="E11" s="43">
        <v>1</v>
      </c>
      <c r="F11" s="44">
        <v>5</v>
      </c>
      <c r="G11" s="45">
        <v>1</v>
      </c>
      <c r="H11" s="46">
        <v>6</v>
      </c>
      <c r="I11" s="43">
        <v>7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OFFSET(Очки!$A$2,I11,G11+OFFSET(Очки!$A$18,0,$C$41-1)-1)</f>
        <v>12</v>
      </c>
      <c r="P11" s="39">
        <f ca="1">IF(I11&lt;H11,OFFSET(Очки!$A$20,2+H11-I11,IF(G11=1,13-H11,10+G11)),0)</f>
        <v>0</v>
      </c>
      <c r="Q11" s="39"/>
      <c r="R11" s="90"/>
      <c r="S11" s="102">
        <f ca="1">SUM(J11:R11)</f>
        <v>25.5</v>
      </c>
    </row>
    <row r="12" spans="1:19" ht="15.75">
      <c r="A12" s="40">
        <f ca="1">RANK(S12,S$6:OFFSET(S$6,0,0,COUNTA(B$6:B$40)))</f>
        <v>7</v>
      </c>
      <c r="B12" s="47" t="s">
        <v>194</v>
      </c>
      <c r="C12" s="33">
        <v>20</v>
      </c>
      <c r="D12" s="42">
        <v>1</v>
      </c>
      <c r="E12" s="43">
        <v>6</v>
      </c>
      <c r="F12" s="44">
        <v>6</v>
      </c>
      <c r="G12" s="45">
        <v>2</v>
      </c>
      <c r="H12" s="46">
        <v>2</v>
      </c>
      <c r="I12" s="43">
        <v>1</v>
      </c>
      <c r="J12" s="95">
        <v>0.5</v>
      </c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11.5</v>
      </c>
      <c r="P12" s="39">
        <f ca="1">IF(I12&lt;H12,OFFSET(Очки!$A$20,2+H12-I12,IF(G12=1,13-H12,10+G12)),0)</f>
        <v>0.7</v>
      </c>
      <c r="Q12" s="39"/>
      <c r="R12" s="90"/>
      <c r="S12" s="102">
        <f ca="1">SUM(J12:R12)</f>
        <v>25.2</v>
      </c>
    </row>
    <row r="13" spans="1:19" ht="15.75">
      <c r="A13" s="40">
        <f ca="1">RANK(S13,S$6:OFFSET(S$6,0,0,COUNTA(B$6:B$40)))</f>
        <v>8</v>
      </c>
      <c r="B13" s="47" t="s">
        <v>192</v>
      </c>
      <c r="C13" s="33">
        <v>15</v>
      </c>
      <c r="D13" s="42">
        <v>2</v>
      </c>
      <c r="E13" s="43">
        <v>5</v>
      </c>
      <c r="F13" s="44">
        <v>3</v>
      </c>
      <c r="G13" s="45">
        <v>1</v>
      </c>
      <c r="H13" s="46">
        <v>4</v>
      </c>
      <c r="I13" s="43">
        <v>4</v>
      </c>
      <c r="J13" s="95"/>
      <c r="K13" s="89">
        <f ca="1">OFFSET(Очки!$A$2,F13,D13+OFFSET(Очки!$A$18,0,$C$41-1)-1)</f>
        <v>9.5</v>
      </c>
      <c r="L13" s="39">
        <f ca="1">IF(F13&lt;E13,OFFSET(Очки!$A$20,2+E13-F13,IF(D13=1,13-E13,10+D13)),0)</f>
        <v>1.4</v>
      </c>
      <c r="M13" s="39"/>
      <c r="N13" s="92"/>
      <c r="O13" s="89">
        <f ca="1">OFFSET(Очки!$A$2,I13,G13+OFFSET(Очки!$A$18,0,$C$41-1)-1)</f>
        <v>14</v>
      </c>
      <c r="P13" s="39">
        <f ca="1">IF(I13&lt;H13,OFFSET(Очки!$A$20,2+H13-I13,IF(G13=1,13-H13,10+G13)),0)</f>
        <v>0</v>
      </c>
      <c r="Q13" s="39"/>
      <c r="R13" s="90"/>
      <c r="S13" s="102">
        <f ca="1">SUM(J13:R13)</f>
        <v>24.9</v>
      </c>
    </row>
    <row r="14" spans="1:19" ht="15.75">
      <c r="A14" s="40">
        <f ca="1">RANK(S14,S$6:OFFSET(S$6,0,0,COUNTA(B$6:B$40)))</f>
        <v>9</v>
      </c>
      <c r="B14" s="47" t="s">
        <v>134</v>
      </c>
      <c r="C14" s="33" t="s">
        <v>43</v>
      </c>
      <c r="D14" s="42">
        <v>1</v>
      </c>
      <c r="E14" s="43">
        <v>7</v>
      </c>
      <c r="F14" s="44">
        <v>9</v>
      </c>
      <c r="G14" s="45">
        <v>2</v>
      </c>
      <c r="H14" s="46">
        <v>6</v>
      </c>
      <c r="I14" s="43">
        <v>3</v>
      </c>
      <c r="J14" s="95">
        <v>1</v>
      </c>
      <c r="K14" s="89">
        <f ca="1">OFFSET(Очки!$A$2,F14,D14+OFFSET(Очки!$A$18,0,$C$41-1)-1)</f>
        <v>11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9.5</v>
      </c>
      <c r="P14" s="39">
        <f ca="1">IF(I14&lt;H14,OFFSET(Очки!$A$20,2+H14-I14,IF(G14=1,13-H14,10+G14)),0)</f>
        <v>2.1</v>
      </c>
      <c r="Q14" s="39">
        <v>1</v>
      </c>
      <c r="R14" s="90"/>
      <c r="S14" s="102">
        <f ca="1">SUM(J14:R14)</f>
        <v>24.6</v>
      </c>
    </row>
    <row r="15" spans="1:19" ht="15.75">
      <c r="A15" s="40">
        <f ca="1">RANK(S15,S$6:OFFSET(S$6,0,0,COUNTA(B$6:B$40)))</f>
        <v>10</v>
      </c>
      <c r="B15" s="47" t="s">
        <v>186</v>
      </c>
      <c r="C15" s="33" t="s">
        <v>43</v>
      </c>
      <c r="D15" s="42">
        <v>1</v>
      </c>
      <c r="E15" s="43">
        <v>9</v>
      </c>
      <c r="F15" s="44">
        <v>10</v>
      </c>
      <c r="G15" s="45">
        <v>1</v>
      </c>
      <c r="H15" s="46">
        <v>7</v>
      </c>
      <c r="I15" s="43">
        <v>10</v>
      </c>
      <c r="J15" s="95">
        <v>2</v>
      </c>
      <c r="K15" s="89">
        <f ca="1">OFFSET(Очки!$A$2,F15,D15+OFFSET(Очки!$A$18,0,$C$41-1)-1)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24</v>
      </c>
    </row>
    <row r="16" spans="1:19" ht="15.75">
      <c r="A16" s="40">
        <f ca="1">RANK(S16,S$6:OFFSET(S$6,0,0,COUNTA(B$6:B$40)))</f>
        <v>11</v>
      </c>
      <c r="B16" s="47" t="s">
        <v>195</v>
      </c>
      <c r="C16" s="33" t="s">
        <v>43</v>
      </c>
      <c r="D16" s="42">
        <v>2</v>
      </c>
      <c r="E16" s="43">
        <v>1</v>
      </c>
      <c r="F16" s="44">
        <v>2</v>
      </c>
      <c r="G16" s="45">
        <v>2</v>
      </c>
      <c r="H16" s="46">
        <v>1</v>
      </c>
      <c r="I16" s="43">
        <v>2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ca="1">SUM(J16:R16)</f>
        <v>21</v>
      </c>
    </row>
    <row r="17" spans="1:19" ht="15.75">
      <c r="A17" s="40">
        <f ca="1">RANK(S17,S$6:OFFSET(S$6,0,0,COUNTA(B$6:B$40)))</f>
        <v>12</v>
      </c>
      <c r="B17" s="47" t="s">
        <v>65</v>
      </c>
      <c r="C17" s="33">
        <v>10</v>
      </c>
      <c r="D17" s="42">
        <v>2</v>
      </c>
      <c r="E17" s="43">
        <v>9</v>
      </c>
      <c r="F17" s="44">
        <v>7</v>
      </c>
      <c r="G17" s="45">
        <v>1</v>
      </c>
      <c r="H17" s="46">
        <v>5</v>
      </c>
      <c r="I17" s="43">
        <v>8</v>
      </c>
      <c r="J17" s="95"/>
      <c r="K17" s="89">
        <f ca="1">OFFSET(Очки!$A$2,F17,D17+OFFSET(Очки!$A$18,0,$C$41-1)-1)</f>
        <v>6.5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11.5</v>
      </c>
      <c r="P17" s="39">
        <f ca="1">IF(I17&lt;H17,OFFSET(Очки!$A$20,2+H17-I17,IF(G17=1,13-H17,10+G17)),0)</f>
        <v>0</v>
      </c>
      <c r="Q17" s="39">
        <v>0.5</v>
      </c>
      <c r="R17" s="90"/>
      <c r="S17" s="102">
        <f ca="1">SUM(J17:R17)</f>
        <v>19.899999999999999</v>
      </c>
    </row>
    <row r="18" spans="1:19" ht="15.75">
      <c r="A18" s="40">
        <f ca="1">RANK(S18,S$6:OFFSET(S$6,0,0,COUNTA(B$6:B$40)))</f>
        <v>13</v>
      </c>
      <c r="B18" s="47" t="s">
        <v>184</v>
      </c>
      <c r="C18" s="33">
        <v>20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43">
        <v>8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OFFSET(Очки!$A$2,I18,G18+OFFSET(Очки!$A$18,0,$C$41-1)-1)</f>
        <v>6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18.899999999999999</v>
      </c>
    </row>
    <row r="19" spans="1:19" ht="15.75">
      <c r="A19" s="40">
        <f ca="1">RANK(S19,S$6:OFFSET(S$6,0,0,COUNTA(B$6:B$40)))</f>
        <v>14</v>
      </c>
      <c r="B19" s="48" t="s">
        <v>171</v>
      </c>
      <c r="C19" s="33" t="s">
        <v>43</v>
      </c>
      <c r="D19" s="42">
        <v>1</v>
      </c>
      <c r="E19" s="43">
        <v>3</v>
      </c>
      <c r="F19" s="44">
        <v>7</v>
      </c>
      <c r="G19" s="45">
        <v>2</v>
      </c>
      <c r="H19" s="46">
        <v>4</v>
      </c>
      <c r="I19" s="43">
        <v>7</v>
      </c>
      <c r="J19" s="95"/>
      <c r="K19" s="89">
        <f ca="1">OFFSET(Очки!$A$2,F19,D19+OFFSET(Очки!$A$18,0,$C$41-1)-1)</f>
        <v>12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OFFSET(Очки!$A$2,I19,G19+OFFSET(Очки!$A$18,0,$C$41-1)-1)</f>
        <v>6.5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18.5</v>
      </c>
    </row>
    <row r="20" spans="1:19" ht="15.75">
      <c r="A20" s="40">
        <f ca="1">RANK(S20,S$6:OFFSET(S$6,0,0,COUNTA(B$6:B$40)))</f>
        <v>15</v>
      </c>
      <c r="B20" s="47" t="s">
        <v>60</v>
      </c>
      <c r="C20" s="33" t="s">
        <v>43</v>
      </c>
      <c r="D20" s="42">
        <v>2</v>
      </c>
      <c r="E20" s="43">
        <v>4</v>
      </c>
      <c r="F20" s="44">
        <v>4</v>
      </c>
      <c r="G20" s="45">
        <v>2</v>
      </c>
      <c r="H20" s="46">
        <v>5</v>
      </c>
      <c r="I20" s="43">
        <v>4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0.7</v>
      </c>
      <c r="Q20" s="39"/>
      <c r="R20" s="90"/>
      <c r="S20" s="102">
        <f ca="1">SUM(J20:R20)</f>
        <v>17.7</v>
      </c>
    </row>
    <row r="21" spans="1:19" ht="15.75">
      <c r="A21" s="40">
        <f ca="1">RANK(S21,S$6:OFFSET(S$6,0,0,COUNTA(B$6:B$40)))</f>
        <v>16</v>
      </c>
      <c r="B21" s="47" t="s">
        <v>191</v>
      </c>
      <c r="C21" s="33" t="s">
        <v>43</v>
      </c>
      <c r="D21" s="42">
        <v>3</v>
      </c>
      <c r="E21" s="43">
        <v>8</v>
      </c>
      <c r="F21" s="44">
        <v>2</v>
      </c>
      <c r="G21" s="45">
        <v>3</v>
      </c>
      <c r="H21" s="46">
        <v>6</v>
      </c>
      <c r="I21" s="43">
        <v>1</v>
      </c>
      <c r="J21" s="95"/>
      <c r="K21" s="89">
        <f ca="1">OFFSET(Очки!$A$2,F21,D21+OFFSET(Очки!$A$18,0,$C$41-1)-1)</f>
        <v>5.5</v>
      </c>
      <c r="L21" s="39">
        <f ca="1">IF(F21&lt;E21,OFFSET(Очки!$A$20,2+E21-F21,IF(D21=1,13-E21,10+D21)),0)</f>
        <v>3</v>
      </c>
      <c r="M21" s="39"/>
      <c r="N21" s="92"/>
      <c r="O21" s="89">
        <f ca="1">OFFSET(Очки!$A$2,I21,G21+OFFSET(Очки!$A$18,0,$C$41-1)-1)</f>
        <v>6.5</v>
      </c>
      <c r="P21" s="39">
        <f ca="1">IF(I21&lt;H21,OFFSET(Очки!$A$20,2+H21-I21,IF(G21=1,13-H21,10+G21)),0)</f>
        <v>2.5</v>
      </c>
      <c r="Q21" s="39"/>
      <c r="R21" s="90"/>
      <c r="S21" s="102">
        <f ca="1">SUM(J21:R21)</f>
        <v>17.5</v>
      </c>
    </row>
    <row r="22" spans="1:19" ht="15.75">
      <c r="A22" s="40">
        <f ca="1">RANK(S22,S$6:OFFSET(S$6,0,0,COUNTA(B$6:B$40)))</f>
        <v>17</v>
      </c>
      <c r="B22" s="47" t="s">
        <v>153</v>
      </c>
      <c r="C22" s="33" t="s">
        <v>43</v>
      </c>
      <c r="D22" s="42">
        <v>2</v>
      </c>
      <c r="E22" s="43">
        <v>2</v>
      </c>
      <c r="F22" s="44">
        <v>6</v>
      </c>
      <c r="G22" s="45">
        <v>2</v>
      </c>
      <c r="H22" s="46">
        <v>3</v>
      </c>
      <c r="I22" s="43">
        <v>5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14.5</v>
      </c>
    </row>
    <row r="23" spans="1:19" ht="15.75">
      <c r="A23" s="40">
        <f ca="1">RANK(S23,S$6:OFFSET(S$6,0,0,COUNTA(B$6:B$40)))</f>
        <v>18</v>
      </c>
      <c r="B23" s="47" t="s">
        <v>159</v>
      </c>
      <c r="C23" s="33">
        <v>10</v>
      </c>
      <c r="D23" s="42">
        <v>2</v>
      </c>
      <c r="E23" s="43">
        <v>7</v>
      </c>
      <c r="F23" s="44">
        <v>8</v>
      </c>
      <c r="G23" s="45">
        <v>2</v>
      </c>
      <c r="H23" s="46">
        <v>8</v>
      </c>
      <c r="I23" s="43">
        <v>6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7</v>
      </c>
      <c r="P23" s="39">
        <f ca="1">IF(I23&lt;H23,OFFSET(Очки!$A$20,2+H23-I23,IF(G23=1,13-H23,10+G23)),0)</f>
        <v>1.4</v>
      </c>
      <c r="Q23" s="39"/>
      <c r="R23" s="90"/>
      <c r="S23" s="102">
        <f ca="1">SUM(J23:R23)</f>
        <v>14.4</v>
      </c>
    </row>
    <row r="24" spans="1:19" ht="15.75">
      <c r="A24" s="40">
        <f ca="1">RANK(S24,S$6:OFFSET(S$6,0,0,COUNTA(B$6:B$40)))</f>
        <v>19</v>
      </c>
      <c r="B24" s="47" t="s">
        <v>149</v>
      </c>
      <c r="C24" s="33">
        <v>7.5</v>
      </c>
      <c r="D24" s="42">
        <v>2</v>
      </c>
      <c r="E24" s="43">
        <v>6</v>
      </c>
      <c r="F24" s="44">
        <v>5</v>
      </c>
      <c r="G24" s="45">
        <v>2</v>
      </c>
      <c r="H24" s="46">
        <v>9</v>
      </c>
      <c r="I24" s="43">
        <v>9</v>
      </c>
      <c r="J24" s="95"/>
      <c r="K24" s="89">
        <f ca="1">OFFSET(Очки!$A$2,F24,D24+OFFSET(Очки!$A$18,0,$C$41-1)-1)</f>
        <v>7.5</v>
      </c>
      <c r="L24" s="39">
        <f ca="1">IF(F24&lt;E24,OFFSET(Очки!$A$20,2+E24-F24,IF(D24=1,13-E24,10+D24)),0)</f>
        <v>0.7</v>
      </c>
      <c r="M24" s="39"/>
      <c r="N24" s="92"/>
      <c r="O24" s="89">
        <f ca="1">OFFSET(Очки!$A$2,I24,G24+OFFSET(Очки!$A$18,0,$C$41-1)-1)</f>
        <v>5.5</v>
      </c>
      <c r="P24" s="39">
        <f ca="1">IF(I24&lt;H24,OFFSET(Очки!$A$20,2+H24-I24,IF(G24=1,13-H24,10+G24)),0)</f>
        <v>0</v>
      </c>
      <c r="Q24" s="39"/>
      <c r="R24" s="90"/>
      <c r="S24" s="102">
        <f ca="1">SUM(J24:R24)</f>
        <v>13.7</v>
      </c>
    </row>
    <row r="25" spans="1:19" ht="15.75">
      <c r="A25" s="40">
        <f ca="1">RANK(S25,S$6:OFFSET(S$6,0,0,COUNTA(B$6:B$40)))</f>
        <v>20</v>
      </c>
      <c r="B25" s="47" t="s">
        <v>132</v>
      </c>
      <c r="C25" s="33" t="s">
        <v>43</v>
      </c>
      <c r="D25" s="42">
        <v>2</v>
      </c>
      <c r="E25" s="43">
        <v>8</v>
      </c>
      <c r="F25" s="44">
        <v>8</v>
      </c>
      <c r="G25" s="45">
        <v>1</v>
      </c>
      <c r="H25" s="46">
        <v>1</v>
      </c>
      <c r="I25" s="43">
        <v>6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>
        <v>-5</v>
      </c>
      <c r="O25" s="89">
        <f ca="1">OFFSET(Очки!$A$2,I25,G25+OFFSET(Очки!$A$18,0,$C$41-1)-1)</f>
        <v>12.5</v>
      </c>
      <c r="P25" s="39">
        <f ca="1">IF(I25&lt;H25,OFFSET(Очки!$A$20,2+H25-I25,IF(G25=1,13-H25,10+G25)),0)</f>
        <v>0</v>
      </c>
      <c r="Q25" s="39"/>
      <c r="R25" s="90"/>
      <c r="S25" s="102">
        <f ca="1">SUM(J25:R25)</f>
        <v>13.5</v>
      </c>
    </row>
    <row r="26" spans="1:19" ht="15.75">
      <c r="A26" s="40">
        <f ca="1">RANK(S26,S$6:OFFSET(S$6,0,0,COUNTA(B$6:B$40)))</f>
        <v>21</v>
      </c>
      <c r="B26" s="32" t="s">
        <v>160</v>
      </c>
      <c r="C26" s="33">
        <v>12.5</v>
      </c>
      <c r="D26" s="42">
        <v>3</v>
      </c>
      <c r="E26" s="43">
        <v>3</v>
      </c>
      <c r="F26" s="44">
        <v>1</v>
      </c>
      <c r="G26" s="45">
        <v>3</v>
      </c>
      <c r="H26" s="46">
        <v>3</v>
      </c>
      <c r="I26" s="43">
        <v>6</v>
      </c>
      <c r="J26" s="95"/>
      <c r="K26" s="89">
        <f ca="1">OFFSET(Очки!$A$2,F26,D26+OFFSET(Очки!$A$18,0,$C$41-1)-1)</f>
        <v>6.5</v>
      </c>
      <c r="L26" s="39">
        <f ca="1">IF(F26&lt;E26,OFFSET(Очки!$A$20,2+E26-F26,IF(D26=1,13-E26,10+D26)),0)</f>
        <v>1</v>
      </c>
      <c r="M26" s="39"/>
      <c r="N26" s="92"/>
      <c r="O26" s="89">
        <f ca="1">OFFSET(Очки!$A$2,I26,G26+OFFSET(Очки!$A$18,0,$C$41-1)-1)</f>
        <v>2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9.5</v>
      </c>
    </row>
    <row r="27" spans="1:19" ht="15.75">
      <c r="A27" s="40">
        <f ca="1">RANK(S27,S$6:OFFSET(S$6,0,0,COUNTA(B$6:B$40)))</f>
        <v>21</v>
      </c>
      <c r="B27" s="47" t="s">
        <v>170</v>
      </c>
      <c r="C27" s="33" t="s">
        <v>43</v>
      </c>
      <c r="D27" s="42">
        <v>3</v>
      </c>
      <c r="E27" s="43">
        <v>9</v>
      </c>
      <c r="F27" s="44">
        <v>6</v>
      </c>
      <c r="G27" s="45">
        <v>3</v>
      </c>
      <c r="H27" s="46">
        <v>9</v>
      </c>
      <c r="I27" s="43">
        <v>4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1.5</v>
      </c>
      <c r="M27" s="39"/>
      <c r="N27" s="92"/>
      <c r="O27" s="89">
        <f ca="1">OFFSET(Очки!$A$2,I27,G27+OFFSET(Очки!$A$18,0,$C$41-1)-1)</f>
        <v>3.5</v>
      </c>
      <c r="P27" s="39">
        <f ca="1">IF(I27&lt;H27,OFFSET(Очки!$A$20,2+H27-I27,IF(G27=1,13-H27,10+G27)),0)</f>
        <v>2.5</v>
      </c>
      <c r="Q27" s="39"/>
      <c r="R27" s="90"/>
      <c r="S27" s="102">
        <f ca="1">SUM(J27:R27)</f>
        <v>9.5</v>
      </c>
    </row>
    <row r="28" spans="1:19" ht="15.75">
      <c r="A28" s="40">
        <f ca="1">RANK(S28,S$6:OFFSET(S$6,0,0,COUNTA(B$6:B$40)))</f>
        <v>23</v>
      </c>
      <c r="B28" s="48" t="s">
        <v>169</v>
      </c>
      <c r="C28" s="33" t="s">
        <v>43</v>
      </c>
      <c r="D28" s="42">
        <v>3</v>
      </c>
      <c r="E28" s="43">
        <v>6</v>
      </c>
      <c r="F28" s="44">
        <v>7</v>
      </c>
      <c r="G28" s="45">
        <v>3</v>
      </c>
      <c r="H28" s="46">
        <v>8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4.5</v>
      </c>
      <c r="P28" s="39">
        <f ca="1">IF(I28&lt;H28,OFFSET(Очки!$A$20,2+H28-I28,IF(G28=1,13-H28,10+G28)),0)</f>
        <v>2.5</v>
      </c>
      <c r="Q28" s="39"/>
      <c r="R28" s="90"/>
      <c r="S28" s="102">
        <f ca="1">SUM(J28:R28)</f>
        <v>8.5</v>
      </c>
    </row>
    <row r="29" spans="1:19" ht="15.75">
      <c r="A29" s="40">
        <f ca="1">RANK(S29,S$6:OFFSET(S$6,0,0,COUNTA(B$6:B$40)))</f>
        <v>24</v>
      </c>
      <c r="B29" s="47" t="s">
        <v>190</v>
      </c>
      <c r="C29" s="33" t="s">
        <v>43</v>
      </c>
      <c r="D29" s="42">
        <v>3</v>
      </c>
      <c r="E29" s="43">
        <v>1</v>
      </c>
      <c r="F29" s="44">
        <v>8</v>
      </c>
      <c r="G29" s="45">
        <v>3</v>
      </c>
      <c r="H29" s="46">
        <v>2</v>
      </c>
      <c r="I29" s="43">
        <v>2</v>
      </c>
      <c r="J29" s="95"/>
      <c r="K29" s="89">
        <f ca="1">OFFSET(Очки!$A$2,F29,D29+OFFSET(Очки!$A$18,0,$C$41-1)-1)</f>
        <v>1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5.5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6.5</v>
      </c>
    </row>
    <row r="30" spans="1:19" ht="15.75">
      <c r="A30" s="40">
        <f ca="1">RANK(S30,S$6:OFFSET(S$6,0,0,COUNTA(B$6:B$40)))</f>
        <v>25</v>
      </c>
      <c r="B30" s="47" t="s">
        <v>193</v>
      </c>
      <c r="C30" s="33" t="s">
        <v>43</v>
      </c>
      <c r="D30" s="42">
        <v>3</v>
      </c>
      <c r="E30" s="43">
        <v>4</v>
      </c>
      <c r="F30" s="44">
        <v>3</v>
      </c>
      <c r="G30" s="45">
        <v>3</v>
      </c>
      <c r="H30" s="46">
        <v>4</v>
      </c>
      <c r="I30" s="43">
        <v>9</v>
      </c>
      <c r="J30" s="95"/>
      <c r="K30" s="89">
        <f ca="1">OFFSET(Очки!$A$2,F30,D30+OFFSET(Очки!$A$18,0,$C$41-1)-1)</f>
        <v>4.5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0.5</v>
      </c>
      <c r="P30" s="39">
        <f ca="1">IF(I30&lt;H30,OFFSET(Очки!$A$20,2+H30-I30,IF(G30=1,13-H30,10+G30)),0)</f>
        <v>0</v>
      </c>
      <c r="Q30" s="39"/>
      <c r="R30" s="90"/>
      <c r="S30" s="102">
        <f ca="1">SUM(J30:R30)</f>
        <v>5.5</v>
      </c>
    </row>
    <row r="31" spans="1:19" ht="15.75">
      <c r="A31" s="40">
        <f ca="1">RANK(S31,S$6:OFFSET(S$6,0,0,COUNTA(B$6:B$40)))</f>
        <v>26</v>
      </c>
      <c r="B31" s="47" t="s">
        <v>189</v>
      </c>
      <c r="C31" s="33" t="s">
        <v>43</v>
      </c>
      <c r="D31" s="42">
        <v>3</v>
      </c>
      <c r="E31" s="43">
        <v>5</v>
      </c>
      <c r="F31" s="44">
        <v>5</v>
      </c>
      <c r="G31" s="45">
        <v>3</v>
      </c>
      <c r="H31" s="46">
        <v>5</v>
      </c>
      <c r="I31" s="43">
        <v>5</v>
      </c>
      <c r="J31" s="95"/>
      <c r="K31" s="89">
        <f ca="1">OFFSET(Очки!$A$2,F31,D31+OFFSET(Очки!$A$18,0,$C$41-1)-1)</f>
        <v>2.5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2.5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5</v>
      </c>
    </row>
    <row r="32" spans="1:19" ht="15.75">
      <c r="A32" s="40">
        <f ca="1">RANK(S32,S$6:OFFSET(S$6,0,0,COUNTA(B$6:B$40)))</f>
        <v>27</v>
      </c>
      <c r="B32" s="48" t="s">
        <v>178</v>
      </c>
      <c r="C32" s="33">
        <v>2.5</v>
      </c>
      <c r="D32" s="42">
        <v>3</v>
      </c>
      <c r="E32" s="43">
        <v>7</v>
      </c>
      <c r="F32" s="44">
        <v>4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OFFSET(Очки!$A$2,F32,D32+OFFSET(Очки!$A$18,0,$C$41-1)-1)</f>
        <v>3.5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ca="1">SUM(J32:R32)</f>
        <v>1.5</v>
      </c>
    </row>
    <row r="33" spans="1:19" ht="15.75">
      <c r="A33" s="40">
        <f ca="1">RANK(S33,S$6:OFFSET(S$6,0,0,COUNTA(B$6:B$40)))</f>
        <v>27</v>
      </c>
      <c r="B33" s="47" t="s">
        <v>187</v>
      </c>
      <c r="C33" s="33" t="s">
        <v>43</v>
      </c>
      <c r="D33" s="42">
        <v>3</v>
      </c>
      <c r="E33" s="43">
        <v>2</v>
      </c>
      <c r="F33" s="44">
        <v>9</v>
      </c>
      <c r="G33" s="45">
        <v>3</v>
      </c>
      <c r="H33" s="46">
        <v>1</v>
      </c>
      <c r="I33" s="43">
        <v>8</v>
      </c>
      <c r="J33" s="95"/>
      <c r="K33" s="89">
        <f ca="1">OFFSET(Очки!$A$2,F33,D33+OFFSET(Очки!$A$18,0,$C$41-1)-1)</f>
        <v>0.5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1.5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ref="S6:S40" ca="1" si="0">SUM(J34:R34)</f>
        <v>0</v>
      </c>
    </row>
    <row r="35" spans="1:19" ht="15.75" hidden="1">
      <c r="A35" s="40" t="e">
        <f ca="1">RANK(S35,S$6:OFFSET(S$6,0,0,COUNTA(B$6:B$40)))</f>
        <v>#N/A</v>
      </c>
      <c r="B35" s="47"/>
      <c r="C35" s="33" t="s">
        <v>43</v>
      </c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0"/>
        <v>0</v>
      </c>
    </row>
    <row r="41" spans="1:19" ht="15.75">
      <c r="A41" s="60"/>
      <c r="B41" s="61" t="s">
        <v>44</v>
      </c>
      <c r="C41" s="61">
        <f>COUNTA(B6:B40)</f>
        <v>28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3">
    <sortCondition descending="1" ref="S6:S33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1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1"/>
  <sheetViews>
    <sheetView zoomScale="80" zoomScaleNormal="80" workbookViewId="0">
      <selection activeCell="B6" sqref="B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70" t="s">
        <v>100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</row>
    <row r="2" spans="1:19" ht="15.75" thickBo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</row>
    <row r="3" spans="1:19" ht="15" customHeight="1" thickBot="1">
      <c r="A3" s="171" t="s">
        <v>30</v>
      </c>
      <c r="B3" s="172" t="s">
        <v>31</v>
      </c>
      <c r="C3" s="30"/>
      <c r="D3" s="172">
        <v>1</v>
      </c>
      <c r="E3" s="172"/>
      <c r="F3" s="172"/>
      <c r="G3" s="173">
        <v>2</v>
      </c>
      <c r="H3" s="173"/>
      <c r="I3" s="173"/>
      <c r="J3" s="174" t="s">
        <v>32</v>
      </c>
      <c r="K3" s="174"/>
      <c r="L3" s="174"/>
      <c r="M3" s="174"/>
      <c r="N3" s="174"/>
      <c r="O3" s="174"/>
      <c r="P3" s="174"/>
      <c r="Q3" s="174"/>
      <c r="R3" s="174"/>
      <c r="S3" s="175" t="s">
        <v>33</v>
      </c>
    </row>
    <row r="4" spans="1:19" ht="15" customHeight="1" thickBot="1">
      <c r="A4" s="171"/>
      <c r="B4" s="172"/>
      <c r="C4" s="176" t="s">
        <v>34</v>
      </c>
      <c r="D4" s="178" t="s">
        <v>35</v>
      </c>
      <c r="E4" s="180" t="s">
        <v>36</v>
      </c>
      <c r="F4" s="182" t="s">
        <v>37</v>
      </c>
      <c r="G4" s="184" t="s">
        <v>35</v>
      </c>
      <c r="H4" s="186" t="s">
        <v>36</v>
      </c>
      <c r="I4" s="166" t="s">
        <v>37</v>
      </c>
      <c r="J4" s="168" t="s">
        <v>38</v>
      </c>
      <c r="K4" s="169">
        <v>1</v>
      </c>
      <c r="L4" s="169"/>
      <c r="M4" s="169"/>
      <c r="N4" s="169"/>
      <c r="O4" s="169">
        <v>2</v>
      </c>
      <c r="P4" s="169"/>
      <c r="Q4" s="169"/>
      <c r="R4" s="169"/>
      <c r="S4" s="175"/>
    </row>
    <row r="5" spans="1:19" ht="42" customHeight="1" thickBot="1">
      <c r="A5" s="171"/>
      <c r="B5" s="173"/>
      <c r="C5" s="177"/>
      <c r="D5" s="179"/>
      <c r="E5" s="181"/>
      <c r="F5" s="183"/>
      <c r="G5" s="185"/>
      <c r="H5" s="187"/>
      <c r="I5" s="167"/>
      <c r="J5" s="168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75"/>
    </row>
    <row r="6" spans="1:19" ht="15.75">
      <c r="A6" s="31" t="e">
        <f ca="1">RANK(S6,S$6:OFFSET(S$6,0,0,COUNTA(B$6:B$30)))</f>
        <v>#REF!</v>
      </c>
      <c r="B6" s="85"/>
      <c r="C6" s="100" t="s">
        <v>43</v>
      </c>
      <c r="D6" s="34"/>
      <c r="E6" s="35"/>
      <c r="F6" s="36"/>
      <c r="G6" s="37"/>
      <c r="H6" s="38"/>
      <c r="I6" s="35"/>
      <c r="J6" s="94"/>
      <c r="K6" s="86" t="e">
        <f ca="1">OFFSET(Очки!$A$2,F6,D6+OFFSET(Очки!$A$18,0,$C$31-1)-1)</f>
        <v>#REF!</v>
      </c>
      <c r="L6" s="87">
        <f ca="1">IF(F6&lt;E6,OFFSET(Очки!$A$20,2+E6-F6,IF(D6=1,13-E6,10+D6)),0)</f>
        <v>0</v>
      </c>
      <c r="M6" s="87"/>
      <c r="N6" s="91"/>
      <c r="O6" s="86" t="e">
        <f ca="1">OFFSET(Очки!$A$2,I6,G6+OFFSET(Очки!$A$18,0,$C$31-1)-1)</f>
        <v>#REF!</v>
      </c>
      <c r="P6" s="87">
        <f ca="1">IF(I6&lt;H6,OFFSET(Очки!$A$20,2+H6-I6,IF(G6=1,13-H6,10+G6)),0)</f>
        <v>0</v>
      </c>
      <c r="Q6" s="87"/>
      <c r="R6" s="88"/>
      <c r="S6" s="101" t="e">
        <f t="shared" ref="S6:S30" ca="1" si="0">SUM(J6:R6)</f>
        <v>#REF!</v>
      </c>
    </row>
    <row r="7" spans="1:19" ht="15.75">
      <c r="A7" s="40" t="e">
        <f ca="1">RANK(S7,S$6:OFFSET(S$6,0,0,COUNTA(B$6:B$30)))</f>
        <v>#REF!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 t="e">
        <f ca="1">OFFSET(Очки!$A$2,F7,D7+OFFSET(Очки!$A$18,0,$C$31-1)-1)</f>
        <v>#REF!</v>
      </c>
      <c r="L7" s="39">
        <f ca="1">IF(F7&lt;E7,OFFSET(Очки!$A$20,2+E7-F7,IF(D7=1,13-E7,10+D7)),0)</f>
        <v>0</v>
      </c>
      <c r="M7" s="39"/>
      <c r="N7" s="92"/>
      <c r="O7" s="89" t="e">
        <f ca="1">OFFSET(Очки!$A$2,I7,G7+OFFSET(Очки!$A$18,0,$C$31-1)-1)</f>
        <v>#REF!</v>
      </c>
      <c r="P7" s="39">
        <f ca="1">IF(I7&lt;H7,OFFSET(Очки!$A$20,2+H7-I7,IF(G7=1,13-H7,10+G7)),0)</f>
        <v>0</v>
      </c>
      <c r="Q7" s="39"/>
      <c r="R7" s="90"/>
      <c r="S7" s="102" t="e">
        <f t="shared" ca="1" si="0"/>
        <v>#REF!</v>
      </c>
    </row>
    <row r="8" spans="1:19" ht="15.75">
      <c r="A8" s="40" t="e">
        <f ca="1">RANK(S8,S$6:OFFSET(S$6,0,0,COUNTA(B$6:B$30)))</f>
        <v>#REF!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 t="e">
        <f ca="1">OFFSET(Очки!$A$2,F8,D8+OFFSET(Очки!$A$18,0,$C$31-1)-1)</f>
        <v>#REF!</v>
      </c>
      <c r="L8" s="39">
        <f ca="1">IF(F8&lt;E8,OFFSET(Очки!$A$20,2+E8-F8,IF(D8=1,13-E8,10+D8)),0)</f>
        <v>0</v>
      </c>
      <c r="M8" s="39"/>
      <c r="N8" s="92"/>
      <c r="O8" s="89" t="e">
        <f ca="1">OFFSET(Очки!$A$2,I8,G8+OFFSET(Очки!$A$18,0,$C$31-1)-1)</f>
        <v>#REF!</v>
      </c>
      <c r="P8" s="39">
        <f ca="1">IF(I8&lt;H8,OFFSET(Очки!$A$20,2+H8-I8,IF(G8=1,13-H8,10+G8)),0)</f>
        <v>0</v>
      </c>
      <c r="Q8" s="39"/>
      <c r="R8" s="90"/>
      <c r="S8" s="102" t="e">
        <f t="shared" ca="1" si="0"/>
        <v>#REF!</v>
      </c>
    </row>
    <row r="9" spans="1:19" ht="15.75">
      <c r="A9" s="40" t="e">
        <f ca="1">RANK(S9,S$6:OFFSET(S$6,0,0,COUNTA(B$6:B$30)))</f>
        <v>#REF!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 t="e">
        <f ca="1">OFFSET(Очки!$A$2,F9,D9+OFFSET(Очки!$A$18,0,$C$31-1)-1)</f>
        <v>#REF!</v>
      </c>
      <c r="L9" s="39">
        <f ca="1">IF(F9&lt;E9,OFFSET(Очки!$A$20,2+E9-F9,IF(D9=1,13-E9,10+D9)),0)</f>
        <v>0</v>
      </c>
      <c r="M9" s="39"/>
      <c r="N9" s="92"/>
      <c r="O9" s="89" t="e">
        <f ca="1">OFFSET(Очки!$A$2,I9,G9+OFFSET(Очки!$A$18,0,$C$31-1)-1)</f>
        <v>#REF!</v>
      </c>
      <c r="P9" s="39">
        <f ca="1">IF(I9&lt;H9,OFFSET(Очки!$A$20,2+H9-I9,IF(G9=1,13-H9,10+G9)),0)</f>
        <v>0</v>
      </c>
      <c r="Q9" s="39"/>
      <c r="R9" s="90"/>
      <c r="S9" s="102" t="e">
        <f t="shared" ca="1" si="0"/>
        <v>#REF!</v>
      </c>
    </row>
    <row r="10" spans="1:19" ht="15.75">
      <c r="A10" s="40" t="e">
        <f ca="1">RANK(S10,S$6:OFFSET(S$6,0,0,COUNTA(B$6:B$30)))</f>
        <v>#REF!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 t="e">
        <f ca="1">OFFSET(Очки!$A$2,F10,D10+OFFSET(Очки!$A$18,0,$C$31-1)-1)</f>
        <v>#REF!</v>
      </c>
      <c r="L10" s="39">
        <f ca="1">IF(F10&lt;E10,OFFSET(Очки!$A$20,2+E10-F10,IF(D10=1,13-E10,10+D10)),0)</f>
        <v>0</v>
      </c>
      <c r="M10" s="39"/>
      <c r="N10" s="92"/>
      <c r="O10" s="89" t="e">
        <f ca="1">OFFSET(Очки!$A$2,I10,G10+OFFSET(Очки!$A$18,0,$C$31-1)-1)</f>
        <v>#REF!</v>
      </c>
      <c r="P10" s="39">
        <f ca="1">IF(I10&lt;H10,OFFSET(Очки!$A$20,2+H10-I10,IF(G10=1,13-H10,10+G10)),0)</f>
        <v>0</v>
      </c>
      <c r="Q10" s="39"/>
      <c r="R10" s="90"/>
      <c r="S10" s="102" t="e">
        <f t="shared" ca="1" si="0"/>
        <v>#REF!</v>
      </c>
    </row>
    <row r="11" spans="1:19" ht="15.75">
      <c r="A11" s="40" t="e">
        <f ca="1">RANK(S11,S$6:OFFSET(S$6,0,0,COUNTA(B$6:B$30)))</f>
        <v>#REF!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 t="e">
        <f ca="1">OFFSET(Очки!$A$2,F11,D11+OFFSET(Очки!$A$18,0,$C$31-1)-1)</f>
        <v>#REF!</v>
      </c>
      <c r="L11" s="39">
        <f ca="1">IF(F11&lt;E11,OFFSET(Очки!$A$20,2+E11-F11,IF(D11=1,13-E11,10+D11)),0)</f>
        <v>0</v>
      </c>
      <c r="M11" s="39"/>
      <c r="N11" s="92"/>
      <c r="O11" s="89" t="e">
        <f ca="1">OFFSET(Очки!$A$2,I11,G11+OFFSET(Очки!$A$18,0,$C$31-1)-1)</f>
        <v>#REF!</v>
      </c>
      <c r="P11" s="39">
        <f ca="1">IF(I11&lt;H11,OFFSET(Очки!$A$20,2+H11-I11,IF(G11=1,13-H11,10+G11)),0)</f>
        <v>0</v>
      </c>
      <c r="Q11" s="39"/>
      <c r="R11" s="90"/>
      <c r="S11" s="102" t="e">
        <f t="shared" ca="1" si="0"/>
        <v>#REF!</v>
      </c>
    </row>
    <row r="12" spans="1:19" ht="15.75">
      <c r="A12" s="40" t="e">
        <f ca="1">RANK(S12,S$6:OFFSET(S$6,0,0,COUNTA(B$6:B$30)))</f>
        <v>#REF!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 t="e">
        <f ca="1">OFFSET(Очки!$A$2,F12,D12+OFFSET(Очки!$A$18,0,$C$31-1)-1)</f>
        <v>#REF!</v>
      </c>
      <c r="L12" s="39">
        <f ca="1">IF(F12&lt;E12,OFFSET(Очки!$A$20,2+E12-F12,IF(D12=1,13-E12,10+D12)),0)</f>
        <v>0</v>
      </c>
      <c r="M12" s="39"/>
      <c r="N12" s="92"/>
      <c r="O12" s="89" t="e">
        <f ca="1">OFFSET(Очки!$A$2,I12,G12+OFFSET(Очки!$A$18,0,$C$31-1)-1)</f>
        <v>#REF!</v>
      </c>
      <c r="P12" s="39">
        <f ca="1">IF(I12&lt;H12,OFFSET(Очки!$A$20,2+H12-I12,IF(G12=1,13-H12,10+G12)),0)</f>
        <v>0</v>
      </c>
      <c r="Q12" s="39"/>
      <c r="R12" s="90"/>
      <c r="S12" s="102" t="e">
        <f t="shared" ca="1" si="0"/>
        <v>#REF!</v>
      </c>
    </row>
    <row r="13" spans="1:19" ht="15.75">
      <c r="A13" s="40" t="e">
        <f ca="1">RANK(S13,S$6:OFFSET(S$6,0,0,COUNTA(B$6:B$30)))</f>
        <v>#REF!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 t="e">
        <f ca="1">OFFSET(Очки!$A$2,F13,D13+OFFSET(Очки!$A$18,0,$C$31-1)-1)</f>
        <v>#REF!</v>
      </c>
      <c r="L13" s="39">
        <f ca="1">IF(F13&lt;E13,OFFSET(Очки!$A$20,2+E13-F13,IF(D13=1,13-E13,10+D13)),0)</f>
        <v>0</v>
      </c>
      <c r="M13" s="39"/>
      <c r="N13" s="92"/>
      <c r="O13" s="89" t="e">
        <f ca="1">OFFSET(Очки!$A$2,I13,G13+OFFSET(Очки!$A$18,0,$C$31-1)-1)</f>
        <v>#REF!</v>
      </c>
      <c r="P13" s="39">
        <f ca="1">IF(I13&lt;H13,OFFSET(Очки!$A$20,2+H13-I13,IF(G13=1,13-H13,10+G13)),0)</f>
        <v>0</v>
      </c>
      <c r="Q13" s="39"/>
      <c r="R13" s="90"/>
      <c r="S13" s="102" t="e">
        <f t="shared" ca="1" si="0"/>
        <v>#REF!</v>
      </c>
    </row>
    <row r="14" spans="1:19" ht="15.75">
      <c r="A14" s="40" t="e">
        <f ca="1">RANK(S14,S$6:OFFSET(S$6,0,0,COUNTA(B$6:B$30)))</f>
        <v>#REF!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 t="e">
        <f ca="1">OFFSET(Очки!$A$2,F14,D14+OFFSET(Очки!$A$18,0,$C$31-1)-1)</f>
        <v>#REF!</v>
      </c>
      <c r="L14" s="39">
        <f ca="1">IF(F14&lt;E14,OFFSET(Очки!$A$20,2+E14-F14,IF(D14=1,13-E14,10+D14)),0)</f>
        <v>0</v>
      </c>
      <c r="M14" s="39"/>
      <c r="N14" s="92"/>
      <c r="O14" s="89" t="e">
        <f ca="1">OFFSET(Очки!$A$2,I14,G14+OFFSET(Очки!$A$18,0,$C$31-1)-1)</f>
        <v>#REF!</v>
      </c>
      <c r="P14" s="39">
        <f ca="1">IF(I14&lt;H14,OFFSET(Очки!$A$20,2+H14-I14,IF(G14=1,13-H14,10+G14)),0)</f>
        <v>0</v>
      </c>
      <c r="Q14" s="39"/>
      <c r="R14" s="90"/>
      <c r="S14" s="102" t="e">
        <f t="shared" ca="1" si="0"/>
        <v>#REF!</v>
      </c>
    </row>
    <row r="15" spans="1:19" ht="15.75">
      <c r="A15" s="40" t="e">
        <f ca="1">RANK(S15,S$6:OFFSET(S$6,0,0,COUNTA(B$6:B$30)))</f>
        <v>#REF!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 t="e">
        <f ca="1">OFFSET(Очки!$A$2,F15,D15+OFFSET(Очки!$A$18,0,$C$31-1)-1)</f>
        <v>#REF!</v>
      </c>
      <c r="L15" s="39">
        <f ca="1">IF(F15&lt;E15,OFFSET(Очки!$A$20,2+E15-F15,IF(D15=1,13-E15,10+D15)),0)</f>
        <v>0</v>
      </c>
      <c r="M15" s="39"/>
      <c r="N15" s="92"/>
      <c r="O15" s="89" t="e">
        <f ca="1">OFFSET(Очки!$A$2,I15,G15+OFFSET(Очки!$A$18,0,$C$31-1)-1)</f>
        <v>#REF!</v>
      </c>
      <c r="P15" s="39">
        <f ca="1">IF(I15&lt;H15,OFFSET(Очки!$A$20,2+H15-I15,IF(G15=1,13-H15,10+G15)),0)</f>
        <v>0</v>
      </c>
      <c r="Q15" s="39"/>
      <c r="R15" s="90"/>
      <c r="S15" s="102" t="e">
        <f t="shared" ca="1" si="0"/>
        <v>#REF!</v>
      </c>
    </row>
    <row r="16" spans="1:19" ht="15.75">
      <c r="A16" s="40" t="e">
        <f ca="1">RANK(S16,S$6:OFFSET(S$6,0,0,COUNTA(B$6:B$30)))</f>
        <v>#REF!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 t="e">
        <f ca="1">OFFSET(Очки!$A$2,F16,D16+OFFSET(Очки!$A$18,0,$C$31-1)-1)</f>
        <v>#REF!</v>
      </c>
      <c r="L16" s="39">
        <f ca="1">IF(F16&lt;E16,OFFSET(Очки!$A$20,2+E16-F16,IF(D16=1,13-E16,10+D16)),0)</f>
        <v>0</v>
      </c>
      <c r="M16" s="39"/>
      <c r="N16" s="92"/>
      <c r="O16" s="89" t="e">
        <f ca="1">OFFSET(Очки!$A$2,I16,G16+OFFSET(Очки!$A$18,0,$C$31-1)-1)</f>
        <v>#REF!</v>
      </c>
      <c r="P16" s="39">
        <f ca="1">IF(I16&lt;H16,OFFSET(Очки!$A$20,2+H16-I16,IF(G16=1,13-H16,10+G16)),0)</f>
        <v>0</v>
      </c>
      <c r="Q16" s="39"/>
      <c r="R16" s="90"/>
      <c r="S16" s="102" t="e">
        <f t="shared" ca="1" si="0"/>
        <v>#REF!</v>
      </c>
    </row>
    <row r="17" spans="1:19" ht="15.75">
      <c r="A17" s="40" t="e">
        <f ca="1">RANK(S17,S$6:OFFSET(S$6,0,0,COUNTA(B$6:B$30)))</f>
        <v>#REF!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 t="e">
        <f ca="1">OFFSET(Очки!$A$2,F17,D17+OFFSET(Очки!$A$18,0,$C$31-1)-1)</f>
        <v>#REF!</v>
      </c>
      <c r="L17" s="39">
        <f ca="1">IF(F17&lt;E17,OFFSET(Очки!$A$20,2+E17-F17,IF(D17=1,13-E17,10+D17)),0)</f>
        <v>0</v>
      </c>
      <c r="M17" s="39"/>
      <c r="N17" s="92"/>
      <c r="O17" s="89" t="e">
        <f ca="1">OFFSET(Очки!$A$2,I17,G17+OFFSET(Очки!$A$18,0,$C$31-1)-1)</f>
        <v>#REF!</v>
      </c>
      <c r="P17" s="39">
        <f ca="1">IF(I17&lt;H17,OFFSET(Очки!$A$20,2+H17-I17,IF(G17=1,13-H17,10+G17)),0)</f>
        <v>0</v>
      </c>
      <c r="Q17" s="39"/>
      <c r="R17" s="90"/>
      <c r="S17" s="102" t="e">
        <f t="shared" ca="1" si="0"/>
        <v>#REF!</v>
      </c>
    </row>
    <row r="18" spans="1:19" ht="15.75">
      <c r="A18" s="40" t="e">
        <f ca="1">RANK(S18,S$6:OFFSET(S$6,0,0,COUNTA(B$6:B$30)))</f>
        <v>#REF!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 t="e">
        <f ca="1">OFFSET(Очки!$A$2,F18,D18+OFFSET(Очки!$A$18,0,$C$31-1)-1)</f>
        <v>#REF!</v>
      </c>
      <c r="L18" s="39">
        <f ca="1">IF(F18&lt;E18,OFFSET(Очки!$A$20,2+E18-F18,IF(D18=1,13-E18,10+D18)),0)</f>
        <v>0</v>
      </c>
      <c r="M18" s="39"/>
      <c r="N18" s="92"/>
      <c r="O18" s="89" t="e">
        <f ca="1">OFFSET(Очки!$A$2,I18,G18+OFFSET(Очки!$A$18,0,$C$31-1)-1)</f>
        <v>#REF!</v>
      </c>
      <c r="P18" s="39">
        <f ca="1">IF(I18&lt;H18,OFFSET(Очки!$A$20,2+H18-I18,IF(G18=1,13-H18,10+G18)),0)</f>
        <v>0</v>
      </c>
      <c r="Q18" s="39"/>
      <c r="R18" s="90"/>
      <c r="S18" s="102" t="e">
        <f t="shared" ca="1" si="0"/>
        <v>#REF!</v>
      </c>
    </row>
    <row r="19" spans="1:19" ht="15.75">
      <c r="A19" s="40" t="e">
        <f ca="1">RANK(S19,S$6:OFFSET(S$6,0,0,COUNTA(B$6:B$30)))</f>
        <v>#REF!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 t="e">
        <f ca="1">OFFSET(Очки!$A$2,F19,D19+OFFSET(Очки!$A$18,0,$C$31-1)-1)</f>
        <v>#REF!</v>
      </c>
      <c r="L19" s="39">
        <f ca="1">IF(F19&lt;E19,OFFSET(Очки!$A$20,2+E19-F19,IF(D19=1,13-E19,10+D19)),0)</f>
        <v>0</v>
      </c>
      <c r="M19" s="39"/>
      <c r="N19" s="92"/>
      <c r="O19" s="89" t="e">
        <f ca="1">OFFSET(Очки!$A$2,I19,G19+OFFSET(Очки!$A$18,0,$C$31-1)-1)</f>
        <v>#REF!</v>
      </c>
      <c r="P19" s="39">
        <f ca="1">IF(I19&lt;H19,OFFSET(Очки!$A$20,2+H19-I19,IF(G19=1,13-H19,10+G19)),0)</f>
        <v>0</v>
      </c>
      <c r="Q19" s="39"/>
      <c r="R19" s="90"/>
      <c r="S19" s="102" t="e">
        <f t="shared" ca="1" si="0"/>
        <v>#REF!</v>
      </c>
    </row>
    <row r="20" spans="1:19" ht="15.75">
      <c r="A20" s="40" t="e">
        <f ca="1">RANK(S20,S$6:OFFSET(S$6,0,0,COUNTA(B$6:B$30)))</f>
        <v>#REF!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 t="e">
        <f ca="1">OFFSET(Очки!$A$2,F20,D20+OFFSET(Очки!$A$18,0,$C$31-1)-1)</f>
        <v>#REF!</v>
      </c>
      <c r="L20" s="39">
        <f ca="1">IF(F20&lt;E20,OFFSET(Очки!$A$20,2+E20-F20,IF(D20=1,13-E20,10+D20)),0)</f>
        <v>0</v>
      </c>
      <c r="M20" s="39"/>
      <c r="N20" s="92"/>
      <c r="O20" s="89" t="e">
        <f ca="1">OFFSET(Очки!$A$2,I20,G20+OFFSET(Очки!$A$18,0,$C$31-1)-1)</f>
        <v>#REF!</v>
      </c>
      <c r="P20" s="39">
        <f ca="1">IF(I20&lt;H20,OFFSET(Очки!$A$20,2+H20-I20,IF(G20=1,13-H20,10+G20)),0)</f>
        <v>0</v>
      </c>
      <c r="Q20" s="39"/>
      <c r="R20" s="90"/>
      <c r="S20" s="102" t="e">
        <f t="shared" ca="1" si="0"/>
        <v>#REF!</v>
      </c>
    </row>
    <row r="21" spans="1:19" ht="15.75">
      <c r="A21" s="40" t="e">
        <f ca="1">RANK(S21,S$6:OFFSET(S$6,0,0,COUNTA(B$6:B$30)))</f>
        <v>#REF!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 t="e">
        <f ca="1">OFFSET(Очки!$A$2,F21,D21+OFFSET(Очки!$A$18,0,$C$31-1)-1)</f>
        <v>#REF!</v>
      </c>
      <c r="L21" s="39">
        <f ca="1">IF(F21&lt;E21,OFFSET(Очки!$A$20,2+E21-F21,IF(D21=1,13-E21,10+D21)),0)</f>
        <v>0</v>
      </c>
      <c r="M21" s="39"/>
      <c r="N21" s="92"/>
      <c r="O21" s="89" t="e">
        <f ca="1">OFFSET(Очки!$A$2,I21,G21+OFFSET(Очки!$A$18,0,$C$31-1)-1)</f>
        <v>#REF!</v>
      </c>
      <c r="P21" s="39">
        <f ca="1">IF(I21&lt;H21,OFFSET(Очки!$A$20,2+H21-I21,IF(G21=1,13-H21,10+G21)),0)</f>
        <v>0</v>
      </c>
      <c r="Q21" s="39"/>
      <c r="R21" s="90"/>
      <c r="S21" s="102" t="e">
        <f t="shared" ca="1" si="0"/>
        <v>#REF!</v>
      </c>
    </row>
    <row r="22" spans="1:19" ht="15.75">
      <c r="A22" s="40" t="e">
        <f ca="1">RANK(S22,S$6:OFFSET(S$6,0,0,COUNTA(B$6:B$30)))</f>
        <v>#REF!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 t="e">
        <f ca="1">OFFSET(Очки!$A$2,F22,D22+OFFSET(Очки!$A$18,0,$C$31-1)-1)</f>
        <v>#REF!</v>
      </c>
      <c r="L22" s="39">
        <f ca="1">IF(F22&lt;E22,OFFSET(Очки!$A$20,2+E22-F22,IF(D22=1,13-E22,10+D22)),0)</f>
        <v>0</v>
      </c>
      <c r="M22" s="39"/>
      <c r="N22" s="92"/>
      <c r="O22" s="89" t="e">
        <f ca="1">OFFSET(Очки!$A$2,I22,G22+OFFSET(Очки!$A$18,0,$C$31-1)-1)</f>
        <v>#REF!</v>
      </c>
      <c r="P22" s="39">
        <f ca="1">IF(I22&lt;H22,OFFSET(Очки!$A$20,2+H22-I22,IF(G22=1,13-H22,10+G22)),0)</f>
        <v>0</v>
      </c>
      <c r="Q22" s="39"/>
      <c r="R22" s="90"/>
      <c r="S22" s="102" t="e">
        <f t="shared" ca="1" si="0"/>
        <v>#REF!</v>
      </c>
    </row>
    <row r="23" spans="1:19" ht="15.75">
      <c r="A23" s="40" t="e">
        <f ca="1">RANK(S23,S$6:OFFSET(S$6,0,0,COUNTA(B$6:B$30)))</f>
        <v>#REF!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 t="e">
        <f ca="1">OFFSET(Очки!$A$2,F23,D23+OFFSET(Очки!$A$18,0,$C$31-1)-1)</f>
        <v>#REF!</v>
      </c>
      <c r="L23" s="39">
        <f ca="1">IF(F23&lt;E23,OFFSET(Очки!$A$20,2+E23-F23,IF(D23=1,13-E23,10+D23)),0)</f>
        <v>0</v>
      </c>
      <c r="M23" s="39"/>
      <c r="N23" s="92"/>
      <c r="O23" s="89" t="e">
        <f ca="1">OFFSET(Очки!$A$2,I23,G23+OFFSET(Очки!$A$18,0,$C$31-1)-1)</f>
        <v>#REF!</v>
      </c>
      <c r="P23" s="39">
        <f ca="1">IF(I23&lt;H23,OFFSET(Очки!$A$20,2+H23-I23,IF(G23=1,13-H23,10+G23)),0)</f>
        <v>0</v>
      </c>
      <c r="Q23" s="39"/>
      <c r="R23" s="90"/>
      <c r="S23" s="102" t="e">
        <f t="shared" ca="1" si="0"/>
        <v>#REF!</v>
      </c>
    </row>
    <row r="24" spans="1:19" ht="15.75">
      <c r="A24" s="40" t="e">
        <f ca="1">RANK(S24,S$6:OFFSET(S$6,0,0,COUNTA(B$6:B$30)))</f>
        <v>#REF!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 t="e">
        <f ca="1">OFFSET(Очки!$A$2,F24,D24+OFFSET(Очки!$A$18,0,$C$31-1)-1)</f>
        <v>#REF!</v>
      </c>
      <c r="L24" s="39">
        <f ca="1">IF(F24&lt;E24,OFFSET(Очки!$A$20,2+E24-F24,IF(D24=1,13-E24,10+D24)),0)</f>
        <v>0</v>
      </c>
      <c r="M24" s="39"/>
      <c r="N24" s="92"/>
      <c r="O24" s="89" t="e">
        <f ca="1">OFFSET(Очки!$A$2,I24,G24+OFFSET(Очки!$A$18,0,$C$31-1)-1)</f>
        <v>#REF!</v>
      </c>
      <c r="P24" s="39">
        <f ca="1">IF(I24&lt;H24,OFFSET(Очки!$A$20,2+H24-I24,IF(G24=1,13-H24,10+G24)),0)</f>
        <v>0</v>
      </c>
      <c r="Q24" s="39"/>
      <c r="R24" s="90"/>
      <c r="S24" s="102" t="e">
        <f t="shared" ca="1" si="0"/>
        <v>#REF!</v>
      </c>
    </row>
    <row r="25" spans="1:19" ht="15.75">
      <c r="A25" s="40" t="e">
        <f ca="1">RANK(S25,S$6:OFFSET(S$6,0,0,COUNTA(B$6:B$30)))</f>
        <v>#REF!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 t="e">
        <f ca="1">OFFSET(Очки!$A$2,F25,D25+OFFSET(Очки!$A$18,0,$C$31-1)-1)</f>
        <v>#REF!</v>
      </c>
      <c r="L25" s="39">
        <f ca="1">IF(F25&lt;E25,OFFSET(Очки!$A$20,2+E25-F25,IF(D25=1,13-E25,10+D25)),0)</f>
        <v>0</v>
      </c>
      <c r="M25" s="39"/>
      <c r="N25" s="92"/>
      <c r="O25" s="89" t="e">
        <f ca="1">OFFSET(Очки!$A$2,I25,G25+OFFSET(Очки!$A$18,0,$C$31-1)-1)</f>
        <v>#REF!</v>
      </c>
      <c r="P25" s="39">
        <f ca="1">IF(I25&lt;H25,OFFSET(Очки!$A$20,2+H25-I25,IF(G25=1,13-H25,10+G25)),0)</f>
        <v>0</v>
      </c>
      <c r="Q25" s="39"/>
      <c r="R25" s="90"/>
      <c r="S25" s="102" t="e">
        <f t="shared" ca="1" si="0"/>
        <v>#REF!</v>
      </c>
    </row>
    <row r="26" spans="1:19" ht="15.75">
      <c r="A26" s="40" t="e">
        <f ca="1">RANK(S26,S$6:OFFSET(S$6,0,0,COUNTA(B$6:B$30)))</f>
        <v>#REF!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 t="e">
        <f ca="1">OFFSET(Очки!$A$2,F26,D26+OFFSET(Очки!$A$18,0,$C$31-1)-1)</f>
        <v>#REF!</v>
      </c>
      <c r="L26" s="39">
        <f ca="1">IF(F26&lt;E26,OFFSET(Очки!$A$20,2+E26-F26,IF(D26=1,13-E26,10+D26)),0)</f>
        <v>0</v>
      </c>
      <c r="M26" s="39"/>
      <c r="N26" s="92"/>
      <c r="O26" s="89" t="e">
        <f ca="1">OFFSET(Очки!$A$2,I26,G26+OFFSET(Очки!$A$18,0,$C$31-1)-1)</f>
        <v>#REF!</v>
      </c>
      <c r="P26" s="39">
        <f ca="1">IF(I26&lt;H26,OFFSET(Очки!$A$20,2+H26-I26,IF(G26=1,13-H26,10+G26)),0)</f>
        <v>0</v>
      </c>
      <c r="Q26" s="39"/>
      <c r="R26" s="90"/>
      <c r="S26" s="102" t="e">
        <f t="shared" ca="1" si="0"/>
        <v>#REF!</v>
      </c>
    </row>
    <row r="27" spans="1:19" ht="15.75">
      <c r="A27" s="40" t="e">
        <f ca="1">RANK(S27,S$6:OFFSET(S$6,0,0,COUNTA(B$6:B$30)))</f>
        <v>#REF!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 t="e">
        <f ca="1">OFFSET(Очки!$A$2,F27,D27+OFFSET(Очки!$A$18,0,$C$31-1)-1)</f>
        <v>#REF!</v>
      </c>
      <c r="L27" s="39">
        <f ca="1">IF(F27&lt;E27,OFFSET(Очки!$A$20,2+E27-F27,IF(D27=1,13-E27,10+D27)),0)</f>
        <v>0</v>
      </c>
      <c r="M27" s="39"/>
      <c r="N27" s="92"/>
      <c r="O27" s="89" t="e">
        <f ca="1">OFFSET(Очки!$A$2,I27,G27+OFFSET(Очки!$A$18,0,$C$31-1)-1)</f>
        <v>#REF!</v>
      </c>
      <c r="P27" s="39">
        <f ca="1">IF(I27&lt;H27,OFFSET(Очки!$A$20,2+H27-I27,IF(G27=1,13-H27,10+G27)),0)</f>
        <v>0</v>
      </c>
      <c r="Q27" s="39"/>
      <c r="R27" s="90"/>
      <c r="S27" s="102" t="e">
        <f t="shared" ca="1" si="0"/>
        <v>#REF!</v>
      </c>
    </row>
    <row r="28" spans="1:19" ht="15.75">
      <c r="A28" s="40" t="e">
        <f ca="1">RANK(S28,S$6:OFFSET(S$6,0,0,COUNTA(B$6:B$30)))</f>
        <v>#REF!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 t="e">
        <f ca="1">OFFSET(Очки!$A$2,F28,D28+OFFSET(Очки!$A$18,0,$C$31-1)-1)</f>
        <v>#REF!</v>
      </c>
      <c r="L28" s="39">
        <f ca="1">IF(F28&lt;E28,OFFSET(Очки!$A$20,2+E28-F28,IF(D28=1,13-E28,10+D28)),0)</f>
        <v>0</v>
      </c>
      <c r="M28" s="39"/>
      <c r="N28" s="92"/>
      <c r="O28" s="89" t="e">
        <f ca="1">OFFSET(Очки!$A$2,I28,G28+OFFSET(Очки!$A$18,0,$C$31-1)-1)</f>
        <v>#REF!</v>
      </c>
      <c r="P28" s="39">
        <f ca="1">IF(I28&lt;H28,OFFSET(Очки!$A$20,2+H28-I28,IF(G28=1,13-H28,10+G28)),0)</f>
        <v>0</v>
      </c>
      <c r="Q28" s="39"/>
      <c r="R28" s="90"/>
      <c r="S28" s="102" t="e">
        <f t="shared" ca="1" si="0"/>
        <v>#REF!</v>
      </c>
    </row>
    <row r="29" spans="1:19" ht="15.75">
      <c r="A29" s="40" t="e">
        <f ca="1">RANK(S29,S$6:OFFSET(S$6,0,0,COUNTA(B$6:B$30)))</f>
        <v>#REF!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 t="e">
        <f ca="1">OFFSET(Очки!$A$2,F29,D29+OFFSET(Очки!$A$18,0,$C$31-1)-1)</f>
        <v>#REF!</v>
      </c>
      <c r="L29" s="39">
        <f ca="1">IF(F29&lt;E29,OFFSET(Очки!$A$20,2+E29-F29,IF(D29=1,13-E29,10+D29)),0)</f>
        <v>0</v>
      </c>
      <c r="M29" s="39"/>
      <c r="N29" s="92"/>
      <c r="O29" s="89" t="e">
        <f ca="1">OFFSET(Очки!$A$2,I29,G29+OFFSET(Очки!$A$18,0,$C$31-1)-1)</f>
        <v>#REF!</v>
      </c>
      <c r="P29" s="39">
        <f ca="1">IF(I29&lt;H29,OFFSET(Очки!$A$20,2+H29-I29,IF(G29=1,13-H29,10+G29)),0)</f>
        <v>0</v>
      </c>
      <c r="Q29" s="39"/>
      <c r="R29" s="90"/>
      <c r="S29" s="102" t="e">
        <f t="shared" ca="1" si="0"/>
        <v>#REF!</v>
      </c>
    </row>
    <row r="30" spans="1:19" ht="16.5" thickBot="1">
      <c r="A30" s="40" t="e">
        <f ca="1">RANK(S30,S$6:OFFSET(S$6,0,0,COUNTA(B$6:B$30)))</f>
        <v>#REF!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 t="e">
        <f ca="1">OFFSET(Очки!$A$2,F30,D30+OFFSET(Очки!$A$18,0,$C$31-1)-1)</f>
        <v>#REF!</v>
      </c>
      <c r="L30" s="59">
        <f ca="1">IF(F30&lt;E30,OFFSET(Очки!$A$20,2+E30-F30,IF(D30=1,13-E30,10+D30)),0)</f>
        <v>0</v>
      </c>
      <c r="M30" s="59"/>
      <c r="N30" s="93"/>
      <c r="O30" s="55" t="e">
        <f ca="1">OFFSET(Очки!$A$2,I30,G30+OFFSET(Очки!$A$18,0,$C$31-1)-1)</f>
        <v>#REF!</v>
      </c>
      <c r="P30" s="59">
        <f ca="1">IF(I30&lt;H30,OFFSET(Очки!$A$20,2+H30-I30,IF(G30=1,13-H30,10+G30)),0)</f>
        <v>0</v>
      </c>
      <c r="Q30" s="59"/>
      <c r="R30" s="57"/>
      <c r="S30" s="103" t="e">
        <f t="shared" ca="1" si="0"/>
        <v>#REF!</v>
      </c>
    </row>
    <row r="31" spans="1:19" ht="15.75">
      <c r="A31" s="60"/>
      <c r="B31" s="61" t="s">
        <v>44</v>
      </c>
      <c r="C31" s="61">
        <f>COUNTA(B6:B30)</f>
        <v>0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15</vt:i4>
      </vt:variant>
    </vt:vector>
  </HeadingPairs>
  <TitlesOfParts>
    <vt:vector size="15" baseType="lpstr">
      <vt:lpstr>Очки</vt:lpstr>
      <vt:lpstr>24.04</vt:lpstr>
      <vt:lpstr>16.04</vt:lpstr>
      <vt:lpstr>23.04</vt:lpstr>
      <vt:lpstr>30.04</vt:lpstr>
      <vt:lpstr>07.05</vt:lpstr>
      <vt:lpstr>14.05</vt:lpstr>
      <vt:lpstr>21.05</vt:lpstr>
      <vt:lpstr>28.05</vt:lpstr>
      <vt:lpstr>04.06</vt:lpstr>
      <vt:lpstr>11.06</vt:lpstr>
      <vt:lpstr>18.06</vt:lpstr>
      <vt:lpstr>25.06</vt:lpstr>
      <vt:lpstr>02.07</vt:lpstr>
      <vt:lpstr>12121 (16)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2019-07-02T20:00:16Z</cp:lastPrinted>
  <dcterms:created xsi:type="dcterms:W3CDTF">2006-09-16T00:00:00Z</dcterms:created>
  <dcterms:modified xsi:type="dcterms:W3CDTF">2019-07-02T20:16:15Z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