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11"/>
  </bookViews>
  <sheets>
    <sheet name="Рейтинг" sheetId="4" r:id="rId1"/>
    <sheet name="Очки" sheetId="5" r:id="rId2"/>
    <sheet name="05.09" sheetId="32" r:id="rId3"/>
    <sheet name="17.04" sheetId="40" r:id="rId4"/>
    <sheet name="24.04" sheetId="41" r:id="rId5"/>
    <sheet name="01.05" sheetId="42" r:id="rId6"/>
    <sheet name="05.05" sheetId="44" r:id="rId7"/>
    <sheet name="15.05" sheetId="45" r:id="rId8"/>
    <sheet name="22.05" sheetId="43" r:id="rId9"/>
    <sheet name="29.05" sheetId="47" r:id="rId10"/>
    <sheet name="05.06" sheetId="48" r:id="rId11"/>
    <sheet name="12.06" sheetId="49" r:id="rId12"/>
    <sheet name="форма (15)" sheetId="50" r:id="rId13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W23" i="49" l="1"/>
  <c r="W25" i="49"/>
  <c r="W26" i="49"/>
  <c r="S16" i="49"/>
  <c r="S9" i="49"/>
  <c r="S23" i="49"/>
  <c r="S25" i="49"/>
  <c r="S26" i="49"/>
  <c r="O23" i="49"/>
  <c r="O25" i="49"/>
  <c r="O26" i="49"/>
  <c r="C34" i="50"/>
  <c r="V33" i="50" s="1"/>
  <c r="W33" i="50"/>
  <c r="S33" i="50"/>
  <c r="O33" i="50"/>
  <c r="W32" i="50"/>
  <c r="S32" i="50"/>
  <c r="O32" i="50"/>
  <c r="W31" i="50"/>
  <c r="S31" i="50"/>
  <c r="O31" i="50"/>
  <c r="W30" i="50"/>
  <c r="S30" i="50"/>
  <c r="O30" i="50"/>
  <c r="W29" i="50"/>
  <c r="S29" i="50"/>
  <c r="O29" i="50"/>
  <c r="W28" i="50"/>
  <c r="S28" i="50"/>
  <c r="O28" i="50"/>
  <c r="W27" i="50"/>
  <c r="S27" i="50"/>
  <c r="O27" i="50"/>
  <c r="W26" i="50"/>
  <c r="S26" i="50"/>
  <c r="O26" i="50"/>
  <c r="W25" i="50"/>
  <c r="S25" i="50"/>
  <c r="O25" i="50"/>
  <c r="W24" i="50"/>
  <c r="S24" i="50"/>
  <c r="O24" i="50"/>
  <c r="W23" i="50"/>
  <c r="S23" i="50"/>
  <c r="O23" i="50"/>
  <c r="W22" i="50"/>
  <c r="S22" i="50"/>
  <c r="O22" i="50"/>
  <c r="W21" i="50"/>
  <c r="S21" i="50"/>
  <c r="O21" i="50"/>
  <c r="W20" i="50"/>
  <c r="S20" i="50"/>
  <c r="O20" i="50"/>
  <c r="W19" i="50"/>
  <c r="S19" i="50"/>
  <c r="O19" i="50"/>
  <c r="W18" i="50"/>
  <c r="S18" i="50"/>
  <c r="O18" i="50"/>
  <c r="W17" i="50"/>
  <c r="S17" i="50"/>
  <c r="O17" i="50"/>
  <c r="W16" i="50"/>
  <c r="S16" i="50"/>
  <c r="O16" i="50"/>
  <c r="N16" i="50"/>
  <c r="W15" i="50"/>
  <c r="V15" i="50"/>
  <c r="S15" i="50"/>
  <c r="R15" i="50"/>
  <c r="O15" i="50"/>
  <c r="N15" i="50"/>
  <c r="W14" i="50"/>
  <c r="V14" i="50"/>
  <c r="S14" i="50"/>
  <c r="R14" i="50"/>
  <c r="O14" i="50"/>
  <c r="N14" i="50"/>
  <c r="W13" i="50"/>
  <c r="V13" i="50"/>
  <c r="S13" i="50"/>
  <c r="R13" i="50"/>
  <c r="O13" i="50"/>
  <c r="N13" i="50"/>
  <c r="W12" i="50"/>
  <c r="V12" i="50"/>
  <c r="S12" i="50"/>
  <c r="R12" i="50"/>
  <c r="O12" i="50"/>
  <c r="N12" i="50"/>
  <c r="W11" i="50"/>
  <c r="V11" i="50"/>
  <c r="S11" i="50"/>
  <c r="R11" i="50"/>
  <c r="O11" i="50"/>
  <c r="N11" i="50"/>
  <c r="W10" i="50"/>
  <c r="V10" i="50"/>
  <c r="S10" i="50"/>
  <c r="R10" i="50"/>
  <c r="O10" i="50"/>
  <c r="N10" i="50"/>
  <c r="W9" i="50"/>
  <c r="V9" i="50"/>
  <c r="S9" i="50"/>
  <c r="R9" i="50"/>
  <c r="O9" i="50"/>
  <c r="N9" i="50"/>
  <c r="W8" i="50"/>
  <c r="V8" i="50"/>
  <c r="S8" i="50"/>
  <c r="R8" i="50"/>
  <c r="O8" i="50"/>
  <c r="N8" i="50"/>
  <c r="W7" i="50"/>
  <c r="V7" i="50"/>
  <c r="S7" i="50"/>
  <c r="R7" i="50"/>
  <c r="O7" i="50"/>
  <c r="N7" i="50"/>
  <c r="W6" i="50"/>
  <c r="V6" i="50"/>
  <c r="S6" i="50"/>
  <c r="R6" i="50"/>
  <c r="O6" i="50"/>
  <c r="N6" i="50"/>
  <c r="AA3" i="50"/>
  <c r="AB6" i="50" l="1"/>
  <c r="A6" i="50" s="1"/>
  <c r="AB7" i="50"/>
  <c r="A7" i="50" s="1"/>
  <c r="AB8" i="50"/>
  <c r="A8" i="50" s="1"/>
  <c r="AB9" i="50"/>
  <c r="A9" i="50" s="1"/>
  <c r="AB10" i="50"/>
  <c r="A10" i="50" s="1"/>
  <c r="AB11" i="50"/>
  <c r="A11" i="50" s="1"/>
  <c r="AB12" i="50"/>
  <c r="A12" i="50" s="1"/>
  <c r="AB13" i="50"/>
  <c r="A13" i="50" s="1"/>
  <c r="AB14" i="50"/>
  <c r="A14" i="50" s="1"/>
  <c r="AB15" i="50"/>
  <c r="A15" i="50" s="1"/>
  <c r="R16" i="50"/>
  <c r="V16" i="50"/>
  <c r="N17" i="50"/>
  <c r="R17" i="50"/>
  <c r="V17" i="50"/>
  <c r="N18" i="50"/>
  <c r="R18" i="50"/>
  <c r="V18" i="50"/>
  <c r="N19" i="50"/>
  <c r="R19" i="50"/>
  <c r="V19" i="50"/>
  <c r="N20" i="50"/>
  <c r="R20" i="50"/>
  <c r="V20" i="50"/>
  <c r="N21" i="50"/>
  <c r="R21" i="50"/>
  <c r="V21" i="50"/>
  <c r="N22" i="50"/>
  <c r="R22" i="50"/>
  <c r="V22" i="50"/>
  <c r="N23" i="50"/>
  <c r="R23" i="50"/>
  <c r="V23" i="50"/>
  <c r="N24" i="50"/>
  <c r="R24" i="50"/>
  <c r="V24" i="50"/>
  <c r="N25" i="50"/>
  <c r="R25" i="50"/>
  <c r="V25" i="50"/>
  <c r="N26" i="50"/>
  <c r="R26" i="50"/>
  <c r="V26" i="50"/>
  <c r="N27" i="50"/>
  <c r="R27" i="50"/>
  <c r="V27" i="50"/>
  <c r="N28" i="50"/>
  <c r="R28" i="50"/>
  <c r="V28" i="50"/>
  <c r="N29" i="50"/>
  <c r="R29" i="50"/>
  <c r="V29" i="50"/>
  <c r="N30" i="50"/>
  <c r="R30" i="50"/>
  <c r="V30" i="50"/>
  <c r="N31" i="50"/>
  <c r="R31" i="50"/>
  <c r="V31" i="50"/>
  <c r="N32" i="50"/>
  <c r="R32" i="50"/>
  <c r="V32" i="50"/>
  <c r="N33" i="50"/>
  <c r="R33" i="50"/>
  <c r="C38" i="49"/>
  <c r="S12" i="49" s="1"/>
  <c r="W37" i="49"/>
  <c r="S37" i="49"/>
  <c r="O37" i="49"/>
  <c r="W36" i="49"/>
  <c r="S36" i="49"/>
  <c r="O36" i="49"/>
  <c r="W35" i="49"/>
  <c r="S35" i="49"/>
  <c r="O35" i="49"/>
  <c r="W34" i="49"/>
  <c r="S34" i="49"/>
  <c r="O34" i="49"/>
  <c r="W33" i="49"/>
  <c r="S33" i="49"/>
  <c r="O33" i="49"/>
  <c r="W32" i="49"/>
  <c r="S32" i="49"/>
  <c r="O32" i="49"/>
  <c r="W31" i="49"/>
  <c r="S31" i="49"/>
  <c r="O31" i="49"/>
  <c r="W30" i="49"/>
  <c r="S30" i="49"/>
  <c r="O30" i="49"/>
  <c r="W29" i="49"/>
  <c r="S29" i="49"/>
  <c r="O29" i="49"/>
  <c r="W28" i="49"/>
  <c r="S28" i="49"/>
  <c r="O28" i="49"/>
  <c r="W27" i="49"/>
  <c r="S27" i="49"/>
  <c r="O27" i="49"/>
  <c r="W12" i="49"/>
  <c r="W19" i="49"/>
  <c r="S19" i="49"/>
  <c r="S13" i="49"/>
  <c r="O13" i="49"/>
  <c r="W24" i="49"/>
  <c r="S24" i="49"/>
  <c r="W20" i="49"/>
  <c r="O20" i="49"/>
  <c r="W10" i="49"/>
  <c r="W7" i="49"/>
  <c r="W18" i="49"/>
  <c r="S18" i="49"/>
  <c r="O18" i="49"/>
  <c r="S21" i="49"/>
  <c r="O21" i="49"/>
  <c r="S6" i="49"/>
  <c r="S15" i="49"/>
  <c r="S17" i="49"/>
  <c r="W11" i="49"/>
  <c r="S11" i="49"/>
  <c r="O11" i="49"/>
  <c r="W14" i="49"/>
  <c r="O14" i="49"/>
  <c r="W22" i="49"/>
  <c r="S22" i="49"/>
  <c r="W8" i="49"/>
  <c r="AA3" i="49"/>
  <c r="S8" i="49" l="1"/>
  <c r="O15" i="49"/>
  <c r="W15" i="49"/>
  <c r="W21" i="49"/>
  <c r="O7" i="49"/>
  <c r="S10" i="49"/>
  <c r="O12" i="49"/>
  <c r="O8" i="49"/>
  <c r="S14" i="49"/>
  <c r="W17" i="49"/>
  <c r="O6" i="49"/>
  <c r="W6" i="49"/>
  <c r="S7" i="49"/>
  <c r="O10" i="49"/>
  <c r="S20" i="49"/>
  <c r="W13" i="49"/>
  <c r="O16" i="49"/>
  <c r="W16" i="49"/>
  <c r="O9" i="49"/>
  <c r="W9" i="49"/>
  <c r="O22" i="49"/>
  <c r="O17" i="49"/>
  <c r="O24" i="49"/>
  <c r="O19" i="49"/>
  <c r="V26" i="49"/>
  <c r="V9" i="49"/>
  <c r="V25" i="49"/>
  <c r="V16" i="49"/>
  <c r="V23" i="49"/>
  <c r="R26" i="49"/>
  <c r="N8" i="49"/>
  <c r="R8" i="49"/>
  <c r="V8" i="49"/>
  <c r="N22" i="49"/>
  <c r="R22" i="49"/>
  <c r="V22" i="49"/>
  <c r="N14" i="49"/>
  <c r="R14" i="49"/>
  <c r="V14" i="49"/>
  <c r="N11" i="49"/>
  <c r="R11" i="49"/>
  <c r="V11" i="49"/>
  <c r="N17" i="49"/>
  <c r="R17" i="49"/>
  <c r="V17" i="49"/>
  <c r="N15" i="49"/>
  <c r="R15" i="49"/>
  <c r="V15" i="49"/>
  <c r="N6" i="49"/>
  <c r="R6" i="49"/>
  <c r="V6" i="49"/>
  <c r="N21" i="49"/>
  <c r="R21" i="49"/>
  <c r="V21" i="49"/>
  <c r="N18" i="49"/>
  <c r="R18" i="49"/>
  <c r="V18" i="49"/>
  <c r="N7" i="49"/>
  <c r="R7" i="49"/>
  <c r="V7" i="49"/>
  <c r="N10" i="49"/>
  <c r="R10" i="49"/>
  <c r="V10" i="49"/>
  <c r="N20" i="49"/>
  <c r="R20" i="49"/>
  <c r="V20" i="49"/>
  <c r="N24" i="49"/>
  <c r="R24" i="49"/>
  <c r="V24" i="49"/>
  <c r="N13" i="49"/>
  <c r="R13" i="49"/>
  <c r="V13" i="49"/>
  <c r="N19" i="49"/>
  <c r="R19" i="49"/>
  <c r="V19" i="49"/>
  <c r="N12" i="49"/>
  <c r="R12" i="49"/>
  <c r="V12" i="49"/>
  <c r="N26" i="49"/>
  <c r="V37" i="49"/>
  <c r="R9" i="49"/>
  <c r="R25" i="49"/>
  <c r="N16" i="49"/>
  <c r="N23" i="49"/>
  <c r="R16" i="49"/>
  <c r="R23" i="49"/>
  <c r="N9" i="49"/>
  <c r="N25" i="49"/>
  <c r="AB16" i="50"/>
  <c r="A16" i="50" s="1"/>
  <c r="AB32" i="50"/>
  <c r="A32" i="50" s="1"/>
  <c r="AB33" i="50"/>
  <c r="A33" i="50" s="1"/>
  <c r="AB31" i="50"/>
  <c r="A31" i="50" s="1"/>
  <c r="AB29" i="50"/>
  <c r="A29" i="50" s="1"/>
  <c r="AB27" i="50"/>
  <c r="A27" i="50" s="1"/>
  <c r="AB25" i="50"/>
  <c r="A25" i="50" s="1"/>
  <c r="AB23" i="50"/>
  <c r="A23" i="50" s="1"/>
  <c r="AB21" i="50"/>
  <c r="A21" i="50" s="1"/>
  <c r="AB19" i="50"/>
  <c r="A19" i="50" s="1"/>
  <c r="AB17" i="50"/>
  <c r="A17" i="50" s="1"/>
  <c r="AB30" i="50"/>
  <c r="A30" i="50" s="1"/>
  <c r="AB28" i="50"/>
  <c r="A28" i="50" s="1"/>
  <c r="AB26" i="50"/>
  <c r="A26" i="50" s="1"/>
  <c r="AB24" i="50"/>
  <c r="A24" i="50" s="1"/>
  <c r="AB22" i="50"/>
  <c r="A22" i="50" s="1"/>
  <c r="AB20" i="50"/>
  <c r="A20" i="50" s="1"/>
  <c r="AB18" i="50"/>
  <c r="A18" i="50" s="1"/>
  <c r="N27" i="49"/>
  <c r="R27" i="49"/>
  <c r="V27" i="49"/>
  <c r="N28" i="49"/>
  <c r="R28" i="49"/>
  <c r="V28" i="49"/>
  <c r="N29" i="49"/>
  <c r="R29" i="49"/>
  <c r="V29" i="49"/>
  <c r="N30" i="49"/>
  <c r="R30" i="49"/>
  <c r="V30" i="49"/>
  <c r="N31" i="49"/>
  <c r="R31" i="49"/>
  <c r="V31" i="49"/>
  <c r="N32" i="49"/>
  <c r="R32" i="49"/>
  <c r="V32" i="49"/>
  <c r="N33" i="49"/>
  <c r="R33" i="49"/>
  <c r="V33" i="49"/>
  <c r="N34" i="49"/>
  <c r="R34" i="49"/>
  <c r="V34" i="49"/>
  <c r="N35" i="49"/>
  <c r="R35" i="49"/>
  <c r="V35" i="49"/>
  <c r="N36" i="49"/>
  <c r="R36" i="49"/>
  <c r="V36" i="49"/>
  <c r="N37" i="49"/>
  <c r="R37" i="49"/>
  <c r="C34" i="48"/>
  <c r="V33" i="48" s="1"/>
  <c r="W33" i="48"/>
  <c r="S33" i="48"/>
  <c r="O33" i="48"/>
  <c r="W32" i="48"/>
  <c r="S32" i="48"/>
  <c r="O32" i="48"/>
  <c r="W31" i="48"/>
  <c r="S31" i="48"/>
  <c r="O31" i="48"/>
  <c r="W30" i="48"/>
  <c r="S30" i="48"/>
  <c r="O30" i="48"/>
  <c r="W29" i="48"/>
  <c r="S29" i="48"/>
  <c r="O29" i="48"/>
  <c r="W28" i="48"/>
  <c r="S28" i="48"/>
  <c r="O28" i="48"/>
  <c r="W27" i="48"/>
  <c r="S27" i="48"/>
  <c r="O27" i="48"/>
  <c r="W26" i="48"/>
  <c r="S26" i="48"/>
  <c r="O26" i="48"/>
  <c r="W25" i="48"/>
  <c r="S25" i="48"/>
  <c r="O25" i="48"/>
  <c r="W24" i="48"/>
  <c r="S24" i="48"/>
  <c r="O24" i="48"/>
  <c r="W23" i="48"/>
  <c r="S23" i="48"/>
  <c r="O23" i="48"/>
  <c r="W16" i="48"/>
  <c r="S16" i="48"/>
  <c r="O16" i="48"/>
  <c r="W18" i="48"/>
  <c r="S18" i="48"/>
  <c r="O18" i="48"/>
  <c r="W19" i="48"/>
  <c r="S19" i="48"/>
  <c r="O19" i="48"/>
  <c r="S11" i="48"/>
  <c r="W14" i="48"/>
  <c r="S14" i="48"/>
  <c r="O14" i="48"/>
  <c r="O15" i="48"/>
  <c r="W22" i="48"/>
  <c r="S22" i="48"/>
  <c r="O22" i="48"/>
  <c r="W8" i="48"/>
  <c r="S8" i="48"/>
  <c r="S13" i="48"/>
  <c r="O10" i="48"/>
  <c r="S7" i="48"/>
  <c r="W17" i="48"/>
  <c r="S17" i="48"/>
  <c r="O17" i="48"/>
  <c r="W21" i="48"/>
  <c r="S21" i="48"/>
  <c r="O21" i="48"/>
  <c r="S12" i="48"/>
  <c r="O12" i="48"/>
  <c r="S9" i="48"/>
  <c r="W20" i="48"/>
  <c r="S20" i="48"/>
  <c r="O20" i="48"/>
  <c r="AA3" i="48"/>
  <c r="AB11" i="49" l="1"/>
  <c r="AB21" i="49"/>
  <c r="AB25" i="49"/>
  <c r="AB15" i="49"/>
  <c r="AB22" i="49"/>
  <c r="AB18" i="49"/>
  <c r="AB6" i="49"/>
  <c r="AB14" i="49"/>
  <c r="AB8" i="49"/>
  <c r="AB17" i="49"/>
  <c r="AB9" i="49"/>
  <c r="AB26" i="49"/>
  <c r="AB7" i="49"/>
  <c r="W12" i="48"/>
  <c r="S6" i="48"/>
  <c r="AB19" i="49"/>
  <c r="AB24" i="49"/>
  <c r="AB10" i="49"/>
  <c r="W10" i="48"/>
  <c r="O8" i="48"/>
  <c r="S15" i="48"/>
  <c r="AB13" i="49"/>
  <c r="AB16" i="49"/>
  <c r="AB23" i="49"/>
  <c r="AB12" i="49"/>
  <c r="AB20" i="49"/>
  <c r="O9" i="48"/>
  <c r="W9" i="48"/>
  <c r="O7" i="48"/>
  <c r="W7" i="48"/>
  <c r="S10" i="48"/>
  <c r="O13" i="48"/>
  <c r="W13" i="48"/>
  <c r="O6" i="48"/>
  <c r="W6" i="48"/>
  <c r="W15" i="48"/>
  <c r="O11" i="48"/>
  <c r="W11" i="48"/>
  <c r="N20" i="48"/>
  <c r="R20" i="48"/>
  <c r="V20" i="48"/>
  <c r="N9" i="48"/>
  <c r="R9" i="48"/>
  <c r="V9" i="48"/>
  <c r="N12" i="48"/>
  <c r="R12" i="48"/>
  <c r="V12" i="48"/>
  <c r="N21" i="48"/>
  <c r="R21" i="48"/>
  <c r="V21" i="48"/>
  <c r="N17" i="48"/>
  <c r="R17" i="48"/>
  <c r="V17" i="48"/>
  <c r="N7" i="48"/>
  <c r="R7" i="48"/>
  <c r="V7" i="48"/>
  <c r="N10" i="48"/>
  <c r="R10" i="48"/>
  <c r="V10" i="48"/>
  <c r="N13" i="48"/>
  <c r="R13" i="48"/>
  <c r="V13" i="48"/>
  <c r="N8" i="48"/>
  <c r="AB37" i="49"/>
  <c r="AB36" i="49"/>
  <c r="AB34" i="49"/>
  <c r="AB32" i="49"/>
  <c r="AB30" i="49"/>
  <c r="AB28" i="49"/>
  <c r="AB35" i="49"/>
  <c r="AB33" i="49"/>
  <c r="AB31" i="49"/>
  <c r="AB29" i="49"/>
  <c r="AB27" i="49"/>
  <c r="R8" i="48"/>
  <c r="V8" i="48"/>
  <c r="N6" i="48"/>
  <c r="R6" i="48"/>
  <c r="V6" i="48"/>
  <c r="N22" i="48"/>
  <c r="R22" i="48"/>
  <c r="V22" i="48"/>
  <c r="N15" i="48"/>
  <c r="R15" i="48"/>
  <c r="V15" i="48"/>
  <c r="N14" i="48"/>
  <c r="R14" i="48"/>
  <c r="V14" i="48"/>
  <c r="N11" i="48"/>
  <c r="R11" i="48"/>
  <c r="V11" i="48"/>
  <c r="N19" i="48"/>
  <c r="R19" i="48"/>
  <c r="V19" i="48"/>
  <c r="N18" i="48"/>
  <c r="R18" i="48"/>
  <c r="V18" i="48"/>
  <c r="N16" i="48"/>
  <c r="R16" i="48"/>
  <c r="V16" i="48"/>
  <c r="N23" i="48"/>
  <c r="R23" i="48"/>
  <c r="V23" i="48"/>
  <c r="N24" i="48"/>
  <c r="R24" i="48"/>
  <c r="V24" i="48"/>
  <c r="N25" i="48"/>
  <c r="R25" i="48"/>
  <c r="V25" i="48"/>
  <c r="N26" i="48"/>
  <c r="R26" i="48"/>
  <c r="V26" i="48"/>
  <c r="N27" i="48"/>
  <c r="R27" i="48"/>
  <c r="V27" i="48"/>
  <c r="N28" i="48"/>
  <c r="R28" i="48"/>
  <c r="V28" i="48"/>
  <c r="N29" i="48"/>
  <c r="R29" i="48"/>
  <c r="V29" i="48"/>
  <c r="N30" i="48"/>
  <c r="R30" i="48"/>
  <c r="V30" i="48"/>
  <c r="N31" i="48"/>
  <c r="R31" i="48"/>
  <c r="V31" i="48"/>
  <c r="N32" i="48"/>
  <c r="R32" i="48"/>
  <c r="V32" i="48"/>
  <c r="N33" i="48"/>
  <c r="R33" i="48"/>
  <c r="C34" i="47"/>
  <c r="V33" i="47" s="1"/>
  <c r="W33" i="47"/>
  <c r="S33" i="47"/>
  <c r="O33" i="47"/>
  <c r="W32" i="47"/>
  <c r="S32" i="47"/>
  <c r="O32" i="47"/>
  <c r="W31" i="47"/>
  <c r="S31" i="47"/>
  <c r="O31" i="47"/>
  <c r="W30" i="47"/>
  <c r="S30" i="47"/>
  <c r="O30" i="47"/>
  <c r="W29" i="47"/>
  <c r="S29" i="47"/>
  <c r="O29" i="47"/>
  <c r="W28" i="47"/>
  <c r="S28" i="47"/>
  <c r="O28" i="47"/>
  <c r="W27" i="47"/>
  <c r="S27" i="47"/>
  <c r="O27" i="47"/>
  <c r="W26" i="47"/>
  <c r="S26" i="47"/>
  <c r="O26" i="47"/>
  <c r="W25" i="47"/>
  <c r="S25" i="47"/>
  <c r="O25" i="47"/>
  <c r="W24" i="47"/>
  <c r="S24" i="47"/>
  <c r="O24" i="47"/>
  <c r="W23" i="47"/>
  <c r="S23" i="47"/>
  <c r="O23" i="47"/>
  <c r="W22" i="47"/>
  <c r="S22" i="47"/>
  <c r="O22" i="47"/>
  <c r="W21" i="47"/>
  <c r="S21" i="47"/>
  <c r="O21" i="47"/>
  <c r="W8" i="47"/>
  <c r="S8" i="47"/>
  <c r="O8" i="47"/>
  <c r="W20" i="47"/>
  <c r="S20" i="47"/>
  <c r="W14" i="47"/>
  <c r="S14" i="47"/>
  <c r="S12" i="47"/>
  <c r="O12" i="47"/>
  <c r="S10" i="47"/>
  <c r="O10" i="47"/>
  <c r="W17" i="47"/>
  <c r="S9" i="47"/>
  <c r="W11" i="47"/>
  <c r="O11" i="47"/>
  <c r="S7" i="47"/>
  <c r="O7" i="47"/>
  <c r="W15" i="47"/>
  <c r="S15" i="47"/>
  <c r="W19" i="47"/>
  <c r="S19" i="47"/>
  <c r="S13" i="47"/>
  <c r="W18" i="47"/>
  <c r="S18" i="47"/>
  <c r="O18" i="47"/>
  <c r="AA3" i="47"/>
  <c r="Y10" i="45"/>
  <c r="C34" i="45"/>
  <c r="N33" i="45" s="1"/>
  <c r="O33" i="45"/>
  <c r="S33" i="45"/>
  <c r="W33" i="45"/>
  <c r="N23" i="45"/>
  <c r="O23" i="45"/>
  <c r="O20" i="45"/>
  <c r="S20" i="45"/>
  <c r="W20" i="45"/>
  <c r="O18" i="45"/>
  <c r="S18" i="45"/>
  <c r="W18" i="45"/>
  <c r="O15" i="45"/>
  <c r="S15" i="45"/>
  <c r="W15" i="45"/>
  <c r="O14" i="45"/>
  <c r="W14" i="45"/>
  <c r="S13" i="45"/>
  <c r="W13" i="45"/>
  <c r="O19" i="45"/>
  <c r="W19" i="45"/>
  <c r="O8" i="45"/>
  <c r="O21" i="45"/>
  <c r="W21" i="45"/>
  <c r="O24" i="45"/>
  <c r="S24" i="45"/>
  <c r="O9" i="45"/>
  <c r="O16" i="45"/>
  <c r="S16" i="45"/>
  <c r="W16" i="45"/>
  <c r="O11" i="45"/>
  <c r="S11" i="45"/>
  <c r="V11" i="45"/>
  <c r="W11" i="45"/>
  <c r="O17" i="45"/>
  <c r="W17" i="45"/>
  <c r="S12" i="45"/>
  <c r="O32" i="45"/>
  <c r="S32" i="45"/>
  <c r="W32" i="45"/>
  <c r="O31" i="45"/>
  <c r="S31" i="45"/>
  <c r="W31" i="45"/>
  <c r="O30" i="45"/>
  <c r="S30" i="45"/>
  <c r="W30" i="45"/>
  <c r="O29" i="45"/>
  <c r="S29" i="45"/>
  <c r="W29" i="45"/>
  <c r="O28" i="45"/>
  <c r="S28" i="45"/>
  <c r="W28" i="45"/>
  <c r="O27" i="45"/>
  <c r="S27" i="45"/>
  <c r="W27" i="45"/>
  <c r="O26" i="45"/>
  <c r="S26" i="45"/>
  <c r="W26" i="45"/>
  <c r="O25" i="45"/>
  <c r="S25" i="45"/>
  <c r="W25" i="45"/>
  <c r="AA3" i="45"/>
  <c r="W33" i="44"/>
  <c r="V33" i="44"/>
  <c r="S33" i="44"/>
  <c r="R33" i="44"/>
  <c r="O33" i="44"/>
  <c r="N33" i="44"/>
  <c r="W32" i="44"/>
  <c r="V32" i="44"/>
  <c r="S32" i="44"/>
  <c r="R32" i="44"/>
  <c r="O32" i="44"/>
  <c r="N32" i="44"/>
  <c r="W31" i="44"/>
  <c r="V31" i="44"/>
  <c r="S31" i="44"/>
  <c r="R31" i="44"/>
  <c r="O31" i="44"/>
  <c r="N31" i="44"/>
  <c r="W30" i="44"/>
  <c r="V30" i="44"/>
  <c r="S30" i="44"/>
  <c r="R30" i="44"/>
  <c r="O30" i="44"/>
  <c r="N30" i="44"/>
  <c r="W29" i="44"/>
  <c r="V29" i="44"/>
  <c r="S29" i="44"/>
  <c r="R29" i="44"/>
  <c r="O29" i="44"/>
  <c r="N29" i="44"/>
  <c r="W28" i="44"/>
  <c r="V28" i="44"/>
  <c r="S28" i="44"/>
  <c r="R28" i="44"/>
  <c r="O28" i="44"/>
  <c r="N28" i="44"/>
  <c r="W27" i="44"/>
  <c r="V27" i="44"/>
  <c r="S27" i="44"/>
  <c r="R27" i="44"/>
  <c r="O27" i="44"/>
  <c r="N27" i="44"/>
  <c r="W26" i="44"/>
  <c r="V26" i="44"/>
  <c r="S26" i="44"/>
  <c r="R26" i="44"/>
  <c r="O26" i="44"/>
  <c r="N26" i="44"/>
  <c r="W25" i="44"/>
  <c r="V25" i="44"/>
  <c r="S25" i="44"/>
  <c r="R25" i="44"/>
  <c r="O25" i="44"/>
  <c r="N25" i="44"/>
  <c r="W24" i="44"/>
  <c r="V24" i="44"/>
  <c r="S24" i="44"/>
  <c r="R24" i="44"/>
  <c r="O24" i="44"/>
  <c r="N24" i="44"/>
  <c r="W23" i="44"/>
  <c r="V23" i="44"/>
  <c r="S23" i="44"/>
  <c r="R23" i="44"/>
  <c r="O23" i="44"/>
  <c r="N23" i="44"/>
  <c r="W22" i="44"/>
  <c r="V22" i="44"/>
  <c r="S22" i="44"/>
  <c r="R22" i="44"/>
  <c r="O22" i="44"/>
  <c r="N22" i="44"/>
  <c r="W21" i="44"/>
  <c r="V21" i="44"/>
  <c r="S21" i="44"/>
  <c r="R21" i="44"/>
  <c r="O21" i="44"/>
  <c r="N21" i="44"/>
  <c r="W20" i="44"/>
  <c r="V20" i="44"/>
  <c r="S20" i="44"/>
  <c r="R20" i="44"/>
  <c r="O20" i="44"/>
  <c r="N20" i="44"/>
  <c r="W19" i="44"/>
  <c r="V19" i="44"/>
  <c r="S19" i="44"/>
  <c r="R19" i="44"/>
  <c r="O19" i="44"/>
  <c r="N19" i="44"/>
  <c r="W18" i="44"/>
  <c r="V18" i="44"/>
  <c r="S18" i="44"/>
  <c r="R18" i="44"/>
  <c r="O18" i="44"/>
  <c r="N18" i="44"/>
  <c r="V9" i="44"/>
  <c r="S9" i="44"/>
  <c r="R9" i="44"/>
  <c r="O9" i="44"/>
  <c r="N9" i="44"/>
  <c r="W8" i="44"/>
  <c r="V8" i="44"/>
  <c r="S8" i="44"/>
  <c r="R8" i="44"/>
  <c r="O8" i="44"/>
  <c r="N8" i="44"/>
  <c r="W7" i="44"/>
  <c r="V7" i="44"/>
  <c r="S7" i="44"/>
  <c r="R7" i="44"/>
  <c r="O7" i="44"/>
  <c r="N7" i="44"/>
  <c r="W13" i="44"/>
  <c r="V13" i="44"/>
  <c r="S13" i="44"/>
  <c r="R13" i="44"/>
  <c r="O13" i="44"/>
  <c r="N13" i="44"/>
  <c r="W14" i="44"/>
  <c r="V14" i="44"/>
  <c r="S14" i="44"/>
  <c r="R14" i="44"/>
  <c r="O14" i="44"/>
  <c r="N14" i="44"/>
  <c r="W12" i="44"/>
  <c r="V12" i="44"/>
  <c r="S12" i="44"/>
  <c r="R12" i="44"/>
  <c r="O12" i="44"/>
  <c r="N12" i="44"/>
  <c r="W6" i="44"/>
  <c r="V6" i="44"/>
  <c r="S6" i="44"/>
  <c r="R6" i="44"/>
  <c r="O6" i="44"/>
  <c r="N6" i="44"/>
  <c r="W10" i="44"/>
  <c r="V10" i="44"/>
  <c r="S10" i="44"/>
  <c r="R10" i="44"/>
  <c r="O10" i="44"/>
  <c r="N10" i="44"/>
  <c r="W16" i="44"/>
  <c r="V16" i="44"/>
  <c r="S16" i="44"/>
  <c r="R16" i="44"/>
  <c r="O16" i="44"/>
  <c r="N16" i="44"/>
  <c r="W11" i="44"/>
  <c r="V11" i="44"/>
  <c r="S11" i="44"/>
  <c r="R11" i="44"/>
  <c r="O11" i="44"/>
  <c r="N11" i="44"/>
  <c r="W17" i="44"/>
  <c r="V17" i="44"/>
  <c r="S17" i="44"/>
  <c r="R17" i="44"/>
  <c r="O17" i="44"/>
  <c r="N17" i="44"/>
  <c r="W15" i="44"/>
  <c r="V15" i="44"/>
  <c r="S15" i="44"/>
  <c r="R15" i="44"/>
  <c r="O15" i="44"/>
  <c r="N15" i="44"/>
  <c r="AA3" i="44"/>
  <c r="U12" i="42"/>
  <c r="U6" i="42"/>
  <c r="C34" i="43"/>
  <c r="V33" i="43" s="1"/>
  <c r="W33" i="43"/>
  <c r="S33" i="43"/>
  <c r="R33" i="43"/>
  <c r="O33" i="43"/>
  <c r="W32" i="43"/>
  <c r="V32" i="43"/>
  <c r="S32" i="43"/>
  <c r="O32" i="43"/>
  <c r="N32" i="43"/>
  <c r="W31" i="43"/>
  <c r="S31" i="43"/>
  <c r="R31" i="43"/>
  <c r="O31" i="43"/>
  <c r="W30" i="43"/>
  <c r="V30" i="43"/>
  <c r="S30" i="43"/>
  <c r="O30" i="43"/>
  <c r="N30" i="43"/>
  <c r="W29" i="43"/>
  <c r="S29" i="43"/>
  <c r="R29" i="43"/>
  <c r="O29" i="43"/>
  <c r="W28" i="43"/>
  <c r="V28" i="43"/>
  <c r="S28" i="43"/>
  <c r="O28" i="43"/>
  <c r="N28" i="43"/>
  <c r="W27" i="43"/>
  <c r="S27" i="43"/>
  <c r="R27" i="43"/>
  <c r="O27" i="43"/>
  <c r="W26" i="43"/>
  <c r="V26" i="43"/>
  <c r="S26" i="43"/>
  <c r="O26" i="43"/>
  <c r="N26" i="43"/>
  <c r="W25" i="43"/>
  <c r="S25" i="43"/>
  <c r="R25" i="43"/>
  <c r="O25" i="43"/>
  <c r="W24" i="43"/>
  <c r="V24" i="43"/>
  <c r="S24" i="43"/>
  <c r="O24" i="43"/>
  <c r="N24" i="43"/>
  <c r="W23" i="43"/>
  <c r="S23" i="43"/>
  <c r="R23" i="43"/>
  <c r="O23" i="43"/>
  <c r="W22" i="43"/>
  <c r="V22" i="43"/>
  <c r="S22" i="43"/>
  <c r="O22" i="43"/>
  <c r="N22" i="43"/>
  <c r="W21" i="43"/>
  <c r="S21" i="43"/>
  <c r="R21" i="43"/>
  <c r="O21" i="43"/>
  <c r="W19" i="43"/>
  <c r="V19" i="43"/>
  <c r="S19" i="43"/>
  <c r="O19" i="43"/>
  <c r="N19" i="43"/>
  <c r="W11" i="43"/>
  <c r="S11" i="43"/>
  <c r="R11" i="43"/>
  <c r="O11" i="43"/>
  <c r="W13" i="43"/>
  <c r="V13" i="43"/>
  <c r="S13" i="43"/>
  <c r="O13" i="43"/>
  <c r="N13" i="43"/>
  <c r="W9" i="43"/>
  <c r="S9" i="43"/>
  <c r="R9" i="43"/>
  <c r="O9" i="43"/>
  <c r="W7" i="43"/>
  <c r="V7" i="43"/>
  <c r="S7" i="43"/>
  <c r="O7" i="43"/>
  <c r="N7" i="43"/>
  <c r="W18" i="43"/>
  <c r="S18" i="43"/>
  <c r="R18" i="43"/>
  <c r="O18" i="43"/>
  <c r="W8" i="43"/>
  <c r="V8" i="43"/>
  <c r="S8" i="43"/>
  <c r="O8" i="43"/>
  <c r="N8" i="43"/>
  <c r="W12" i="43"/>
  <c r="S12" i="43"/>
  <c r="R12" i="43"/>
  <c r="O12" i="43"/>
  <c r="W14" i="43"/>
  <c r="V14" i="43"/>
  <c r="S14" i="43"/>
  <c r="O14" i="43"/>
  <c r="N14" i="43"/>
  <c r="W6" i="43"/>
  <c r="S6" i="43"/>
  <c r="R6" i="43"/>
  <c r="O6" i="43"/>
  <c r="W10" i="43"/>
  <c r="V10" i="43"/>
  <c r="S10" i="43"/>
  <c r="O10" i="43"/>
  <c r="N10" i="43"/>
  <c r="W17" i="43"/>
  <c r="S17" i="43"/>
  <c r="R17" i="43"/>
  <c r="O17" i="43"/>
  <c r="W16" i="43"/>
  <c r="V16" i="43"/>
  <c r="S16" i="43"/>
  <c r="O16" i="43"/>
  <c r="N16" i="43"/>
  <c r="W20" i="43"/>
  <c r="S20" i="43"/>
  <c r="R20" i="43"/>
  <c r="O20" i="43"/>
  <c r="W15" i="43"/>
  <c r="V15" i="43"/>
  <c r="S15" i="43"/>
  <c r="O15" i="43"/>
  <c r="N15" i="43"/>
  <c r="AA3" i="43"/>
  <c r="C34" i="42"/>
  <c r="V33" i="42" s="1"/>
  <c r="W33" i="42"/>
  <c r="S33" i="42"/>
  <c r="O33" i="42"/>
  <c r="W32" i="42"/>
  <c r="S32" i="42"/>
  <c r="O32" i="42"/>
  <c r="W31" i="42"/>
  <c r="S31" i="42"/>
  <c r="O31" i="42"/>
  <c r="W30" i="42"/>
  <c r="S30" i="42"/>
  <c r="O30" i="42"/>
  <c r="W29" i="42"/>
  <c r="S29" i="42"/>
  <c r="O29" i="42"/>
  <c r="W28" i="42"/>
  <c r="S28" i="42"/>
  <c r="O28" i="42"/>
  <c r="W27" i="42"/>
  <c r="S27" i="42"/>
  <c r="O27" i="42"/>
  <c r="W26" i="42"/>
  <c r="S26" i="42"/>
  <c r="O26" i="42"/>
  <c r="W25" i="42"/>
  <c r="S25" i="42"/>
  <c r="O25" i="42"/>
  <c r="W24" i="42"/>
  <c r="S24" i="42"/>
  <c r="O24" i="42"/>
  <c r="W23" i="42"/>
  <c r="S23" i="42"/>
  <c r="R23" i="42"/>
  <c r="O23" i="42"/>
  <c r="W22" i="42"/>
  <c r="V22" i="42"/>
  <c r="S22" i="42"/>
  <c r="O22" i="42"/>
  <c r="N22" i="42"/>
  <c r="W21" i="42"/>
  <c r="S21" i="42"/>
  <c r="R21" i="42"/>
  <c r="O21" i="42"/>
  <c r="W20" i="42"/>
  <c r="V20" i="42"/>
  <c r="S20" i="42"/>
  <c r="O20" i="42"/>
  <c r="N20" i="42"/>
  <c r="W19" i="42"/>
  <c r="S19" i="42"/>
  <c r="R19" i="42"/>
  <c r="O19" i="42"/>
  <c r="W18" i="42"/>
  <c r="V18" i="42"/>
  <c r="S18" i="42"/>
  <c r="O18" i="42"/>
  <c r="N18" i="42"/>
  <c r="W17" i="42"/>
  <c r="S17" i="42"/>
  <c r="R17" i="42"/>
  <c r="O17" i="42"/>
  <c r="W16" i="42"/>
  <c r="V16" i="42"/>
  <c r="S16" i="42"/>
  <c r="O16" i="42"/>
  <c r="N16" i="42"/>
  <c r="W15" i="42"/>
  <c r="S15" i="42"/>
  <c r="R15" i="42"/>
  <c r="O15" i="42"/>
  <c r="W11" i="42"/>
  <c r="V11" i="42"/>
  <c r="S11" i="42"/>
  <c r="O11" i="42"/>
  <c r="N11" i="42"/>
  <c r="W7" i="42"/>
  <c r="R7" i="42"/>
  <c r="V12" i="42"/>
  <c r="S12" i="42"/>
  <c r="N12" i="42"/>
  <c r="W10" i="42"/>
  <c r="S10" i="42"/>
  <c r="R10" i="42"/>
  <c r="O10" i="42"/>
  <c r="V6" i="42"/>
  <c r="N6" i="42"/>
  <c r="S8" i="42"/>
  <c r="R8" i="42"/>
  <c r="O8" i="42"/>
  <c r="V9" i="42"/>
  <c r="N9" i="42"/>
  <c r="W14" i="42"/>
  <c r="S14" i="42"/>
  <c r="R14" i="42"/>
  <c r="O14" i="42"/>
  <c r="W13" i="42"/>
  <c r="V13" i="42"/>
  <c r="S13" i="42"/>
  <c r="O13" i="42"/>
  <c r="N13" i="42"/>
  <c r="AA3" i="42"/>
  <c r="N24" i="42"/>
  <c r="R24" i="42"/>
  <c r="N25" i="42"/>
  <c r="R25" i="42"/>
  <c r="V25" i="42"/>
  <c r="R26" i="42"/>
  <c r="V26" i="42"/>
  <c r="N27" i="42"/>
  <c r="V27" i="42"/>
  <c r="N28" i="42"/>
  <c r="R28" i="42"/>
  <c r="N29" i="42"/>
  <c r="R29" i="42"/>
  <c r="V29" i="42"/>
  <c r="R30" i="42"/>
  <c r="V30" i="42"/>
  <c r="N31" i="42"/>
  <c r="V31" i="42"/>
  <c r="N32" i="42"/>
  <c r="R32" i="42"/>
  <c r="N33" i="42"/>
  <c r="R33" i="42"/>
  <c r="C34" i="41"/>
  <c r="N33" i="41" s="1"/>
  <c r="O33" i="41"/>
  <c r="R33" i="41"/>
  <c r="S33" i="41"/>
  <c r="W33" i="41"/>
  <c r="O32" i="41"/>
  <c r="S32" i="41"/>
  <c r="V32" i="41"/>
  <c r="W32" i="41"/>
  <c r="O31" i="41"/>
  <c r="S31" i="41"/>
  <c r="W31" i="41"/>
  <c r="N30" i="41"/>
  <c r="O30" i="41"/>
  <c r="S30" i="41"/>
  <c r="W30" i="41"/>
  <c r="O29" i="41"/>
  <c r="R29" i="41"/>
  <c r="S29" i="41"/>
  <c r="W29" i="41"/>
  <c r="O28" i="41"/>
  <c r="S28" i="41"/>
  <c r="V28" i="41"/>
  <c r="W28" i="41"/>
  <c r="O27" i="41"/>
  <c r="S27" i="41"/>
  <c r="W27" i="41"/>
  <c r="N26" i="41"/>
  <c r="O26" i="41"/>
  <c r="S26" i="41"/>
  <c r="W26" i="41"/>
  <c r="O25" i="41"/>
  <c r="R25" i="41"/>
  <c r="S25" i="41"/>
  <c r="W25" i="41"/>
  <c r="O24" i="41"/>
  <c r="S24" i="41"/>
  <c r="V24" i="41"/>
  <c r="W24" i="41"/>
  <c r="O23" i="41"/>
  <c r="S23" i="41"/>
  <c r="W23" i="41"/>
  <c r="N22" i="41"/>
  <c r="O22" i="41"/>
  <c r="S22" i="41"/>
  <c r="W22" i="41"/>
  <c r="R11" i="41"/>
  <c r="S11" i="41"/>
  <c r="W11" i="41"/>
  <c r="O16" i="41"/>
  <c r="S16" i="41"/>
  <c r="V16" i="41"/>
  <c r="W16" i="41"/>
  <c r="O10" i="41"/>
  <c r="S10" i="41"/>
  <c r="N12" i="41"/>
  <c r="S12" i="41"/>
  <c r="O18" i="41"/>
  <c r="R18" i="41"/>
  <c r="W18" i="41"/>
  <c r="O17" i="41"/>
  <c r="S17" i="41"/>
  <c r="V17" i="41"/>
  <c r="O20" i="41"/>
  <c r="S20" i="41"/>
  <c r="W20" i="41"/>
  <c r="N15" i="41"/>
  <c r="S15" i="41"/>
  <c r="W15" i="41"/>
  <c r="R6" i="41"/>
  <c r="W6" i="41"/>
  <c r="O8" i="41"/>
  <c r="V8" i="41"/>
  <c r="W8" i="41"/>
  <c r="O9" i="41"/>
  <c r="S9" i="41"/>
  <c r="W9" i="41"/>
  <c r="N7" i="41"/>
  <c r="W7" i="41"/>
  <c r="R14" i="41"/>
  <c r="W14" i="41"/>
  <c r="O13" i="41"/>
  <c r="S13" i="41"/>
  <c r="V13" i="41"/>
  <c r="O21" i="41"/>
  <c r="S21" i="41"/>
  <c r="W21" i="41"/>
  <c r="N19" i="41"/>
  <c r="O19" i="41"/>
  <c r="S19" i="41"/>
  <c r="W19" i="41"/>
  <c r="AA3" i="41"/>
  <c r="U21" i="32"/>
  <c r="U18" i="32"/>
  <c r="C34" i="40"/>
  <c r="W33" i="40"/>
  <c r="S33" i="40"/>
  <c r="O33" i="40"/>
  <c r="W32" i="40"/>
  <c r="S32" i="40"/>
  <c r="O32" i="40"/>
  <c r="W31" i="40"/>
  <c r="S31" i="40"/>
  <c r="O31" i="40"/>
  <c r="W30" i="40"/>
  <c r="S30" i="40"/>
  <c r="O30" i="40"/>
  <c r="W29" i="40"/>
  <c r="S29" i="40"/>
  <c r="O29" i="40"/>
  <c r="W28" i="40"/>
  <c r="S28" i="40"/>
  <c r="O28" i="40"/>
  <c r="W27" i="40"/>
  <c r="S27" i="40"/>
  <c r="O27" i="40"/>
  <c r="W26" i="40"/>
  <c r="S26" i="40"/>
  <c r="O26" i="40"/>
  <c r="W25" i="40"/>
  <c r="S25" i="40"/>
  <c r="O25" i="40"/>
  <c r="W24" i="40"/>
  <c r="S24" i="40"/>
  <c r="O24" i="40"/>
  <c r="W23" i="40"/>
  <c r="S23" i="40"/>
  <c r="O23" i="40"/>
  <c r="W22" i="40"/>
  <c r="S22" i="40"/>
  <c r="O22" i="40"/>
  <c r="W16" i="40"/>
  <c r="S16" i="40"/>
  <c r="O14" i="40"/>
  <c r="W11" i="40"/>
  <c r="S11" i="40"/>
  <c r="O11" i="40"/>
  <c r="W8" i="40"/>
  <c r="W19" i="40"/>
  <c r="O19" i="40"/>
  <c r="N19" i="40"/>
  <c r="W18" i="40"/>
  <c r="S18" i="40"/>
  <c r="W15" i="40"/>
  <c r="S15" i="40"/>
  <c r="O15" i="40"/>
  <c r="N7" i="40"/>
  <c r="W10" i="40"/>
  <c r="V10" i="40"/>
  <c r="S10" i="40"/>
  <c r="R10" i="40"/>
  <c r="O10" i="40"/>
  <c r="N10" i="40"/>
  <c r="V12" i="40"/>
  <c r="S12" i="40"/>
  <c r="R12" i="40"/>
  <c r="S20" i="40"/>
  <c r="O20" i="40"/>
  <c r="N20" i="40"/>
  <c r="W13" i="40"/>
  <c r="N13" i="40"/>
  <c r="W21" i="40"/>
  <c r="V21" i="40"/>
  <c r="S21" i="40"/>
  <c r="R21" i="40"/>
  <c r="O21" i="40"/>
  <c r="N21" i="40"/>
  <c r="W17" i="40"/>
  <c r="V17" i="40"/>
  <c r="S17" i="40"/>
  <c r="R17" i="40"/>
  <c r="O17" i="40"/>
  <c r="N17" i="40"/>
  <c r="S9" i="40"/>
  <c r="O9" i="40"/>
  <c r="AA3" i="40"/>
  <c r="C44" i="32"/>
  <c r="W43" i="32"/>
  <c r="S43" i="32"/>
  <c r="O43" i="32"/>
  <c r="W42" i="32"/>
  <c r="S42" i="32"/>
  <c r="O42" i="32"/>
  <c r="W41" i="32"/>
  <c r="S41" i="32"/>
  <c r="O41" i="32"/>
  <c r="W40" i="32"/>
  <c r="S40" i="32"/>
  <c r="O40" i="32"/>
  <c r="W39" i="32"/>
  <c r="S39" i="32"/>
  <c r="O39" i="32"/>
  <c r="W38" i="32"/>
  <c r="S38" i="32"/>
  <c r="O38" i="32"/>
  <c r="W37" i="32"/>
  <c r="S37" i="32"/>
  <c r="O37" i="32"/>
  <c r="W36" i="32"/>
  <c r="S36" i="32"/>
  <c r="O36" i="32"/>
  <c r="W11" i="32"/>
  <c r="S11" i="32"/>
  <c r="W10" i="32"/>
  <c r="O10" i="32"/>
  <c r="S15" i="32"/>
  <c r="O15" i="32"/>
  <c r="W24" i="32"/>
  <c r="S24" i="32"/>
  <c r="O24" i="32"/>
  <c r="W19" i="32"/>
  <c r="S19" i="32"/>
  <c r="W17" i="32"/>
  <c r="W18" i="32"/>
  <c r="W8" i="32"/>
  <c r="W22" i="32"/>
  <c r="O22" i="32"/>
  <c r="S35" i="32"/>
  <c r="O35" i="32"/>
  <c r="S16" i="32"/>
  <c r="W20" i="32"/>
  <c r="S20" i="32"/>
  <c r="O20" i="32"/>
  <c r="O13" i="32"/>
  <c r="W23" i="32"/>
  <c r="S23" i="32"/>
  <c r="O23" i="32"/>
  <c r="AA3" i="32"/>
  <c r="S21" i="32"/>
  <c r="O16" i="32"/>
  <c r="W16" i="32"/>
  <c r="W35" i="32"/>
  <c r="O21" i="32"/>
  <c r="W21" i="32"/>
  <c r="S6" i="32"/>
  <c r="S22" i="32"/>
  <c r="O9" i="32"/>
  <c r="S9" i="32"/>
  <c r="S17" i="32"/>
  <c r="W12" i="32"/>
  <c r="W15" i="32"/>
  <c r="S10" i="32"/>
  <c r="V15" i="32"/>
  <c r="F49" i="4"/>
  <c r="H49" i="4" s="1"/>
  <c r="J49" i="4" s="1"/>
  <c r="L49" i="4" s="1"/>
  <c r="N49" i="4" s="1"/>
  <c r="P49" i="4" s="1"/>
  <c r="R49" i="4" s="1"/>
  <c r="F51" i="4"/>
  <c r="H51" i="4" s="1"/>
  <c r="J51" i="4" s="1"/>
  <c r="L51" i="4" s="1"/>
  <c r="D20" i="4"/>
  <c r="F20" i="4" s="1"/>
  <c r="H20" i="4" s="1"/>
  <c r="J20" i="4" s="1"/>
  <c r="D30" i="4"/>
  <c r="D39" i="4"/>
  <c r="F39" i="4" s="1"/>
  <c r="H39" i="4" s="1"/>
  <c r="J39" i="4" s="1"/>
  <c r="L39" i="4" s="1"/>
  <c r="N39" i="4" s="1"/>
  <c r="P39" i="4" s="1"/>
  <c r="D41" i="4"/>
  <c r="F41" i="4" s="1"/>
  <c r="H41" i="4" s="1"/>
  <c r="J41" i="4" s="1"/>
  <c r="L41" i="4" s="1"/>
  <c r="N41" i="4" s="1"/>
  <c r="P41" i="4" s="1"/>
  <c r="D46" i="4"/>
  <c r="F46" i="4" s="1"/>
  <c r="H46" i="4" s="1"/>
  <c r="J46" i="4" s="1"/>
  <c r="L46" i="4" s="1"/>
  <c r="N46" i="4" s="1"/>
  <c r="P46" i="4" s="1"/>
  <c r="R46" i="4" s="1"/>
  <c r="D38" i="4"/>
  <c r="F38" i="4" s="1"/>
  <c r="H38" i="4" s="1"/>
  <c r="J38" i="4" s="1"/>
  <c r="L38" i="4" s="1"/>
  <c r="N38" i="4" s="1"/>
  <c r="D43" i="4"/>
  <c r="F43" i="4" s="1"/>
  <c r="H43" i="4" s="1"/>
  <c r="J43" i="4" s="1"/>
  <c r="L43" i="4" s="1"/>
  <c r="N43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D49" i="4"/>
  <c r="D50" i="4"/>
  <c r="F50" i="4" s="1"/>
  <c r="H50" i="4" s="1"/>
  <c r="J50" i="4" s="1"/>
  <c r="L50" i="4" s="1"/>
  <c r="N50" i="4" s="1"/>
  <c r="P50" i="4" s="1"/>
  <c r="R50" i="4" s="1"/>
  <c r="D51" i="4"/>
  <c r="D52" i="4"/>
  <c r="F52" i="4" s="1"/>
  <c r="H52" i="4" s="1"/>
  <c r="J52" i="4" s="1"/>
  <c r="L52" i="4" s="1"/>
  <c r="N52" i="4" s="1"/>
  <c r="P52" i="4" s="1"/>
  <c r="R52" i="4" s="1"/>
  <c r="D53" i="4"/>
  <c r="D44" i="4"/>
  <c r="F44" i="4" s="1"/>
  <c r="H44" i="4" s="1"/>
  <c r="J44" i="4" s="1"/>
  <c r="L44" i="4" s="1"/>
  <c r="N44" i="4" s="1"/>
  <c r="P44" i="4" s="1"/>
  <c r="D45" i="4"/>
  <c r="F45" i="4" s="1"/>
  <c r="H45" i="4" s="1"/>
  <c r="J45" i="4" s="1"/>
  <c r="L45" i="4" s="1"/>
  <c r="N45" i="4" s="1"/>
  <c r="P45" i="4" s="1"/>
  <c r="D15" i="4"/>
  <c r="F15" i="4" s="1"/>
  <c r="H15" i="4" s="1"/>
  <c r="J15" i="4" s="1"/>
  <c r="D9" i="4"/>
  <c r="F9" i="4" s="1"/>
  <c r="H9" i="4" s="1"/>
  <c r="J9" i="4" s="1"/>
  <c r="L9" i="4" s="1"/>
  <c r="N9" i="4" s="1"/>
  <c r="P9" i="4" s="1"/>
  <c r="R9" i="4" s="1"/>
  <c r="D37" i="4"/>
  <c r="D35" i="4"/>
  <c r="F35" i="4" s="1"/>
  <c r="H35" i="4" s="1"/>
  <c r="J35" i="4" s="1"/>
  <c r="L35" i="4" s="1"/>
  <c r="N35" i="4" s="1"/>
  <c r="P35" i="4" s="1"/>
  <c r="R35" i="4" s="1"/>
  <c r="T35" i="4" s="1"/>
  <c r="V35" i="4" s="1"/>
  <c r="D13" i="4"/>
  <c r="D32" i="4"/>
  <c r="F32" i="4" s="1"/>
  <c r="H32" i="4" s="1"/>
  <c r="J32" i="4" s="1"/>
  <c r="D14" i="4"/>
  <c r="D19" i="4"/>
  <c r="F19" i="4" s="1"/>
  <c r="H19" i="4" s="1"/>
  <c r="J19" i="4" s="1"/>
  <c r="L19" i="4" s="1"/>
  <c r="N19" i="4" s="1"/>
  <c r="P19" i="4" s="1"/>
  <c r="D31" i="4"/>
  <c r="F31" i="4" s="1"/>
  <c r="H31" i="4" s="1"/>
  <c r="J31" i="4" s="1"/>
  <c r="L31" i="4" s="1"/>
  <c r="N31" i="4" s="1"/>
  <c r="P31" i="4" s="1"/>
  <c r="R31" i="4" s="1"/>
  <c r="T31" i="4" s="1"/>
  <c r="V31" i="4" s="1"/>
  <c r="D22" i="4"/>
  <c r="F22" i="4" s="1"/>
  <c r="H22" i="4" s="1"/>
  <c r="J22" i="4" s="1"/>
  <c r="L22" i="4" s="1"/>
  <c r="N22" i="4" s="1"/>
  <c r="P22" i="4" s="1"/>
  <c r="D17" i="4"/>
  <c r="F17" i="4" s="1"/>
  <c r="H17" i="4" s="1"/>
  <c r="J17" i="4" s="1"/>
  <c r="D29" i="4"/>
  <c r="F29" i="4" s="1"/>
  <c r="H29" i="4" s="1"/>
  <c r="J29" i="4" s="1"/>
  <c r="L29" i="4" s="1"/>
  <c r="N29" i="4" s="1"/>
  <c r="P29" i="4" s="1"/>
  <c r="R29" i="4" s="1"/>
  <c r="T29" i="4" s="1"/>
  <c r="V29" i="4" s="1"/>
  <c r="F13" i="4"/>
  <c r="H13" i="4" s="1"/>
  <c r="J13" i="4" s="1"/>
  <c r="L13" i="4" s="1"/>
  <c r="D26" i="4"/>
  <c r="F26" i="4" s="1"/>
  <c r="H26" i="4" s="1"/>
  <c r="J26" i="4" s="1"/>
  <c r="L26" i="4" s="1"/>
  <c r="N26" i="4" s="1"/>
  <c r="P26" i="4" s="1"/>
  <c r="R26" i="4" s="1"/>
  <c r="T26" i="4" s="1"/>
  <c r="V26" i="4" s="1"/>
  <c r="D11" i="4"/>
  <c r="F11" i="4" s="1"/>
  <c r="H11" i="4" s="1"/>
  <c r="J11" i="4" s="1"/>
  <c r="L11" i="4" s="1"/>
  <c r="N11" i="4" s="1"/>
  <c r="P11" i="4" s="1"/>
  <c r="F53" i="4"/>
  <c r="H53" i="4" s="1"/>
  <c r="J53" i="4" s="1"/>
  <c r="L53" i="4" s="1"/>
  <c r="N53" i="4" s="1"/>
  <c r="P53" i="4" s="1"/>
  <c r="R53" i="4" s="1"/>
  <c r="T53" i="4" s="1"/>
  <c r="V53" i="4" s="1"/>
  <c r="D25" i="4"/>
  <c r="F25" i="4" s="1"/>
  <c r="H25" i="4" s="1"/>
  <c r="J25" i="4" s="1"/>
  <c r="L25" i="4" s="1"/>
  <c r="N25" i="4" s="1"/>
  <c r="P25" i="4" s="1"/>
  <c r="R25" i="4" s="1"/>
  <c r="T25" i="4" s="1"/>
  <c r="V25" i="4" s="1"/>
  <c r="D24" i="4"/>
  <c r="F24" i="4" s="1"/>
  <c r="H24" i="4" s="1"/>
  <c r="J24" i="4" s="1"/>
  <c r="L24" i="4" s="1"/>
  <c r="N24" i="4" s="1"/>
  <c r="P24" i="4" s="1"/>
  <c r="D42" i="4"/>
  <c r="D27" i="4"/>
  <c r="F27" i="4" s="1"/>
  <c r="H27" i="4" s="1"/>
  <c r="J27" i="4" s="1"/>
  <c r="L27" i="4" s="1"/>
  <c r="N27" i="4" s="1"/>
  <c r="P27" i="4" s="1"/>
  <c r="R27" i="4" s="1"/>
  <c r="T27" i="4" s="1"/>
  <c r="V27" i="4" s="1"/>
  <c r="D16" i="4"/>
  <c r="D12" i="4"/>
  <c r="F12" i="4" s="1"/>
  <c r="H12" i="4" s="1"/>
  <c r="J12" i="4" s="1"/>
  <c r="L12" i="4" s="1"/>
  <c r="N12" i="4" s="1"/>
  <c r="P12" i="4" s="1"/>
  <c r="D23" i="4"/>
  <c r="F23" i="4" s="1"/>
  <c r="H23" i="4" s="1"/>
  <c r="J23" i="4" s="1"/>
  <c r="L23" i="4" s="1"/>
  <c r="D36" i="4"/>
  <c r="F36" i="4" s="1"/>
  <c r="H36" i="4" s="1"/>
  <c r="J36" i="4" s="1"/>
  <c r="L36" i="4" s="1"/>
  <c r="N36" i="4" s="1"/>
  <c r="P36" i="4" s="1"/>
  <c r="R36" i="4" s="1"/>
  <c r="T36" i="4" s="1"/>
  <c r="V36" i="4" s="1"/>
  <c r="D8" i="4"/>
  <c r="F8" i="4" s="1"/>
  <c r="H8" i="4" s="1"/>
  <c r="J8" i="4" s="1"/>
  <c r="L8" i="4" s="1"/>
  <c r="N8" i="4" s="1"/>
  <c r="P8" i="4" s="1"/>
  <c r="R8" i="4" s="1"/>
  <c r="D7" i="4"/>
  <c r="F7" i="4" s="1"/>
  <c r="H7" i="4" s="1"/>
  <c r="J7" i="4" s="1"/>
  <c r="D10" i="4"/>
  <c r="F10" i="4" s="1"/>
  <c r="H10" i="4" s="1"/>
  <c r="J10" i="4" s="1"/>
  <c r="L10" i="4" s="1"/>
  <c r="N10" i="4" s="1"/>
  <c r="P10" i="4" s="1"/>
  <c r="D33" i="4"/>
  <c r="F33" i="4" s="1"/>
  <c r="H33" i="4" s="1"/>
  <c r="D24" i="5"/>
  <c r="F42" i="4"/>
  <c r="H42" i="4" s="1"/>
  <c r="J42" i="4" s="1"/>
  <c r="L42" i="4" s="1"/>
  <c r="N42" i="4" s="1"/>
  <c r="P42" i="4" s="1"/>
  <c r="F14" i="4"/>
  <c r="H14" i="4" s="1"/>
  <c r="J14" i="4" s="1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W9" i="44" s="1"/>
  <c r="J22" i="5"/>
  <c r="J23" i="5" s="1"/>
  <c r="K21" i="5"/>
  <c r="K22" i="5" s="1"/>
  <c r="L21" i="5"/>
  <c r="S22" i="5"/>
  <c r="R22" i="5"/>
  <c r="Y22" i="5"/>
  <c r="O9" i="42" s="1"/>
  <c r="U22" i="5"/>
  <c r="W22" i="5"/>
  <c r="W12" i="41" s="1"/>
  <c r="Q22" i="5"/>
  <c r="V22" i="5"/>
  <c r="W12" i="42" s="1"/>
  <c r="D21" i="4"/>
  <c r="F21" i="4" s="1"/>
  <c r="H21" i="4" s="1"/>
  <c r="J21" i="4" s="1"/>
  <c r="L21" i="4" s="1"/>
  <c r="N21" i="4" s="1"/>
  <c r="P21" i="4" s="1"/>
  <c r="D18" i="4"/>
  <c r="F18" i="4" s="1"/>
  <c r="H18" i="4" s="1"/>
  <c r="J18" i="4" s="1"/>
  <c r="L18" i="4" s="1"/>
  <c r="N18" i="4" s="1"/>
  <c r="P18" i="4" s="1"/>
  <c r="R22" i="4" s="1"/>
  <c r="T22" i="4" s="1"/>
  <c r="V22" i="4" s="1"/>
  <c r="D34" i="4"/>
  <c r="F34" i="4" s="1"/>
  <c r="T22" i="5"/>
  <c r="X22" i="5"/>
  <c r="X23" i="5" s="1"/>
  <c r="P22" i="5"/>
  <c r="P23" i="5" s="1"/>
  <c r="P24" i="5" s="1"/>
  <c r="P25" i="5" s="1"/>
  <c r="P26" i="5" s="1"/>
  <c r="D40" i="4"/>
  <c r="F40" i="4" s="1"/>
  <c r="H40" i="4" s="1"/>
  <c r="J40" i="4" s="1"/>
  <c r="L40" i="4" s="1"/>
  <c r="N40" i="4" s="1"/>
  <c r="P40" i="4" s="1"/>
  <c r="D6" i="4"/>
  <c r="F6" i="4" s="1"/>
  <c r="H6" i="4" s="1"/>
  <c r="J6" i="4" s="1"/>
  <c r="L6" i="4" s="1"/>
  <c r="N6" i="4" s="1"/>
  <c r="P6" i="4" s="1"/>
  <c r="R6" i="4" s="1"/>
  <c r="T6" i="4" s="1"/>
  <c r="V6" i="4" s="1"/>
  <c r="D28" i="4"/>
  <c r="F28" i="4" s="1"/>
  <c r="H28" i="4" s="1"/>
  <c r="J28" i="4" s="1"/>
  <c r="L28" i="4" s="1"/>
  <c r="N28" i="4" s="1"/>
  <c r="P28" i="4" s="1"/>
  <c r="R28" i="4" s="1"/>
  <c r="T28" i="4" s="1"/>
  <c r="V28" i="4" s="1"/>
  <c r="F37" i="4"/>
  <c r="H37" i="4" s="1"/>
  <c r="J37" i="4" s="1"/>
  <c r="D5" i="4"/>
  <c r="F5" i="4" s="1"/>
  <c r="P73" i="4"/>
  <c r="T73" i="4"/>
  <c r="T72" i="4"/>
  <c r="T71" i="4"/>
  <c r="V69" i="4"/>
  <c r="V68" i="4"/>
  <c r="V67" i="4"/>
  <c r="V66" i="4"/>
  <c r="V65" i="4"/>
  <c r="T64" i="4"/>
  <c r="V64" i="4"/>
  <c r="T63" i="4"/>
  <c r="V63" i="4"/>
  <c r="T62" i="4"/>
  <c r="V62" i="4"/>
  <c r="T61" i="4"/>
  <c r="V61" i="4"/>
  <c r="T60" i="4"/>
  <c r="V60" i="4"/>
  <c r="T59" i="4"/>
  <c r="V59" i="4"/>
  <c r="T58" i="4"/>
  <c r="V58" i="4"/>
  <c r="T57" i="4"/>
  <c r="V57" i="4"/>
  <c r="T55" i="4"/>
  <c r="V55" i="4"/>
  <c r="A52" i="4"/>
  <c r="F16" i="4"/>
  <c r="H16" i="4" s="1"/>
  <c r="J16" i="4" s="1"/>
  <c r="L16" i="4" s="1"/>
  <c r="N16" i="4" s="1"/>
  <c r="P16" i="4" s="1"/>
  <c r="J33" i="4"/>
  <c r="L33" i="4" s="1"/>
  <c r="N33" i="4" s="1"/>
  <c r="P33" i="4" s="1"/>
  <c r="R33" i="4" s="1"/>
  <c r="T33" i="4" s="1"/>
  <c r="V33" i="4" s="1"/>
  <c r="L48" i="4"/>
  <c r="N48" i="4" s="1"/>
  <c r="P48" i="4" s="1"/>
  <c r="R48" i="4" s="1"/>
  <c r="T48" i="4" s="1"/>
  <c r="V48" i="4" s="1"/>
  <c r="H34" i="4"/>
  <c r="J34" i="4" s="1"/>
  <c r="L34" i="4" s="1"/>
  <c r="N34" i="4" s="1"/>
  <c r="P34" i="4" s="1"/>
  <c r="R34" i="4" s="1"/>
  <c r="T34" i="4" s="1"/>
  <c r="V34" i="4" s="1"/>
  <c r="N51" i="4"/>
  <c r="P51" i="4" s="1"/>
  <c r="R51" i="4" s="1"/>
  <c r="T51" i="4" s="1"/>
  <c r="V51" i="4" s="1"/>
  <c r="F30" i="4"/>
  <c r="H30" i="4" s="1"/>
  <c r="T49" i="4"/>
  <c r="V49" i="4" s="1"/>
  <c r="P56" i="4"/>
  <c r="R56" i="4" s="1"/>
  <c r="T50" i="4"/>
  <c r="U23" i="5"/>
  <c r="S9" i="42" s="1"/>
  <c r="S23" i="5"/>
  <c r="S24" i="5" s="1"/>
  <c r="P43" i="4"/>
  <c r="R43" i="4" s="1"/>
  <c r="P54" i="4"/>
  <c r="W23" i="5"/>
  <c r="W24" i="5" s="1"/>
  <c r="P27" i="5"/>
  <c r="P28" i="5" s="1"/>
  <c r="P29" i="5"/>
  <c r="V23" i="5"/>
  <c r="S7" i="41" s="1"/>
  <c r="T23" i="5"/>
  <c r="T24" i="5" s="1"/>
  <c r="T25" i="5" s="1"/>
  <c r="O7" i="42" s="1"/>
  <c r="R23" i="5"/>
  <c r="Q23" i="5"/>
  <c r="Q24" i="5" s="1"/>
  <c r="Q25" i="5" s="1"/>
  <c r="H5" i="4"/>
  <c r="J5" i="4" s="1"/>
  <c r="T56" i="4"/>
  <c r="V56" i="4" s="1"/>
  <c r="V24" i="5"/>
  <c r="R45" i="4"/>
  <c r="U24" i="5"/>
  <c r="R54" i="4"/>
  <c r="P30" i="5"/>
  <c r="P31" i="5" s="1"/>
  <c r="R24" i="5"/>
  <c r="R25" i="5"/>
  <c r="R26" i="5" s="1"/>
  <c r="T52" i="4"/>
  <c r="V52" i="4" s="1"/>
  <c r="T54" i="4"/>
  <c r="V54" i="4" s="1"/>
  <c r="U25" i="5"/>
  <c r="V25" i="5"/>
  <c r="Q26" i="5"/>
  <c r="Q27" i="5" s="1"/>
  <c r="Q28" i="5" s="1"/>
  <c r="Q29" i="5" s="1"/>
  <c r="Q30" i="5" s="1"/>
  <c r="T26" i="5"/>
  <c r="L37" i="4"/>
  <c r="N37" i="4" s="1"/>
  <c r="P37" i="4" s="1"/>
  <c r="R37" i="4" s="1"/>
  <c r="T37" i="4" s="1"/>
  <c r="V37" i="4" s="1"/>
  <c r="P38" i="4"/>
  <c r="R38" i="4" s="1"/>
  <c r="T45" i="4" s="1"/>
  <c r="V45" i="4" s="1"/>
  <c r="U26" i="5"/>
  <c r="V50" i="4"/>
  <c r="R27" i="5"/>
  <c r="R44" i="4"/>
  <c r="R28" i="5"/>
  <c r="R29" i="5" s="1"/>
  <c r="A53" i="4"/>
  <c r="A54" i="4" s="1"/>
  <c r="A55" i="4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N39" i="32"/>
  <c r="L14" i="4"/>
  <c r="N14" i="4" s="1"/>
  <c r="P14" i="4" s="1"/>
  <c r="N13" i="4"/>
  <c r="P13" i="4" s="1"/>
  <c r="L20" i="4"/>
  <c r="L17" i="4"/>
  <c r="N17" i="4" s="1"/>
  <c r="P17" i="4" s="1"/>
  <c r="N11" i="32"/>
  <c r="N13" i="32"/>
  <c r="N15" i="32"/>
  <c r="O6" i="32"/>
  <c r="O7" i="32"/>
  <c r="N42" i="32"/>
  <c r="R39" i="32"/>
  <c r="N38" i="32"/>
  <c r="V10" i="32"/>
  <c r="O19" i="32"/>
  <c r="N9" i="32"/>
  <c r="V17" i="32"/>
  <c r="R6" i="32"/>
  <c r="R35" i="32"/>
  <c r="N35" i="32"/>
  <c r="R13" i="32"/>
  <c r="S8" i="32"/>
  <c r="N23" i="4"/>
  <c r="J30" i="4"/>
  <c r="L30" i="4" s="1"/>
  <c r="N30" i="4" s="1"/>
  <c r="P30" i="4" s="1"/>
  <c r="R30" i="4" s="1"/>
  <c r="T30" i="4" s="1"/>
  <c r="V30" i="4" s="1"/>
  <c r="L32" i="4"/>
  <c r="P23" i="4"/>
  <c r="R9" i="40"/>
  <c r="V9" i="40"/>
  <c r="R13" i="40"/>
  <c r="N6" i="40"/>
  <c r="V6" i="40"/>
  <c r="R7" i="40"/>
  <c r="R15" i="40"/>
  <c r="V15" i="40"/>
  <c r="N18" i="40"/>
  <c r="N8" i="40"/>
  <c r="V8" i="40"/>
  <c r="N11" i="40"/>
  <c r="V11" i="40"/>
  <c r="N14" i="40"/>
  <c r="R14" i="40"/>
  <c r="V33" i="40"/>
  <c r="O13" i="40"/>
  <c r="S13" i="40"/>
  <c r="W20" i="40"/>
  <c r="O12" i="40"/>
  <c r="W12" i="40"/>
  <c r="O6" i="40"/>
  <c r="W6" i="40"/>
  <c r="O7" i="40"/>
  <c r="S7" i="40"/>
  <c r="O18" i="40"/>
  <c r="S19" i="40"/>
  <c r="O8" i="40"/>
  <c r="S14" i="40"/>
  <c r="W14" i="40"/>
  <c r="N32" i="4"/>
  <c r="P32" i="4" s="1"/>
  <c r="R32" i="4" s="1"/>
  <c r="T32" i="4" s="1"/>
  <c r="V32" i="4" s="1"/>
  <c r="N20" i="4"/>
  <c r="P20" i="4" s="1"/>
  <c r="R20" i="4" s="1"/>
  <c r="L15" i="4"/>
  <c r="N15" i="4" s="1"/>
  <c r="P15" i="4" s="1"/>
  <c r="R15" i="4" s="1"/>
  <c r="T15" i="4" s="1"/>
  <c r="V15" i="4" s="1"/>
  <c r="L5" i="4"/>
  <c r="N5" i="4" s="1"/>
  <c r="P5" i="4" s="1"/>
  <c r="R5" i="4" s="1"/>
  <c r="T5" i="4" s="1"/>
  <c r="V5" i="4" s="1"/>
  <c r="L7" i="4"/>
  <c r="N7" i="4" s="1"/>
  <c r="P7" i="4" s="1"/>
  <c r="R7" i="4" s="1"/>
  <c r="T7" i="4" s="1"/>
  <c r="V7" i="4" s="1"/>
  <c r="R23" i="4"/>
  <c r="T23" i="4" s="1"/>
  <c r="V23" i="4" s="1"/>
  <c r="T8" i="4" l="1"/>
  <c r="V8" i="4" s="1"/>
  <c r="A29" i="49"/>
  <c r="A33" i="49"/>
  <c r="A28" i="49"/>
  <c r="A32" i="49"/>
  <c r="A36" i="49"/>
  <c r="A27" i="49"/>
  <c r="A31" i="49"/>
  <c r="A35" i="49"/>
  <c r="A30" i="49"/>
  <c r="A34" i="49"/>
  <c r="A37" i="49"/>
  <c r="A20" i="49"/>
  <c r="A21" i="49"/>
  <c r="A8" i="49"/>
  <c r="A17" i="49"/>
  <c r="A18" i="49"/>
  <c r="A25" i="49"/>
  <c r="A11" i="49"/>
  <c r="A12" i="49"/>
  <c r="A23" i="49"/>
  <c r="A13" i="49"/>
  <c r="A26" i="49"/>
  <c r="A9" i="49"/>
  <c r="A22" i="49"/>
  <c r="A15" i="49"/>
  <c r="A7" i="49"/>
  <c r="A14" i="49"/>
  <c r="A6" i="49"/>
  <c r="A24" i="49"/>
  <c r="A19" i="49"/>
  <c r="A10" i="49"/>
  <c r="A16" i="49"/>
  <c r="T43" i="4"/>
  <c r="V43" i="4" s="1"/>
  <c r="AB20" i="48"/>
  <c r="AB13" i="48"/>
  <c r="AB7" i="48"/>
  <c r="AB21" i="48"/>
  <c r="AB9" i="48"/>
  <c r="AB17" i="48"/>
  <c r="AB12" i="48"/>
  <c r="AB10" i="48"/>
  <c r="T44" i="4"/>
  <c r="V44" i="4" s="1"/>
  <c r="T46" i="4"/>
  <c r="V46" i="4" s="1"/>
  <c r="R14" i="4"/>
  <c r="T14" i="4" s="1"/>
  <c r="V14" i="4" s="1"/>
  <c r="R19" i="4"/>
  <c r="R18" i="4"/>
  <c r="T20" i="4" s="1"/>
  <c r="V20" i="4" s="1"/>
  <c r="R40" i="4"/>
  <c r="R12" i="4"/>
  <c r="T12" i="4" s="1"/>
  <c r="V12" i="4" s="1"/>
  <c r="T9" i="4"/>
  <c r="V9" i="4" s="1"/>
  <c r="R24" i="4"/>
  <c r="T24" i="4" s="1"/>
  <c r="V24" i="4" s="1"/>
  <c r="R17" i="4"/>
  <c r="S6" i="47"/>
  <c r="W7" i="47"/>
  <c r="S16" i="47"/>
  <c r="S17" i="47"/>
  <c r="W10" i="47"/>
  <c r="W13" i="47"/>
  <c r="O6" i="47"/>
  <c r="W6" i="47"/>
  <c r="W16" i="47"/>
  <c r="S11" i="47"/>
  <c r="O9" i="47"/>
  <c r="W9" i="47"/>
  <c r="W12" i="47"/>
  <c r="O16" i="47"/>
  <c r="O19" i="47"/>
  <c r="O14" i="47"/>
  <c r="O13" i="47"/>
  <c r="O15" i="47"/>
  <c r="O17" i="47"/>
  <c r="O20" i="47"/>
  <c r="N18" i="47"/>
  <c r="R18" i="47"/>
  <c r="V18" i="47"/>
  <c r="N13" i="47"/>
  <c r="R13" i="47"/>
  <c r="V13" i="47"/>
  <c r="N19" i="47"/>
  <c r="R19" i="47"/>
  <c r="V19" i="47"/>
  <c r="N15" i="47"/>
  <c r="R15" i="47"/>
  <c r="V15" i="47"/>
  <c r="N7" i="47"/>
  <c r="R7" i="47"/>
  <c r="V7" i="47"/>
  <c r="N6" i="47"/>
  <c r="R6" i="47"/>
  <c r="V6" i="47"/>
  <c r="N16" i="47"/>
  <c r="R16" i="47"/>
  <c r="V16" i="47"/>
  <c r="AB8" i="48"/>
  <c r="AB33" i="48"/>
  <c r="AB31" i="48"/>
  <c r="AB29" i="48"/>
  <c r="AB27" i="48"/>
  <c r="AB25" i="48"/>
  <c r="AB23" i="48"/>
  <c r="AB18" i="48"/>
  <c r="AB11" i="48"/>
  <c r="AB15" i="48"/>
  <c r="AB6" i="48"/>
  <c r="AB32" i="48"/>
  <c r="AB30" i="48"/>
  <c r="AB28" i="48"/>
  <c r="AB26" i="48"/>
  <c r="AB24" i="48"/>
  <c r="AB16" i="48"/>
  <c r="AB19" i="48"/>
  <c r="AB14" i="48"/>
  <c r="AB22" i="48"/>
  <c r="R10" i="4"/>
  <c r="T10" i="4" s="1"/>
  <c r="V10" i="4" s="1"/>
  <c r="R11" i="4"/>
  <c r="T11" i="4" s="1"/>
  <c r="V11" i="4" s="1"/>
  <c r="R21" i="4"/>
  <c r="T21" i="4" s="1"/>
  <c r="V21" i="4" s="1"/>
  <c r="R13" i="4"/>
  <c r="T13" i="4" s="1"/>
  <c r="V13" i="4" s="1"/>
  <c r="R39" i="4"/>
  <c r="T38" i="4" s="1"/>
  <c r="V38" i="4" s="1"/>
  <c r="R41" i="4"/>
  <c r="T40" i="4" s="1"/>
  <c r="V40" i="4" s="1"/>
  <c r="R16" i="4"/>
  <c r="T18" i="4" s="1"/>
  <c r="V18" i="4" s="1"/>
  <c r="R42" i="4"/>
  <c r="AB10" i="40"/>
  <c r="AB33" i="44"/>
  <c r="N11" i="47"/>
  <c r="R11" i="47"/>
  <c r="V11" i="47"/>
  <c r="N9" i="47"/>
  <c r="R9" i="47"/>
  <c r="V9" i="47"/>
  <c r="N17" i="47"/>
  <c r="R17" i="47"/>
  <c r="V17" i="47"/>
  <c r="N10" i="47"/>
  <c r="R10" i="47"/>
  <c r="V10" i="47"/>
  <c r="N12" i="47"/>
  <c r="R12" i="47"/>
  <c r="V12" i="47"/>
  <c r="N14" i="47"/>
  <c r="R14" i="47"/>
  <c r="V14" i="47"/>
  <c r="N20" i="47"/>
  <c r="R20" i="47"/>
  <c r="V20" i="47"/>
  <c r="N8" i="47"/>
  <c r="R8" i="47"/>
  <c r="V8" i="47"/>
  <c r="N21" i="47"/>
  <c r="R21" i="47"/>
  <c r="V21" i="47"/>
  <c r="N22" i="47"/>
  <c r="R22" i="47"/>
  <c r="V22" i="47"/>
  <c r="N23" i="47"/>
  <c r="R23" i="47"/>
  <c r="V23" i="47"/>
  <c r="N24" i="47"/>
  <c r="R24" i="47"/>
  <c r="V24" i="47"/>
  <c r="N25" i="47"/>
  <c r="R25" i="47"/>
  <c r="V25" i="47"/>
  <c r="N26" i="47"/>
  <c r="R26" i="47"/>
  <c r="V26" i="47"/>
  <c r="N27" i="47"/>
  <c r="R27" i="47"/>
  <c r="V27" i="47"/>
  <c r="N28" i="47"/>
  <c r="R28" i="47"/>
  <c r="V28" i="47"/>
  <c r="N29" i="47"/>
  <c r="R29" i="47"/>
  <c r="V29" i="47"/>
  <c r="N30" i="47"/>
  <c r="R30" i="47"/>
  <c r="V30" i="47"/>
  <c r="N31" i="47"/>
  <c r="R31" i="47"/>
  <c r="V31" i="47"/>
  <c r="N32" i="47"/>
  <c r="R32" i="47"/>
  <c r="V32" i="47"/>
  <c r="N33" i="47"/>
  <c r="R33" i="47"/>
  <c r="AB33" i="42"/>
  <c r="AB29" i="42"/>
  <c r="S6" i="42"/>
  <c r="T27" i="5"/>
  <c r="W8" i="42" s="1"/>
  <c r="S7" i="42"/>
  <c r="S25" i="5"/>
  <c r="S26" i="5" s="1"/>
  <c r="S27" i="5" s="1"/>
  <c r="O12" i="42"/>
  <c r="W9" i="42"/>
  <c r="O16" i="40"/>
  <c r="R33" i="40"/>
  <c r="N33" i="40"/>
  <c r="V32" i="40"/>
  <c r="R32" i="40"/>
  <c r="N32" i="40"/>
  <c r="V31" i="40"/>
  <c r="R31" i="40"/>
  <c r="N31" i="40"/>
  <c r="V30" i="40"/>
  <c r="R30" i="40"/>
  <c r="N30" i="40"/>
  <c r="V29" i="40"/>
  <c r="R29" i="40"/>
  <c r="N29" i="40"/>
  <c r="V28" i="40"/>
  <c r="R28" i="40"/>
  <c r="N28" i="40"/>
  <c r="V27" i="40"/>
  <c r="R27" i="40"/>
  <c r="N27" i="40"/>
  <c r="V26" i="40"/>
  <c r="R26" i="40"/>
  <c r="N26" i="40"/>
  <c r="V25" i="40"/>
  <c r="R25" i="40"/>
  <c r="N25" i="40"/>
  <c r="V24" i="40"/>
  <c r="R24" i="40"/>
  <c r="N24" i="40"/>
  <c r="V23" i="40"/>
  <c r="R23" i="40"/>
  <c r="N23" i="40"/>
  <c r="V22" i="40"/>
  <c r="R22" i="40"/>
  <c r="N22" i="40"/>
  <c r="V16" i="40"/>
  <c r="R16" i="40"/>
  <c r="R8" i="40"/>
  <c r="R18" i="40"/>
  <c r="V7" i="40"/>
  <c r="R6" i="40"/>
  <c r="V20" i="40"/>
  <c r="V19" i="41"/>
  <c r="R21" i="41"/>
  <c r="W13" i="41"/>
  <c r="N13" i="41"/>
  <c r="S14" i="41"/>
  <c r="O14" i="41"/>
  <c r="V7" i="41"/>
  <c r="O7" i="41"/>
  <c r="R9" i="41"/>
  <c r="S8" i="41"/>
  <c r="N8" i="41"/>
  <c r="S6" i="41"/>
  <c r="O6" i="41"/>
  <c r="V15" i="41"/>
  <c r="O15" i="41"/>
  <c r="R20" i="41"/>
  <c r="W17" i="41"/>
  <c r="N17" i="41"/>
  <c r="S18" i="41"/>
  <c r="V12" i="41"/>
  <c r="O12" i="41"/>
  <c r="W10" i="41"/>
  <c r="R10" i="41"/>
  <c r="N16" i="41"/>
  <c r="O11" i="41"/>
  <c r="V22" i="41"/>
  <c r="R23" i="41"/>
  <c r="N24" i="41"/>
  <c r="V26" i="41"/>
  <c r="R27" i="41"/>
  <c r="N28" i="41"/>
  <c r="V30" i="41"/>
  <c r="R31" i="41"/>
  <c r="N32" i="41"/>
  <c r="AB25" i="42"/>
  <c r="V12" i="45"/>
  <c r="R17" i="45"/>
  <c r="R12" i="45"/>
  <c r="N17" i="45"/>
  <c r="R11" i="45"/>
  <c r="V16" i="45"/>
  <c r="N16" i="45"/>
  <c r="O22" i="45"/>
  <c r="W8" i="45"/>
  <c r="N11" i="45"/>
  <c r="R16" i="45"/>
  <c r="S21" i="45"/>
  <c r="S7" i="45"/>
  <c r="R25" i="45"/>
  <c r="V26" i="45"/>
  <c r="N26" i="45"/>
  <c r="R27" i="45"/>
  <c r="V28" i="45"/>
  <c r="N28" i="45"/>
  <c r="R29" i="45"/>
  <c r="V30" i="45"/>
  <c r="N30" i="45"/>
  <c r="R31" i="45"/>
  <c r="V32" i="45"/>
  <c r="N32" i="45"/>
  <c r="N12" i="45"/>
  <c r="S6" i="45"/>
  <c r="V25" i="45"/>
  <c r="N25" i="45"/>
  <c r="R26" i="45"/>
  <c r="V27" i="45"/>
  <c r="N27" i="45"/>
  <c r="R28" i="45"/>
  <c r="V29" i="45"/>
  <c r="N29" i="45"/>
  <c r="R30" i="45"/>
  <c r="V31" i="45"/>
  <c r="N31" i="45"/>
  <c r="R32" i="45"/>
  <c r="V17" i="45"/>
  <c r="W9" i="45"/>
  <c r="W22" i="45"/>
  <c r="S9" i="45"/>
  <c r="S8" i="45"/>
  <c r="O7" i="45"/>
  <c r="S14" i="45"/>
  <c r="O6" i="45"/>
  <c r="W24" i="45"/>
  <c r="S22" i="45"/>
  <c r="W7" i="45"/>
  <c r="S19" i="45"/>
  <c r="O13" i="45"/>
  <c r="W6" i="45"/>
  <c r="V9" i="45"/>
  <c r="N9" i="45"/>
  <c r="R24" i="45"/>
  <c r="V22" i="45"/>
  <c r="N22" i="45"/>
  <c r="R21" i="45"/>
  <c r="V8" i="45"/>
  <c r="N8" i="45"/>
  <c r="R7" i="45"/>
  <c r="V19" i="45"/>
  <c r="N19" i="45"/>
  <c r="R13" i="45"/>
  <c r="V14" i="45"/>
  <c r="N14" i="45"/>
  <c r="R6" i="45"/>
  <c r="V15" i="45"/>
  <c r="N15" i="45"/>
  <c r="R18" i="45"/>
  <c r="V20" i="45"/>
  <c r="W10" i="45"/>
  <c r="AB22" i="44"/>
  <c r="W12" i="45"/>
  <c r="O12" i="45"/>
  <c r="S17" i="45"/>
  <c r="R9" i="45"/>
  <c r="V24" i="45"/>
  <c r="N24" i="45"/>
  <c r="R22" i="45"/>
  <c r="V21" i="45"/>
  <c r="N21" i="45"/>
  <c r="R8" i="45"/>
  <c r="V7" i="45"/>
  <c r="N7" i="45"/>
  <c r="R19" i="45"/>
  <c r="V13" i="45"/>
  <c r="N13" i="45"/>
  <c r="R14" i="45"/>
  <c r="V6" i="45"/>
  <c r="N6" i="45"/>
  <c r="R15" i="45"/>
  <c r="V18" i="45"/>
  <c r="N18" i="45"/>
  <c r="R20" i="45"/>
  <c r="O10" i="45"/>
  <c r="N20" i="45"/>
  <c r="AB28" i="44"/>
  <c r="V23" i="45"/>
  <c r="AB11" i="44"/>
  <c r="AB16" i="44"/>
  <c r="AB14" i="44"/>
  <c r="AB13" i="44"/>
  <c r="AB7" i="44"/>
  <c r="AB9" i="44"/>
  <c r="AB18" i="44"/>
  <c r="AB19" i="44"/>
  <c r="AB20" i="44"/>
  <c r="AB21" i="44"/>
  <c r="AB23" i="44"/>
  <c r="AB24" i="44"/>
  <c r="AB25" i="44"/>
  <c r="AB26" i="44"/>
  <c r="AB27" i="44"/>
  <c r="AB29" i="44"/>
  <c r="AB30" i="44"/>
  <c r="AB31" i="44"/>
  <c r="AB32" i="44"/>
  <c r="S10" i="45"/>
  <c r="AB17" i="40"/>
  <c r="R23" i="45"/>
  <c r="V14" i="32"/>
  <c r="V41" i="32"/>
  <c r="W6" i="32"/>
  <c r="R40" i="32"/>
  <c r="V9" i="32"/>
  <c r="N21" i="32"/>
  <c r="N41" i="32"/>
  <c r="V11" i="32"/>
  <c r="R17" i="32"/>
  <c r="N7" i="32"/>
  <c r="V35" i="32"/>
  <c r="AB35" i="32" s="1"/>
  <c r="N23" i="32"/>
  <c r="S18" i="32"/>
  <c r="V42" i="32"/>
  <c r="V40" i="32"/>
  <c r="V38" i="32"/>
  <c r="N36" i="32"/>
  <c r="R15" i="32"/>
  <c r="AB15" i="32" s="1"/>
  <c r="R12" i="32"/>
  <c r="N17" i="32"/>
  <c r="N8" i="32"/>
  <c r="V22" i="32"/>
  <c r="W13" i="32"/>
  <c r="V13" i="32"/>
  <c r="N14" i="32"/>
  <c r="W9" i="32"/>
  <c r="O17" i="32"/>
  <c r="R22" i="32"/>
  <c r="N43" i="32"/>
  <c r="S13" i="32"/>
  <c r="N37" i="32"/>
  <c r="N19" i="32"/>
  <c r="R14" i="32"/>
  <c r="O8" i="32"/>
  <c r="R43" i="32"/>
  <c r="N10" i="32"/>
  <c r="R19" i="32"/>
  <c r="V8" i="32"/>
  <c r="R21" i="32"/>
  <c r="V16" i="32"/>
  <c r="N20" i="32"/>
  <c r="N22" i="32"/>
  <c r="W7" i="32"/>
  <c r="R24" i="32"/>
  <c r="R42" i="32"/>
  <c r="V12" i="32"/>
  <c r="S14" i="32"/>
  <c r="V36" i="32"/>
  <c r="N24" i="32"/>
  <c r="S7" i="32"/>
  <c r="O11" i="32"/>
  <c r="R9" i="32"/>
  <c r="R16" i="32"/>
  <c r="V18" i="32"/>
  <c r="V39" i="32"/>
  <c r="AB39" i="32" s="1"/>
  <c r="V7" i="32"/>
  <c r="R36" i="32"/>
  <c r="N18" i="32"/>
  <c r="O18" i="32"/>
  <c r="V43" i="32"/>
  <c r="AB17" i="44"/>
  <c r="AB6" i="44"/>
  <c r="O14" i="32"/>
  <c r="V20" i="32"/>
  <c r="V21" i="32"/>
  <c r="R18" i="32"/>
  <c r="V24" i="32"/>
  <c r="R37" i="32"/>
  <c r="R41" i="32"/>
  <c r="N16" i="32"/>
  <c r="R8" i="32"/>
  <c r="R38" i="32"/>
  <c r="V6" i="32"/>
  <c r="N12" i="32"/>
  <c r="AB21" i="40"/>
  <c r="O12" i="32"/>
  <c r="R23" i="32"/>
  <c r="W14" i="32"/>
  <c r="R7" i="32"/>
  <c r="V19" i="32"/>
  <c r="R11" i="32"/>
  <c r="N40" i="32"/>
  <c r="S12" i="32"/>
  <c r="N6" i="32"/>
  <c r="R10" i="32"/>
  <c r="R20" i="32"/>
  <c r="V37" i="32"/>
  <c r="V23" i="32"/>
  <c r="AB15" i="44"/>
  <c r="AB10" i="44"/>
  <c r="AB12" i="44"/>
  <c r="AB8" i="44"/>
  <c r="R15" i="43"/>
  <c r="AB15" i="43" s="1"/>
  <c r="N20" i="43"/>
  <c r="V20" i="43"/>
  <c r="R16" i="43"/>
  <c r="AB16" i="43" s="1"/>
  <c r="N17" i="43"/>
  <c r="V17" i="43"/>
  <c r="R10" i="43"/>
  <c r="AB10" i="43" s="1"/>
  <c r="N6" i="43"/>
  <c r="V6" i="43"/>
  <c r="R14" i="43"/>
  <c r="AB14" i="43" s="1"/>
  <c r="N12" i="43"/>
  <c r="V12" i="43"/>
  <c r="R8" i="43"/>
  <c r="AB8" i="43" s="1"/>
  <c r="N18" i="43"/>
  <c r="V18" i="43"/>
  <c r="R7" i="43"/>
  <c r="AB7" i="43" s="1"/>
  <c r="N9" i="43"/>
  <c r="V9" i="43"/>
  <c r="R13" i="43"/>
  <c r="AB13" i="43" s="1"/>
  <c r="N11" i="43"/>
  <c r="V11" i="43"/>
  <c r="R19" i="43"/>
  <c r="AB19" i="43" s="1"/>
  <c r="N21" i="43"/>
  <c r="V21" i="43"/>
  <c r="R22" i="43"/>
  <c r="AB22" i="43" s="1"/>
  <c r="N23" i="43"/>
  <c r="V23" i="43"/>
  <c r="R24" i="43"/>
  <c r="AB24" i="43" s="1"/>
  <c r="N25" i="43"/>
  <c r="V25" i="43"/>
  <c r="R26" i="43"/>
  <c r="AB26" i="43" s="1"/>
  <c r="N27" i="43"/>
  <c r="V27" i="43"/>
  <c r="R28" i="43"/>
  <c r="AB28" i="43" s="1"/>
  <c r="N29" i="43"/>
  <c r="V29" i="43"/>
  <c r="R30" i="43"/>
  <c r="AB30" i="43" s="1"/>
  <c r="N31" i="43"/>
  <c r="V31" i="43"/>
  <c r="R32" i="43"/>
  <c r="AB32" i="43" s="1"/>
  <c r="N33" i="43"/>
  <c r="AB33" i="43" s="1"/>
  <c r="V10" i="45"/>
  <c r="N10" i="45"/>
  <c r="S23" i="45"/>
  <c r="R33" i="45"/>
  <c r="S8" i="40"/>
  <c r="W7" i="40"/>
  <c r="S6" i="40"/>
  <c r="W9" i="40"/>
  <c r="N16" i="40"/>
  <c r="R11" i="40"/>
  <c r="AB11" i="40" s="1"/>
  <c r="V19" i="40"/>
  <c r="N15" i="40"/>
  <c r="AB15" i="40" s="1"/>
  <c r="N12" i="40"/>
  <c r="AB12" i="40" s="1"/>
  <c r="N9" i="40"/>
  <c r="V13" i="40"/>
  <c r="AB13" i="40" s="1"/>
  <c r="R20" i="40"/>
  <c r="V18" i="40"/>
  <c r="R19" i="40"/>
  <c r="V14" i="40"/>
  <c r="AB14" i="40" s="1"/>
  <c r="R19" i="41"/>
  <c r="V21" i="41"/>
  <c r="N21" i="41"/>
  <c r="R13" i="41"/>
  <c r="V14" i="41"/>
  <c r="N14" i="41"/>
  <c r="R7" i="41"/>
  <c r="V9" i="41"/>
  <c r="N9" i="41"/>
  <c r="R8" i="41"/>
  <c r="V6" i="41"/>
  <c r="N6" i="41"/>
  <c r="R15" i="41"/>
  <c r="V20" i="41"/>
  <c r="N20" i="41"/>
  <c r="R17" i="41"/>
  <c r="V18" i="41"/>
  <c r="N18" i="41"/>
  <c r="R12" i="41"/>
  <c r="V10" i="41"/>
  <c r="N10" i="41"/>
  <c r="R16" i="41"/>
  <c r="V11" i="41"/>
  <c r="N11" i="41"/>
  <c r="R22" i="41"/>
  <c r="V23" i="41"/>
  <c r="N23" i="41"/>
  <c r="R24" i="41"/>
  <c r="V25" i="41"/>
  <c r="N25" i="41"/>
  <c r="R26" i="41"/>
  <c r="V27" i="41"/>
  <c r="N27" i="41"/>
  <c r="R28" i="41"/>
  <c r="V29" i="41"/>
  <c r="N29" i="41"/>
  <c r="R30" i="41"/>
  <c r="V31" i="41"/>
  <c r="N31" i="41"/>
  <c r="R32" i="41"/>
  <c r="V33" i="41"/>
  <c r="AB33" i="41" s="1"/>
  <c r="V32" i="42"/>
  <c r="AB32" i="42" s="1"/>
  <c r="R31" i="42"/>
  <c r="AB31" i="42" s="1"/>
  <c r="N30" i="42"/>
  <c r="AB30" i="42" s="1"/>
  <c r="V28" i="42"/>
  <c r="AB28" i="42" s="1"/>
  <c r="R27" i="42"/>
  <c r="AB27" i="42" s="1"/>
  <c r="N26" i="42"/>
  <c r="AB26" i="42" s="1"/>
  <c r="V24" i="42"/>
  <c r="AB24" i="42" s="1"/>
  <c r="R13" i="42"/>
  <c r="AB13" i="42" s="1"/>
  <c r="N14" i="42"/>
  <c r="V14" i="42"/>
  <c r="R9" i="42"/>
  <c r="N8" i="42"/>
  <c r="V8" i="42"/>
  <c r="R6" i="42"/>
  <c r="N10" i="42"/>
  <c r="V10" i="42"/>
  <c r="R12" i="42"/>
  <c r="N7" i="42"/>
  <c r="V7" i="42"/>
  <c r="R11" i="42"/>
  <c r="AB11" i="42" s="1"/>
  <c r="N15" i="42"/>
  <c r="V15" i="42"/>
  <c r="R16" i="42"/>
  <c r="AB16" i="42" s="1"/>
  <c r="N17" i="42"/>
  <c r="V17" i="42"/>
  <c r="R18" i="42"/>
  <c r="AB18" i="42" s="1"/>
  <c r="N19" i="42"/>
  <c r="V19" i="42"/>
  <c r="R20" i="42"/>
  <c r="AB20" i="42" s="1"/>
  <c r="N21" i="42"/>
  <c r="V21" i="42"/>
  <c r="R22" i="42"/>
  <c r="AB22" i="42" s="1"/>
  <c r="N23" i="42"/>
  <c r="V23" i="42"/>
  <c r="R10" i="45"/>
  <c r="W23" i="45"/>
  <c r="V33" i="45"/>
  <c r="AB26" i="41" l="1"/>
  <c r="AB19" i="41"/>
  <c r="AB33" i="40"/>
  <c r="AB30" i="41"/>
  <c r="AB22" i="41"/>
  <c r="AB12" i="41"/>
  <c r="AB15" i="41"/>
  <c r="AB7" i="41"/>
  <c r="AB20" i="40"/>
  <c r="AB7" i="40"/>
  <c r="A14" i="48"/>
  <c r="A16" i="48"/>
  <c r="A26" i="48"/>
  <c r="A30" i="48"/>
  <c r="A6" i="48"/>
  <c r="A11" i="48"/>
  <c r="A23" i="48"/>
  <c r="A27" i="48"/>
  <c r="A31" i="48"/>
  <c r="A8" i="48"/>
  <c r="A22" i="48"/>
  <c r="A19" i="48"/>
  <c r="A24" i="48"/>
  <c r="A28" i="48"/>
  <c r="A32" i="48"/>
  <c r="A15" i="48"/>
  <c r="A18" i="48"/>
  <c r="A25" i="48"/>
  <c r="A29" i="48"/>
  <c r="A33" i="48"/>
  <c r="A10" i="48"/>
  <c r="A9" i="48"/>
  <c r="A17" i="48"/>
  <c r="A20" i="48"/>
  <c r="A13" i="48"/>
  <c r="A12" i="48"/>
  <c r="A21" i="48"/>
  <c r="T41" i="4"/>
  <c r="V41" i="4" s="1"/>
  <c r="T42" i="4"/>
  <c r="V42" i="4" s="1"/>
  <c r="T16" i="4"/>
  <c r="V16" i="4" s="1"/>
  <c r="T39" i="4"/>
  <c r="V39" i="4" s="1"/>
  <c r="T17" i="4"/>
  <c r="V17" i="4" s="1"/>
  <c r="T19" i="4"/>
  <c r="V19" i="4" s="1"/>
  <c r="AB19" i="47"/>
  <c r="AB16" i="47"/>
  <c r="AB7" i="47"/>
  <c r="AB18" i="47"/>
  <c r="AB6" i="47"/>
  <c r="AB15" i="47"/>
  <c r="AB13" i="47"/>
  <c r="AB16" i="45"/>
  <c r="AB12" i="42"/>
  <c r="AB32" i="41"/>
  <c r="AB24" i="41"/>
  <c r="AB16" i="41"/>
  <c r="AB8" i="40"/>
  <c r="AB23" i="40"/>
  <c r="AB28" i="40"/>
  <c r="AB31" i="40"/>
  <c r="AB22" i="40"/>
  <c r="AB24" i="40"/>
  <c r="AB29" i="40"/>
  <c r="AB32" i="40"/>
  <c r="AB9" i="42"/>
  <c r="AB28" i="41"/>
  <c r="AB17" i="41"/>
  <c r="AB8" i="41"/>
  <c r="AB13" i="41"/>
  <c r="AB18" i="40"/>
  <c r="AB16" i="40"/>
  <c r="AB6" i="40"/>
  <c r="AB25" i="40"/>
  <c r="AB26" i="40"/>
  <c r="AB27" i="40"/>
  <c r="AB30" i="40"/>
  <c r="AB29" i="45"/>
  <c r="AB28" i="45"/>
  <c r="AB11" i="45"/>
  <c r="AB33" i="47"/>
  <c r="AB31" i="47"/>
  <c r="AB29" i="47"/>
  <c r="AB27" i="47"/>
  <c r="AB25" i="47"/>
  <c r="AB23" i="47"/>
  <c r="AB21" i="47"/>
  <c r="AB20" i="47"/>
  <c r="AB12" i="47"/>
  <c r="AB17" i="47"/>
  <c r="AB11" i="47"/>
  <c r="AB32" i="47"/>
  <c r="AB30" i="47"/>
  <c r="AB28" i="47"/>
  <c r="AB26" i="47"/>
  <c r="AB24" i="47"/>
  <c r="AB22" i="47"/>
  <c r="AB8" i="47"/>
  <c r="AB14" i="47"/>
  <c r="AB10" i="47"/>
  <c r="AB9" i="47"/>
  <c r="W6" i="42"/>
  <c r="O6" i="42"/>
  <c r="S28" i="5"/>
  <c r="AB31" i="45"/>
  <c r="AB30" i="45"/>
  <c r="AB27" i="45"/>
  <c r="AB25" i="45"/>
  <c r="AB32" i="45"/>
  <c r="AB26" i="45"/>
  <c r="AB19" i="45"/>
  <c r="AB21" i="45"/>
  <c r="AB15" i="45"/>
  <c r="AB22" i="45"/>
  <c r="AB17" i="45"/>
  <c r="AB13" i="32"/>
  <c r="AB13" i="45"/>
  <c r="AB7" i="45"/>
  <c r="AB8" i="45"/>
  <c r="AB18" i="45"/>
  <c r="AB6" i="45"/>
  <c r="AB24" i="45"/>
  <c r="AB12" i="45"/>
  <c r="AB14" i="45"/>
  <c r="AB42" i="32"/>
  <c r="AB19" i="42"/>
  <c r="AB10" i="42"/>
  <c r="AB27" i="43"/>
  <c r="AB11" i="43"/>
  <c r="AB6" i="43"/>
  <c r="AB20" i="45"/>
  <c r="AB9" i="45"/>
  <c r="A8" i="44"/>
  <c r="AB6" i="32"/>
  <c r="AB16" i="32"/>
  <c r="AB29" i="41"/>
  <c r="AB11" i="41"/>
  <c r="AB11" i="32"/>
  <c r="AB22" i="32"/>
  <c r="AB6" i="41"/>
  <c r="AB23" i="42"/>
  <c r="AB15" i="42"/>
  <c r="AB14" i="42"/>
  <c r="AB31" i="43"/>
  <c r="AB23" i="43"/>
  <c r="AB18" i="43"/>
  <c r="AB20" i="43"/>
  <c r="AB40" i="32"/>
  <c r="AB38" i="32"/>
  <c r="AB9" i="32"/>
  <c r="AB25" i="41"/>
  <c r="AB18" i="41"/>
  <c r="AB14" i="41"/>
  <c r="AB19" i="40"/>
  <c r="AB9" i="40"/>
  <c r="A13" i="44"/>
  <c r="AB33" i="45"/>
  <c r="A33" i="44"/>
  <c r="A17" i="44"/>
  <c r="A27" i="44"/>
  <c r="A20" i="44"/>
  <c r="A22" i="44"/>
  <c r="AB7" i="32"/>
  <c r="AB21" i="32"/>
  <c r="A29" i="44"/>
  <c r="A6" i="44"/>
  <c r="A23" i="44"/>
  <c r="AB21" i="42"/>
  <c r="AB7" i="42"/>
  <c r="AB31" i="41"/>
  <c r="AB23" i="41"/>
  <c r="AB20" i="41"/>
  <c r="AB21" i="41"/>
  <c r="AB10" i="45"/>
  <c r="AB29" i="43"/>
  <c r="AB21" i="43"/>
  <c r="AB12" i="43"/>
  <c r="A15" i="44"/>
  <c r="AB12" i="32"/>
  <c r="AB18" i="32"/>
  <c r="A31" i="44"/>
  <c r="A21" i="44"/>
  <c r="A14" i="44"/>
  <c r="AB37" i="32"/>
  <c r="AB41" i="32"/>
  <c r="A30" i="44"/>
  <c r="A9" i="44"/>
  <c r="AB23" i="45"/>
  <c r="A10" i="44"/>
  <c r="A32" i="44"/>
  <c r="A24" i="44"/>
  <c r="A7" i="44"/>
  <c r="AB10" i="32"/>
  <c r="AB19" i="32"/>
  <c r="AB17" i="32"/>
  <c r="AB23" i="32"/>
  <c r="A18" i="44"/>
  <c r="A11" i="44"/>
  <c r="AB17" i="42"/>
  <c r="AB8" i="42"/>
  <c r="AB27" i="41"/>
  <c r="AB10" i="41"/>
  <c r="AB9" i="41"/>
  <c r="AB25" i="43"/>
  <c r="AB9" i="43"/>
  <c r="AB17" i="43"/>
  <c r="A12" i="44"/>
  <c r="A28" i="44"/>
  <c r="A26" i="44"/>
  <c r="A19" i="44"/>
  <c r="AB24" i="32"/>
  <c r="AB20" i="32"/>
  <c r="AB43" i="32"/>
  <c r="AB14" i="32"/>
  <c r="AB8" i="32"/>
  <c r="AB36" i="32"/>
  <c r="A25" i="44"/>
  <c r="A16" i="44"/>
  <c r="A18" i="47" l="1"/>
  <c r="A10" i="47"/>
  <c r="A8" i="47"/>
  <c r="A24" i="47"/>
  <c r="A28" i="47"/>
  <c r="A32" i="47"/>
  <c r="A17" i="47"/>
  <c r="A20" i="47"/>
  <c r="A23" i="47"/>
  <c r="A27" i="47"/>
  <c r="A31" i="47"/>
  <c r="A9" i="47"/>
  <c r="A14" i="47"/>
  <c r="A22" i="47"/>
  <c r="A26" i="47"/>
  <c r="A30" i="47"/>
  <c r="A11" i="47"/>
  <c r="A13" i="47"/>
  <c r="A7" i="47"/>
  <c r="A12" i="47"/>
  <c r="A21" i="47"/>
  <c r="A25" i="47"/>
  <c r="A29" i="47"/>
  <c r="A33" i="47"/>
  <c r="A19" i="47"/>
  <c r="A16" i="47"/>
  <c r="A15" i="47"/>
  <c r="A6" i="47"/>
  <c r="A9" i="43"/>
  <c r="A12" i="43"/>
  <c r="A29" i="43"/>
  <c r="A20" i="43"/>
  <c r="A17" i="43"/>
  <c r="A25" i="43"/>
  <c r="A21" i="43"/>
  <c r="A18" i="43"/>
  <c r="A31" i="43"/>
  <c r="A6" i="43"/>
  <c r="A27" i="43"/>
  <c r="A23" i="43"/>
  <c r="A11" i="43"/>
  <c r="A14" i="43"/>
  <c r="A19" i="43"/>
  <c r="A15" i="43"/>
  <c r="A8" i="43"/>
  <c r="A22" i="43"/>
  <c r="A30" i="43"/>
  <c r="A28" i="43"/>
  <c r="A16" i="43"/>
  <c r="A7" i="43"/>
  <c r="A24" i="43"/>
  <c r="A10" i="43"/>
  <c r="A13" i="43"/>
  <c r="A26" i="43"/>
  <c r="A33" i="43"/>
  <c r="A32" i="43"/>
  <c r="AB6" i="42"/>
  <c r="A10" i="42" s="1"/>
  <c r="A15" i="40"/>
  <c r="A8" i="40"/>
  <c r="A11" i="40"/>
  <c r="A32" i="40"/>
  <c r="A27" i="40"/>
  <c r="A25" i="40"/>
  <c r="A33" i="40"/>
  <c r="A10" i="40"/>
  <c r="A29" i="40"/>
  <c r="A8" i="42"/>
  <c r="A21" i="40"/>
  <c r="A13" i="40"/>
  <c r="A17" i="40"/>
  <c r="A6" i="40"/>
  <c r="A9" i="40"/>
  <c r="A23" i="45"/>
  <c r="A30" i="40"/>
  <c r="A28" i="40"/>
  <c r="A7" i="40"/>
  <c r="A18" i="40"/>
  <c r="A24" i="40"/>
  <c r="A20" i="40"/>
  <c r="A31" i="40"/>
  <c r="A19" i="40"/>
  <c r="A26" i="40"/>
  <c r="A23" i="40"/>
  <c r="A43" i="32"/>
  <c r="A22" i="40"/>
  <c r="A12" i="40"/>
  <c r="A14" i="40"/>
  <c r="A16" i="40"/>
  <c r="A16" i="42"/>
  <c r="A22" i="32"/>
  <c r="A20" i="42"/>
  <c r="A10" i="32"/>
  <c r="A32" i="42"/>
  <c r="A9" i="41"/>
  <c r="A30" i="41"/>
  <c r="A23" i="41"/>
  <c r="A9" i="32"/>
  <c r="A39" i="32"/>
  <c r="A24" i="41"/>
  <c r="A6" i="41"/>
  <c r="A12" i="32"/>
  <c r="A13" i="32"/>
  <c r="A35" i="32"/>
  <c r="A40" i="32"/>
  <c r="A25" i="41"/>
  <c r="A28" i="41"/>
  <c r="A15" i="32"/>
  <c r="A13" i="41"/>
  <c r="A8" i="32"/>
  <c r="A24" i="32"/>
  <c r="A38" i="32"/>
  <c r="A10" i="41"/>
  <c r="A17" i="42"/>
  <c r="A17" i="32"/>
  <c r="A29" i="41"/>
  <c r="A16" i="32"/>
  <c r="A7" i="41"/>
  <c r="A31" i="41"/>
  <c r="A21" i="42"/>
  <c r="A16" i="41"/>
  <c r="A15" i="42"/>
  <c r="A33" i="41"/>
  <c r="A29" i="42"/>
  <c r="A8" i="41"/>
  <c r="A19" i="41"/>
  <c r="A22" i="41"/>
  <c r="A10" i="45"/>
  <c r="A9" i="45"/>
  <c r="A14" i="45"/>
  <c r="A6" i="45"/>
  <c r="A11" i="45"/>
  <c r="A27" i="45"/>
  <c r="A7" i="45"/>
  <c r="A19" i="45"/>
  <c r="A30" i="45"/>
  <c r="A12" i="45"/>
  <c r="A25" i="45"/>
  <c r="A21" i="45"/>
  <c r="A24" i="45"/>
  <c r="A28" i="45"/>
  <c r="A22" i="45"/>
  <c r="A18" i="45"/>
  <c r="A31" i="45"/>
  <c r="A16" i="45"/>
  <c r="A26" i="45"/>
  <c r="A17" i="45"/>
  <c r="A8" i="45"/>
  <c r="A13" i="45"/>
  <c r="A29" i="45"/>
  <c r="A15" i="45"/>
  <c r="A20" i="45"/>
  <c r="A32" i="45"/>
  <c r="A42" i="32"/>
  <c r="A17" i="41"/>
  <c r="A41" i="32"/>
  <c r="A21" i="32"/>
  <c r="A14" i="41"/>
  <c r="A14" i="32"/>
  <c r="A27" i="41"/>
  <c r="A19" i="32"/>
  <c r="A6" i="32"/>
  <c r="A32" i="41"/>
  <c r="A20" i="41"/>
  <c r="A36" i="32"/>
  <c r="A20" i="32"/>
  <c r="A15" i="41"/>
  <c r="A23" i="42"/>
  <c r="A23" i="32"/>
  <c r="A11" i="41"/>
  <c r="A37" i="32"/>
  <c r="A18" i="32"/>
  <c r="A21" i="41"/>
  <c r="A26" i="41"/>
  <c r="A7" i="32"/>
  <c r="A18" i="41"/>
  <c r="A12" i="41"/>
  <c r="A33" i="45"/>
  <c r="A11" i="32"/>
  <c r="A24" i="42" l="1"/>
  <c r="A7" i="42"/>
  <c r="A33" i="42"/>
  <c r="A14" i="42"/>
  <c r="A9" i="42"/>
  <c r="A12" i="42"/>
  <c r="A25" i="42"/>
  <c r="A11" i="42"/>
  <c r="A31" i="42"/>
  <c r="A18" i="42"/>
  <c r="A19" i="42"/>
  <c r="A13" i="42"/>
  <c r="A26" i="42"/>
  <c r="A22" i="42"/>
  <c r="A27" i="42"/>
  <c r="A30" i="42"/>
  <c r="A28" i="42"/>
  <c r="A6" i="42"/>
</calcChain>
</file>

<file path=xl/sharedStrings.xml><?xml version="1.0" encoding="utf-8"?>
<sst xmlns="http://schemas.openxmlformats.org/spreadsheetml/2006/main" count="615" uniqueCount="126">
  <si>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</si>
  <si>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</si>
  <si>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</si>
  <si>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</si>
  <si>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</si>
  <si>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</si>
  <si>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</si>
  <si>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</si>
  <si>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</si>
  <si>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</si>
  <si>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</si>
  <si>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</si>
  <si>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</si>
  <si>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</si>
  <si>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</si>
  <si>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</si>
  <si>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</si>
  <si>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</si>
  <si>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</si>
  <si>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</si>
  <si>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</si>
  <si>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</si>
  <si>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</si>
  <si>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</si>
  <si>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</si>
  <si>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</si>
  <si>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</si>
  <si>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</si>
  <si>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</si>
  <si>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</si>
  <si>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</si>
  <si>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</si>
  <si>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</si>
  <si>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</si>
  <si>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</si>
  <si>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</si>
  <si>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</si>
  <si>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</si>
  <si>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</si>
  <si>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</si>
  <si>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</si>
  <si>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</si>
  <si>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</si>
  <si>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</si>
  <si>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</si>
  <si>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</si>
  <si>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</si>
  <si>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</si>
  <si>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</si>
  <si>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</si>
  <si>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</si>
  <si>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Петушков Андрей/Petuskov Andrey</t>
  </si>
  <si>
    <t>Гаврилюк Олег/Gavriliuk Oleg</t>
  </si>
  <si>
    <t>Ткаченко Кирилл/Tkachenko Kirill</t>
  </si>
  <si>
    <t>Пикулин Павел/Pikulin Pavel</t>
  </si>
  <si>
    <t>Тыщенко Миша/Tishenko Misha</t>
  </si>
  <si>
    <t>Лига III-й сезон 25.04.2018 конфиг 4r</t>
  </si>
  <si>
    <t>Кочмарев Юра/ Kiocharev Ura</t>
  </si>
  <si>
    <t>Лига I-й сезон 10.04.2019 конфиг 4</t>
  </si>
  <si>
    <t>Родин Артем/ Rodin Artem</t>
  </si>
  <si>
    <t>Фалько Костя/Falko Konstantin</t>
  </si>
  <si>
    <t>Дио/Lysenskiy Denis</t>
  </si>
  <si>
    <t>Лабинский Коля/Labinskiy Nikolay</t>
  </si>
  <si>
    <t>Лантушенко Игорь/Lantushenko Igor</t>
  </si>
  <si>
    <t>Линнык Владимир/Linnyk Vlad</t>
  </si>
  <si>
    <t>Онащук Максим/Onaschuk Max</t>
  </si>
  <si>
    <t>Таблица рейтинга Лиги Чемпионов, 1-qй сезон 2019</t>
  </si>
  <si>
    <t>Лига I-й сезон 17.04.20189конфиг 10r</t>
  </si>
  <si>
    <t>Горошко Игорь/Goroshko Ihor</t>
  </si>
  <si>
    <t>Пикулин Паша/Pikulin Pavel</t>
  </si>
  <si>
    <t>Гутев Андрей/Gutev Andrey</t>
  </si>
  <si>
    <t>-</t>
  </si>
  <si>
    <t>Таволжан Виталий/Tavolgan Vitaliy</t>
  </si>
  <si>
    <t xml:space="preserve"> </t>
  </si>
  <si>
    <t>Терещенко Андрей/Tereschenko Andrey</t>
  </si>
  <si>
    <t>Бойко Роман/Boiko Roman</t>
  </si>
  <si>
    <t>Сомок Денис/Somok Denis</t>
  </si>
  <si>
    <t>Шиленко Александр/ Shylenko Aleksandr</t>
  </si>
  <si>
    <t>Якусик Дима/Yakusik Dmitriy</t>
  </si>
  <si>
    <t>Лига I-й сезон 24.04.2019 конфиг 2</t>
  </si>
  <si>
    <t>Лига I-й сезон 01.05.2019 конфиг 9</t>
  </si>
  <si>
    <t>Кочмарев Юра/ Kocharev Ura</t>
  </si>
  <si>
    <t>Лихошерст Леша/Lykhosherst Aleksey</t>
  </si>
  <si>
    <t>Муляр Андрей/Mular Andrew</t>
  </si>
  <si>
    <t>Гончаров Рома/Goncharov Roman</t>
  </si>
  <si>
    <t>Члечко Сергей/Chlechko Serhiy</t>
  </si>
  <si>
    <t>Якусик Саша/Yakusik Alex</t>
  </si>
  <si>
    <t>Весельский Александр/Veselskyi Aleksandr</t>
  </si>
  <si>
    <t>Лига I-й сезон 08.05.2018 конфиг 1</t>
  </si>
  <si>
    <t>Пархомчук Саша/Parhomchuk Aleksandr</t>
  </si>
  <si>
    <t>Лига I-й сезон 15.05.2019 конфиг 5r</t>
  </si>
  <si>
    <t>Гарачун Александр/Garachun Alexandr</t>
  </si>
  <si>
    <t>Golnder Brian</t>
  </si>
  <si>
    <t>Резанко Оля/Rezanko Olga</t>
  </si>
  <si>
    <t>Стефанович Миша/Stefanovich Mikhail</t>
  </si>
  <si>
    <t>Петушков Андрей / Petuskov Andrey</t>
  </si>
  <si>
    <t>Пикулин Паша / Pikulin Pavlo</t>
  </si>
  <si>
    <t>Стоцкий Андрей / Stotskyi Andrii</t>
  </si>
  <si>
    <t>Гаврилюк Олег / Gavriluk Oleg</t>
  </si>
  <si>
    <t>Ткаченко Кирилл / Tkachenko Kirill</t>
  </si>
  <si>
    <t>Якусик Дима / Yakusik Dmytro</t>
  </si>
  <si>
    <t>Онащук Максим / Onashchuk Maxim</t>
  </si>
  <si>
    <t>Муляр Андрей / Mular Andrew</t>
  </si>
  <si>
    <t>Лантушенко Игорь / Lantushenko Ihor</t>
  </si>
  <si>
    <t>Тыщенко Миша / Tishchenko Mikhail</t>
  </si>
  <si>
    <t>Кочмарев Юра / Kochmarev Yuriy</t>
  </si>
  <si>
    <t>Пархомчук Саша / Parhomchuk Aleksander</t>
  </si>
  <si>
    <t>Гарачун Александр / Garachun Alexander</t>
  </si>
  <si>
    <t>Резанко Оля / Rezanko Olga</t>
  </si>
  <si>
    <t>Goldner Brian</t>
  </si>
  <si>
    <t>Стефанович Миша / Stefanovich Mikhael</t>
  </si>
  <si>
    <t>Гончаров Рома/Honcharov Roman</t>
  </si>
  <si>
    <t>Петушков Андрей / Petushkov Andrey</t>
  </si>
  <si>
    <t>Дедушка Гена/ Petushkov Gennadiy</t>
  </si>
  <si>
    <t>Лига I-й сезон 22.05.2019 конфиг 6</t>
  </si>
  <si>
    <t>Дячко Виктор/Diachko Viktor</t>
  </si>
  <si>
    <t>Лига I-й сезон 29.05.2019 конфиг 3r</t>
  </si>
  <si>
    <t>Букур Павел / Bukur Pavel</t>
  </si>
  <si>
    <t>Коваленко Андрей/Kovalenko Andrey</t>
  </si>
  <si>
    <t>Фортуна Татьяна/ Fortuna Tetiana</t>
  </si>
  <si>
    <t>Лига I-й сезон 05.06.2019 конфиг 7</t>
  </si>
  <si>
    <t>Вильнев Артем/Vilnev Artem</t>
  </si>
  <si>
    <t>Коруз Вадим/Koryz Vadym</t>
  </si>
  <si>
    <t>Дио</t>
  </si>
  <si>
    <t>Лига I-й сезон 12.06.2019 конфиг 11r</t>
  </si>
  <si>
    <t>Паламарчук Саша/Palamarchuk Aleksandr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</si>
</sst>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4" xfId="0" applyFont="1" applyBorder="1" applyAlignment="1"/>
    <xf numFmtId="0" fontId="17" fillId="0" borderId="13" xfId="0" applyFont="1" applyFill="1" applyBorder="1"/>
    <xf numFmtId="0" fontId="20" fillId="4" borderId="13" xfId="0" applyFont="1" applyFill="1" applyBorder="1" applyAlignment="1"/>
    <xf numFmtId="0" fontId="11" fillId="0" borderId="16" xfId="0" applyFont="1" applyBorder="1" applyAlignment="1"/>
    <xf numFmtId="0" fontId="11" fillId="0" borderId="14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1" fillId="0" borderId="68" xfId="0" applyFont="1" applyFill="1" applyBorder="1"/>
    <xf numFmtId="0" fontId="11" fillId="0" borderId="46" xfId="1" applyFont="1" applyBorder="1"/>
    <xf numFmtId="0" fontId="11" fillId="0" borderId="62" xfId="0" applyFont="1" applyBorder="1" applyAlignment="1"/>
    <xf numFmtId="0" fontId="11" fillId="4" borderId="16" xfId="0" applyFont="1" applyFill="1" applyBorder="1" applyAlignment="1"/>
    <xf numFmtId="0" fontId="11" fillId="0" borderId="13" xfId="0" applyFont="1" applyBorder="1" applyAlignment="1"/>
    <xf numFmtId="0" fontId="14" fillId="0" borderId="16" xfId="0" applyFont="1" applyBorder="1"/>
    <xf numFmtId="0" fontId="14" fillId="0" borderId="32" xfId="1" applyFont="1" applyBorder="1"/>
    <xf numFmtId="0" fontId="11" fillId="0" borderId="31" xfId="0" applyFont="1" applyFill="1" applyBorder="1"/>
    <xf numFmtId="0" fontId="11" fillId="0" borderId="4" xfId="1" applyFont="1" applyBorder="1"/>
    <xf numFmtId="0" fontId="13" fillId="0" borderId="5" xfId="1" applyFont="1" applyBorder="1" applyAlignment="1">
      <alignment horizontal="center"/>
    </xf>
    <xf numFmtId="0" fontId="12" fillId="0" borderId="68" xfId="0" applyFont="1" applyFill="1" applyBorder="1"/>
    <xf numFmtId="0" fontId="11" fillId="0" borderId="65" xfId="0" applyFont="1" applyBorder="1" applyAlignment="1"/>
    <xf numFmtId="0" fontId="11" fillId="0" borderId="64" xfId="1" applyFont="1" applyBorder="1" applyAlignment="1">
      <alignment horizontal="left"/>
    </xf>
    <xf numFmtId="0" fontId="11" fillId="0" borderId="31" xfId="0" applyFont="1" applyBorder="1" applyAlignment="1"/>
    <xf numFmtId="164" fontId="13" fillId="0" borderId="20" xfId="1" applyNumberFormat="1" applyFont="1" applyBorder="1" applyAlignment="1">
      <alignment horizontal="center"/>
    </xf>
    <xf numFmtId="0" fontId="17" fillId="0" borderId="12" xfId="0" applyFont="1" applyBorder="1" applyAlignment="1"/>
    <xf numFmtId="0" fontId="20" fillId="0" borderId="13" xfId="0" applyFont="1" applyBorder="1"/>
    <xf numFmtId="164" fontId="12" fillId="0" borderId="9" xfId="1" applyNumberFormat="1" applyFont="1" applyFill="1" applyBorder="1" applyAlignment="1">
      <alignment horizontal="left"/>
    </xf>
    <xf numFmtId="0" fontId="11" fillId="0" borderId="14" xfId="0" applyFont="1" applyBorder="1"/>
    <xf numFmtId="0" fontId="11" fillId="0" borderId="9" xfId="0" applyFont="1" applyBorder="1" applyAlignment="1"/>
    <xf numFmtId="0" fontId="11" fillId="0" borderId="64" xfId="1" applyFont="1" applyFill="1" applyBorder="1"/>
    <xf numFmtId="0" fontId="11" fillId="0" borderId="65" xfId="1" applyFont="1" applyBorder="1"/>
    <xf numFmtId="0" fontId="12" fillId="0" borderId="65" xfId="1" applyFont="1" applyBorder="1"/>
    <xf numFmtId="164" fontId="13" fillId="0" borderId="18" xfId="1" applyNumberFormat="1" applyFont="1" applyFill="1" applyBorder="1"/>
    <xf numFmtId="0" fontId="11" fillId="0" borderId="25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4" sqref="B1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86" t="s">
        <v>66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7" t="s">
        <v>0</v>
      </c>
      <c r="B3" s="389" t="s">
        <v>1</v>
      </c>
      <c r="C3" s="9">
        <v>1</v>
      </c>
      <c r="D3" s="10">
        <v>43565</v>
      </c>
      <c r="E3" s="9">
        <v>2</v>
      </c>
      <c r="F3" s="11">
        <v>43572</v>
      </c>
      <c r="G3" s="12">
        <v>3</v>
      </c>
      <c r="H3" s="10">
        <v>43579</v>
      </c>
      <c r="I3" s="13">
        <v>4</v>
      </c>
      <c r="J3" s="10">
        <v>43586</v>
      </c>
      <c r="K3" s="14">
        <v>5</v>
      </c>
      <c r="L3" s="15">
        <v>43593</v>
      </c>
      <c r="M3" s="14">
        <v>6</v>
      </c>
      <c r="N3" s="15">
        <v>43600</v>
      </c>
      <c r="O3" s="16">
        <v>7</v>
      </c>
      <c r="P3" s="15">
        <v>43607</v>
      </c>
      <c r="Q3" s="16">
        <v>8</v>
      </c>
      <c r="R3" s="17">
        <v>43614</v>
      </c>
      <c r="S3" s="16">
        <v>9</v>
      </c>
      <c r="T3" s="17">
        <v>43621</v>
      </c>
      <c r="U3" s="16">
        <v>10</v>
      </c>
      <c r="V3" s="17">
        <v>43628</v>
      </c>
    </row>
    <row r="4" spans="1:24" s="18" customFormat="1" ht="27" thickBot="1" x14ac:dyDescent="0.45">
      <c r="A4" s="388"/>
      <c r="B4" s="390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7">
        <f>A4+1</f>
        <v>1</v>
      </c>
      <c r="B5" s="355" t="s">
        <v>54</v>
      </c>
      <c r="C5" s="31"/>
      <c r="D5" s="32">
        <f>C5/3*10</f>
        <v>0</v>
      </c>
      <c r="E5" s="33">
        <v>53.6</v>
      </c>
      <c r="F5" s="32">
        <f>IF(E5&gt;0,IF(D5&gt;0,(D5*C$3+E5*10/3)/E$3,E5*10/3*(1-0.1*C$3)),IF(D5&gt;10,D5*0.9,D5))</f>
        <v>160.79999999999998</v>
      </c>
      <c r="G5" s="31">
        <v>54.8</v>
      </c>
      <c r="H5" s="32">
        <f>IF(G5&gt;0,IF(F5&gt;0,(F5*E$3+G5*10/3)/G$3,G5*10/3*(1-0.1*E$3)),IF(F5&gt;10,F5*0.9,F5))</f>
        <v>168.08888888888887</v>
      </c>
      <c r="I5" s="31">
        <v>63</v>
      </c>
      <c r="J5" s="32">
        <f>IF(I5&gt;0,IF(H5&gt;0,(H5*G$3+I5*10/3)/I$3,I5*10/3*(1-0.1*G$3)),IF(H5&gt;10,H5*0.9,H5))</f>
        <v>178.56666666666666</v>
      </c>
      <c r="K5" s="86"/>
      <c r="L5" s="32">
        <f>IF(K5&gt;0,IF(J5&gt;0,(J5*I$3+K5*10/3)/K$3,K5*10/3*(1-0.1*I$3)),IF(J5&gt;10,J5*0.9,J5))</f>
        <v>160.71</v>
      </c>
      <c r="M5" s="34">
        <v>50.8</v>
      </c>
      <c r="N5" s="32">
        <f>IF(M5&gt;0,IF(L5&gt;0,(L5*K$3+M5*10/3)/M$3,M5*10/3*(1-0.1*K$3)),IF(L5&gt;10,L5*0.9,L5))</f>
        <v>162.14722222222224</v>
      </c>
      <c r="O5" s="35">
        <v>46.6</v>
      </c>
      <c r="P5" s="32">
        <f>IF(O5&gt;0,IF(N5&gt;0,(N5*M$3+O5*10/3)/O$3,O5*10/3*(1-0.1*M$3)),IF(N5&gt;10,N5*0.9,N5))</f>
        <v>161.17380952380952</v>
      </c>
      <c r="Q5" s="34">
        <v>47.1</v>
      </c>
      <c r="R5" s="32">
        <f>IF(Q5&gt;0,IF(P5&gt;0,(P5*O$3+Q5*10/3)/Q$3,Q5*10/3*(1-0.1*O$3)),IF(P5&gt;10,P5*0.9,P5))</f>
        <v>160.65208333333334</v>
      </c>
      <c r="S5" s="34">
        <v>53.7</v>
      </c>
      <c r="T5" s="36">
        <f>IF(S5&gt;0,IF(R5&gt;0,(R5*Q$3+S5*10/3)/S$3,S5*10/3*(1-0.1*Q$3)),IF(R5&gt;10,R5*0.9,R5))</f>
        <v>162.69074074074075</v>
      </c>
      <c r="U5" s="37">
        <v>62.3</v>
      </c>
      <c r="V5" s="38">
        <f>IF(U5&gt;0,IF(T5&gt;0,(T5*S$3+U5*10/3)/U$3,U5*10/3*(1-0.1*S$3)),IF(T5&gt;10,T5*0.9,T5))</f>
        <v>167.18833333333333</v>
      </c>
      <c r="W5" s="3"/>
      <c r="X5" s="3"/>
    </row>
    <row r="6" spans="1:24" ht="35.25" x14ac:dyDescent="0.45">
      <c r="A6" s="83">
        <f>A5+1</f>
        <v>2</v>
      </c>
      <c r="B6" s="279" t="s">
        <v>51</v>
      </c>
      <c r="C6" s="41">
        <v>41.8</v>
      </c>
      <c r="D6" s="42">
        <f>C6/3*10</f>
        <v>139.33333333333331</v>
      </c>
      <c r="E6" s="43">
        <v>41</v>
      </c>
      <c r="F6" s="42">
        <f>IF(E6&gt;0,IF(D6&gt;0,(D6*C$3+E6*10/3)/E$3,E6*10/3*(1-0.1*C$3)),IF(D6&gt;10,D6*0.9,D6))</f>
        <v>138</v>
      </c>
      <c r="G6" s="44">
        <v>47.1</v>
      </c>
      <c r="H6" s="42">
        <f>IF(G6&gt;0,IF(F6&gt;0,(F6*E$3+G6*10/3)/G$3,G6*10/3*(1-0.1*E$3)),IF(F6&gt;10,F6*0.9,F6))</f>
        <v>144.33333333333334</v>
      </c>
      <c r="I6" s="41"/>
      <c r="J6" s="42">
        <f>IF(I6&gt;0,IF(H6&gt;0,(H6*G$3+I6*10/3)/I$3,I6*10/3*(1-0.1*G$3)),IF(H6&gt;10,H6*0.9,H6))</f>
        <v>129.9</v>
      </c>
      <c r="K6" s="41">
        <v>55.5</v>
      </c>
      <c r="L6" s="42">
        <f>IF(K6&gt;0,IF(J6&gt;0,(J6*I$3+K6*10/3)/K$3,K6*10/3*(1-0.1*I$3)),IF(J6&gt;10,J6*0.9,J6))</f>
        <v>140.92000000000002</v>
      </c>
      <c r="M6" s="44">
        <v>53.4</v>
      </c>
      <c r="N6" s="42">
        <f>IF(M6&gt;0,IF(L6&gt;0,(L6*K$3+M6*10/3)/M$3,M6*10/3*(1-0.1*K$3)),IF(L6&gt;10,L6*0.9,L6))</f>
        <v>147.10000000000002</v>
      </c>
      <c r="O6" s="45">
        <v>39.1</v>
      </c>
      <c r="P6" s="46">
        <f>IF(O6&gt;0,IF(N6&gt;0,(N6*M$3+O6*10/3)/O$3,O6*10/3*(1-0.1*M$3)),IF(N6&gt;10,N6*0.9,N6))</f>
        <v>144.70476190476194</v>
      </c>
      <c r="Q6" s="44">
        <v>40.9</v>
      </c>
      <c r="R6" s="46">
        <f>IF(Q6&gt;0,IF(P6&gt;0,(P6*O$3+Q6*10/3)/Q$3,Q6*10/3*(1-0.1*O$3)),IF(P6&gt;10,P6*0.9,P6))</f>
        <v>143.65833333333336</v>
      </c>
      <c r="S6" s="44">
        <v>43.1</v>
      </c>
      <c r="T6" s="42">
        <f>IF(S6&gt;0,IF(R6&gt;0,(R6*Q$3+S6*10/3)/S$3,S6*10/3*(1-0.1*Q$3)),IF(R6&gt;10,R6*0.9,R6))</f>
        <v>143.6592592592593</v>
      </c>
      <c r="U6" s="47">
        <v>35</v>
      </c>
      <c r="V6" s="48">
        <f>IF(U6&gt;0,IF(T6&gt;0,(T6*S$3+U6*10/3)/U$3,U6*10/3*(1-0.1*S$3)),IF(T6&gt;10,T6*0.9,T6))</f>
        <v>140.96000000000004</v>
      </c>
      <c r="W6" s="3"/>
      <c r="X6" s="3"/>
    </row>
    <row r="7" spans="1:24" ht="35.25" x14ac:dyDescent="0.45">
      <c r="A7" s="83">
        <f>A6+1</f>
        <v>3</v>
      </c>
      <c r="B7" s="278" t="s">
        <v>45</v>
      </c>
      <c r="C7" s="41">
        <v>35.5</v>
      </c>
      <c r="D7" s="42">
        <f>C7/3*10</f>
        <v>118.33333333333334</v>
      </c>
      <c r="E7" s="43">
        <v>39.5</v>
      </c>
      <c r="F7" s="42">
        <f>IF(E7&gt;0,IF(D7&gt;0,(D7*C$3+E7*10/3)/E$3,E7*10/3*(1-0.1*C$3)),IF(D7&gt;10,D7*0.9,D7))</f>
        <v>125</v>
      </c>
      <c r="G7" s="41">
        <v>51.5</v>
      </c>
      <c r="H7" s="42">
        <f>IF(G7&gt;0,IF(F7&gt;0,(F7*E$3+G7*10/3)/G$3,G7*10/3*(1-0.1*E$3)),IF(F7&gt;10,F7*0.9,F7))</f>
        <v>140.55555555555554</v>
      </c>
      <c r="I7" s="41">
        <v>47</v>
      </c>
      <c r="J7" s="42">
        <f>IF(I7&gt;0,IF(H7&gt;0,(H7*G$3+I7*10/3)/I$3,I7*10/3*(1-0.1*G$3)),IF(H7&gt;10,H7*0.9,H7))</f>
        <v>144.58333333333331</v>
      </c>
      <c r="K7" s="41"/>
      <c r="L7" s="42">
        <f>IF(K7&gt;0,IF(J7&gt;0,(J7*I$3+K7*10/3)/K$3,K7*10/3*(1-0.1*I$3)),IF(J7&gt;10,J7*0.9,J7))</f>
        <v>130.125</v>
      </c>
      <c r="M7" s="44">
        <v>55.1</v>
      </c>
      <c r="N7" s="42">
        <f>IF(M7&gt;0,IF(L7&gt;0,(L7*K$3+M7*10/3)/M$3,M7*10/3*(1-0.1*K$3)),IF(L7&gt;10,L7*0.9,L7))</f>
        <v>139.04861111111111</v>
      </c>
      <c r="O7" s="45">
        <v>41.9</v>
      </c>
      <c r="P7" s="46">
        <f>IF(O7&gt;0,IF(N7&gt;0,(N7*M$3+O7*10/3)/O$3,O7*10/3*(1-0.1*M$3)),IF(N7&gt;10,N7*0.9,N7))</f>
        <v>139.13690476190476</v>
      </c>
      <c r="Q7" s="44">
        <v>48.5</v>
      </c>
      <c r="R7" s="46">
        <f>IF(Q7&gt;0,IF(P7&gt;0,(P7*O$3+Q7*10/3)/Q$3,Q7*10/3*(1-0.1*O$3)),IF(P7&gt;10,P7*0.9,P7))</f>
        <v>141.953125</v>
      </c>
      <c r="S7" s="44">
        <v>43.1</v>
      </c>
      <c r="T7" s="49">
        <f>IF(S7&gt;0,IF(R7&gt;0,(R7*Q$3+S7*10/3)/S$3,S7*10/3*(1-0.1*Q$3)),IF(R7&gt;10,R7*0.9,R7))</f>
        <v>142.14351851851853</v>
      </c>
      <c r="U7" s="47">
        <v>35.4</v>
      </c>
      <c r="V7" s="48">
        <f>IF(U7&gt;0,IF(T7&gt;0,(T7*S$3+U7*10/3)/U$3,U7*10/3*(1-0.1*S$3)),IF(T7&gt;10,T7*0.9,T7))</f>
        <v>139.72916666666669</v>
      </c>
      <c r="W7" s="3"/>
      <c r="X7" s="3"/>
    </row>
    <row r="8" spans="1:24" ht="35.25" x14ac:dyDescent="0.45">
      <c r="A8" s="83">
        <f>A7+1</f>
        <v>4</v>
      </c>
      <c r="B8" s="278" t="s">
        <v>42</v>
      </c>
      <c r="C8" s="41">
        <v>36.200000000000003</v>
      </c>
      <c r="D8" s="42">
        <f>C8/3*10</f>
        <v>120.66666666666669</v>
      </c>
      <c r="E8" s="43">
        <v>54</v>
      </c>
      <c r="F8" s="42">
        <f>IF(E8&gt;0,IF(D8&gt;0,(D8*C$3+E8*10/3)/E$3,E8*10/3*(1-0.1*C$3)),IF(D8&gt;10,D8*0.9,D8))</f>
        <v>150.33333333333334</v>
      </c>
      <c r="G8" s="41">
        <v>44.1</v>
      </c>
      <c r="H8" s="42">
        <f>IF(G8&gt;0,IF(F8&gt;0,(F8*E$3+G8*10/3)/G$3,G8*10/3*(1-0.1*E$3)),IF(F8&gt;10,F8*0.9,F8))</f>
        <v>149.22222222222223</v>
      </c>
      <c r="I8" s="41">
        <v>53.6</v>
      </c>
      <c r="J8" s="42">
        <f>IF(I8&gt;0,IF(H8&gt;0,(H8*G$3+I8*10/3)/I$3,I8*10/3*(1-0.1*G$3)),IF(H8&gt;10,H8*0.9,H8))</f>
        <v>156.58333333333334</v>
      </c>
      <c r="K8" s="41"/>
      <c r="L8" s="42">
        <f>IF(K8&gt;0,IF(J8&gt;0,(J8*I$3+K8*10/3)/K$3,K8*10/3*(1-0.1*I$3)),IF(J8&gt;10,J8*0.9,J8))</f>
        <v>140.92500000000001</v>
      </c>
      <c r="M8" s="44"/>
      <c r="N8" s="42">
        <f>IF(M8&gt;0,IF(L8&gt;0,(L8*K$3+M8*10/3)/M$3,M8*10/3*(1-0.1*K$3)),IF(L8&gt;10,L8*0.9,L8))</f>
        <v>126.83250000000001</v>
      </c>
      <c r="O8" s="45">
        <v>48.5</v>
      </c>
      <c r="P8" s="46">
        <f>IF(O8&gt;0,IF(N8&gt;0,(N8*M$3+O8*10/3)/O$3,O8*10/3*(1-0.1*M$3)),IF(N8&gt;10,N8*0.9,N8))</f>
        <v>131.80880952380954</v>
      </c>
      <c r="Q8" s="44">
        <v>56.5</v>
      </c>
      <c r="R8" s="46">
        <f>IF(Q8&gt;0,IF(P8&gt;0,(P8*O$3+Q8*10/3)/Q$3,Q8*10/3*(1-0.1*O$3)),IF(P8&gt;10,P8*0.9,P8))</f>
        <v>138.87437500000001</v>
      </c>
      <c r="S8" s="44">
        <v>39.700000000000003</v>
      </c>
      <c r="T8" s="42">
        <f>IF(S8&gt;0,IF(R8&gt;0,(R8*Q$3+S8*10/3)/S$3,S8*10/3*(1-0.1*Q$3)),IF(R8&gt;10,R8*0.9,R8))</f>
        <v>138.14759259259259</v>
      </c>
      <c r="U8" s="47">
        <v>40.700000000000003</v>
      </c>
      <c r="V8" s="48">
        <f>IF(U8&gt;0,IF(T8&gt;0,(T8*S$3+U8*10/3)/U$3,U8*10/3*(1-0.1*S$3)),IF(T8&gt;10,T8*0.9,T8))</f>
        <v>137.89950000000002</v>
      </c>
      <c r="W8" s="3"/>
      <c r="X8" s="3"/>
    </row>
    <row r="9" spans="1:24" ht="36" thickBot="1" x14ac:dyDescent="0.5">
      <c r="A9" s="348">
        <f>A8+1</f>
        <v>5</v>
      </c>
      <c r="B9" s="378" t="s">
        <v>55</v>
      </c>
      <c r="C9" s="50">
        <v>31</v>
      </c>
      <c r="D9" s="51">
        <f>C9/3*10</f>
        <v>103.33333333333334</v>
      </c>
      <c r="E9" s="52">
        <v>31.5</v>
      </c>
      <c r="F9" s="53">
        <f>IF(E9&gt;0,IF(D9&gt;0,(D9*C$3+E9*10/3)/E$3,E9*10/3*(1-0.1*C$3)),IF(D9&gt;10,D9*0.9,D9))</f>
        <v>104.16666666666667</v>
      </c>
      <c r="G9" s="50">
        <v>41</v>
      </c>
      <c r="H9" s="53">
        <f>IF(G9&gt;0,IF(F9&gt;0,(F9*E$3+G9*10/3)/G$3,G9*10/3*(1-0.1*E$3)),IF(F9&gt;10,F9*0.9,F9))</f>
        <v>115</v>
      </c>
      <c r="I9" s="54">
        <v>54</v>
      </c>
      <c r="J9" s="51">
        <f>IF(I9&gt;0,IF(H9&gt;0,(H9*G$3+I9*10/3)/I$3,I9*10/3*(1-0.1*G$3)),IF(H9&gt;10,H9*0.9,H9))</f>
        <v>131.25</v>
      </c>
      <c r="K9" s="54">
        <v>56.9</v>
      </c>
      <c r="L9" s="51">
        <f>IF(K9&gt;0,IF(J9&gt;0,(J9*I$3+K9*10/3)/K$3,K9*10/3*(1-0.1*I$3)),IF(J9&gt;10,J9*0.9,J9))</f>
        <v>142.93333333333334</v>
      </c>
      <c r="M9" s="55">
        <v>28.7</v>
      </c>
      <c r="N9" s="51">
        <f>IF(M9&gt;0,IF(L9&gt;0,(L9*K$3+M9*10/3)/M$3,M9*10/3*(1-0.1*K$3)),IF(L9&gt;10,L9*0.9,L9))</f>
        <v>135.05555555555557</v>
      </c>
      <c r="O9" s="56">
        <v>40.5</v>
      </c>
      <c r="P9" s="46">
        <f>IF(O9&gt;0,IF(N9&gt;0,(N9*M$3+O9*10/3)/O$3,O9*10/3*(1-0.1*M$3)),IF(N9&gt;10,N9*0.9,N9))</f>
        <v>135.04761904761907</v>
      </c>
      <c r="Q9" s="57">
        <v>34.200000000000003</v>
      </c>
      <c r="R9" s="49">
        <f>IF(Q9&gt;0,IF(P9&gt;0,(P9*O$3+Q9*10/3)/Q$3,Q9*10/3*(1-0.1*O$3)),IF(P9&gt;10,P9*0.9,P9))</f>
        <v>132.41666666666669</v>
      </c>
      <c r="S9" s="55">
        <v>25</v>
      </c>
      <c r="T9" s="46">
        <f>IF(S9&gt;0,IF(R9&gt;0,(R9*Q$3+S9*10/3)/S$3,S9*10/3*(1-0.1*Q$3)),IF(R9&gt;10,R9*0.9,R9))</f>
        <v>126.96296296296298</v>
      </c>
      <c r="U9" s="58">
        <v>22.9</v>
      </c>
      <c r="V9" s="59">
        <f>IF(U9&gt;0,IF(T9&gt;0,(T9*S$3+U9*10/3)/U$3,U9*10/3*(1-0.1*S$3)),IF(T9&gt;10,T9*0.9,T9))</f>
        <v>121.9</v>
      </c>
      <c r="W9" s="3"/>
      <c r="X9" s="3"/>
    </row>
    <row r="10" spans="1:24" ht="35.25" x14ac:dyDescent="0.45">
      <c r="A10" s="347">
        <f>A9+1</f>
        <v>6</v>
      </c>
      <c r="B10" s="369" t="s">
        <v>43</v>
      </c>
      <c r="C10" s="31">
        <v>33.9</v>
      </c>
      <c r="D10" s="32">
        <f>C10/3*10</f>
        <v>112.99999999999999</v>
      </c>
      <c r="E10" s="33">
        <v>26.2</v>
      </c>
      <c r="F10" s="32">
        <f>IF(E10&gt;0,IF(D10&gt;0,(D10*C$3+E10*10/3)/E$3,E10*10/3*(1-0.1*C$3)),IF(D10&gt;10,D10*0.9,D10))</f>
        <v>100.16666666666666</v>
      </c>
      <c r="G10" s="31"/>
      <c r="H10" s="32">
        <f>IF(G10&gt;0,IF(F10&gt;0,(F10*E$3+G10*10/3)/G$3,G10*10/3*(1-0.1*E$3)),IF(F10&gt;10,F10*0.9,F10))</f>
        <v>90.149999999999991</v>
      </c>
      <c r="I10" s="31">
        <v>34</v>
      </c>
      <c r="J10" s="32">
        <f>IF(I10&gt;0,IF(H10&gt;0,(H10*G$3+I10*10/3)/I$3,I10*10/3*(1-0.1*G$3)),IF(H10&gt;10,H10*0.9,H10))</f>
        <v>95.945833333333326</v>
      </c>
      <c r="K10" s="31">
        <v>40.1</v>
      </c>
      <c r="L10" s="32">
        <f>IF(K10&gt;0,IF(J10&gt;0,(J10*I$3+K10*10/3)/K$3,K10*10/3*(1-0.1*I$3)),IF(J10&gt;10,J10*0.9,J10))</f>
        <v>103.48999999999998</v>
      </c>
      <c r="M10" s="60">
        <v>45.5</v>
      </c>
      <c r="N10" s="46">
        <f>IF(M10&gt;0,IF(L10&gt;0,(L10*K$3+M10*10/3)/M$3,M10*10/3*(1-0.1*K$3)),IF(L10&gt;10,L10*0.9,L10))</f>
        <v>111.51944444444443</v>
      </c>
      <c r="O10" s="35">
        <v>46.7</v>
      </c>
      <c r="P10" s="32">
        <f>IF(O10&gt;0,IF(N10&gt;0,(N10*M$3+O10*10/3)/O$3,O10*10/3*(1-0.1*M$3)),IF(N10&gt;10,N10*0.9,N10))</f>
        <v>117.82619047619046</v>
      </c>
      <c r="Q10" s="34">
        <v>45.4</v>
      </c>
      <c r="R10" s="32">
        <f>IF(Q10&gt;0,IF(P10&gt;0,(P10*O$3+Q10*10/3)/Q$3,Q10*10/3*(1-0.1*O$3)),IF(P10&gt;10,P10*0.9,P10))</f>
        <v>122.01458333333332</v>
      </c>
      <c r="S10" s="60">
        <v>33.799999999999997</v>
      </c>
      <c r="T10" s="36">
        <f>IF(S10&gt;0,IF(R10&gt;0,(R10*Q$3+S10*10/3)/S$3,S10*10/3*(1-0.1*Q$3)),IF(R10&gt;10,R10*0.9,R10))</f>
        <v>120.97592592592592</v>
      </c>
      <c r="U10" s="61">
        <v>49.7</v>
      </c>
      <c r="V10" s="38">
        <f>IF(U10&gt;0,IF(T10&gt;0,(T10*S$3+U10*10/3)/U$3,U10*10/3*(1-0.1*S$3)),IF(T10&gt;10,T10*0.9,T10))</f>
        <v>125.44500000000001</v>
      </c>
      <c r="W10" s="3"/>
      <c r="X10" s="3"/>
    </row>
    <row r="11" spans="1:24" ht="35.25" x14ac:dyDescent="0.45">
      <c r="A11" s="83">
        <f>A10+1</f>
        <v>7</v>
      </c>
      <c r="B11" s="373" t="s">
        <v>52</v>
      </c>
      <c r="C11" s="41">
        <v>52.2</v>
      </c>
      <c r="D11" s="42">
        <f>C11/3*10</f>
        <v>174.00000000000003</v>
      </c>
      <c r="E11" s="43">
        <v>41.3</v>
      </c>
      <c r="F11" s="42">
        <f>IF(E11&gt;0,IF(D11&gt;0,(D11*C$3+E11*10/3)/E$3,E11*10/3*(1-0.1*C$3)),IF(D11&gt;10,D11*0.9,D11))</f>
        <v>155.83333333333334</v>
      </c>
      <c r="G11" s="41"/>
      <c r="H11" s="42">
        <f>IF(G11&gt;0,IF(F11&gt;0,(F11*E$3+G11*10/3)/G$3,G11*10/3*(1-0.1*E$3)),IF(F11&gt;10,F11*0.9,F11))</f>
        <v>140.25</v>
      </c>
      <c r="I11" s="41"/>
      <c r="J11" s="42">
        <f>IF(I11&gt;0,IF(H11&gt;0,(H11*G$3+I11*10/3)/I$3,I11*10/3*(1-0.1*G$3)),IF(H11&gt;10,H11*0.9,H11))</f>
        <v>126.22500000000001</v>
      </c>
      <c r="K11" s="41"/>
      <c r="L11" s="42">
        <f>IF(K11&gt;0,IF(J11&gt;0,(J11*I$3+K11*10/3)/K$3,K11*10/3*(1-0.1*I$3)),IF(J11&gt;10,J11*0.9,J11))</f>
        <v>113.60250000000001</v>
      </c>
      <c r="M11" s="44">
        <v>43.1</v>
      </c>
      <c r="N11" s="42">
        <f>IF(M11&gt;0,IF(L11&gt;0,(L11*K$3+M11*10/3)/M$3,M11*10/3*(1-0.1*K$3)),IF(L11&gt;10,L11*0.9,L11))</f>
        <v>118.61319444444445</v>
      </c>
      <c r="O11" s="45">
        <v>30.9</v>
      </c>
      <c r="P11" s="46">
        <f>IF(O11&gt;0,IF(N11&gt;0,(N11*M$3+O11*10/3)/O$3,O11*10/3*(1-0.1*M$3)),IF(N11&gt;10,N11*0.9,N11))</f>
        <v>116.3827380952381</v>
      </c>
      <c r="Q11" s="44">
        <v>37.4</v>
      </c>
      <c r="R11" s="46">
        <f>IF(Q11&gt;0,IF(P11&gt;0,(P11*O$3+Q11*10/3)/Q$3,Q11*10/3*(1-0.1*O$3)),IF(P11&gt;10,P11*0.9,P11))</f>
        <v>117.41822916666666</v>
      </c>
      <c r="S11" s="44">
        <v>41</v>
      </c>
      <c r="T11" s="42">
        <f>IF(S11&gt;0,IF(R11&gt;0,(R11*Q$3+S11*10/3)/S$3,S11*10/3*(1-0.1*Q$3)),IF(R11&gt;10,R11*0.9,R11))</f>
        <v>119.55694444444445</v>
      </c>
      <c r="U11" s="47">
        <v>41.8</v>
      </c>
      <c r="V11" s="48">
        <f>IF(U11&gt;0,IF(T11&gt;0,(T11*S$3+U11*10/3)/U$3,U11*10/3*(1-0.1*S$3)),IF(T11&gt;10,T11*0.9,T11))</f>
        <v>121.53458333333333</v>
      </c>
      <c r="W11" s="3"/>
      <c r="X11" s="3"/>
    </row>
    <row r="12" spans="1:24" ht="35.25" x14ac:dyDescent="0.45">
      <c r="A12" s="83">
        <f>A11+1</f>
        <v>8</v>
      </c>
      <c r="B12" s="279" t="s">
        <v>53</v>
      </c>
      <c r="C12" s="41">
        <v>40</v>
      </c>
      <c r="D12" s="42">
        <f>C12/3*10</f>
        <v>133.33333333333334</v>
      </c>
      <c r="E12" s="43">
        <v>39.5</v>
      </c>
      <c r="F12" s="42">
        <f>IF(E12&gt;0,IF(D12&gt;0,(D12*C$3+E12*10/3)/E$3,E12*10/3*(1-0.1*C$3)),IF(D12&gt;10,D12*0.9,D12))</f>
        <v>132.5</v>
      </c>
      <c r="G12" s="41">
        <v>40.299999999999997</v>
      </c>
      <c r="H12" s="42">
        <f>IF(G12&gt;0,IF(F12&gt;0,(F12*E$3+G12*10/3)/G$3,G12*10/3*(1-0.1*E$3)),IF(F12&gt;10,F12*0.9,F12))</f>
        <v>133.11111111111111</v>
      </c>
      <c r="I12" s="41"/>
      <c r="J12" s="42">
        <f>IF(I12&gt;0,IF(H12&gt;0,(H12*G$3+I12*10/3)/I$3,I12*10/3*(1-0.1*G$3)),IF(H12&gt;10,H12*0.9,H12))</f>
        <v>119.80000000000001</v>
      </c>
      <c r="K12" s="41"/>
      <c r="L12" s="42">
        <f>IF(K12&gt;0,IF(J12&gt;0,(J12*I$3+K12*10/3)/K$3,K12*10/3*(1-0.1*I$3)),IF(J12&gt;10,J12*0.9,J12))</f>
        <v>107.82000000000001</v>
      </c>
      <c r="M12" s="44">
        <v>37.5</v>
      </c>
      <c r="N12" s="42">
        <f>IF(M12&gt;0,IF(L12&gt;0,(L12*K$3+M12*10/3)/M$3,M12*10/3*(1-0.1*K$3)),IF(L12&gt;10,L12*0.9,L12))</f>
        <v>110.68333333333334</v>
      </c>
      <c r="O12" s="45">
        <v>38.299999999999997</v>
      </c>
      <c r="P12" s="46">
        <f>IF(O12&gt;0,IF(N12&gt;0,(N12*M$3+O12*10/3)/O$3,O12*10/3*(1-0.1*M$3)),IF(N12&gt;10,N12*0.9,N12))</f>
        <v>113.10952380952381</v>
      </c>
      <c r="Q12" s="44">
        <v>38.200000000000003</v>
      </c>
      <c r="R12" s="46">
        <f>IF(Q12&gt;0,IF(P12&gt;0,(P12*O$3+Q12*10/3)/Q$3,Q12*10/3*(1-0.1*O$3)),IF(P12&gt;10,P12*0.9,P12))</f>
        <v>114.8875</v>
      </c>
      <c r="S12" s="44">
        <v>39.5</v>
      </c>
      <c r="T12" s="49">
        <f>IF(S12&gt;0,IF(R12&gt;0,(R12*Q$3+S12*10/3)/S$3,S12*10/3*(1-0.1*Q$3)),IF(R12&gt;10,R12*0.9,R12))</f>
        <v>116.75185185185185</v>
      </c>
      <c r="U12" s="47">
        <v>40.9</v>
      </c>
      <c r="V12" s="48">
        <f>IF(U12&gt;0,IF(T12&gt;0,(T12*S$3+U12*10/3)/U$3,U12*10/3*(1-0.1*S$3)),IF(T12&gt;10,T12*0.9,T12))</f>
        <v>118.71</v>
      </c>
      <c r="W12" s="3"/>
      <c r="X12" s="3"/>
    </row>
    <row r="13" spans="1:24" ht="35.25" x14ac:dyDescent="0.45">
      <c r="A13" s="83">
        <f>A12+1</f>
        <v>9</v>
      </c>
      <c r="B13" s="371" t="s">
        <v>44</v>
      </c>
      <c r="C13" s="41"/>
      <c r="D13" s="42">
        <f>C13/3*10</f>
        <v>0</v>
      </c>
      <c r="E13" s="375"/>
      <c r="F13" s="42">
        <f>IF(E13&gt;0,IF(D13&gt;0,(D13*C$3+E13*10/3)/E$3,E13*10/3*(1-0.1*C$3)),IF(D13&gt;10,D13*0.9,D13))</f>
        <v>0</v>
      </c>
      <c r="G13" s="41"/>
      <c r="H13" s="42">
        <f>IF(G13&gt;0,IF(F13&gt;0,(F13*E$3+G13*10/3)/G$3,G13*10/3*(1-0.1*E$3)),IF(F13&gt;10,F13*0.9,F13))</f>
        <v>0</v>
      </c>
      <c r="I13" s="41"/>
      <c r="J13" s="42">
        <f>IF(I13&gt;0,IF(H13&gt;0,(H13*G$3+I13*10/3)/I$3,I13*10/3*(1-0.1*G$3)),IF(H13&gt;10,H13*0.9,H13))</f>
        <v>0</v>
      </c>
      <c r="K13" s="41">
        <v>55.2</v>
      </c>
      <c r="L13" s="42">
        <f>IF(K13&gt;0,IF(J13&gt;0,(J13*I$3+K13*10/3)/K$3,K13*10/3*(1-0.1*I$3)),IF(J13&gt;10,J13*0.9,J13))</f>
        <v>110.39999999999999</v>
      </c>
      <c r="M13" s="44"/>
      <c r="N13" s="42">
        <f>IF(M13&gt;0,IF(L13&gt;0,(L13*K$3+M13*10/3)/M$3,M13*10/3*(1-0.1*K$3)),IF(L13&gt;10,L13*0.9,L13))</f>
        <v>99.36</v>
      </c>
      <c r="O13" s="45">
        <v>42.3</v>
      </c>
      <c r="P13" s="46">
        <f>IF(O13&gt;0,IF(N13&gt;0,(N13*M$3+O13*10/3)/O$3,O13*10/3*(1-0.1*M$3)),IF(N13&gt;10,N13*0.9,N13))</f>
        <v>105.30857142857143</v>
      </c>
      <c r="Q13" s="44"/>
      <c r="R13" s="46">
        <f>IF(Q13&gt;0,IF(P13&gt;0,(P13*O$3+Q13*10/3)/Q$3,Q13*10/3*(1-0.1*O$3)),IF(P13&gt;10,P13*0.9,P13))</f>
        <v>94.777714285714282</v>
      </c>
      <c r="S13" s="44">
        <v>36.5</v>
      </c>
      <c r="T13" s="42">
        <f>IF(S13&gt;0,IF(R13&gt;0,(R13*Q$3+S13*10/3)/S$3,S13*10/3*(1-0.1*Q$3)),IF(R13&gt;10,R13*0.9,R13))</f>
        <v>97.765375661375657</v>
      </c>
      <c r="U13" s="47">
        <v>41.7</v>
      </c>
      <c r="V13" s="48">
        <f>IF(U13&gt;0,IF(T13&gt;0,(T13*S$3+U13*10/3)/U$3,U13*10/3*(1-0.1*S$3)),IF(T13&gt;10,T13*0.9,T13))</f>
        <v>101.88883809523809</v>
      </c>
      <c r="W13" s="3"/>
      <c r="X13" s="3"/>
    </row>
    <row r="14" spans="1:24" ht="36" thickBot="1" x14ac:dyDescent="0.5">
      <c r="A14" s="348">
        <f>A13+1</f>
        <v>10</v>
      </c>
      <c r="B14" s="372" t="s">
        <v>78</v>
      </c>
      <c r="C14" s="54"/>
      <c r="D14" s="51">
        <f>C14/3*10</f>
        <v>0</v>
      </c>
      <c r="E14" s="52"/>
      <c r="F14" s="53">
        <f>IF(E14&gt;0,IF(D14&gt;0,(D14*C$3+E14*10/3)/E$3,E14*10/3*(1-0.1*C$3)),IF(D14&gt;10,D14*0.9,D14))</f>
        <v>0</v>
      </c>
      <c r="G14" s="54">
        <v>40.700000000000003</v>
      </c>
      <c r="H14" s="51">
        <f>IF(G14&gt;0,IF(F14&gt;0,(F14*E$3+G14*10/3)/G$3,G14*10/3*(1-0.1*E$3)),IF(F14&gt;10,F14*0.9,F14))</f>
        <v>108.53333333333333</v>
      </c>
      <c r="I14" s="54">
        <v>35.299999999999997</v>
      </c>
      <c r="J14" s="51">
        <f>IF(I14&gt;0,IF(H14&gt;0,(H14*G$3+I14*10/3)/I$3,I14*10/3*(1-0.1*G$3)),IF(H14&gt;10,H14*0.9,H14))</f>
        <v>110.81666666666668</v>
      </c>
      <c r="K14" s="54">
        <v>36</v>
      </c>
      <c r="L14" s="51">
        <f>IF(K14&gt;0,IF(J14&gt;0,(J14*I$3+K14*10/3)/K$3,K14*10/3*(1-0.1*I$3)),IF(J14&gt;10,J14*0.9,J14))</f>
        <v>112.65333333333334</v>
      </c>
      <c r="M14" s="55">
        <v>37.1</v>
      </c>
      <c r="N14" s="51">
        <f>IF(M14&gt;0,IF(L14&gt;0,(L14*K$3+M14*10/3)/M$3,M14*10/3*(1-0.1*K$3)),IF(L14&gt;10,L14*0.9,L14))</f>
        <v>114.48888888888888</v>
      </c>
      <c r="O14" s="63"/>
      <c r="P14" s="46">
        <f>IF(O14&gt;0,IF(N14&gt;0,(N14*M$3+O14*10/3)/O$3,O14*10/3*(1-0.1*M$3)),IF(N14&gt;10,N14*0.9,N14))</f>
        <v>103.03999999999999</v>
      </c>
      <c r="Q14" s="55"/>
      <c r="R14" s="64">
        <f>IF(Q14&gt;0,IF(P14&gt;0,(P14*O$3+Q14*10/3)/Q$3,Q14*10/3*(1-0.1*O$3)),IF(P14&gt;10,P14*0.9,P14))</f>
        <v>92.73599999999999</v>
      </c>
      <c r="S14" s="57"/>
      <c r="T14" s="46">
        <f>IF(S14&gt;0,IF(R14&gt;0,(R14*Q$3+S14*10/3)/S$3,S14*10/3*(1-0.1*Q$3)),IF(R14&gt;10,R14*0.9,R14))</f>
        <v>83.462399999999988</v>
      </c>
      <c r="U14" s="65">
        <v>35.799999999999997</v>
      </c>
      <c r="V14" s="59">
        <f>IF(U14&gt;0,IF(T14&gt;0,(T14*S$3+U14*10/3)/U$3,U14*10/3*(1-0.1*S$3)),IF(T14&gt;10,T14*0.9,T14))</f>
        <v>87.049493333333331</v>
      </c>
      <c r="W14" s="3"/>
      <c r="X14" s="3"/>
    </row>
    <row r="15" spans="1:24" ht="35.25" x14ac:dyDescent="0.45">
      <c r="A15" s="347">
        <f>A14+1</f>
        <v>11</v>
      </c>
      <c r="B15" s="361" t="s">
        <v>59</v>
      </c>
      <c r="C15" s="31">
        <v>19.399999999999999</v>
      </c>
      <c r="D15" s="32">
        <f>C15/3*10</f>
        <v>64.666666666666657</v>
      </c>
      <c r="E15" s="31">
        <v>28</v>
      </c>
      <c r="F15" s="32">
        <f>IF(E15&gt;0,IF(D15&gt;0,(D15*C$3+E15*10/3)/E$3,E15*10/3*(1-0.1*C$3)),IF(D15&gt;10,D15*0.9,D15))</f>
        <v>79</v>
      </c>
      <c r="G15" s="66">
        <v>27.6</v>
      </c>
      <c r="H15" s="46">
        <f>IF(G15&gt;0,IF(F15&gt;0,(F15*E$3+G15*10/3)/G$3,G15*10/3*(1-0.1*E$3)),IF(F15&gt;10,F15*0.9,F15))</f>
        <v>83.333333333333329</v>
      </c>
      <c r="I15" s="73">
        <v>36</v>
      </c>
      <c r="J15" s="46">
        <f>IF(I15&gt;0,IF(H15&gt;0,(H15*G$3+I15*10/3)/I$3,I15*10/3*(1-0.1*G$3)),IF(H15&gt;10,H15*0.9,H15))</f>
        <v>92.5</v>
      </c>
      <c r="K15" s="31">
        <v>41.5</v>
      </c>
      <c r="L15" s="32">
        <f>IF(K15&gt;0,IF(J15&gt;0,(J15*I$3+K15*10/3)/K$3,K15*10/3*(1-0.1*I$3)),IF(J15&gt;10,J15*0.9,J15))</f>
        <v>101.66666666666667</v>
      </c>
      <c r="M15" s="60">
        <v>18</v>
      </c>
      <c r="N15" s="46">
        <f>IF(M15&gt;0,IF(L15&gt;0,(L15*K$3+M15*10/3)/M$3,M15*10/3*(1-0.1*K$3)),IF(L15&gt;10,L15*0.9,L15))</f>
        <v>94.722222222222229</v>
      </c>
      <c r="O15" s="67">
        <v>24.5</v>
      </c>
      <c r="P15" s="32">
        <f>IF(O15&gt;0,IF(N15&gt;0,(N15*M$3+O15*10/3)/O$3,O15*10/3*(1-0.1*M$3)),IF(N15&gt;10,N15*0.9,N15))</f>
        <v>92.857142857142861</v>
      </c>
      <c r="Q15" s="60">
        <v>26.3</v>
      </c>
      <c r="R15" s="46">
        <f>IF(Q15&gt;0,IF(P15&gt;0,(P15*O$3+Q15*10/3)/Q$3,Q15*10/3*(1-0.1*O$3)),IF(P15&gt;10,P15*0.9,P15))</f>
        <v>92.208333333333329</v>
      </c>
      <c r="S15" s="34"/>
      <c r="T15" s="36">
        <f>IF(S15&gt;0,IF(R15&gt;0,(R15*Q$3+S15*10/3)/S$3,S15*10/3*(1-0.1*Q$3)),IF(R15&gt;10,R15*0.9,R15))</f>
        <v>82.987499999999997</v>
      </c>
      <c r="U15" s="37">
        <v>21.2</v>
      </c>
      <c r="V15" s="38">
        <f>IF(U15&gt;0,IF(T15&gt;0,(T15*S$3+U15*10/3)/U$3,U15*10/3*(1-0.1*S$3)),IF(T15&gt;10,T15*0.9,T15))</f>
        <v>81.755416666666662</v>
      </c>
      <c r="W15" s="3"/>
      <c r="X15" s="3"/>
    </row>
    <row r="16" spans="1:24" ht="35.25" x14ac:dyDescent="0.45">
      <c r="A16" s="83">
        <f>A15+1</f>
        <v>12</v>
      </c>
      <c r="B16" s="280" t="s">
        <v>61</v>
      </c>
      <c r="C16" s="41">
        <v>46.5</v>
      </c>
      <c r="D16" s="42">
        <f>C16/3*10</f>
        <v>155</v>
      </c>
      <c r="E16" s="41">
        <v>37.700000000000003</v>
      </c>
      <c r="F16" s="42">
        <f>IF(E16&gt;0,IF(D16&gt;0,(D16*C$3+E16*10/3)/E$3,E16*10/3*(1-0.1*C$3)),IF(D16&gt;10,D16*0.9,D16))</f>
        <v>140.33333333333334</v>
      </c>
      <c r="G16" s="41"/>
      <c r="H16" s="42">
        <f>IF(G16&gt;0,IF(F16&gt;0,(F16*E$3+G16*10/3)/G$3,G16*10/3*(1-0.1*E$3)),IF(F16&gt;10,F16*0.9,F16))</f>
        <v>126.30000000000001</v>
      </c>
      <c r="I16" s="43"/>
      <c r="J16" s="42">
        <f>IF(I16&gt;0,IF(H16&gt;0,(H16*G$3+I16*10/3)/I$3,I16*10/3*(1-0.1*G$3)),IF(H16&gt;10,H16*0.9,H16))</f>
        <v>113.67000000000002</v>
      </c>
      <c r="K16" s="41"/>
      <c r="L16" s="42">
        <f>IF(K16&gt;0,IF(J16&gt;0,(J16*I$3+K16*10/3)/K$3,K16*10/3*(1-0.1*I$3)),IF(J16&gt;10,J16*0.9,J16))</f>
        <v>102.30300000000001</v>
      </c>
      <c r="M16" s="44"/>
      <c r="N16" s="42">
        <f>IF(M16&gt;0,IF(L16&gt;0,(L16*K$3+M16*10/3)/M$3,M16*10/3*(1-0.1*K$3)),IF(L16&gt;10,L16*0.9,L16))</f>
        <v>92.072700000000012</v>
      </c>
      <c r="O16" s="45"/>
      <c r="P16" s="46">
        <f>IF(O16&gt;0,IF(N16&gt;0,(N16*M$3+O16*10/3)/O$3,O16*10/3*(1-0.1*M$3)),IF(N16&gt;10,N16*0.9,N16))</f>
        <v>82.865430000000018</v>
      </c>
      <c r="Q16" s="44">
        <v>47.2</v>
      </c>
      <c r="R16" s="46">
        <f>IF(Q16&gt;0,IF(P16&gt;0,(P16*O$3+Q16*10/3)/Q$3,Q16*10/3*(1-0.1*O$3)),IF(P16&gt;10,P16*0.9,P16))</f>
        <v>92.173917916666682</v>
      </c>
      <c r="S16" s="44">
        <v>38.5</v>
      </c>
      <c r="T16" s="42">
        <f>IF(S16&gt;0,IF(R16&gt;0,(R16*Q$3+S16*10/3)/S$3,S16*10/3*(1-0.1*Q$3)),IF(R16&gt;10,R16*0.9,R16))</f>
        <v>96.191630740740763</v>
      </c>
      <c r="U16" s="47">
        <v>30.7</v>
      </c>
      <c r="V16" s="48">
        <f>IF(U16&gt;0,IF(T16&gt;0,(T16*S$3+U16*10/3)/U$3,U16*10/3*(1-0.1*S$3)),IF(T16&gt;10,T16*0.9,T16))</f>
        <v>96.805801000000017</v>
      </c>
      <c r="W16" s="3"/>
      <c r="X16" s="3"/>
    </row>
    <row r="17" spans="1:24" ht="35.25" x14ac:dyDescent="0.45">
      <c r="A17" s="83">
        <f>A16+1</f>
        <v>13</v>
      </c>
      <c r="B17" s="278" t="s">
        <v>57</v>
      </c>
      <c r="C17" s="41">
        <v>15</v>
      </c>
      <c r="D17" s="42">
        <f>C17/3*10</f>
        <v>50</v>
      </c>
      <c r="E17" s="41"/>
      <c r="F17" s="42">
        <f>IF(E17&gt;0,IF(D17&gt;0,(D17*C$3+E17*10/3)/E$3,E17*10/3*(1-0.1*C$3)),IF(D17&gt;10,D17*0.9,D17))</f>
        <v>45</v>
      </c>
      <c r="G17" s="41">
        <v>31.2</v>
      </c>
      <c r="H17" s="42">
        <f>IF(G17&gt;0,IF(F17&gt;0,(F17*E$3+G17*10/3)/G$3,G17*10/3*(1-0.1*E$3)),IF(F17&gt;10,F17*0.9,F17))</f>
        <v>64.666666666666671</v>
      </c>
      <c r="I17" s="43">
        <v>28</v>
      </c>
      <c r="J17" s="42">
        <f>IF(I17&gt;0,IF(H17&gt;0,(H17*G$3+I17*10/3)/I$3,I17*10/3*(1-0.1*G$3)),IF(H17&gt;10,H17*0.9,H17))</f>
        <v>71.833333333333329</v>
      </c>
      <c r="K17" s="41">
        <v>43.8</v>
      </c>
      <c r="L17" s="42">
        <f>IF(K17&gt;0,IF(J17&gt;0,(J17*I$3+K17*10/3)/K$3,K17*10/3*(1-0.1*I$3)),IF(J17&gt;10,J17*0.9,J17))</f>
        <v>86.666666666666657</v>
      </c>
      <c r="M17" s="44">
        <v>28.5</v>
      </c>
      <c r="N17" s="42">
        <f>IF(M17&gt;0,IF(L17&gt;0,(L17*K$3+M17*10/3)/M$3,M17*10/3*(1-0.1*K$3)),IF(L17&gt;10,L17*0.9,L17))</f>
        <v>88.055555555555543</v>
      </c>
      <c r="O17" s="45">
        <v>30.5</v>
      </c>
      <c r="P17" s="46">
        <f>IF(O17&gt;0,IF(N17&gt;0,(N17*M$3+O17*10/3)/O$3,O17*10/3*(1-0.1*M$3)),IF(N17&gt;10,N17*0.9,N17))</f>
        <v>89.999999999999986</v>
      </c>
      <c r="Q17" s="44">
        <v>30.2</v>
      </c>
      <c r="R17" s="46">
        <f>IF(Q17&gt;0,IF(P17&gt;0,(P17*O$3+Q17*10/3)/Q$3,Q17*10/3*(1-0.1*O$3)),IF(P17&gt;10,P17*0.9,P17))</f>
        <v>91.333333333333314</v>
      </c>
      <c r="S17" s="44">
        <v>30</v>
      </c>
      <c r="T17" s="49">
        <f>IF(S17&gt;0,IF(R17&gt;0,(R17*Q$3+S17*10/3)/S$3,S17*10/3*(1-0.1*Q$3)),IF(R17&gt;10,R17*0.9,R17))</f>
        <v>92.296296296296276</v>
      </c>
      <c r="U17" s="47">
        <v>20.2</v>
      </c>
      <c r="V17" s="48">
        <f>IF(U17&gt;0,IF(T17&gt;0,(T17*S$3+U17*10/3)/U$3,U17*10/3*(1-0.1*S$3)),IF(T17&gt;10,T17*0.9,T17))</f>
        <v>89.799999999999983</v>
      </c>
      <c r="W17" s="3"/>
      <c r="X17" s="3"/>
    </row>
    <row r="18" spans="1:24" ht="35.25" x14ac:dyDescent="0.45">
      <c r="A18" s="83">
        <f>A17+1</f>
        <v>14</v>
      </c>
      <c r="B18" s="279" t="s">
        <v>65</v>
      </c>
      <c r="C18" s="41">
        <v>25.7</v>
      </c>
      <c r="D18" s="42">
        <f>C18/3*10</f>
        <v>85.666666666666657</v>
      </c>
      <c r="E18" s="41"/>
      <c r="F18" s="42">
        <f>IF(E18&gt;0,IF(D18&gt;0,(D18*C$3+E18*10/3)/E$3,E18*10/3*(1-0.1*C$3)),IF(D18&gt;10,D18*0.9,D18))</f>
        <v>77.099999999999994</v>
      </c>
      <c r="G18" s="41"/>
      <c r="H18" s="42">
        <f>IF(G18&gt;0,IF(F18&gt;0,(F18*E$3+G18*10/3)/G$3,G18*10/3*(1-0.1*E$3)),IF(F18&gt;10,F18*0.9,F18))</f>
        <v>69.39</v>
      </c>
      <c r="I18" s="43"/>
      <c r="J18" s="42">
        <f>IF(I18&gt;0,IF(H18&gt;0,(H18*G$3+I18*10/3)/I$3,I18*10/3*(1-0.1*G$3)),IF(H18&gt;10,H18*0.9,H18))</f>
        <v>62.451000000000001</v>
      </c>
      <c r="K18" s="44"/>
      <c r="L18" s="42">
        <f>IF(K18&gt;0,IF(J18&gt;0,(J18*I$3+K18*10/3)/K$3,K18*10/3*(1-0.1*I$3)),IF(J18&gt;10,J18*0.9,J18))</f>
        <v>56.2059</v>
      </c>
      <c r="M18" s="44">
        <v>35.299999999999997</v>
      </c>
      <c r="N18" s="42">
        <f>IF(M18&gt;0,IF(L18&gt;0,(L18*K$3+M18*10/3)/M$3,M18*10/3*(1-0.1*K$3)),IF(L18&gt;10,L18*0.9,L18))</f>
        <v>66.449361111111116</v>
      </c>
      <c r="O18" s="45">
        <v>36.700000000000003</v>
      </c>
      <c r="P18" s="46">
        <f>IF(O18&gt;0,IF(N18&gt;0,(N18*M$3+O18*10/3)/O$3,O18*10/3*(1-0.1*M$3)),IF(N18&gt;10,N18*0.9,N18))</f>
        <v>74.432785714285728</v>
      </c>
      <c r="Q18" s="44">
        <v>30</v>
      </c>
      <c r="R18" s="46">
        <f>IF(Q18&gt;0,IF(P18&gt;0,(P18*O$3+Q18*10/3)/Q$3,Q18*10/3*(1-0.1*O$3)),IF(P18&gt;10,P18*0.9,P18))</f>
        <v>77.628687500000012</v>
      </c>
      <c r="S18" s="44">
        <v>37.799999999999997</v>
      </c>
      <c r="T18" s="42">
        <f>IF(S18&gt;0,IF(R18&gt;0,(R18*Q$3+S18*10/3)/S$3,S18*10/3*(1-0.1*Q$3)),IF(R18&gt;10,R18*0.9,R18))</f>
        <v>83.003277777777782</v>
      </c>
      <c r="U18" s="47">
        <v>37.9</v>
      </c>
      <c r="V18" s="48">
        <f>IF(U18&gt;0,IF(T18&gt;0,(T18*S$3+U18*10/3)/U$3,U18*10/3*(1-0.1*S$3)),IF(T18&gt;10,T18*0.9,T18))</f>
        <v>87.336283333333341</v>
      </c>
      <c r="W18" s="3"/>
      <c r="X18" s="3"/>
    </row>
    <row r="19" spans="1:24" ht="36" thickBot="1" x14ac:dyDescent="0.5">
      <c r="A19" s="348">
        <f>A18+1</f>
        <v>15</v>
      </c>
      <c r="B19" s="380" t="s">
        <v>44</v>
      </c>
      <c r="C19" s="54">
        <v>33.299999999999997</v>
      </c>
      <c r="D19" s="51">
        <f>C19/3*10</f>
        <v>111</v>
      </c>
      <c r="E19" s="54">
        <v>45.4</v>
      </c>
      <c r="F19" s="51">
        <f>IF(E19&gt;0,IF(D19&gt;0,(D19*C$3+E19*10/3)/E$3,E19*10/3*(1-0.1*C$3)),IF(D19&gt;10,D19*0.9,D19))</f>
        <v>131.16666666666669</v>
      </c>
      <c r="G19" s="57">
        <v>21.9</v>
      </c>
      <c r="H19" s="53">
        <f>IF(G19&gt;0,IF(F19&gt;0,(F19*E$3+G19*10/3)/G$3,G19*10/3*(1-0.1*E$3)),IF(F19&gt;10,F19*0.9,F19))</f>
        <v>111.77777777777779</v>
      </c>
      <c r="I19" s="52"/>
      <c r="J19" s="53">
        <f>IF(I19&gt;0,IF(H19&gt;0,(H19*G$3+I19*10/3)/I$3,I19*10/3*(1-0.1*G$3)),IF(H19&gt;10,H19*0.9,H19))</f>
        <v>100.60000000000001</v>
      </c>
      <c r="K19" s="50"/>
      <c r="L19" s="53">
        <f>IF(K19&gt;0,IF(J19&gt;0,(J19*I$3+K19*10/3)/K$3,K19*10/3*(1-0.1*I$3)),IF(J19&gt;10,J19*0.9,J19))</f>
        <v>90.54</v>
      </c>
      <c r="M19" s="57">
        <v>30</v>
      </c>
      <c r="N19" s="53">
        <f>IF(M19&gt;0,IF(L19&gt;0,(L19*K$3+M19*10/3)/M$3,M19*10/3*(1-0.1*K$3)),IF(L19&gt;10,L19*0.9,L19))</f>
        <v>92.116666666666674</v>
      </c>
      <c r="O19" s="56"/>
      <c r="P19" s="46">
        <f>IF(O19&gt;0,IF(N19&gt;0,(N19*M$3+O19*10/3)/O$3,O19*10/3*(1-0.1*M$3)),IF(N19&gt;10,N19*0.9,N19))</f>
        <v>82.905000000000015</v>
      </c>
      <c r="Q19" s="57"/>
      <c r="R19" s="49">
        <f>IF(Q19&gt;0,IF(P19&gt;0,(P19*O$3+Q19*10/3)/Q$3,Q19*10/3*(1-0.1*O$3)),IF(P19&gt;10,P19*0.9,P19))</f>
        <v>74.614500000000021</v>
      </c>
      <c r="S19" s="55"/>
      <c r="T19" s="46">
        <f>IF(S19&gt;0,IF(R19&gt;0,(R19*Q$3+S19*10/3)/S$3,S19*10/3*(1-0.1*Q$3)),IF(R19&gt;10,R19*0.9,R19))</f>
        <v>67.153050000000022</v>
      </c>
      <c r="U19" s="58"/>
      <c r="V19" s="59">
        <f>IF(U19&gt;0,IF(T19&gt;0,(T19*S$3+U19*10/3)/U$3,U19*10/3*(1-0.1*S$3)),IF(T19&gt;10,T19*0.9,T19))</f>
        <v>60.437745000000021</v>
      </c>
      <c r="W19" s="3"/>
      <c r="X19" s="3"/>
    </row>
    <row r="20" spans="1:24" ht="35.25" x14ac:dyDescent="0.45">
      <c r="A20" s="347">
        <f>A19+1</f>
        <v>16</v>
      </c>
      <c r="B20" s="379" t="s">
        <v>63</v>
      </c>
      <c r="C20" s="31">
        <v>40.700000000000003</v>
      </c>
      <c r="D20" s="32">
        <f>C20/3*10</f>
        <v>135.66666666666669</v>
      </c>
      <c r="E20" s="33">
        <v>18.899999999999999</v>
      </c>
      <c r="F20" s="32">
        <f>IF(E20&gt;0,IF(D20&gt;0,(D20*C$3+E20*10/3)/E$3,E20*10/3*(1-0.1*C$3)),IF(D20&gt;10,D20*0.9,D20))</f>
        <v>99.333333333333343</v>
      </c>
      <c r="G20" s="34">
        <v>31.2</v>
      </c>
      <c r="H20" s="32">
        <f>IF(G20&gt;0,IF(F20&gt;0,(F20*E$3+G20*10/3)/G$3,G20*10/3*(1-0.1*E$3)),IF(F20&gt;10,F20*0.9,F20))</f>
        <v>100.8888888888889</v>
      </c>
      <c r="I20" s="31"/>
      <c r="J20" s="32">
        <f>IF(I20&gt;0,IF(H20&gt;0,(H20*G$3+I20*10/3)/I$3,I20*10/3*(1-0.1*G$3)),IF(H20&gt;10,H20*0.9,H20))</f>
        <v>90.800000000000011</v>
      </c>
      <c r="K20" s="31"/>
      <c r="L20" s="32">
        <f>IF(K20&gt;0,IF(J20&gt;0,(J20*I$3+K20*10/3)/K$3,K20*10/3*(1-0.1*I$3)),IF(J20&gt;10,J20*0.9,J20))</f>
        <v>81.720000000000013</v>
      </c>
      <c r="M20" s="34">
        <v>30.2</v>
      </c>
      <c r="N20" s="32">
        <f>IF(M20&gt;0,IF(L20&gt;0,(L20*K$3+M20*10/3)/M$3,M20*10/3*(1-0.1*K$3)),IF(L20&gt;10,L20*0.9,L20))</f>
        <v>84.877777777777794</v>
      </c>
      <c r="O20" s="35"/>
      <c r="P20" s="32">
        <f>IF(O20&gt;0,IF(N20&gt;0,(N20*M$3+O20*10/3)/O$3,O20*10/3*(1-0.1*M$3)),IF(N20&gt;10,N20*0.9,N20))</f>
        <v>76.390000000000015</v>
      </c>
      <c r="Q20" s="34"/>
      <c r="R20" s="32">
        <f>IF(Q20&gt;0,IF(P20&gt;0,(P20*O$3+Q20*10/3)/Q$3,Q20*10/3*(1-0.1*O$3)),IF(P20&gt;10,P20*0.9,P20))</f>
        <v>68.751000000000019</v>
      </c>
      <c r="S20" s="60"/>
      <c r="T20" s="36">
        <f>IF(S20&gt;0,IF(R20&gt;0,(R20*Q$3+S20*10/3)/S$3,S20*10/3*(1-0.1*Q$3)),IF(R20&gt;10,R20*0.9,R20))</f>
        <v>61.875900000000016</v>
      </c>
      <c r="U20" s="61"/>
      <c r="V20" s="38">
        <f>IF(U20&gt;0,IF(T20&gt;0,(T20*S$3+U20*10/3)/U$3,U20*10/3*(1-0.1*S$3)),IF(T20&gt;10,T20*0.9,T20))</f>
        <v>55.688310000000016</v>
      </c>
      <c r="W20" s="3"/>
      <c r="X20" s="3"/>
    </row>
    <row r="21" spans="1:24" ht="35.25" x14ac:dyDescent="0.45">
      <c r="A21" s="83">
        <f>A20+1</f>
        <v>17</v>
      </c>
      <c r="B21" s="350" t="s">
        <v>83</v>
      </c>
      <c r="C21" s="41"/>
      <c r="D21" s="46">
        <f>C21/3*10</f>
        <v>0</v>
      </c>
      <c r="E21" s="43"/>
      <c r="F21" s="42">
        <f>IF(E21&gt;0,IF(D21&gt;0,(D21*C$3+E21*10/3)/E$3,E21*10/3*(1-0.1*C$3)),IF(D21&gt;10,D21*0.9,D21))</f>
        <v>0</v>
      </c>
      <c r="G21" s="44"/>
      <c r="H21" s="42">
        <f>IF(G21&gt;0,IF(F21&gt;0,(F21*E$3+G21*10/3)/G$3,G21*10/3*(1-0.1*E$3)),IF(F21&gt;10,F21*0.9,F21))</f>
        <v>0</v>
      </c>
      <c r="I21" s="41"/>
      <c r="J21" s="42">
        <f>IF(I21&gt;0,IF(H21&gt;0,(H21*G$3+I21*10/3)/I$3,I21*10/3*(1-0.1*G$3)),IF(H21&gt;10,H21*0.9,H21))</f>
        <v>0</v>
      </c>
      <c r="K21" s="41">
        <v>32</v>
      </c>
      <c r="L21" s="42">
        <f>IF(K21&gt;0,IF(J21&gt;0,(J21*I$3+K21*10/3)/K$3,K21*10/3*(1-0.1*I$3)),IF(J21&gt;10,J21*0.9,J21))</f>
        <v>64</v>
      </c>
      <c r="M21" s="44">
        <v>32.4</v>
      </c>
      <c r="N21" s="42">
        <f>IF(M21&gt;0,IF(L21&gt;0,(L21*K$3+M21*10/3)/M$3,M21*10/3*(1-0.1*K$3)),IF(L21&gt;10,L21*0.9,L21))</f>
        <v>71.333333333333329</v>
      </c>
      <c r="O21" s="45"/>
      <c r="P21" s="46">
        <f>IF(O21&gt;0,IF(N21&gt;0,(N21*M$3+O21*10/3)/O$3,O21*10/3*(1-0.1*M$3)),IF(N21&gt;10,N21*0.9,N21))</f>
        <v>64.2</v>
      </c>
      <c r="Q21" s="44"/>
      <c r="R21" s="46">
        <f>IF(Q21&gt;0,IF(P21&gt;0,(P21*O$3+Q21*10/3)/Q$3,Q21*10/3*(1-0.1*O$3)),IF(P21&gt;10,P21*0.9,P21))</f>
        <v>57.78</v>
      </c>
      <c r="S21" s="44"/>
      <c r="T21" s="42">
        <f>IF(S21&gt;0,IF(R21&gt;0,(R21*Q$3+S21*10/3)/S$3,S21*10/3*(1-0.1*Q$3)),IF(R21&gt;10,R21*0.9,R21))</f>
        <v>52.002000000000002</v>
      </c>
      <c r="U21" s="47"/>
      <c r="V21" s="48">
        <f>IF(U21&gt;0,IF(T21&gt;0,(T21*S$3+U21*10/3)/U$3,U21*10/3*(1-0.1*S$3)),IF(T21&gt;10,T21*0.9,T21))</f>
        <v>46.8018</v>
      </c>
      <c r="W21" s="3"/>
      <c r="X21" s="3"/>
    </row>
    <row r="22" spans="1:24" ht="35.25" x14ac:dyDescent="0.45">
      <c r="A22" s="83">
        <f>A21+1</f>
        <v>18</v>
      </c>
      <c r="B22" s="40" t="s">
        <v>62</v>
      </c>
      <c r="C22" s="41">
        <v>30</v>
      </c>
      <c r="D22" s="42">
        <f>C22/3*10</f>
        <v>100</v>
      </c>
      <c r="E22" s="43"/>
      <c r="F22" s="42">
        <f>IF(E22&gt;0,IF(D22&gt;0,(D22*C$3+E22*10/3)/E$3,E22*10/3*(1-0.1*C$3)),IF(D22&gt;10,D22*0.9,D22))</f>
        <v>90</v>
      </c>
      <c r="G22" s="41"/>
      <c r="H22" s="42">
        <f>IF(G22&gt;0,IF(F22&gt;0,(F22*E$3+G22*10/3)/G$3,G22*10/3*(1-0.1*E$3)),IF(F22&gt;10,F22*0.9,F22))</f>
        <v>81</v>
      </c>
      <c r="I22" s="41"/>
      <c r="J22" s="42">
        <f>IF(I22&gt;0,IF(H22&gt;0,(H22*G$3+I22*10/3)/I$3,I22*10/3*(1-0.1*G$3)),IF(H22&gt;10,H22*0.9,H22))</f>
        <v>72.900000000000006</v>
      </c>
      <c r="K22" s="41"/>
      <c r="L22" s="42">
        <f>IF(K22&gt;0,IF(J22&gt;0,(J22*I$3+K22*10/3)/K$3,K22*10/3*(1-0.1*I$3)),IF(J22&gt;10,J22*0.9,J22))</f>
        <v>65.610000000000014</v>
      </c>
      <c r="M22" s="44"/>
      <c r="N22" s="42">
        <f>IF(M22&gt;0,IF(L22&gt;0,(L22*K$3+M22*10/3)/M$3,M22*10/3*(1-0.1*K$3)),IF(L22&gt;10,L22*0.9,L22))</f>
        <v>59.049000000000014</v>
      </c>
      <c r="O22" s="45">
        <v>27.5</v>
      </c>
      <c r="P22" s="46">
        <f>IF(O22&gt;0,IF(N22&gt;0,(N22*M$3+O22*10/3)/O$3,O22*10/3*(1-0.1*M$3)),IF(N22&gt;10,N22*0.9,N22))</f>
        <v>63.70866666666668</v>
      </c>
      <c r="Q22" s="44"/>
      <c r="R22" s="46">
        <f>IF(Q22&gt;0,IF(P22&gt;0,(P22*O$3+Q22*10/3)/Q$3,Q22*10/3*(1-0.1*O$3)),IF(P22&gt;10,P22*0.9,P22))</f>
        <v>57.337800000000016</v>
      </c>
      <c r="S22" s="44">
        <v>31</v>
      </c>
      <c r="T22" s="49">
        <f>IF(S22&gt;0,IF(R22&gt;0,(R22*Q$3+S22*10/3)/S$3,S22*10/3*(1-0.1*Q$3)),IF(R22&gt;10,R22*0.9,R22))</f>
        <v>62.448414814814832</v>
      </c>
      <c r="U22" s="47"/>
      <c r="V22" s="48">
        <f>IF(U22&gt;0,IF(T22&gt;0,(T22*S$3+U22*10/3)/U$3,U22*10/3*(1-0.1*S$3)),IF(T22&gt;10,T22*0.9,T22))</f>
        <v>56.203573333333352</v>
      </c>
      <c r="W22" s="3"/>
      <c r="X22" s="3"/>
    </row>
    <row r="23" spans="1:24" ht="35.25" x14ac:dyDescent="0.45">
      <c r="A23" s="83">
        <f>A22+1</f>
        <v>19</v>
      </c>
      <c r="B23" s="350" t="s">
        <v>86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>IF(I23&gt;0,IF(H23&gt;0,(H23*G$3+I23*10/3)/I$3,I23*10/3*(1-0.1*G$3)),IF(H23&gt;10,H23*0.9,H23))</f>
        <v>0</v>
      </c>
      <c r="K23" s="44">
        <v>37.4</v>
      </c>
      <c r="L23" s="42">
        <f>IF(K23&gt;0,IF(J23&gt;0,(J23*I$3+K23*10/3)/K$3,K23*10/3*(1-0.1*I$3)),IF(J23&gt;10,J23*0.9,J23))</f>
        <v>74.8</v>
      </c>
      <c r="M23" s="44"/>
      <c r="N23" s="42">
        <f>IF(M23&gt;0,IF(L23&gt;0,(L23*K$3+M23*10/3)/M$3,M23*10/3*(1-0.1*K$3)),IF(L23&gt;10,L23*0.9,L23))</f>
        <v>67.319999999999993</v>
      </c>
      <c r="O23" s="45"/>
      <c r="P23" s="46">
        <f>IF(O23&gt;0,IF(N23&gt;0,(N23*M$3+O23*10/3)/O$3,O23*10/3*(1-0.1*M$3)),IF(N23&gt;10,N23*0.9,N23))</f>
        <v>60.587999999999994</v>
      </c>
      <c r="Q23" s="44"/>
      <c r="R23" s="46">
        <f>IF(Q23&gt;0,IF(P23&gt;0,(P23*O$3+Q23*10/3)/Q$3,Q23*10/3*(1-0.1*O$3)),IF(P23&gt;10,P23*0.9,P23))</f>
        <v>54.529199999999996</v>
      </c>
      <c r="S23" s="44"/>
      <c r="T23" s="42">
        <f>IF(S23&gt;0,IF(R23&gt;0,(R23*Q$3+S23*10/3)/S$3,S23*10/3*(1-0.1*Q$3)),IF(R23&gt;10,R23*0.9,R23))</f>
        <v>49.076279999999997</v>
      </c>
      <c r="U23" s="47">
        <v>24.7</v>
      </c>
      <c r="V23" s="48">
        <f>IF(U23&gt;0,IF(T23&gt;0,(T23*S$3+U23*10/3)/U$3,U23*10/3*(1-0.1*S$3)),IF(T23&gt;10,T23*0.9,T23))</f>
        <v>52.401985333333336</v>
      </c>
      <c r="W23" s="3"/>
      <c r="X23" s="3"/>
    </row>
    <row r="24" spans="1:24" ht="36" thickBot="1" x14ac:dyDescent="0.5">
      <c r="A24" s="348">
        <f>A23+1</f>
        <v>20</v>
      </c>
      <c r="B24" s="374" t="s">
        <v>85</v>
      </c>
      <c r="C24" s="54"/>
      <c r="D24" s="51">
        <f>C24/3*10</f>
        <v>0</v>
      </c>
      <c r="E24" s="71"/>
      <c r="F24" s="51">
        <f>IF(E24&gt;0,IF(D24&gt;0,(D24*C$3+E24*10/3)/E$3,E24*10/3*(1-0.1*C$3)),IF(D24&gt;10,D24*0.9,D24))</f>
        <v>0</v>
      </c>
      <c r="G24" s="54"/>
      <c r="H24" s="51">
        <f>IF(G24&gt;0,IF(F24&gt;0,(F24*E$3+G24*10/3)/G$3,G24*10/3*(1-0.1*E$3)),IF(F24&gt;10,F24*0.9,F24))</f>
        <v>0</v>
      </c>
      <c r="I24" s="58"/>
      <c r="J24" s="51">
        <f>IF(I24&gt;0,IF(H24&gt;0,(H24*G$3+I24*10/3)/I$3,I24*10/3*(1-0.1*G$3)),IF(H24&gt;10,H24*0.9,H24))</f>
        <v>0</v>
      </c>
      <c r="K24" s="54">
        <v>34</v>
      </c>
      <c r="L24" s="51">
        <f>IF(K24&gt;0,IF(J24&gt;0,(J24*I$3+K24*10/3)/K$3,K24*10/3*(1-0.1*I$3)),IF(J24&gt;10,J24*0.9,J24))</f>
        <v>68</v>
      </c>
      <c r="M24" s="55"/>
      <c r="N24" s="51">
        <f>IF(M24&gt;0,IF(L24&gt;0,(L24*K$3+M24*10/3)/M$3,M24*10/3*(1-0.1*K$3)),IF(L24&gt;10,L24*0.9,L24))</f>
        <v>61.2</v>
      </c>
      <c r="O24" s="63"/>
      <c r="P24" s="46">
        <f>IF(O24&gt;0,IF(N24&gt;0,(N24*M$3+O24*10/3)/O$3,O24*10/3*(1-0.1*M$3)),IF(N24&gt;10,N24*0.9,N24))</f>
        <v>55.080000000000005</v>
      </c>
      <c r="Q24" s="55"/>
      <c r="R24" s="64">
        <f>IF(Q24&gt;0,IF(P24&gt;0,(P24*O$3+Q24*10/3)/Q$3,Q24*10/3*(1-0.1*O$3)),IF(P24&gt;10,P24*0.9,P24))</f>
        <v>49.572000000000003</v>
      </c>
      <c r="S24" s="57"/>
      <c r="T24" s="46">
        <f>IF(S24&gt;0,IF(R24&gt;0,(R24*Q$3+S24*10/3)/S$3,S24*10/3*(1-0.1*Q$3)),IF(R24&gt;10,R24*0.9,R24))</f>
        <v>44.614800000000002</v>
      </c>
      <c r="U24" s="65"/>
      <c r="V24" s="59">
        <f>IF(U24&gt;0,IF(T24&gt;0,(T24*S$3+U24*10/3)/U$3,U24*10/3*(1-0.1*S$3)),IF(T24&gt;10,T24*0.9,T24))</f>
        <v>40.153320000000001</v>
      </c>
      <c r="W24" s="3"/>
      <c r="X24" s="3"/>
    </row>
    <row r="25" spans="1:24" ht="36" thickBot="1" x14ac:dyDescent="0.5">
      <c r="A25" s="347">
        <f>A24+1</f>
        <v>21</v>
      </c>
      <c r="B25" s="365" t="s">
        <v>60</v>
      </c>
      <c r="C25" s="33">
        <v>24.900000000000002</v>
      </c>
      <c r="D25" s="32">
        <f>C25/3*10</f>
        <v>83</v>
      </c>
      <c r="E25" s="33">
        <v>27.7</v>
      </c>
      <c r="F25" s="360">
        <f>IF(E25&gt;0,IF(D25&gt;0,(D25*C$3+E25*10/3)/E$3,E25*10/3*(1-0.1*C$3)),IF(D25&gt;10,D25*0.9,D25))</f>
        <v>87.666666666666657</v>
      </c>
      <c r="G25" s="34"/>
      <c r="H25" s="32">
        <f>IF(G25&gt;0,IF(F25&gt;0,(F25*E$3+G25*10/3)/G$3,G25*10/3*(1-0.1*E$3)),IF(F25&gt;10,F25*0.9,F25))</f>
        <v>78.899999999999991</v>
      </c>
      <c r="I25" s="33"/>
      <c r="J25" s="32">
        <f>IF(I25&gt;0,IF(H25&gt;0,(H25*G$3+I25*10/3)/I$3,I25*10/3*(1-0.1*G$3)),IF(H25&gt;10,H25*0.9,H25))</f>
        <v>71.009999999999991</v>
      </c>
      <c r="K25" s="31"/>
      <c r="L25" s="32">
        <f>IF(K25&gt;0,IF(J25&gt;0,(J25*I$3+K25*10/3)/K$3,K25*10/3*(1-0.1*I$3)),IF(J25&gt;10,J25*0.9,J25))</f>
        <v>63.908999999999992</v>
      </c>
      <c r="M25" s="60"/>
      <c r="N25" s="46">
        <f>IF(M25&gt;0,IF(L25&gt;0,(L25*K$3+M25*10/3)/M$3,M25*10/3*(1-0.1*K$3)),IF(L25&gt;10,L25*0.9,L25))</f>
        <v>57.518099999999997</v>
      </c>
      <c r="O25" s="67"/>
      <c r="P25" s="32">
        <f>IF(O25&gt;0,IF(N25&gt;0,(N25*M$3+O25*10/3)/O$3,O25*10/3*(1-0.1*M$3)),IF(N25&gt;10,N25*0.9,N25))</f>
        <v>51.766289999999998</v>
      </c>
      <c r="Q25" s="60"/>
      <c r="R25" s="46">
        <f>IF(Q25&gt;0,IF(P25&gt;0,(P25*O$3+Q25*10/3)/Q$3,Q25*10/3*(1-0.1*O$3)),IF(P25&gt;10,P25*0.9,P25))</f>
        <v>46.589661</v>
      </c>
      <c r="S25" s="34"/>
      <c r="T25" s="36">
        <f>IF(S25&gt;0,IF(R25&gt;0,(R25*Q$3+S25*10/3)/S$3,S25*10/3*(1-0.1*Q$3)),IF(R25&gt;10,R25*0.9,R25))</f>
        <v>41.930694899999999</v>
      </c>
      <c r="U25" s="37"/>
      <c r="V25" s="38">
        <f>IF(U25&gt;0,IF(T25&gt;0,(T25*S$3+U25*10/3)/U$3,U25*10/3*(1-0.1*S$3)),IF(T25&gt;10,T25*0.9,T25))</f>
        <v>37.73762541</v>
      </c>
      <c r="W25" s="3"/>
      <c r="X25" s="3"/>
    </row>
    <row r="26" spans="1:24" ht="35.25" x14ac:dyDescent="0.45">
      <c r="A26" s="83">
        <f>A25+1</f>
        <v>22</v>
      </c>
      <c r="B26" s="364" t="s">
        <v>84</v>
      </c>
      <c r="C26" s="43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3"/>
      <c r="J26" s="42">
        <f>IF(I26&gt;0,IF(H26&gt;0,(H26*G$3+I26*10/3)/I$3,I26*10/3*(1-0.1*G$3)),IF(H26&gt;10,H26*0.9,H26))</f>
        <v>0</v>
      </c>
      <c r="K26" s="41">
        <v>31.3</v>
      </c>
      <c r="L26" s="42">
        <f>IF(K26&gt;0,IF(J26&gt;0,(J26*I$3+K26*10/3)/K$3,K26*10/3*(1-0.1*I$3)),IF(J26&gt;10,J26*0.9,J26))</f>
        <v>62.599999999999994</v>
      </c>
      <c r="M26" s="44"/>
      <c r="N26" s="42">
        <f>IF(M26&gt;0,IF(L26&gt;0,(L26*K$3+M26*10/3)/M$3,M26*10/3*(1-0.1*K$3)),IF(L26&gt;10,L26*0.9,L26))</f>
        <v>56.339999999999996</v>
      </c>
      <c r="O26" s="45"/>
      <c r="P26" s="46">
        <f>IF(O26&gt;0,IF(N26&gt;0,(N26*M$3+O26*10/3)/O$3,O26*10/3*(1-0.1*M$3)),IF(N26&gt;10,N26*0.9,N26))</f>
        <v>50.705999999999996</v>
      </c>
      <c r="Q26" s="44"/>
      <c r="R26" s="46">
        <f>IF(Q26&gt;0,IF(P26&gt;0,(P26*O$3+Q26*10/3)/Q$3,Q26*10/3*(1-0.1*O$3)),IF(P26&gt;10,P26*0.9,P26))</f>
        <v>45.635399999999997</v>
      </c>
      <c r="S26" s="44"/>
      <c r="T26" s="42">
        <f>IF(S26&gt;0,IF(R26&gt;0,(R26*Q$3+S26*10/3)/S$3,S26*10/3*(1-0.1*Q$3)),IF(R26&gt;10,R26*0.9,R26))</f>
        <v>41.071860000000001</v>
      </c>
      <c r="U26" s="47"/>
      <c r="V26" s="48">
        <f>IF(U26&gt;0,IF(T26&gt;0,(T26*S$3+U26*10/3)/U$3,U26*10/3*(1-0.1*S$3)),IF(T26&gt;10,T26*0.9,T26))</f>
        <v>36.964674000000002</v>
      </c>
      <c r="W26" s="3"/>
      <c r="X26" s="3"/>
    </row>
    <row r="27" spans="1:24" ht="35.25" x14ac:dyDescent="0.45">
      <c r="A27" s="83">
        <f>A26+1</f>
        <v>23</v>
      </c>
      <c r="B27" s="350" t="s">
        <v>87</v>
      </c>
      <c r="C27" s="43"/>
      <c r="D27" s="42">
        <f>C27/3*10</f>
        <v>0</v>
      </c>
      <c r="E27" s="43"/>
      <c r="F27" s="42">
        <f>IF(E27&gt;0,IF(D27&gt;0,(D27*C$3+E27*10/3)/E$3,E27*10/3*(1-0.1*C$3)),IF(D27&gt;10,D27*0.9,D27))</f>
        <v>0</v>
      </c>
      <c r="G27" s="44"/>
      <c r="H27" s="42">
        <f>IF(G27&gt;0,IF(F27&gt;0,(F27*E$3+G27*10/3)/G$3,G27*10/3*(1-0.1*E$3)),IF(F27&gt;10,F27*0.9,F27))</f>
        <v>0</v>
      </c>
      <c r="I27" s="43"/>
      <c r="J27" s="42">
        <f>IF(I27&gt;0,IF(H27&gt;0,(H27*G$3+I27*10/3)/I$3,I27*10/3*(1-0.1*G$3)),IF(H27&gt;10,H27*0.9,H27))</f>
        <v>0</v>
      </c>
      <c r="K27" s="41">
        <v>30.5</v>
      </c>
      <c r="L27" s="42">
        <f>IF(K27&gt;0,IF(J27&gt;0,(J27*I$3+K27*10/3)/K$3,K27*10/3*(1-0.1*I$3)),IF(J27&gt;10,J27*0.9,J27))</f>
        <v>61</v>
      </c>
      <c r="M27" s="44"/>
      <c r="N27" s="42">
        <f>IF(M27&gt;0,IF(L27&gt;0,(L27*K$3+M27*10/3)/M$3,M27*10/3*(1-0.1*K$3)),IF(L27&gt;10,L27*0.9,L27))</f>
        <v>54.9</v>
      </c>
      <c r="O27" s="75"/>
      <c r="P27" s="46">
        <f>IF(O27&gt;0,IF(N27&gt;0,(N27*M$3+O27*10/3)/O$3,O27*10/3*(1-0.1*M$3)),IF(N27&gt;10,N27*0.9,N27))</f>
        <v>49.41</v>
      </c>
      <c r="Q27" s="44"/>
      <c r="R27" s="46">
        <f>IF(Q27&gt;0,IF(P27&gt;0,(P27*O$3+Q27*10/3)/Q$3,Q27*10/3*(1-0.1*O$3)),IF(P27&gt;10,P27*0.9,P27))</f>
        <v>44.469000000000001</v>
      </c>
      <c r="S27" s="44"/>
      <c r="T27" s="49">
        <f>IF(S27&gt;0,IF(R27&gt;0,(R27*Q$3+S27*10/3)/S$3,S27*10/3*(1-0.1*Q$3)),IF(R27&gt;10,R27*0.9,R27))</f>
        <v>40.022100000000002</v>
      </c>
      <c r="U27" s="47"/>
      <c r="V27" s="48">
        <f>IF(U27&gt;0,IF(T27&gt;0,(T27*S$3+U27*10/3)/U$3,U27*10/3*(1-0.1*S$3)),IF(T27&gt;10,T27*0.9,T27))</f>
        <v>36.019890000000004</v>
      </c>
      <c r="W27" s="3"/>
      <c r="X27" s="3"/>
    </row>
    <row r="28" spans="1:24" ht="35.25" x14ac:dyDescent="0.45">
      <c r="A28" s="83">
        <f>A27+1</f>
        <v>24</v>
      </c>
      <c r="B28" s="350" t="s">
        <v>68</v>
      </c>
      <c r="C28" s="43"/>
      <c r="D28" s="42">
        <f>C28/3*10</f>
        <v>0</v>
      </c>
      <c r="E28" s="43">
        <v>27.5</v>
      </c>
      <c r="F28" s="42">
        <f>IF(E28&gt;0,IF(D28&gt;0,(D28*C$3+E28*10/3)/E$3,E28*10/3*(1-0.1*C$3)),IF(D28&gt;10,D28*0.9,D28))</f>
        <v>82.5</v>
      </c>
      <c r="G28" s="41"/>
      <c r="H28" s="42">
        <f>IF(G28&gt;0,IF(F28&gt;0,(F28*E$3+G28*10/3)/G$3,G28*10/3*(1-0.1*E$3)),IF(F28&gt;10,F28*0.9,F28))</f>
        <v>74.25</v>
      </c>
      <c r="I28" s="43"/>
      <c r="J28" s="42">
        <f>IF(I28&gt;0,IF(H28&gt;0,(H28*G$3+I28*10/3)/I$3,I28*10/3*(1-0.1*G$3)),IF(H28&gt;10,H28*0.9,H28))</f>
        <v>66.825000000000003</v>
      </c>
      <c r="K28" s="41"/>
      <c r="L28" s="42">
        <f>IF(K28&gt;0,IF(J28&gt;0,(J28*I$3+K28*10/3)/K$3,K28*10/3*(1-0.1*I$3)),IF(J28&gt;10,J28*0.9,J28))</f>
        <v>60.142500000000005</v>
      </c>
      <c r="M28" s="44"/>
      <c r="N28" s="42">
        <f>IF(M28&gt;0,IF(L28&gt;0,(L28*K$3+M28*10/3)/M$3,M28*10/3*(1-0.1*K$3)),IF(L28&gt;10,L28*0.9,L28))</f>
        <v>54.128250000000008</v>
      </c>
      <c r="O28" s="45"/>
      <c r="P28" s="46">
        <f>IF(O28&gt;0,IF(N28&gt;0,(N28*M$3+O28*10/3)/O$3,O28*10/3*(1-0.1*M$3)),IF(N28&gt;10,N28*0.9,N28))</f>
        <v>48.71542500000001</v>
      </c>
      <c r="Q28" s="44"/>
      <c r="R28" s="46">
        <f>IF(Q28&gt;0,IF(P28&gt;0,(P28*O$3+Q28*10/3)/Q$3,Q28*10/3*(1-0.1*O$3)),IF(P28&gt;10,P28*0.9,P28))</f>
        <v>43.843882500000014</v>
      </c>
      <c r="S28" s="44"/>
      <c r="T28" s="42">
        <f>IF(S28&gt;0,IF(R28&gt;0,(R28*Q$3+S28*10/3)/S$3,S28*10/3*(1-0.1*Q$3)),IF(R28&gt;10,R28*0.9,R28))</f>
        <v>39.459494250000013</v>
      </c>
      <c r="U28" s="47"/>
      <c r="V28" s="48">
        <f>IF(U28&gt;0,IF(T28&gt;0,(T28*S$3+U28*10/3)/U$3,U28*10/3*(1-0.1*S$3)),IF(T28&gt;10,T28*0.9,T28))</f>
        <v>35.513544825000011</v>
      </c>
      <c r="W28" s="3"/>
      <c r="X28" s="3"/>
    </row>
    <row r="29" spans="1:24" ht="36" thickBot="1" x14ac:dyDescent="0.5">
      <c r="A29" s="348">
        <f>A28+1</f>
        <v>25</v>
      </c>
      <c r="B29" s="363" t="s">
        <v>77</v>
      </c>
      <c r="C29" s="71"/>
      <c r="D29" s="51">
        <f>C29/3*10</f>
        <v>0</v>
      </c>
      <c r="E29" s="71"/>
      <c r="F29" s="51">
        <f>IF(E29&gt;0,IF(D29&gt;0,(D29*C$3+E29*10/3)/E$3,E29*10/3*(1-0.1*C$3)),IF(D29&gt;10,D29*0.9,D29))</f>
        <v>0</v>
      </c>
      <c r="G29" s="54">
        <v>26.5</v>
      </c>
      <c r="H29" s="51">
        <f>IF(G29&gt;0,IF(F29&gt;0,(F29*E$3+G29*10/3)/G$3,G29*10/3*(1-0.1*E$3)),IF(F29&gt;10,F29*0.9,F29))</f>
        <v>70.666666666666671</v>
      </c>
      <c r="I29" s="63"/>
      <c r="J29" s="51">
        <f>IF(I29&gt;0,IF(H29&gt;0,(H29*G$3+I29*10/3)/I$3,I29*10/3*(1-0.1*G$3)),IF(H29&gt;10,H29*0.9,H29))</f>
        <v>63.600000000000009</v>
      </c>
      <c r="K29" s="55"/>
      <c r="L29" s="51">
        <f>IF(K29&gt;0,IF(J29&gt;0,(J29*I$3+K29*10/3)/K$3,K29*10/3*(1-0.1*I$3)),IF(J29&gt;10,J29*0.9,J29))</f>
        <v>57.240000000000009</v>
      </c>
      <c r="M29" s="57"/>
      <c r="N29" s="53">
        <f>IF(M29&gt;0,IF(L29&gt;0,(L29*K$3+M29*10/3)/M$3,M29*10/3*(1-0.1*K$3)),IF(L29&gt;10,L29*0.9,L29))</f>
        <v>51.516000000000012</v>
      </c>
      <c r="O29" s="56"/>
      <c r="P29" s="46">
        <f>IF(O29&gt;0,IF(N29&gt;0,(N29*M$3+O29*10/3)/O$3,O29*10/3*(1-0.1*M$3)),IF(N29&gt;10,N29*0.9,N29))</f>
        <v>46.36440000000001</v>
      </c>
      <c r="Q29" s="57"/>
      <c r="R29" s="49">
        <f>IF(Q29&gt;0,IF(P29&gt;0,(P29*O$3+Q29*10/3)/Q$3,Q29*10/3*(1-0.1*O$3)),IF(P29&gt;10,P29*0.9,P29))</f>
        <v>41.72796000000001</v>
      </c>
      <c r="S29" s="55">
        <v>27</v>
      </c>
      <c r="T29" s="46">
        <f>IF(S29&gt;0,IF(R29&gt;0,(R29*Q$3+S29*10/3)/S$3,S29*10/3*(1-0.1*Q$3)),IF(R29&gt;10,R29*0.9,R29))</f>
        <v>47.09152000000001</v>
      </c>
      <c r="U29" s="58">
        <v>18.899999999999999</v>
      </c>
      <c r="V29" s="59">
        <f>IF(U29&gt;0,IF(T29&gt;0,(T29*S$3+U29*10/3)/U$3,U29*10/3*(1-0.1*S$3)),IF(T29&gt;10,T29*0.9,T29))</f>
        <v>48.682368000000011</v>
      </c>
      <c r="W29" s="3"/>
      <c r="X29" s="3"/>
    </row>
    <row r="30" spans="1:24" ht="36" thickBot="1" x14ac:dyDescent="0.5">
      <c r="A30" s="347">
        <f>A29+1</f>
        <v>26</v>
      </c>
      <c r="B30" s="362" t="s">
        <v>72</v>
      </c>
      <c r="C30" s="370"/>
      <c r="D30" s="32">
        <f>C30/3*10</f>
        <v>0</v>
      </c>
      <c r="E30" s="31">
        <v>25.7</v>
      </c>
      <c r="F30" s="32">
        <f>IF(E30&gt;0,IF(D30&gt;0,(D30*C$3+E30*10/3)/E$3,E30*10/3*(1-0.1*C$3)),IF(D30&gt;10,D30*0.9,D30))</f>
        <v>77.100000000000009</v>
      </c>
      <c r="G30" s="31"/>
      <c r="H30" s="32">
        <f>IF(G30&gt;0,IF(F30&gt;0,(F30*E$3+G30*10/3)/G$3,G30*10/3*(1-0.1*E$3)),IF(F30&gt;10,F30*0.9,F30))</f>
        <v>69.390000000000015</v>
      </c>
      <c r="I30" s="31"/>
      <c r="J30" s="32">
        <f>IF(I30&gt;0,IF(H30&gt;0,(H30*G$3+I30*10/3)/I$3,I30*10/3*(1-0.1*G$3)),IF(H30&gt;10,H30*0.9,H30))</f>
        <v>62.451000000000015</v>
      </c>
      <c r="K30" s="31"/>
      <c r="L30" s="32">
        <f>IF(K30&gt;0,IF(J30&gt;0,(J30*I$3+K30*10/3)/K$3,K30*10/3*(1-0.1*I$3)),IF(J30&gt;10,J30*0.9,J30))</f>
        <v>56.205900000000014</v>
      </c>
      <c r="M30" s="34"/>
      <c r="N30" s="42">
        <f>IF(M30&gt;0,IF(L30&gt;0,(L30*K$3+M30*10/3)/M$3,M30*10/3*(1-0.1*K$3)),IF(L30&gt;10,L30*0.9,L30))</f>
        <v>50.585310000000014</v>
      </c>
      <c r="O30" s="35"/>
      <c r="P30" s="32">
        <f>IF(O30&gt;0,IF(N30&gt;0,(N30*M$3+O30*10/3)/O$3,O30*10/3*(1-0.1*M$3)),IF(N30&gt;10,N30*0.9,N30))</f>
        <v>45.526779000000012</v>
      </c>
      <c r="Q30" s="34"/>
      <c r="R30" s="32">
        <f>IF(Q30&gt;0,IF(P30&gt;0,(P30*O$3+Q30*10/3)/Q$3,Q30*10/3*(1-0.1*O$3)),IF(P30&gt;10,P30*0.9,P30))</f>
        <v>40.974101100000013</v>
      </c>
      <c r="S30" s="60"/>
      <c r="T30" s="36">
        <f>IF(S30&gt;0,IF(R30&gt;0,(R30*Q$3+S30*10/3)/S$3,S30*10/3*(1-0.1*Q$3)),IF(R30&gt;10,R30*0.9,R30))</f>
        <v>36.876690990000014</v>
      </c>
      <c r="U30" s="61"/>
      <c r="V30" s="38">
        <f>IF(U30&gt;0,IF(T30&gt;0,(T30*S$3+U30*10/3)/U$3,U30*10/3*(1-0.1*S$3)),IF(T30&gt;10,T30*0.9,T30))</f>
        <v>33.189021891000017</v>
      </c>
      <c r="W30" s="3"/>
      <c r="X30" s="3"/>
    </row>
    <row r="31" spans="1:24" ht="36" thickBot="1" x14ac:dyDescent="0.5">
      <c r="A31" s="83">
        <f>A30+1</f>
        <v>27</v>
      </c>
      <c r="B31" s="358" t="s">
        <v>82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4">
        <v>26.5</v>
      </c>
      <c r="J31" s="42">
        <f>IF(I31&gt;0,IF(H31&gt;0,(H31*G$3+I31*10/3)/I$3,I31*10/3*(1-0.1*G$3)),IF(H31&gt;10,H31*0.9,H31))</f>
        <v>61.833333333333329</v>
      </c>
      <c r="K31" s="41"/>
      <c r="L31" s="42">
        <f>IF(K31&gt;0,IF(J31&gt;0,(J31*I$3+K31*10/3)/K$3,K31*10/3*(1-0.1*I$3)),IF(J31&gt;10,J31*0.9,J31))</f>
        <v>55.65</v>
      </c>
      <c r="M31" s="68"/>
      <c r="N31" s="42">
        <f>IF(M31&gt;0,IF(L31&gt;0,(L31*K$3+M31*10/3)/M$3,M31*10/3*(1-0.1*K$3)),IF(L31&gt;10,L31*0.9,L31))</f>
        <v>50.085000000000001</v>
      </c>
      <c r="O31" s="75"/>
      <c r="P31" s="46">
        <f>IF(O31&gt;0,IF(N31&gt;0,(N31*M$3+O31*10/3)/O$3,O31*10/3*(1-0.1*M$3)),IF(N31&gt;10,N31*0.9,N31))</f>
        <v>45.076500000000003</v>
      </c>
      <c r="Q31" s="44"/>
      <c r="R31" s="46">
        <f>IF(Q31&gt;0,IF(P31&gt;0,(P31*O$3+Q31*10/3)/Q$3,Q31*10/3*(1-0.1*O$3)),IF(P31&gt;10,P31*0.9,P31))</f>
        <v>40.568850000000005</v>
      </c>
      <c r="S31" s="44"/>
      <c r="T31" s="42">
        <f>IF(S31&gt;0,IF(R31&gt;0,(R31*Q$3+S31*10/3)/S$3,S31*10/3*(1-0.1*Q$3)),IF(R31&gt;10,R31*0.9,R31))</f>
        <v>36.511965000000004</v>
      </c>
      <c r="U31" s="47"/>
      <c r="V31" s="48">
        <f>IF(U31&gt;0,IF(T31&gt;0,(T31*S$3+U31*10/3)/U$3,U31*10/3*(1-0.1*S$3)),IF(T31&gt;10,T31*0.9,T31))</f>
        <v>32.860768500000006</v>
      </c>
      <c r="W31" s="3"/>
      <c r="X31" s="3"/>
    </row>
    <row r="32" spans="1:24" ht="36" thickBot="1" x14ac:dyDescent="0.5">
      <c r="A32" s="83">
        <f>A31+1</f>
        <v>28</v>
      </c>
      <c r="B32" s="95" t="s">
        <v>74</v>
      </c>
      <c r="C32" s="43"/>
      <c r="D32" s="32">
        <f>C32/3*10</f>
        <v>0</v>
      </c>
      <c r="E32" s="41"/>
      <c r="F32" s="32">
        <f>IF(E32&gt;0,IF(D32&gt;0,(D32*C$3+E32*10/3)/E$3,E32*10/3*(1-0.1*C$3)),IF(D32&gt;10,D32*0.9,D32))</f>
        <v>0</v>
      </c>
      <c r="G32" s="41">
        <v>24.8</v>
      </c>
      <c r="H32" s="42">
        <f>IF(G32&gt;0,IF(F32&gt;0,(F32*E$3+G32*10/3)/G$3,G32*10/3*(1-0.1*E$3)),IF(F32&gt;10,F32*0.9,F32))</f>
        <v>66.13333333333334</v>
      </c>
      <c r="I32" s="41"/>
      <c r="J32" s="42">
        <f>IF(I32&gt;0,IF(H32&gt;0,(H32*G$3+I32*10/3)/I$3,I32*10/3*(1-0.1*G$3)),IF(H32&gt;10,H32*0.9,H32))</f>
        <v>59.52000000000001</v>
      </c>
      <c r="K32" s="41"/>
      <c r="L32" s="42">
        <f>IF(K32&gt;0,IF(J32&gt;0,(J32*I$3+K32*10/3)/K$3,K32*10/3*(1-0.1*I$3)),IF(J32&gt;10,J32*0.9,J32))</f>
        <v>53.568000000000012</v>
      </c>
      <c r="M32" s="44"/>
      <c r="N32" s="42">
        <f>IF(M32&gt;0,IF(L32&gt;0,(L32*K$3+M32*10/3)/M$3,M32*10/3*(1-0.1*K$3)),IF(L32&gt;10,L32*0.9,L32))</f>
        <v>48.211200000000012</v>
      </c>
      <c r="O32" s="45"/>
      <c r="P32" s="46">
        <f>IF(O32&gt;0,IF(N32&gt;0,(N32*M$3+O32*10/3)/O$3,O32*10/3*(1-0.1*M$3)),IF(N32&gt;10,N32*0.9,N32))</f>
        <v>43.390080000000012</v>
      </c>
      <c r="Q32" s="44"/>
      <c r="R32" s="46">
        <f>IF(Q32&gt;0,IF(P32&gt;0,(P32*O$3+Q32*10/3)/Q$3,Q32*10/3*(1-0.1*O$3)),IF(P32&gt;10,P32*0.9,P32))</f>
        <v>39.051072000000012</v>
      </c>
      <c r="S32" s="44"/>
      <c r="T32" s="49">
        <f>IF(S32&gt;0,IF(R32&gt;0,(R32*Q$3+S32*10/3)/S$3,S32*10/3*(1-0.1*Q$3)),IF(R32&gt;10,R32*0.9,R32))</f>
        <v>35.145964800000009</v>
      </c>
      <c r="U32" s="47"/>
      <c r="V32" s="48">
        <f>IF(U32&gt;0,IF(T32&gt;0,(T32*S$3+U32*10/3)/U$3,U32*10/3*(1-0.1*S$3)),IF(T32&gt;10,T32*0.9,T32))</f>
        <v>31.631368320000007</v>
      </c>
      <c r="W32" s="3"/>
      <c r="X32" s="3"/>
    </row>
    <row r="33" spans="1:24" ht="35.25" x14ac:dyDescent="0.45">
      <c r="A33" s="83">
        <f>A32+1</f>
        <v>29</v>
      </c>
      <c r="B33" s="366" t="s">
        <v>89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4"/>
      <c r="H33" s="42">
        <f>IF(G33&gt;0,IF(F33&gt;0,(F33*E$3+G33*10/3)/G$3,G33*10/3*(1-0.1*E$3)),IF(F33&gt;10,F33*0.9,F33))</f>
        <v>0</v>
      </c>
      <c r="I33" s="68"/>
      <c r="J33" s="42">
        <f>IF(I33&gt;0,IF(H33&gt;0,(H33*G$3+I33*10/3)/I$3,I33*10/3*(1-0.1*G$3)),IF(H33&gt;10,H33*0.9,H33))</f>
        <v>0</v>
      </c>
      <c r="K33" s="41"/>
      <c r="L33" s="42">
        <f>IF(K33&gt;0,IF(J33&gt;0,(J33*I$3+K33*10/3)/K$3,K33*10/3*(1-0.1*I$3)),IF(J33&gt;10,J33*0.9,J33))</f>
        <v>0</v>
      </c>
      <c r="M33" s="44">
        <v>26.7</v>
      </c>
      <c r="N33" s="42">
        <f>IF(M33&gt;0,IF(L33&gt;0,(L33*K$3+M33*10/3)/M$3,M33*10/3*(1-0.1*K$3)),IF(L33&gt;10,L33*0.9,L33))</f>
        <v>44.5</v>
      </c>
      <c r="O33" s="45"/>
      <c r="P33" s="46">
        <f>IF(O33&gt;0,IF(N33&gt;0,(N33*M$3+O33*10/3)/O$3,O33*10/3*(1-0.1*M$3)),IF(N33&gt;10,N33*0.9,N33))</f>
        <v>40.050000000000004</v>
      </c>
      <c r="Q33" s="44"/>
      <c r="R33" s="46">
        <f>IF(Q33&gt;0,IF(P33&gt;0,(P33*O$3+Q33*10/3)/Q$3,Q33*10/3*(1-0.1*O$3)),IF(P33&gt;10,P33*0.9,P33))</f>
        <v>36.045000000000002</v>
      </c>
      <c r="S33" s="44"/>
      <c r="T33" s="42">
        <f>IF(S33&gt;0,IF(R33&gt;0,(R33*Q$3+S33*10/3)/S$3,S33*10/3*(1-0.1*Q$3)),IF(R33&gt;10,R33*0.9,R33))</f>
        <v>32.4405</v>
      </c>
      <c r="U33" s="47"/>
      <c r="V33" s="48">
        <f>IF(U33&gt;0,IF(T33&gt;0,(T33*S$3+U33*10/3)/U$3,U33*10/3*(1-0.1*S$3)),IF(T33&gt;10,T33*0.9,T33))</f>
        <v>29.196450000000002</v>
      </c>
      <c r="W33" s="3"/>
      <c r="X33" s="3"/>
    </row>
    <row r="34" spans="1:24" ht="39.75" customHeight="1" thickBot="1" x14ac:dyDescent="0.5">
      <c r="A34" s="348">
        <f>A33+1</f>
        <v>30</v>
      </c>
      <c r="B34" s="368" t="s">
        <v>91</v>
      </c>
      <c r="C34" s="71"/>
      <c r="D34" s="51">
        <f>C34/3*10</f>
        <v>0</v>
      </c>
      <c r="E34" s="54"/>
      <c r="F34" s="51">
        <f>IF(E34&gt;0,IF(D34&gt;0,(D34*C$3+E34*10/3)/E$3,E34*10/3*(1-0.1*C$3)),IF(D34&gt;10,D34*0.9,D34))</f>
        <v>0</v>
      </c>
      <c r="G34" s="54"/>
      <c r="H34" s="51">
        <f>IF(G34&gt;0,IF(F34&gt;0,(F34*E$3+G34*10/3)/G$3,G34*10/3*(1-0.1*E$3)),IF(F34&gt;10,F34*0.9,F34))</f>
        <v>0</v>
      </c>
      <c r="I34" s="54"/>
      <c r="J34" s="51">
        <f>IF(I34&gt;0,IF(H34&gt;0,(H34*G$3+I34*10/3)/I$3,I34*10/3*(1-0.1*G$3)),IF(H34&gt;10,H34*0.9,H34))</f>
        <v>0</v>
      </c>
      <c r="K34" s="54"/>
      <c r="L34" s="51">
        <f>IF(K34&gt;0,IF(J34&gt;0,(J34*I$3+K34*10/3)/K$3,K34*10/3*(1-0.1*I$3)),IF(J34&gt;10,J34*0.9,J34))</f>
        <v>0</v>
      </c>
      <c r="M34" s="55">
        <v>25.5</v>
      </c>
      <c r="N34" s="51">
        <f>IF(M34&gt;0,IF(L34&gt;0,(L34*K$3+M34*10/3)/M$3,M34*10/3*(1-0.1*K$3)),IF(L34&gt;10,L34*0.9,L34))</f>
        <v>42.5</v>
      </c>
      <c r="O34" s="63"/>
      <c r="P34" s="46">
        <f>IF(O34&gt;0,IF(N34&gt;0,(N34*M$3+O34*10/3)/O$3,O34*10/3*(1-0.1*M$3)),IF(N34&gt;10,N34*0.9,N34))</f>
        <v>38.25</v>
      </c>
      <c r="Q34" s="55"/>
      <c r="R34" s="64">
        <f>IF(Q34&gt;0,IF(P34&gt;0,(P34*O$3+Q34*10/3)/Q$3,Q34*10/3*(1-0.1*O$3)),IF(P34&gt;10,P34*0.9,P34))</f>
        <v>34.425000000000004</v>
      </c>
      <c r="S34" s="57"/>
      <c r="T34" s="46">
        <f>IF(S34&gt;0,IF(R34&gt;0,(R34*Q$3+S34*10/3)/S$3,S34*10/3*(1-0.1*Q$3)),IF(R34&gt;10,R34*0.9,R34))</f>
        <v>30.982500000000005</v>
      </c>
      <c r="U34" s="65"/>
      <c r="V34" s="59">
        <f>IF(U34&gt;0,IF(T34&gt;0,(T34*S$3+U34*10/3)/U$3,U34*10/3*(1-0.1*S$3)),IF(T34&gt;10,T34*0.9,T34))</f>
        <v>27.884250000000005</v>
      </c>
      <c r="W34" s="3"/>
      <c r="X34" s="3"/>
    </row>
    <row r="35" spans="1:24" ht="36" thickBot="1" x14ac:dyDescent="0.5">
      <c r="A35" s="347">
        <f>A34+1</f>
        <v>31</v>
      </c>
      <c r="B35" s="367" t="s">
        <v>75</v>
      </c>
      <c r="C35" s="66"/>
      <c r="D35" s="64">
        <f>C35/3*10</f>
        <v>0</v>
      </c>
      <c r="E35" s="66"/>
      <c r="F35" s="64">
        <f>IF(E35&gt;0,IF(D35&gt;0,(D35*C$3+E35*10/3)/E$3,E35*10/3*(1-0.1*C$3)),IF(D35&gt;10,D35*0.9,D35))</f>
        <v>0</v>
      </c>
      <c r="G35" s="66">
        <v>21</v>
      </c>
      <c r="H35" s="46">
        <f>IF(G35&gt;0,IF(F35&gt;0,(F35*E$3+G35*10/3)/G$3,G35*10/3*(1-0.1*E$3)),IF(F35&gt;10,F35*0.9,F35))</f>
        <v>56</v>
      </c>
      <c r="I35" s="66"/>
      <c r="J35" s="46">
        <f>IF(I35&gt;0,IF(H35&gt;0,(H35*G$3+I35*10/3)/I$3,I35*10/3*(1-0.1*G$3)),IF(H35&gt;10,H35*0.9,H35))</f>
        <v>50.4</v>
      </c>
      <c r="K35" s="66"/>
      <c r="L35" s="46">
        <f>IF(K35&gt;0,IF(J35&gt;0,(J35*I$3+K35*10/3)/K$3,K35*10/3*(1-0.1*I$3)),IF(J35&gt;10,J35*0.9,J35))</f>
        <v>45.36</v>
      </c>
      <c r="M35" s="66"/>
      <c r="N35" s="46">
        <f>IF(M35&gt;0,IF(L35&gt;0,(L35*K$3+M35*10/3)/M$3,M35*10/3*(1-0.1*K$3)),IF(L35&gt;10,L35*0.9,L35))</f>
        <v>40.823999999999998</v>
      </c>
      <c r="O35" s="67"/>
      <c r="P35" s="32">
        <f>IF(O35&gt;0,IF(N35&gt;0,(N35*M$3+O35*10/3)/O$3,O35*10/3*(1-0.1*M$3)),IF(N35&gt;10,N35*0.9,N35))</f>
        <v>36.741599999999998</v>
      </c>
      <c r="Q35" s="60"/>
      <c r="R35" s="46">
        <f>IF(Q35&gt;0,IF(P35&gt;0,(P35*O$3+Q35*10/3)/Q$3,Q35*10/3*(1-0.1*O$3)),IF(P35&gt;10,P35*0.9,P35))</f>
        <v>33.067439999999998</v>
      </c>
      <c r="S35" s="34"/>
      <c r="T35" s="36">
        <f>IF(S35&gt;0,IF(R35&gt;0,(R35*Q$3+S35*10/3)/S$3,S35*10/3*(1-0.1*Q$3)),IF(R35&gt;10,R35*0.9,R35))</f>
        <v>29.760695999999999</v>
      </c>
      <c r="U35" s="37"/>
      <c r="V35" s="38">
        <f>IF(U35&gt;0,IF(T35&gt;0,(T35*S$3+U35*10/3)/U$3,U35*10/3*(1-0.1*S$3)),IF(T35&gt;10,T35*0.9,T35))</f>
        <v>26.784626400000001</v>
      </c>
      <c r="W35" s="3"/>
      <c r="X35" s="3"/>
    </row>
    <row r="36" spans="1:24" ht="36" thickBot="1" x14ac:dyDescent="0.5">
      <c r="A36" s="83">
        <f>A35+1</f>
        <v>32</v>
      </c>
      <c r="B36" s="358" t="s">
        <v>76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>
        <v>20</v>
      </c>
      <c r="H36" s="42">
        <f>IF(G36&gt;0,IF(F36&gt;0,(F36*E$3+G36*10/3)/G$3,G36*10/3*(1-0.1*E$3)),IF(F36&gt;10,F36*0.9,F36))</f>
        <v>53.333333333333343</v>
      </c>
      <c r="I36" s="41"/>
      <c r="J36" s="42">
        <f>IF(I36&gt;0,IF(H36&gt;0,(H36*G$3+I36*10/3)/I$3,I36*10/3*(1-0.1*G$3)),IF(H36&gt;10,H36*0.9,H36))</f>
        <v>48.000000000000007</v>
      </c>
      <c r="K36" s="41"/>
      <c r="L36" s="46">
        <f>IF(K36&gt;0,IF(J36&gt;0,(J36*I$3+K36*10/3)/K$3,K36*10/3*(1-0.1*I$3)),IF(J36&gt;10,J36*0.9,J36))</f>
        <v>43.20000000000001</v>
      </c>
      <c r="M36" s="44"/>
      <c r="N36" s="42">
        <f>IF(M36&gt;0,IF(L36&gt;0,(L36*K$3+M36*10/3)/M$3,M36*10/3*(1-0.1*K$3)),IF(L36&gt;10,L36*0.9,L36))</f>
        <v>38.88000000000001</v>
      </c>
      <c r="O36" s="45"/>
      <c r="P36" s="46">
        <f>IF(O36&gt;0,IF(N36&gt;0,(N36*M$3+O36*10/3)/O$3,O36*10/3*(1-0.1*M$3)),IF(N36&gt;10,N36*0.9,N36))</f>
        <v>34.992000000000012</v>
      </c>
      <c r="Q36" s="44"/>
      <c r="R36" s="46">
        <f>IF(Q36&gt;0,IF(P36&gt;0,(P36*O$3+Q36*10/3)/Q$3,Q36*10/3*(1-0.1*O$3)),IF(P36&gt;10,P36*0.9,P36))</f>
        <v>31.49280000000001</v>
      </c>
      <c r="S36" s="44">
        <v>15</v>
      </c>
      <c r="T36" s="42">
        <f>IF(S36&gt;0,IF(R36&gt;0,(R36*Q$3+S36*10/3)/S$3,S36*10/3*(1-0.1*Q$3)),IF(R36&gt;10,R36*0.9,R36))</f>
        <v>33.549155555555565</v>
      </c>
      <c r="U36" s="47">
        <v>26</v>
      </c>
      <c r="V36" s="48">
        <f>IF(U36&gt;0,IF(T36&gt;0,(T36*S$3+U36*10/3)/U$3,U36*10/3*(1-0.1*S$3)),IF(T36&gt;10,T36*0.9,T36))</f>
        <v>38.860906666666679</v>
      </c>
      <c r="W36" s="3"/>
      <c r="X36" s="3"/>
    </row>
    <row r="37" spans="1:24" ht="36" thickBot="1" x14ac:dyDescent="0.5">
      <c r="A37" s="83">
        <f>A36+1</f>
        <v>33</v>
      </c>
      <c r="B37" s="280" t="s">
        <v>70</v>
      </c>
      <c r="C37" s="41"/>
      <c r="D37" s="51">
        <f>C37/3*10</f>
        <v>0</v>
      </c>
      <c r="E37" s="41">
        <v>18</v>
      </c>
      <c r="F37" s="42">
        <f>IF(E37&gt;0,IF(D37&gt;0,(D37*C$3+E37*10/3)/E$3,E37*10/3*(1-0.1*C$3)),IF(D37&gt;10,D37*0.9,D37))</f>
        <v>54</v>
      </c>
      <c r="G37" s="41"/>
      <c r="H37" s="42">
        <f>IF(G37&gt;0,IF(F37&gt;0,(F37*E$3+G37*10/3)/G$3,G37*10/3*(1-0.1*E$3)),IF(F37&gt;10,F37*0.9,F37))</f>
        <v>48.6</v>
      </c>
      <c r="I37" s="44"/>
      <c r="J37" s="42">
        <f>IF(I37&gt;0,IF(H37&gt;0,(H37*G$3+I37*10/3)/I$3,I37*10/3*(1-0.1*G$3)),IF(H37&gt;10,H37*0.9,H37))</f>
        <v>43.74</v>
      </c>
      <c r="K37" s="41"/>
      <c r="L37" s="46">
        <f>IF(K37&gt;0,IF(J37&gt;0,(J37*I$3+K37*10/3)/K$3,K37*10/3*(1-0.1*I$3)),IF(J37&gt;10,J37*0.9,J37))</f>
        <v>39.366</v>
      </c>
      <c r="M37" s="44"/>
      <c r="N37" s="42">
        <f>IF(M37&gt;0,IF(L37&gt;0,(L37*K$3+M37*10/3)/M$3,M37*10/3*(1-0.1*K$3)),IF(L37&gt;10,L37*0.9,L37))</f>
        <v>35.429400000000001</v>
      </c>
      <c r="O37" s="75"/>
      <c r="P37" s="46">
        <f>IF(O37&gt;0,IF(N37&gt;0,(N37*M$3+O37*10/3)/O$3,O37*10/3*(1-0.1*M$3)),IF(N37&gt;10,N37*0.9,N37))</f>
        <v>31.886460000000003</v>
      </c>
      <c r="Q37" s="44"/>
      <c r="R37" s="46">
        <f>IF(Q37&gt;0,IF(P37&gt;0,(P37*O$3+Q37*10/3)/Q$3,Q37*10/3*(1-0.1*O$3)),IF(P37&gt;10,P37*0.9,P37))</f>
        <v>28.697814000000005</v>
      </c>
      <c r="S37" s="44"/>
      <c r="T37" s="49">
        <f>IF(S37&gt;0,IF(R37&gt;0,(R37*Q$3+S37*10/3)/S$3,S37*10/3*(1-0.1*Q$3)),IF(R37&gt;10,R37*0.9,R37))</f>
        <v>25.828032600000004</v>
      </c>
      <c r="U37" s="47"/>
      <c r="V37" s="48">
        <f>IF(U37&gt;0,IF(T37&gt;0,(T37*S$3+U37*10/3)/U$3,U37*10/3*(1-0.1*S$3)),IF(T37&gt;10,T37*0.9,T37))</f>
        <v>23.245229340000005</v>
      </c>
      <c r="W37" s="3"/>
      <c r="X37" s="3"/>
    </row>
    <row r="38" spans="1:24" ht="35.25" x14ac:dyDescent="0.45">
      <c r="A38" s="83">
        <f>A37+1</f>
        <v>34</v>
      </c>
      <c r="B38" s="381" t="s">
        <v>117</v>
      </c>
      <c r="C38" s="41"/>
      <c r="D38" s="42">
        <f>C38/3*10</f>
        <v>0</v>
      </c>
      <c r="E38" s="41"/>
      <c r="F38" s="42">
        <f>IF(E38&gt;0,IF(D38&gt;0,(D38*C$3+E38*10/3)/E$3,E38*10/3*(1-0.1*C$3)),IF(D38&gt;10,D38*0.9,D38))</f>
        <v>0</v>
      </c>
      <c r="G38" s="41"/>
      <c r="H38" s="42">
        <f>IF(G38&gt;0,IF(F38&gt;0,(F38*E$3+G38*10/3)/G$3,G38*10/3*(1-0.1*E$3)),IF(F38&gt;10,F38*0.9,F38))</f>
        <v>0</v>
      </c>
      <c r="I38" s="41"/>
      <c r="J38" s="42">
        <f>IF(I38&gt;0,IF(H38&gt;0,(H38*G$3+I38*10/3)/I$3,I38*10/3*(1-0.1*G$3)),IF(H38&gt;10,H38*0.9,H38))</f>
        <v>0</v>
      </c>
      <c r="K38" s="41"/>
      <c r="L38" s="46">
        <f>IF(K38&gt;0,IF(J38&gt;0,(J38*I$3+K38*10/3)/K$3,K38*10/3*(1-0.1*I$3)),IF(J38&gt;10,J38*0.9,J38))</f>
        <v>0</v>
      </c>
      <c r="M38" s="44"/>
      <c r="N38" s="42">
        <f>IF(M38&gt;0,IF(L38&gt;0,(L38*K$3+M38*10/3)/M$3,M38*10/3*(1-0.1*K$3)),IF(L38&gt;10,L38*0.9,L38))</f>
        <v>0</v>
      </c>
      <c r="O38" s="75"/>
      <c r="P38" s="46">
        <f>IF(O38&gt;0,IF(N38&gt;0,(N38*M$3+O38*10/3)/O$3,O38*10/3*(1-0.1*M$3)),IF(N38&gt;10,N38*0.9,N38))</f>
        <v>0</v>
      </c>
      <c r="Q38" s="44">
        <v>25</v>
      </c>
      <c r="R38" s="46">
        <f>IF(Q38&gt;0,IF(P38&gt;0,(P38*O$3+Q38*10/3)/Q$3,Q38*10/3*(1-0.1*O$3)),IF(P38&gt;10,P38*0.9,P38))</f>
        <v>24.999999999999993</v>
      </c>
      <c r="S38" s="44"/>
      <c r="T38" s="42">
        <f>IF(S38&gt;0,IF(R38&gt;0,(R38*Q$3+S38*10/3)/S$3,S38*10/3*(1-0.1*Q$3)),IF(R38&gt;10,R38*0.9,R38))</f>
        <v>22.499999999999993</v>
      </c>
      <c r="U38" s="47"/>
      <c r="V38" s="48">
        <f>IF(U38&gt;0,IF(T38&gt;0,(T38*S$3+U38*10/3)/U$3,U38*10/3*(1-0.1*S$3)),IF(T38&gt;10,T38*0.9,T38))</f>
        <v>20.249999999999993</v>
      </c>
      <c r="W38" s="3"/>
      <c r="X38" s="3"/>
    </row>
    <row r="39" spans="1:24" ht="36" thickBot="1" x14ac:dyDescent="0.5">
      <c r="A39" s="348">
        <f>A38+1</f>
        <v>35</v>
      </c>
      <c r="B39" s="383" t="s">
        <v>115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/>
      <c r="J39" s="42">
        <f>IF(I39&gt;0,IF(H39&gt;0,(H39*G$3+I39*10/3)/I$3,I39*10/3*(1-0.1*G$3)),IF(H39&gt;10,H39*0.9,H39))</f>
        <v>0</v>
      </c>
      <c r="K39" s="54"/>
      <c r="L39" s="64">
        <f>IF(K39&gt;0,IF(J39&gt;0,(J39*I$3+K39*10/3)/K$3,K39*10/3*(1-0.1*I$3)),IF(J39&gt;10,J39*0.9,J39))</f>
        <v>0</v>
      </c>
      <c r="M39" s="57"/>
      <c r="N39" s="53">
        <f>IF(M39&gt;0,IF(L39&gt;0,(L39*K$3+M39*10/3)/M$3,M39*10/3*(1-0.1*K$3)),IF(L39&gt;10,L39*0.9,L39))</f>
        <v>0</v>
      </c>
      <c r="O39" s="56">
        <v>20.5</v>
      </c>
      <c r="P39" s="46">
        <f>IF(O39&gt;0,IF(N39&gt;0,(N39*M$3+O39*10/3)/O$3,O39*10/3*(1-0.1*M$3)),IF(N39&gt;10,N39*0.9,N39))</f>
        <v>27.333333333333325</v>
      </c>
      <c r="Q39" s="57"/>
      <c r="R39" s="49">
        <f>IF(Q39&gt;0,IF(P39&gt;0,(P39*O$3+Q39*10/3)/Q$3,Q39*10/3*(1-0.1*O$3)),IF(P39&gt;10,P39*0.9,P39))</f>
        <v>24.599999999999994</v>
      </c>
      <c r="S39" s="55"/>
      <c r="T39" s="46">
        <f>IF(S39&gt;0,IF(R39&gt;0,(R39*Q$3+S39*10/3)/S$3,S39*10/3*(1-0.1*Q$3)),IF(R39&gt;10,R39*0.9,R39))</f>
        <v>22.139999999999997</v>
      </c>
      <c r="U39" s="58"/>
      <c r="V39" s="59">
        <f>IF(U39&gt;0,IF(T39&gt;0,(T39*S$3+U39*10/3)/U$3,U39*10/3*(1-0.1*S$3)),IF(T39&gt;10,T39*0.9,T39))</f>
        <v>19.925999999999998</v>
      </c>
      <c r="W39" s="3"/>
      <c r="X39" s="3"/>
    </row>
    <row r="40" spans="1:24" ht="36" thickBot="1" x14ac:dyDescent="0.5">
      <c r="A40" s="347">
        <f>A39+1</f>
        <v>36</v>
      </c>
      <c r="B40" s="355" t="s">
        <v>93</v>
      </c>
      <c r="C40" s="31"/>
      <c r="D40" s="51">
        <f>C40/3*10</f>
        <v>0</v>
      </c>
      <c r="E40" s="31"/>
      <c r="F40" s="51">
        <f>IF(E40&gt;0,IF(D40&gt;0,(D40*C$3+E40*10/3)/E$3,E40*10/3*(1-0.1*C$3)),IF(D40&gt;10,D40*0.9,D40))</f>
        <v>0</v>
      </c>
      <c r="G40" s="31"/>
      <c r="H40" s="42">
        <f>IF(G40&gt;0,IF(F40&gt;0,(F40*E$3+G40*10/3)/G$3,G40*10/3*(1-0.1*E$3)),IF(F40&gt;10,F40*0.9,F40))</f>
        <v>0</v>
      </c>
      <c r="I40" s="31"/>
      <c r="J40" s="42">
        <f>IF(I40&gt;0,IF(H40&gt;0,(H40*G$3+I40*10/3)/I$3,I40*10/3*(1-0.1*G$3)),IF(H40&gt;10,H40*0.9,H40))</f>
        <v>0</v>
      </c>
      <c r="K40" s="31"/>
      <c r="L40" s="64">
        <f>IF(K40&gt;0,IF(J40&gt;0,(J40*I$3+K40*10/3)/K$3,K40*10/3*(1-0.1*I$3)),IF(J40&gt;10,J40*0.9,J40))</f>
        <v>0</v>
      </c>
      <c r="M40" s="34">
        <v>18.2</v>
      </c>
      <c r="N40" s="32">
        <f>IF(M40&gt;0,IF(L40&gt;0,(L40*K$3+M40*10/3)/M$3,M40*10/3*(1-0.1*K$3)),IF(L40&gt;10,L40*0.9,L40))</f>
        <v>30.333333333333332</v>
      </c>
      <c r="O40" s="34"/>
      <c r="P40" s="32">
        <f>IF(O40&gt;0,IF(N40&gt;0,(N40*M$3+O40*10/3)/O$3,O40*10/3*(1-0.1*M$3)),IF(N40&gt;10,N40*0.9,N40))</f>
        <v>27.3</v>
      </c>
      <c r="Q40" s="34"/>
      <c r="R40" s="32">
        <f>IF(Q40&gt;0,IF(P40&gt;0,(P40*O$3+Q40*10/3)/Q$3,Q40*10/3*(1-0.1*O$3)),IF(P40&gt;10,P40*0.9,P40))</f>
        <v>24.57</v>
      </c>
      <c r="S40" s="34"/>
      <c r="T40" s="36">
        <f>IF(S40&gt;0,IF(R40&gt;0,(R40*Q$3+S40*10/3)/S$3,S40*10/3*(1-0.1*Q$3)),IF(R40&gt;10,R40*0.9,R40))</f>
        <v>22.113</v>
      </c>
      <c r="U40" s="37"/>
      <c r="V40" s="38">
        <f>IF(U40&gt;0,IF(T40&gt;0,(T40*S$3+U40*10/3)/U$3,U40*10/3*(1-0.1*S$3)),IF(T40&gt;10,T40*0.9,T40))</f>
        <v>19.901700000000002</v>
      </c>
      <c r="W40" s="3"/>
      <c r="X40" s="3"/>
    </row>
    <row r="41" spans="1:24" ht="36" thickBot="1" x14ac:dyDescent="0.5">
      <c r="A41" s="83">
        <f>A40+1</f>
        <v>37</v>
      </c>
      <c r="B41" s="349" t="s">
        <v>113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4"/>
      <c r="L41" s="64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>
        <v>20</v>
      </c>
      <c r="P41" s="46">
        <f>IF(O41&gt;0,IF(N41&gt;0,(N41*M$3+O41*10/3)/O$3,O41*10/3*(1-0.1*M$3)),IF(N41&gt;10,N41*0.9,N41))</f>
        <v>26.666666666666664</v>
      </c>
      <c r="Q41" s="44"/>
      <c r="R41" s="46">
        <f>IF(Q41&gt;0,IF(P41&gt;0,(P41*O$3+Q41*10/3)/Q$3,Q41*10/3*(1-0.1*O$3)),IF(P41&gt;10,P41*0.9,P41))</f>
        <v>24</v>
      </c>
      <c r="S41" s="44"/>
      <c r="T41" s="42">
        <f>IF(S41&gt;0,IF(R41&gt;0,(R41*Q$3+S41*10/3)/S$3,S41*10/3*(1-0.1*Q$3)),IF(R41&gt;10,R41*0.9,R41))</f>
        <v>21.6</v>
      </c>
      <c r="U41" s="47"/>
      <c r="V41" s="48">
        <f>IF(U41&gt;0,IF(T41&gt;0,(T41*S$3+U41*10/3)/U$3,U41*10/3*(1-0.1*S$3)),IF(T41&gt;10,T41*0.9,T41))</f>
        <v>19.440000000000001</v>
      </c>
      <c r="W41" s="3"/>
      <c r="X41" s="3"/>
    </row>
    <row r="42" spans="1:24" ht="36" thickBot="1" x14ac:dyDescent="0.5">
      <c r="A42" s="83">
        <f>A41+1</f>
        <v>38</v>
      </c>
      <c r="B42" s="278" t="s">
        <v>92</v>
      </c>
      <c r="C42" s="77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4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>
        <v>16.399999999999999</v>
      </c>
      <c r="N42" s="42">
        <f>IF(M42&gt;0,IF(L42&gt;0,(L42*K$3+M42*10/3)/M$3,M42*10/3*(1-0.1*K$3)),IF(L42&gt;10,L42*0.9,L42))</f>
        <v>27.333333333333332</v>
      </c>
      <c r="O42" s="44"/>
      <c r="P42" s="46">
        <f>IF(O42&gt;0,IF(N42&gt;0,(N42*M$3+O42*10/3)/O$3,O42*10/3*(1-0.1*M$3)),IF(N42&gt;10,N42*0.9,N42))</f>
        <v>24.599999999999998</v>
      </c>
      <c r="Q42" s="44"/>
      <c r="R42" s="46">
        <f>IF(Q42&gt;0,IF(P42&gt;0,(P42*O$3+Q42*10/3)/Q$3,Q42*10/3*(1-0.1*O$3)),IF(P42&gt;10,P42*0.9,P42))</f>
        <v>22.139999999999997</v>
      </c>
      <c r="S42" s="44"/>
      <c r="T42" s="49">
        <f>IF(S42&gt;0,IF(R42&gt;0,(R42*Q$3+S42*10/3)/S$3,S42*10/3*(1-0.1*Q$3)),IF(R42&gt;10,R42*0.9,R42))</f>
        <v>19.925999999999998</v>
      </c>
      <c r="U42" s="47"/>
      <c r="V42" s="48">
        <f>IF(U42&gt;0,IF(T42&gt;0,(T42*S$3+U42*10/3)/U$3,U42*10/3*(1-0.1*S$3)),IF(T42&gt;10,T42*0.9,T42))</f>
        <v>17.933399999999999</v>
      </c>
      <c r="W42" s="3"/>
      <c r="X42" s="3"/>
    </row>
    <row r="43" spans="1:24" ht="36" thickBot="1" x14ac:dyDescent="0.5">
      <c r="A43" s="83">
        <f>A42+1</f>
        <v>39</v>
      </c>
      <c r="B43" s="279" t="s">
        <v>118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1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1"/>
      <c r="L43" s="42">
        <f>IF(K43&gt;0,IF(J43&gt;0,(J43*I$3+K43*10/3)/K$3,K43*10/3*(1-0.1*I$3)),IF(J43&gt;10,J43*0.9,J43))</f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>
        <v>21</v>
      </c>
      <c r="R43" s="46">
        <f>IF(Q43&gt;0,IF(P43&gt;0,(P43*O$3+Q43*10/3)/Q$3,Q43*10/3*(1-0.1*O$3)),IF(P43&gt;10,P43*0.9,P43))</f>
        <v>20.999999999999996</v>
      </c>
      <c r="S43" s="41"/>
      <c r="T43" s="42">
        <f>IF(S43&gt;0,IF(R43&gt;0,(R43*Q$3+S43*10/3)/S$3,S43*10/3*(1-0.1*Q$3)),IF(R43&gt;10,R43*0.9,R43))</f>
        <v>18.899999999999999</v>
      </c>
      <c r="U43" s="47"/>
      <c r="V43" s="48">
        <f>IF(U43&gt;0,IF(T43&gt;0,(T43*S$3+U43*10/3)/U$3,U43*10/3*(1-0.1*S$3)),IF(T43&gt;10,T43*0.9,T43))</f>
        <v>17.009999999999998</v>
      </c>
      <c r="W43" s="3"/>
      <c r="X43" s="3"/>
    </row>
    <row r="44" spans="1:24" ht="36" thickBot="1" x14ac:dyDescent="0.5">
      <c r="A44" s="84">
        <f>A43+1</f>
        <v>40</v>
      </c>
      <c r="B44" s="382" t="s">
        <v>94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54"/>
      <c r="L44" s="42">
        <f>IF(K44&gt;0,IF(J44&gt;0,(J44*I$3+K44*10/3)/K$3,K44*10/3*(1-0.1*I$3)),IF(J44&gt;10,J44*0.9,J44))</f>
        <v>0</v>
      </c>
      <c r="M44" s="55">
        <v>15.2</v>
      </c>
      <c r="N44" s="42">
        <f>IF(M44&gt;0,IF(L44&gt;0,(L44*K$3+M44*10/3)/M$3,M44*10/3*(1-0.1*K$3)),IF(L44&gt;10,L44*0.9,L44))</f>
        <v>25.333333333333332</v>
      </c>
      <c r="O44" s="55"/>
      <c r="P44" s="64">
        <f>IF(O44&gt;0,IF(N44&gt;0,(N44*M$3+O44*10/3)/O$3,O44*10/3*(1-0.1*M$3)),IF(N44&gt;10,N44*0.9,N44))</f>
        <v>22.8</v>
      </c>
      <c r="Q44" s="55"/>
      <c r="R44" s="64">
        <f>IF(Q44&gt;0,IF(P44&gt;0,(P44*O$3+Q44*10/3)/Q$3,Q44*10/3*(1-0.1*O$3)),IF(P44&gt;10,P44*0.9,P44))</f>
        <v>20.52</v>
      </c>
      <c r="S44" s="55"/>
      <c r="T44" s="64">
        <f>IF(S44&gt;0,IF(R44&gt;0,(R44*Q$3+S44*10/3)/S$3,S44*10/3*(1-0.1*Q$3)),IF(R44&gt;10,R44*0.9,R44))</f>
        <v>18.468</v>
      </c>
      <c r="U44" s="58"/>
      <c r="V44" s="59">
        <f>IF(U44&gt;0,IF(T44&gt;0,(T44*S$3+U44*10/3)/U$3,U44*10/3*(1-0.1*S$3)),IF(T44&gt;10,T44*0.9,T44))</f>
        <v>16.621200000000002</v>
      </c>
      <c r="W44" s="3"/>
      <c r="X44" s="3"/>
    </row>
    <row r="45" spans="1:24" s="82" customFormat="1" ht="36" thickBot="1" x14ac:dyDescent="0.5">
      <c r="A45" s="346">
        <f>A44+1</f>
        <v>41</v>
      </c>
      <c r="B45" s="359" t="s">
        <v>64</v>
      </c>
      <c r="C45" s="31">
        <v>11.5</v>
      </c>
      <c r="D45" s="51">
        <f>C45/3*10</f>
        <v>38.333333333333336</v>
      </c>
      <c r="E45" s="31"/>
      <c r="F45" s="51">
        <f>IF(E45&gt;0,IF(D45&gt;0,(D45*C$3+E45*10/3)/E$3,E45*10/3*(1-0.1*C$3)),IF(D45&gt;10,D45*0.9,D45))</f>
        <v>34.5</v>
      </c>
      <c r="G45" s="31"/>
      <c r="H45" s="42">
        <f>IF(G45&gt;0,IF(F45&gt;0,(F45*E$3+G45*10/3)/G$3,G45*10/3*(1-0.1*E$3)),IF(F45&gt;10,F45*0.9,F45))</f>
        <v>31.05</v>
      </c>
      <c r="I45" s="31"/>
      <c r="J45" s="42">
        <f>IF(I45&gt;0,IF(H45&gt;0,(H45*G$3+I45*10/3)/I$3,I45*10/3*(1-0.1*G$3)),IF(H45&gt;10,H45*0.9,H45))</f>
        <v>27.945</v>
      </c>
      <c r="K45" s="31"/>
      <c r="L45" s="42">
        <f>IF(K45&gt;0,IF(J45&gt;0,(J45*I$3+K45*10/3)/K$3,K45*10/3*(1-0.1*I$3)),IF(J45&gt;10,J45*0.9,J45))</f>
        <v>25.150500000000001</v>
      </c>
      <c r="M45" s="385"/>
      <c r="N45" s="42">
        <f>IF(M45&gt;0,IF(L45&gt;0,(L45*K$3+M45*10/3)/M$3,M45*10/3*(1-0.1*K$3)),IF(L45&gt;10,L45*0.9,L45))</f>
        <v>22.635450000000002</v>
      </c>
      <c r="O45" s="67"/>
      <c r="P45" s="32">
        <f>IF(O45&gt;0,IF(N45&gt;0,(N45*M$3+O45*10/3)/O$3,O45*10/3*(1-0.1*M$3)),IF(N45&gt;10,N45*0.9,N45))</f>
        <v>20.371905000000002</v>
      </c>
      <c r="Q45" s="60"/>
      <c r="R45" s="46">
        <f>IF(Q45&gt;0,IF(P45&gt;0,(P45*O$3+Q45*10/3)/Q$3,Q45*10/3*(1-0.1*O$3)),IF(P45&gt;10,P45*0.9,P45))</f>
        <v>18.3347145</v>
      </c>
      <c r="S45" s="34"/>
      <c r="T45" s="36">
        <f>IF(S45&gt;0,IF(R45&gt;0,(R45*Q$3+S45*10/3)/S$3,S45*10/3*(1-0.1*Q$3)),IF(R45&gt;10,R45*0.9,R45))</f>
        <v>16.501243049999999</v>
      </c>
      <c r="U45" s="37"/>
      <c r="V45" s="38">
        <f>IF(U45&gt;0,IF(T45&gt;0,(T45*S$3+U45*10/3)/U$3,U45*10/3*(1-0.1*S$3)),IF(T45&gt;10,T45*0.9,T45))</f>
        <v>14.851118744999999</v>
      </c>
    </row>
    <row r="46" spans="1:24" s="82" customFormat="1" ht="36" thickBot="1" x14ac:dyDescent="0.5">
      <c r="A46" s="83">
        <f>A45+1</f>
        <v>42</v>
      </c>
      <c r="B46" s="353" t="s">
        <v>119</v>
      </c>
      <c r="C46" s="41"/>
      <c r="D46" s="51">
        <f>C46/3*10</f>
        <v>0</v>
      </c>
      <c r="E46" s="41"/>
      <c r="F46" s="51">
        <f>IF(E46&gt;0,IF(D46&gt;0,(D46*C$3+E46*10/3)/E$3,E46*10/3*(1-0.1*C$3)),IF(D46&gt;10,D46*0.9,D46))</f>
        <v>0</v>
      </c>
      <c r="G46" s="41"/>
      <c r="H46" s="42">
        <f>IF(G46&gt;0,IF(F46&gt;0,(F46*E$3+G46*10/3)/G$3,G46*10/3*(1-0.1*E$3)),IF(F46&gt;10,F46*0.9,F46))</f>
        <v>0</v>
      </c>
      <c r="I46" s="41"/>
      <c r="J46" s="42">
        <f>IF(I46&gt;0,IF(H46&gt;0,(H46*G$3+I46*10/3)/I$3,I46*10/3*(1-0.1*G$3)),IF(H46&gt;10,H46*0.9,H46))</f>
        <v>0</v>
      </c>
      <c r="K46" s="384"/>
      <c r="L46" s="42">
        <f>IF(K46&gt;0,IF(J46&gt;0,(J46*I$3+K46*10/3)/K$3,K46*10/3*(1-0.1*I$3)),IF(J46&gt;10,J46*0.9,J46))</f>
        <v>0</v>
      </c>
      <c r="M46" s="41"/>
      <c r="N46" s="42">
        <f>IF(M46&gt;0,IF(L46&gt;0,(L46*K$3+M46*10/3)/M$3,M46*10/3*(1-0.1*K$3)),IF(L46&gt;10,L46*0.9,L46))</f>
        <v>0</v>
      </c>
      <c r="O46" s="45"/>
      <c r="P46" s="32">
        <f>IF(O46&gt;0,IF(N46&gt;0,(N46*M$3+O46*10/3)/O$3,O46*10/3*(1-0.1*M$3)),IF(N46&gt;10,N46*0.9,N46))</f>
        <v>0</v>
      </c>
      <c r="Q46" s="44">
        <v>11</v>
      </c>
      <c r="R46" s="46">
        <f>IF(Q46&gt;0,IF(P46&gt;0,(P46*O$3+Q46*10/3)/Q$3,Q46*10/3*(1-0.1*O$3)),IF(P46&gt;10,P46*0.9,P46))</f>
        <v>10.999999999999996</v>
      </c>
      <c r="S46" s="44"/>
      <c r="T46" s="42">
        <f>IF(S46&gt;0,IF(R46&gt;0,(R46*Q$3+S46*10/3)/S$3,S46*10/3*(1-0.1*Q$3)),IF(R46&gt;10,R46*0.9,R46))</f>
        <v>9.8999999999999968</v>
      </c>
      <c r="U46" s="47">
        <v>19.5</v>
      </c>
      <c r="V46" s="48">
        <f>IF(U46&gt;0,IF(T46&gt;0,(T46*S$3+U46*10/3)/U$3,U46*10/3*(1-0.1*S$3)),IF(T46&gt;10,T46*0.9,T46))</f>
        <v>15.409999999999997</v>
      </c>
    </row>
    <row r="47" spans="1:24" s="82" customFormat="1" ht="36" thickBot="1" x14ac:dyDescent="0.5">
      <c r="A47" s="83">
        <f>A46+1</f>
        <v>43</v>
      </c>
      <c r="B47" s="76" t="s">
        <v>121</v>
      </c>
      <c r="C47" s="77"/>
      <c r="D47" s="51">
        <f>C47/3*10</f>
        <v>0</v>
      </c>
      <c r="E47" s="77"/>
      <c r="F47" s="51">
        <f>IF(E47&gt;0,IF(D47&gt;0,(D47*C$3+E47*10/3)/E$3,E47*10/3*(1-0.1*C$3)),IF(D47&gt;10,D47*0.9,D47))</f>
        <v>0</v>
      </c>
      <c r="G47" s="41"/>
      <c r="H47" s="42">
        <f>IF(G47&gt;0,IF(F47&gt;0,(F47*E$3+G47*10/3)/G$3,G47*10/3*(1-0.1*E$3)),IF(F47&gt;10,F47*0.9,F47))</f>
        <v>0</v>
      </c>
      <c r="I47" s="41"/>
      <c r="J47" s="42">
        <f>IF(I47&gt;0,IF(H47&gt;0,(H47*G$3+I47*10/3)/I$3,I47*10/3*(1-0.1*G$3)),IF(H47&gt;10,H47*0.9,H47))</f>
        <v>0</v>
      </c>
      <c r="K47" s="41"/>
      <c r="L47" s="42">
        <f>IF(K47&gt;0,IF(J47&gt;0,(J47*I$3+K47*10/3)/K$3,K47*10/3*(1-0.1*I$3)),IF(J47&gt;10,J47*0.9,J47))</f>
        <v>0</v>
      </c>
      <c r="M47" s="41"/>
      <c r="N47" s="42">
        <f>IF(M47&gt;0,IF(L47&gt;0,(L47*K$3+M47*10/3)/M$3,M47*10/3*(1-0.1*K$3)),IF(L47&gt;10,L47*0.9,L47))</f>
        <v>0</v>
      </c>
      <c r="O47" s="7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>
        <v>24</v>
      </c>
      <c r="T47" s="49">
        <f>IF(S47&gt;0,IF(R47&gt;0,(R47*Q$3+S47*10/3)/S$3,S47*10/3*(1-0.1*Q$3)),IF(R47&gt;10,R47*0.9,R47))</f>
        <v>15.999999999999996</v>
      </c>
      <c r="U47" s="47"/>
      <c r="V47" s="48">
        <f>IF(U47&gt;0,IF(T47&gt;0,(T47*S$3+U47*10/3)/U$3,U47*10/3*(1-0.1*S$3)),IF(T47&gt;10,T47*0.9,T47))</f>
        <v>14.399999999999997</v>
      </c>
    </row>
    <row r="48" spans="1:24" s="82" customFormat="1" ht="36" thickBot="1" x14ac:dyDescent="0.5">
      <c r="A48" s="83">
        <f>A47+1</f>
        <v>44</v>
      </c>
      <c r="B48" s="351" t="s">
        <v>122</v>
      </c>
      <c r="C48" s="41"/>
      <c r="D48" s="51">
        <f>C48/3*10</f>
        <v>0</v>
      </c>
      <c r="E48" s="41"/>
      <c r="F48" s="51">
        <f>IF(E48&gt;0,IF(D48&gt;0,(D48*C$3+E48*10/3)/E$3,E48*10/3*(1-0.1*C$3)),IF(D48&gt;10,D48*0.9,D48))</f>
        <v>0</v>
      </c>
      <c r="G48" s="44"/>
      <c r="H48" s="42">
        <f>IF(G48&gt;0,IF(F48&gt;0,(F48*E$3+G48*10/3)/G$3,G48*10/3*(1-0.1*E$3)),IF(F48&gt;10,F48*0.9,F48))</f>
        <v>0</v>
      </c>
      <c r="I48" s="44"/>
      <c r="J48" s="42">
        <f>IF(I48&gt;0,IF(H48&gt;0,(H48*G$3+I48*10/3)/I$3,I48*10/3*(1-0.1*G$3)),IF(H48&gt;10,H48*0.9,H48))</f>
        <v>0</v>
      </c>
      <c r="K48" s="41"/>
      <c r="L48" s="42">
        <f>IF(K48&gt;0,IF(J48&gt;0,(J48*I$3+K48*10/3)/K$3,K48*10/3*(1-0.1*I$3)),IF(J48&gt;10,J48*0.9,J48))</f>
        <v>0</v>
      </c>
      <c r="M48" s="68"/>
      <c r="N48" s="42">
        <f>IF(M48&gt;0,IF(L48&gt;0,(L48*K$3+M48*10/3)/M$3,M48*10/3*(1-0.1*K$3)),IF(L48&gt;10,L48*0.9,L48))</f>
        <v>0</v>
      </c>
      <c r="O48" s="45"/>
      <c r="P48" s="46">
        <f>IF(O48&gt;0,IF(N48&gt;0,(N48*M$3+O48*10/3)/O$3,O48*10/3*(1-0.1*M$3)),IF(N48&gt;10,N48*0.9,N48))</f>
        <v>0</v>
      </c>
      <c r="Q48" s="44"/>
      <c r="R48" s="46">
        <f>IF(Q48&gt;0,IF(P48&gt;0,(P48*O$3+Q48*10/3)/Q$3,Q48*10/3*(1-0.1*O$3)),IF(P48&gt;10,P48*0.9,P48))</f>
        <v>0</v>
      </c>
      <c r="S48" s="44">
        <v>19.5</v>
      </c>
      <c r="T48" s="42">
        <f>IF(S48&gt;0,IF(R48&gt;0,(R48*Q$3+S48*10/3)/S$3,S48*10/3*(1-0.1*Q$3)),IF(R48&gt;10,R48*0.9,R48))</f>
        <v>12.999999999999996</v>
      </c>
      <c r="U48" s="47"/>
      <c r="V48" s="48">
        <f>IF(U48&gt;0,IF(T48&gt;0,(T48*S$3+U48*10/3)/U$3,U48*10/3*(1-0.1*S$3)),IF(T48&gt;10,T48*0.9,T48))</f>
        <v>11.699999999999998</v>
      </c>
    </row>
    <row r="49" spans="1:24" s="82" customFormat="1" ht="36" thickBot="1" x14ac:dyDescent="0.5">
      <c r="A49" s="84">
        <f>A48+1</f>
        <v>45</v>
      </c>
      <c r="B49" s="62" t="s">
        <v>125</v>
      </c>
      <c r="C49" s="54"/>
      <c r="D49" s="51">
        <f>C49/3*10</f>
        <v>0</v>
      </c>
      <c r="E49" s="54"/>
      <c r="F49" s="51">
        <f>IF(E49&gt;0,IF(D49&gt;0,(D49*C$3+E49*10/3)/E$3,E49*10/3*(1-0.1*C$3)),IF(D49&gt;10,D49*0.9,D49))</f>
        <v>0</v>
      </c>
      <c r="G49" s="54"/>
      <c r="H49" s="42">
        <f>IF(G49&gt;0,IF(F49&gt;0,(F49*E$3+G49*10/3)/G$3,G49*10/3*(1-0.1*E$3)),IF(F49&gt;10,F49*0.9,F49))</f>
        <v>0</v>
      </c>
      <c r="I49" s="54"/>
      <c r="J49" s="42">
        <f>IF(I49&gt;0,IF(H49&gt;0,(H49*G$3+I49*10/3)/I$3,I49*10/3*(1-0.1*G$3)),IF(H49&gt;10,H49*0.9,H49))</f>
        <v>0</v>
      </c>
      <c r="K49" s="54"/>
      <c r="L49" s="42">
        <f>IF(K49&gt;0,IF(J49&gt;0,(J49*I$3+K49*10/3)/K$3,K49*10/3*(1-0.1*I$3)),IF(J49&gt;10,J49*0.9,J49))</f>
        <v>0</v>
      </c>
      <c r="M49" s="55"/>
      <c r="N49" s="42">
        <f>IF(M49&gt;0,IF(L49&gt;0,(L49*K$3+M49*10/3)/M$3,M49*10/3*(1-0.1*K$3)),IF(L49&gt;10,L49*0.9,L49))</f>
        <v>0</v>
      </c>
      <c r="O49" s="354"/>
      <c r="P49" s="46">
        <f>IF(O49&gt;0,IF(N49&gt;0,(N49*M$3+O49*10/3)/O$3,O49*10/3*(1-0.1*M$3)),IF(N49&gt;10,N49*0.9,N49))</f>
        <v>0</v>
      </c>
      <c r="Q49" s="50"/>
      <c r="R49" s="46">
        <f>IF(Q49&gt;0,IF(P49&gt;0,(P49*O$3+Q49*10/3)/Q$3,Q49*10/3*(1-0.1*O$3)),IF(P49&gt;10,P49*0.9,P49))</f>
        <v>0</v>
      </c>
      <c r="S49" s="55"/>
      <c r="T49" s="46">
        <f>IF(S49&gt;0,IF(R49&gt;0,(R49*Q$3+S49*10/3)/S$3,S49*10/3*(1-0.1*Q$3)),IF(R49&gt;10,R49*0.9,R49))</f>
        <v>0</v>
      </c>
      <c r="U49" s="58">
        <v>39.5</v>
      </c>
      <c r="V49" s="59">
        <f>IF(U49&gt;0,IF(T49&gt;0,(T49*S$3+U49*10/3)/U$3,U49*10/3*(1-0.1*S$3)),IF(T49&gt;10,T49*0.9,T49))</f>
        <v>13.166666666666663</v>
      </c>
    </row>
    <row r="50" spans="1:24" s="87" customFormat="1" ht="36" thickBot="1" x14ac:dyDescent="0.5">
      <c r="A50" s="30">
        <f>A49+1</f>
        <v>46</v>
      </c>
      <c r="B50" s="352"/>
      <c r="C50" s="33"/>
      <c r="D50" s="51">
        <f t="shared" ref="D47:D53" si="0">C50/3*10</f>
        <v>0</v>
      </c>
      <c r="E50" s="31"/>
      <c r="F50" s="51">
        <f t="shared" ref="F47:F52" si="1">IF(E50&gt;0,IF(D50&gt;0,(D50*C$3+E50*10/3)/E$3,E50*10/3*(1-0.1*C$3)),IF(D50&gt;10,D50*0.9,D50))</f>
        <v>0</v>
      </c>
      <c r="G50" s="34"/>
      <c r="H50" s="42">
        <f t="shared" ref="H47:H53" si="2">IF(G50&gt;0,IF(F50&gt;0,(F50*E$3+G50*10/3)/G$3,G50*10/3*(1-0.1*E$3)),IF(F50&gt;10,F50*0.9,F50))</f>
        <v>0</v>
      </c>
      <c r="I50" s="33"/>
      <c r="J50" s="42">
        <f t="shared" ref="J47:J53" si="3">IF(I50&gt;0,IF(H50&gt;0,(H50*G$3+I50*10/3)/I$3,I50*10/3*(1-0.1*G$3)),IF(H50&gt;10,H50*0.9,H50))</f>
        <v>0</v>
      </c>
      <c r="K50" s="31"/>
      <c r="L50" s="42">
        <f t="shared" ref="L47:L50" si="4">IF(K50&gt;0,IF(J50&gt;0,(J50*I$3+K50*10/3)/K$3,K50*10/3*(1-0.1*I$3)),IF(J50&gt;10,J50*0.9,J50))</f>
        <v>0</v>
      </c>
      <c r="M50" s="34"/>
      <c r="N50" s="42">
        <f t="shared" ref="N47:N53" si="5">IF(M50&gt;0,IF(L50&gt;0,(L50*K$3+M50*10/3)/M$3,M50*10/3*(1-0.1*K$3)),IF(L50&gt;10,L50*0.9,L50))</f>
        <v>0</v>
      </c>
      <c r="O50" s="34"/>
      <c r="P50" s="32">
        <f t="shared" ref="P47:P54" si="6">IF(O50&gt;0,IF(N50&gt;0,(N50*M$3+O50*10/3)/O$3,O50*10/3*(1-0.1*M$3)),IF(N50&gt;10,N50*0.9,N50))</f>
        <v>0</v>
      </c>
      <c r="Q50" s="34"/>
      <c r="R50" s="32">
        <f t="shared" ref="R47:R54" si="7">IF(Q50&gt;0,IF(P50&gt;0,(P50*O$3+Q50*10/3)/Q$3,Q50*10/3*(1-0.1*O$3)),IF(P50&gt;10,P50*0.9,P50))</f>
        <v>0</v>
      </c>
      <c r="S50" s="60"/>
      <c r="T50" s="36">
        <f t="shared" ref="T42:T53" si="8">IF(S50&gt;0,IF(R50&gt;0,(R50*Q$3+S50*10/3)/S$3,S50*10/3*(1-0.1*Q$3)),IF(R50&gt;10,R50*0.9,R50))</f>
        <v>0</v>
      </c>
      <c r="U50" s="61"/>
      <c r="V50" s="38">
        <f t="shared" ref="V49:V59" si="9">IF(U50&gt;0,IF(T50&gt;0,(T50*S$3+U50*10/3)/U$3,U50*10/3*(1-0.1*S$3)),IF(T50&gt;10,T50*0.9,T50))</f>
        <v>0</v>
      </c>
    </row>
    <row r="51" spans="1:24" s="87" customFormat="1" ht="36" thickBot="1" x14ac:dyDescent="0.5">
      <c r="A51" s="39">
        <v>45</v>
      </c>
      <c r="B51" s="353"/>
      <c r="C51" s="43"/>
      <c r="D51" s="51">
        <f t="shared" si="0"/>
        <v>0</v>
      </c>
      <c r="E51" s="41"/>
      <c r="F51" s="51">
        <f t="shared" si="1"/>
        <v>0</v>
      </c>
      <c r="G51" s="41"/>
      <c r="H51" s="42">
        <f t="shared" si="2"/>
        <v>0</v>
      </c>
      <c r="I51" s="43"/>
      <c r="J51" s="42">
        <f t="shared" si="3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5"/>
        <v>0</v>
      </c>
      <c r="O51" s="44"/>
      <c r="P51" s="46">
        <f t="shared" si="6"/>
        <v>0</v>
      </c>
      <c r="Q51" s="44"/>
      <c r="R51" s="46">
        <f t="shared" si="7"/>
        <v>0</v>
      </c>
      <c r="S51" s="44"/>
      <c r="T51" s="42">
        <f t="shared" si="8"/>
        <v>0</v>
      </c>
      <c r="U51" s="47"/>
      <c r="V51" s="48">
        <f t="shared" si="9"/>
        <v>0</v>
      </c>
    </row>
    <row r="52" spans="1:24" s="87" customFormat="1" ht="36" thickBot="1" x14ac:dyDescent="0.5">
      <c r="A52" s="39">
        <f t="shared" ref="A52:A59" si="10">A51+1</f>
        <v>46</v>
      </c>
      <c r="B52" s="76"/>
      <c r="C52" s="43"/>
      <c r="D52" s="51">
        <f t="shared" si="0"/>
        <v>0</v>
      </c>
      <c r="E52" s="77"/>
      <c r="F52" s="51">
        <f t="shared" si="1"/>
        <v>0</v>
      </c>
      <c r="G52" s="41"/>
      <c r="H52" s="42">
        <f t="shared" si="2"/>
        <v>0</v>
      </c>
      <c r="I52" s="43"/>
      <c r="J52" s="42">
        <f t="shared" si="3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5"/>
        <v>0</v>
      </c>
      <c r="O52" s="44"/>
      <c r="P52" s="46">
        <f t="shared" si="6"/>
        <v>0</v>
      </c>
      <c r="Q52" s="44"/>
      <c r="R52" s="46">
        <f t="shared" si="7"/>
        <v>0</v>
      </c>
      <c r="S52" s="44"/>
      <c r="T52" s="49">
        <f t="shared" si="8"/>
        <v>0</v>
      </c>
      <c r="U52" s="47"/>
      <c r="V52" s="48">
        <f t="shared" si="9"/>
        <v>0</v>
      </c>
    </row>
    <row r="53" spans="1:24" s="87" customFormat="1" ht="36" thickBot="1" x14ac:dyDescent="0.5">
      <c r="A53" s="39">
        <f t="shared" si="10"/>
        <v>47</v>
      </c>
      <c r="B53" s="350"/>
      <c r="C53" s="43"/>
      <c r="D53" s="51">
        <f t="shared" si="0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2"/>
        <v>0</v>
      </c>
      <c r="I53" s="43"/>
      <c r="J53" s="42">
        <f t="shared" si="3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5"/>
        <v>0</v>
      </c>
      <c r="O53" s="68"/>
      <c r="P53" s="46">
        <f t="shared" si="6"/>
        <v>0</v>
      </c>
      <c r="Q53" s="44"/>
      <c r="R53" s="46">
        <f t="shared" si="7"/>
        <v>0</v>
      </c>
      <c r="S53" s="44"/>
      <c r="T53" s="42">
        <f t="shared" si="8"/>
        <v>0</v>
      </c>
      <c r="U53" s="47"/>
      <c r="V53" s="48">
        <f t="shared" si="9"/>
        <v>0</v>
      </c>
    </row>
    <row r="54" spans="1:24" s="87" customFormat="1" ht="36" hidden="1" thickBot="1" x14ac:dyDescent="0.5">
      <c r="A54" s="70">
        <f t="shared" si="10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6"/>
        <v>0</v>
      </c>
      <c r="Q54" s="55"/>
      <c r="R54" s="64">
        <f t="shared" si="7"/>
        <v>0</v>
      </c>
      <c r="S54" s="57"/>
      <c r="T54" s="46">
        <f t="shared" ref="T54:T59" si="11">IF(S54&gt;0,IF(R54&gt;0,(R54*Q$3+S54*10/3)/S$3,S54*10/3*(1-0.1*Q$3)),IF(R54&gt;10,R54*0.9,R54))</f>
        <v>0</v>
      </c>
      <c r="U54" s="65"/>
      <c r="V54" s="59">
        <f t="shared" si="9"/>
        <v>0</v>
      </c>
    </row>
    <row r="55" spans="1:24" ht="35.25" hidden="1" x14ac:dyDescent="0.45">
      <c r="A55" s="30">
        <f t="shared" si="1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1"/>
        <v>0</v>
      </c>
      <c r="U55" s="37"/>
      <c r="V55" s="38">
        <f t="shared" si="9"/>
        <v>0</v>
      </c>
      <c r="W55" s="3"/>
      <c r="X55" s="3"/>
    </row>
    <row r="56" spans="1:24" ht="35.25" hidden="1" x14ac:dyDescent="0.45">
      <c r="A56" s="39">
        <f t="shared" si="1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1"/>
        <v>0</v>
      </c>
      <c r="U56" s="47"/>
      <c r="V56" s="48">
        <f t="shared" si="9"/>
        <v>0</v>
      </c>
      <c r="W56" s="3"/>
      <c r="X56" s="3"/>
    </row>
    <row r="57" spans="1:24" ht="35.25" hidden="1" x14ac:dyDescent="0.45">
      <c r="A57" s="39">
        <f t="shared" si="1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1"/>
        <v>0</v>
      </c>
      <c r="U57" s="47"/>
      <c r="V57" s="48">
        <f t="shared" si="9"/>
        <v>0</v>
      </c>
      <c r="W57" s="3"/>
      <c r="X57" s="3"/>
    </row>
    <row r="58" spans="1:24" ht="35.25" hidden="1" x14ac:dyDescent="0.45">
      <c r="A58" s="39">
        <f t="shared" si="1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1"/>
        <v>0</v>
      </c>
      <c r="U58" s="47"/>
      <c r="V58" s="48">
        <f t="shared" si="9"/>
        <v>0</v>
      </c>
      <c r="W58" s="3"/>
      <c r="X58" s="3"/>
    </row>
    <row r="59" spans="1:24" ht="36" hidden="1" thickBot="1" x14ac:dyDescent="0.5">
      <c r="A59" s="70">
        <f t="shared" si="10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1"/>
        <v>0</v>
      </c>
      <c r="U59" s="65"/>
      <c r="V59" s="92">
        <f t="shared" si="9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2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2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2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2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2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2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2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2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2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5:V49">
    <sortCondition descending="1" ref="R5:R49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B4" sqref="B4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2" t="s">
        <v>29</v>
      </c>
      <c r="C2" s="393"/>
      <c r="D2" s="157"/>
      <c r="E2" s="214" t="s">
        <v>36</v>
      </c>
      <c r="F2" s="392" t="s">
        <v>29</v>
      </c>
      <c r="G2" s="393"/>
      <c r="H2" s="156"/>
      <c r="I2" s="214" t="s">
        <v>35</v>
      </c>
      <c r="J2" s="392" t="s">
        <v>29</v>
      </c>
      <c r="K2" s="393"/>
      <c r="L2" s="156"/>
      <c r="M2" s="214" t="s">
        <v>34</v>
      </c>
      <c r="N2" s="392" t="s">
        <v>29</v>
      </c>
      <c r="O2" s="393"/>
      <c r="P2" s="156"/>
      <c r="Q2" s="214" t="s">
        <v>33</v>
      </c>
      <c r="R2" s="392" t="s">
        <v>29</v>
      </c>
      <c r="S2" s="393"/>
      <c r="T2" s="156"/>
      <c r="U2" s="208" t="s">
        <v>38</v>
      </c>
      <c r="V2" s="392" t="s">
        <v>29</v>
      </c>
      <c r="W2" s="393"/>
      <c r="X2" s="156"/>
      <c r="Y2" s="217" t="s">
        <v>39</v>
      </c>
      <c r="Z2" s="392" t="s">
        <v>29</v>
      </c>
      <c r="AA2" s="393"/>
      <c r="AC2" s="217" t="s">
        <v>39</v>
      </c>
      <c r="AD2" s="392" t="s">
        <v>29</v>
      </c>
      <c r="AE2" s="393"/>
      <c r="AG2" s="391" t="s">
        <v>46</v>
      </c>
      <c r="AH2" s="391"/>
      <c r="AI2" s="391"/>
      <c r="AJ2" s="391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1"/>
      <c r="AH3" s="302" t="s">
        <v>47</v>
      </c>
      <c r="AI3" s="302" t="s">
        <v>48</v>
      </c>
      <c r="AJ3" s="303" t="s">
        <v>49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4">
        <v>1</v>
      </c>
      <c r="AH4" s="305">
        <v>17</v>
      </c>
      <c r="AI4" s="305">
        <v>11.5</v>
      </c>
      <c r="AJ4" s="306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7">
        <v>2</v>
      </c>
      <c r="AH5" s="308">
        <v>16</v>
      </c>
      <c r="AI5" s="308">
        <v>10.5</v>
      </c>
      <c r="AJ5" s="309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7">
        <v>3</v>
      </c>
      <c r="AH6" s="308">
        <v>15</v>
      </c>
      <c r="AI6" s="308">
        <v>9.5</v>
      </c>
      <c r="AJ6" s="309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7">
        <v>4</v>
      </c>
      <c r="AH7" s="308">
        <v>14</v>
      </c>
      <c r="AI7" s="308">
        <v>8.5</v>
      </c>
      <c r="AJ7" s="309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7">
        <v>5</v>
      </c>
      <c r="AH8" s="308">
        <v>13</v>
      </c>
      <c r="AI8" s="308">
        <v>7.5</v>
      </c>
      <c r="AJ8" s="309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7">
        <v>6</v>
      </c>
      <c r="AH9" s="308">
        <v>12.5</v>
      </c>
      <c r="AI9" s="308">
        <v>7</v>
      </c>
      <c r="AJ9" s="309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7">
        <v>7</v>
      </c>
      <c r="AH10" s="308">
        <v>12</v>
      </c>
      <c r="AI10" s="308">
        <v>6.5</v>
      </c>
      <c r="AJ10" s="309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7">
        <v>8</v>
      </c>
      <c r="AH11" s="308">
        <v>11.5</v>
      </c>
      <c r="AI11" s="308">
        <v>6</v>
      </c>
      <c r="AJ11" s="309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7">
        <v>9</v>
      </c>
      <c r="AH12" s="308">
        <v>11</v>
      </c>
      <c r="AI12" s="308">
        <v>5.5</v>
      </c>
      <c r="AJ12" s="309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0">
        <v>10</v>
      </c>
      <c r="AH13" s="311">
        <v>10.5</v>
      </c>
      <c r="AI13" s="311"/>
      <c r="AJ13" s="312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94"/>
      <c r="P19" s="396" t="s">
        <v>16</v>
      </c>
      <c r="Q19" s="397"/>
      <c r="R19" s="397"/>
      <c r="S19" s="397"/>
      <c r="T19" s="397"/>
      <c r="U19" s="397"/>
      <c r="V19" s="397"/>
      <c r="W19" s="397"/>
      <c r="X19" s="397"/>
      <c r="Y19" s="397"/>
      <c r="Z19" s="398"/>
      <c r="AA19" s="155" t="s">
        <v>15</v>
      </c>
      <c r="AB19" s="313" t="s">
        <v>50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95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4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5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6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6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6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6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6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6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6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6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6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7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58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RANK(AB6,AB$6:OFFSET(AB$6,0,0,COUNTA(B$6:B$43)))</f>
        <v>1</v>
      </c>
      <c r="B6" s="318" t="s">
        <v>52</v>
      </c>
      <c r="C6" s="288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7</v>
      </c>
      <c r="L6" s="261">
        <v>4</v>
      </c>
      <c r="M6" s="272"/>
      <c r="N6" s="218">
        <f ca="1">OFFSET(Очки!$A$3,F6,D6+QUOTIENT(MAX($C$44-11,0), 2)*4)</f>
        <v>15</v>
      </c>
      <c r="O6" s="186">
        <f ca="1">IF(F6&lt;E6,OFFSET(IF(OR($C$44=11,$C$44=12),Очки!$B$17,Очки!$O$18),2+E6-F6,IF(D6=2,12,13-E6)),0)</f>
        <v>0.7</v>
      </c>
      <c r="P6" s="186"/>
      <c r="Q6" s="262"/>
      <c r="R6" s="218">
        <f ca="1">OFFSET(Очки!$A$3,I6,G6+QUOTIENT(MAX($C$44-11,0), 2)*4)</f>
        <v>16</v>
      </c>
      <c r="S6" s="186">
        <f ca="1">IF(I6&lt;H6,OFFSET(IF(OR($C$44=11,$C$44=12),Очки!$B$17,Очки!$O$18),2+H6-I6,IF(G6=2,12,13-H6)),0)</f>
        <v>0</v>
      </c>
      <c r="T6" s="186">
        <v>2</v>
      </c>
      <c r="U6" s="262"/>
      <c r="V6" s="218">
        <f ca="1">OFFSET(Очки!$A$3,L6,J6+QUOTIENT(MAX($C$44-11,0), 2)*4)</f>
        <v>13</v>
      </c>
      <c r="W6" s="186">
        <f ca="1">IF(L6&lt;K6,OFFSET(IF(OR($C$44=11,$C$44=12),Очки!$B$17,Очки!$O$18),2+K6-L6,IF(J6=2,12,13-K6)),0)</f>
        <v>3</v>
      </c>
      <c r="X6" s="186">
        <v>2.5</v>
      </c>
      <c r="Y6" s="187"/>
      <c r="Z6" s="134"/>
      <c r="AA6" s="135"/>
      <c r="AB6" s="182">
        <f t="shared" ref="AB6:AB22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RANK(AB7,AB$6:OFFSET(AB$6,0,0,COUNTA(B$6:B$43)))</f>
        <v>2</v>
      </c>
      <c r="B7" s="286" t="s">
        <v>61</v>
      </c>
      <c r="C7" s="219"/>
      <c r="D7" s="225">
        <v>1</v>
      </c>
      <c r="E7" s="226">
        <v>4</v>
      </c>
      <c r="F7" s="227">
        <v>3</v>
      </c>
      <c r="G7" s="223">
        <v>1</v>
      </c>
      <c r="H7" s="228">
        <v>5</v>
      </c>
      <c r="I7" s="226">
        <v>2</v>
      </c>
      <c r="J7" s="225">
        <v>2</v>
      </c>
      <c r="K7" s="226">
        <v>5</v>
      </c>
      <c r="L7" s="229">
        <v>1</v>
      </c>
      <c r="M7" s="273"/>
      <c r="N7" s="192">
        <f ca="1">OFFSET(Очки!$A$3,F7,D7+QUOTIENT(MAX($C$44-11,0), 2)*4)</f>
        <v>14</v>
      </c>
      <c r="O7" s="188">
        <f ca="1">IF(F7&lt;E7,OFFSET(IF(OR($C$44=11,$C$44=12),Очки!$B$17,Очки!$O$18),2+E7-F7,IF(D7=2,12,13-E7)),0)</f>
        <v>0.8</v>
      </c>
      <c r="P7" s="188">
        <v>0.5</v>
      </c>
      <c r="Q7" s="263"/>
      <c r="R7" s="192">
        <f ca="1">OFFSET(Очки!$A$3,I7,G7+QUOTIENT(MAX($C$44-11,0), 2)*4)</f>
        <v>15</v>
      </c>
      <c r="S7" s="188">
        <f ca="1">IF(I7&lt;H7,OFFSET(IF(OR($C$44=11,$C$44=12),Очки!$B$17,Очки!$O$18),2+H7-I7,IF(G7=2,12,13-H7)),0)</f>
        <v>2.4000000000000004</v>
      </c>
      <c r="T7" s="188"/>
      <c r="U7" s="263"/>
      <c r="V7" s="192">
        <f ca="1">OFFSET(Очки!$A$3,L7,J7+QUOTIENT(MAX($C$44-11,0), 2)*4)</f>
        <v>11</v>
      </c>
      <c r="W7" s="188">
        <f ca="1">IF(L7&lt;K7,OFFSET(IF(OR($C$44=11,$C$44=12),Очки!$B$17,Очки!$O$18),2+K7-L7,IF(J7=2,12,13-K7)),0)</f>
        <v>2.8</v>
      </c>
      <c r="X7" s="188"/>
      <c r="Y7" s="189"/>
      <c r="Z7" s="136"/>
      <c r="AA7" s="137"/>
      <c r="AB7" s="183">
        <f t="shared" ca="1" si="0"/>
        <v>46.5</v>
      </c>
      <c r="AC7" s="127"/>
      <c r="AD7" s="127"/>
      <c r="AE7" s="127"/>
    </row>
    <row r="8" spans="1:31" ht="15.75" x14ac:dyDescent="0.25">
      <c r="A8" s="282">
        <f ca="1">RANK(AB8,AB$6:OFFSET(AB$6,0,0,COUNTA(B$6:B$43)))</f>
        <v>3</v>
      </c>
      <c r="B8" s="285" t="s">
        <v>51</v>
      </c>
      <c r="C8" s="219">
        <v>5</v>
      </c>
      <c r="D8" s="225">
        <v>1</v>
      </c>
      <c r="E8" s="226">
        <v>7</v>
      </c>
      <c r="F8" s="227">
        <v>6</v>
      </c>
      <c r="G8" s="223">
        <v>1</v>
      </c>
      <c r="H8" s="228">
        <v>8</v>
      </c>
      <c r="I8" s="226">
        <v>7</v>
      </c>
      <c r="J8" s="225">
        <v>1</v>
      </c>
      <c r="K8" s="226">
        <v>4</v>
      </c>
      <c r="L8" s="229">
        <v>5</v>
      </c>
      <c r="M8" s="273">
        <v>1.5</v>
      </c>
      <c r="N8" s="192">
        <f ca="1">OFFSET(Очки!$A$3,F8,D8+QUOTIENT(MAX($C$44-11,0), 2)*4)</f>
        <v>11.5</v>
      </c>
      <c r="O8" s="188">
        <f ca="1">IF(F8&lt;E8,OFFSET(IF(OR($C$44=11,$C$44=12),Очки!$B$17,Очки!$O$18),2+E8-F8,IF(D8=2,12,13-E8)),0)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OFFSET(Очки!$A$3,I8,G8+QUOTIENT(MAX($C$44-11,0), 2)*4)</f>
        <v>11</v>
      </c>
      <c r="S8" s="188">
        <f ca="1">IF(I8&lt;H8,OFFSET(IF(OR($C$44=11,$C$44=12),Очки!$B$17,Очки!$O$18),2+H8-I8,IF(G8=2,12,13-H8)),0)</f>
        <v>1.2</v>
      </c>
      <c r="T8" s="188"/>
      <c r="U8" s="263"/>
      <c r="V8" s="192">
        <f ca="1">OFFSET(Очки!$A$3,L8,J8+QUOTIENT(MAX($C$44-11,0), 2)*4)</f>
        <v>12</v>
      </c>
      <c r="W8" s="188">
        <f ca="1">IF(L8&lt;K8,OFFSET(IF(OR($C$44=11,$C$44=12),Очки!$B$17,Очки!$O$18),2+K8-L8,IF(J8=2,12,13-K8)),0)</f>
        <v>0</v>
      </c>
      <c r="X8" s="188">
        <v>1.5</v>
      </c>
      <c r="Y8" s="189"/>
      <c r="Z8" s="136"/>
      <c r="AA8" s="137"/>
      <c r="AB8" s="183">
        <f t="shared" ca="1" si="0"/>
        <v>41.8</v>
      </c>
      <c r="AC8" s="127"/>
      <c r="AD8" s="127"/>
      <c r="AE8" s="127"/>
    </row>
    <row r="9" spans="1:31" ht="15.75" x14ac:dyDescent="0.25">
      <c r="A9" s="282">
        <f ca="1">RANK(AB9,AB$6:OFFSET(AB$6,0,0,COUNTA(B$6:B$43)))</f>
        <v>4</v>
      </c>
      <c r="B9" s="284" t="s">
        <v>63</v>
      </c>
      <c r="C9" s="219"/>
      <c r="D9" s="225">
        <v>1</v>
      </c>
      <c r="E9" s="226">
        <v>2</v>
      </c>
      <c r="F9" s="227">
        <v>4</v>
      </c>
      <c r="G9" s="223">
        <v>1</v>
      </c>
      <c r="H9" s="228">
        <v>3</v>
      </c>
      <c r="I9" s="226">
        <v>5</v>
      </c>
      <c r="J9" s="225">
        <v>1</v>
      </c>
      <c r="K9" s="226">
        <v>3</v>
      </c>
      <c r="L9" s="229">
        <v>2</v>
      </c>
      <c r="M9" s="273"/>
      <c r="N9" s="192">
        <f ca="1">OFFSET(Очки!$A$3,F9,D9+QUOTIENT(MAX($C$44-11,0), 2)*4)</f>
        <v>13</v>
      </c>
      <c r="O9" s="188">
        <f ca="1">IF(F9&lt;E9,OFFSET(IF(OR($C$44=11,$C$44=12),Очки!$B$17,Очки!$O$18),2+E9-F9,IF(D9=2,12,13-E9)),0)</f>
        <v>0</v>
      </c>
      <c r="P9" s="188"/>
      <c r="Q9" s="263"/>
      <c r="R9" s="192">
        <f ca="1">OFFSET(Очки!$A$3,I9,G9+QUOTIENT(MAX($C$44-11,0), 2)*4)</f>
        <v>12</v>
      </c>
      <c r="S9" s="188">
        <f ca="1">IF(I9&lt;H9,OFFSET(IF(OR($C$44=11,$C$44=12),Очки!$B$17,Очки!$O$18),2+H9-I9,IF(G9=2,12,13-H9)),0)</f>
        <v>0</v>
      </c>
      <c r="T9" s="188"/>
      <c r="U9" s="263"/>
      <c r="V9" s="192">
        <f ca="1">OFFSET(Очки!$A$3,L9,J9+QUOTIENT(MAX($C$44-11,0), 2)*4)</f>
        <v>15</v>
      </c>
      <c r="W9" s="188">
        <f ca="1">IF(L9&lt;K9,OFFSET(IF(OR($C$44=11,$C$44=12),Очки!$B$17,Очки!$O$18),2+K9-L9,IF(J9=2,12,13-K9)),0)</f>
        <v>0.7</v>
      </c>
      <c r="X9" s="188"/>
      <c r="Y9" s="189"/>
      <c r="Z9" s="136"/>
      <c r="AA9" s="137"/>
      <c r="AB9" s="183">
        <f t="shared" ca="1" si="0"/>
        <v>40.700000000000003</v>
      </c>
      <c r="AC9" s="127"/>
      <c r="AD9" s="127"/>
      <c r="AE9" s="127"/>
    </row>
    <row r="10" spans="1:31" ht="15.75" x14ac:dyDescent="0.25">
      <c r="A10" s="282">
        <f ca="1">RANK(AB10,AB$6:OFFSET(AB$6,0,0,COUNTA(B$6:B$43)))</f>
        <v>5</v>
      </c>
      <c r="B10" s="289" t="s">
        <v>53</v>
      </c>
      <c r="C10" s="219">
        <v>5</v>
      </c>
      <c r="D10" s="225">
        <v>1</v>
      </c>
      <c r="E10" s="226">
        <v>1</v>
      </c>
      <c r="F10" s="227">
        <v>1</v>
      </c>
      <c r="G10" s="223">
        <v>1</v>
      </c>
      <c r="H10" s="228">
        <v>4</v>
      </c>
      <c r="I10" s="226">
        <v>9</v>
      </c>
      <c r="J10" s="225">
        <v>1</v>
      </c>
      <c r="K10" s="226">
        <v>2</v>
      </c>
      <c r="L10" s="229">
        <v>3</v>
      </c>
      <c r="M10" s="273"/>
      <c r="N10" s="192">
        <f ca="1">OFFSET(Очки!$A$3,F10,D10+QUOTIENT(MAX($C$44-11,0), 2)*4)</f>
        <v>16</v>
      </c>
      <c r="O10" s="188">
        <f ca="1">IF(F10&lt;E10,OFFSET(IF(OR($C$44=11,$C$44=12),Очки!$B$17,Очки!$O$18),2+E10-F10,IF(D10=2,12,13-E10)),0)</f>
        <v>0</v>
      </c>
      <c r="P10" s="188"/>
      <c r="Q10" s="263"/>
      <c r="R10" s="192">
        <f ca="1">OFFSET(Очки!$A$3,I10,G10+QUOTIENT(MAX($C$44-11,0), 2)*4)</f>
        <v>10</v>
      </c>
      <c r="S10" s="188">
        <f ca="1">IF(I10&lt;H10,OFFSET(IF(OR($C$44=11,$C$44=12),Очки!$B$17,Очки!$O$18),2+H10-I10,IF(G10=2,12,13-H10)),0)</f>
        <v>0</v>
      </c>
      <c r="T10" s="188"/>
      <c r="U10" s="263"/>
      <c r="V10" s="192">
        <f ca="1">OFFSET(Очки!$A$3,L10,J10+QUOTIENT(MAX($C$44-11,0), 2)*4)</f>
        <v>14</v>
      </c>
      <c r="W10" s="188">
        <f ca="1">IF(L10&lt;K10,OFFSET(IF(OR($C$44=11,$C$44=12),Очки!$B$17,Очки!$O$18),2+K10-L10,IF(J10=2,12,13-K10)),0)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2">
        <f ca="1">RANK(AB11,AB$6:OFFSET(AB$6,0,0,COUNTA(B$6:B$43)))</f>
        <v>6</v>
      </c>
      <c r="B11" s="285" t="s">
        <v>42</v>
      </c>
      <c r="C11" s="219"/>
      <c r="D11" s="225">
        <v>1</v>
      </c>
      <c r="E11" s="226">
        <v>9</v>
      </c>
      <c r="F11" s="227">
        <v>8</v>
      </c>
      <c r="G11" s="223">
        <v>1</v>
      </c>
      <c r="H11" s="228">
        <v>7</v>
      </c>
      <c r="I11" s="226">
        <v>8</v>
      </c>
      <c r="J11" s="225">
        <v>1</v>
      </c>
      <c r="K11" s="226">
        <v>8</v>
      </c>
      <c r="L11" s="229">
        <v>8</v>
      </c>
      <c r="M11" s="273">
        <v>2.5</v>
      </c>
      <c r="N11" s="192">
        <f ca="1">OFFSET(Очки!$A$3,F11,D11+QUOTIENT(MAX($C$44-11,0), 2)*4)</f>
        <v>10.5</v>
      </c>
      <c r="O11" s="188">
        <f ca="1">IF(F11&lt;E11,OFFSET(IF(OR($C$44=11,$C$44=12),Очки!$B$17,Очки!$O$18),2+E11-F11,IF(D11=2,12,13-E11)),0)</f>
        <v>1.2</v>
      </c>
      <c r="P11" s="188">
        <v>1.5</v>
      </c>
      <c r="Q11" s="263"/>
      <c r="R11" s="192">
        <f ca="1">OFFSET(Очки!$A$3,I11,G11+QUOTIENT(MAX($C$44-11,0), 2)*4)</f>
        <v>10.5</v>
      </c>
      <c r="S11" s="188">
        <f ca="1">IF(I11&lt;H11,OFFSET(IF(OR($C$44=11,$C$44=12),Очки!$B$17,Очки!$O$18),2+H11-I11,IF(G11=2,12,13-H11)),0)</f>
        <v>0</v>
      </c>
      <c r="T11" s="188">
        <v>2.5</v>
      </c>
      <c r="U11" s="263">
        <v>-5</v>
      </c>
      <c r="V11" s="192">
        <f ca="1">OFFSET(Очки!$A$3,L11,J11+QUOTIENT(MAX($C$44-11,0), 2)*4)</f>
        <v>10.5</v>
      </c>
      <c r="W11" s="188">
        <f ca="1">IF(L11&lt;K11,OFFSET(IF(OR($C$44=11,$C$44=12),Очки!$B$17,Очки!$O$18),2+K11-L11,IF(J11=2,12,13-K11)),0)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36.200000000000003</v>
      </c>
      <c r="AC11" s="127"/>
      <c r="AD11" s="127"/>
      <c r="AE11" s="127"/>
    </row>
    <row r="12" spans="1:31" ht="15.75" x14ac:dyDescent="0.25">
      <c r="A12" s="281">
        <f ca="1">RANK(AB12,AB$6:OFFSET(AB$6,0,0,COUNTA(B$6:B$43)))</f>
        <v>7</v>
      </c>
      <c r="B12" s="285" t="s">
        <v>45</v>
      </c>
      <c r="C12" s="283"/>
      <c r="D12" s="222">
        <v>1</v>
      </c>
      <c r="E12" s="319">
        <v>6</v>
      </c>
      <c r="F12" s="320">
        <v>5</v>
      </c>
      <c r="G12" s="321">
        <v>1</v>
      </c>
      <c r="H12" s="322">
        <v>9</v>
      </c>
      <c r="I12" s="319">
        <v>5</v>
      </c>
      <c r="J12" s="222">
        <v>1</v>
      </c>
      <c r="K12" s="319">
        <v>5</v>
      </c>
      <c r="L12" s="323">
        <v>6</v>
      </c>
      <c r="M12" s="324">
        <v>1</v>
      </c>
      <c r="N12" s="325">
        <f ca="1">OFFSET(Очки!$A$3,F12,D12+QUOTIENT(MAX($C$44-11,0), 2)*4)</f>
        <v>12</v>
      </c>
      <c r="O12" s="326">
        <f ca="1">IF(F12&lt;E12,OFFSET(IF(OR($C$44=11,$C$44=12),Очки!$B$17,Очки!$O$18),2+E12-F12,IF(D12=2,12,13-E12)),0)</f>
        <v>1</v>
      </c>
      <c r="P12" s="326">
        <v>2.5</v>
      </c>
      <c r="Q12" s="327">
        <v>-10</v>
      </c>
      <c r="R12" s="325">
        <f ca="1">OFFSET(Очки!$A$3,I12,G12+QUOTIENT(MAX($C$44-11,0), 2)*4)</f>
        <v>12</v>
      </c>
      <c r="S12" s="326">
        <f ca="1">IF(I12&lt;H12,OFFSET(IF(OR($C$44=11,$C$44=12),Очки!$B$17,Очки!$O$18),2+H12-I12,IF(G12=2,12,13-H12)),0)</f>
        <v>4.5</v>
      </c>
      <c r="T12" s="326">
        <v>1</v>
      </c>
      <c r="U12" s="327"/>
      <c r="V12" s="325">
        <f ca="1">OFFSET(Очки!$A$3,L12,J12+QUOTIENT(MAX($C$44-11,0), 2)*4)</f>
        <v>11.5</v>
      </c>
      <c r="W12" s="326">
        <f ca="1">IF(L12&lt;K12,OFFSET(IF(OR($C$44=11,$C$44=12),Очки!$B$17,Очки!$O$18),2+K12-L12,IF(J12=2,12,13-K12)),0)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RANK(AB13,AB$6:OFFSET(AB$6,0,0,COUNTA(B$6:B$43)))</f>
        <v>8</v>
      </c>
      <c r="B13" s="285" t="s">
        <v>43</v>
      </c>
      <c r="C13" s="219">
        <v>20</v>
      </c>
      <c r="D13" s="225">
        <v>2</v>
      </c>
      <c r="E13" s="226">
        <v>8</v>
      </c>
      <c r="F13" s="227">
        <v>8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OFFSET(Очки!$A$3,F13,D13+QUOTIENT(MAX($C$44-11,0), 2)*4)</f>
        <v>5.5</v>
      </c>
      <c r="O13" s="188">
        <f ca="1">IF(F13&lt;E13,OFFSET(IF(OR($C$44=11,$C$44=12),Очки!$B$17,Очки!$O$18),2+E13-F13,IF(D13=2,12,13-E13)),0)</f>
        <v>0</v>
      </c>
      <c r="P13" s="188">
        <v>1</v>
      </c>
      <c r="Q13" s="263"/>
      <c r="R13" s="192">
        <f ca="1">OFFSET(Очки!$A$3,I13,G13+QUOTIENT(MAX($C$44-11,0), 2)*4)</f>
        <v>13</v>
      </c>
      <c r="S13" s="188">
        <f ca="1">IF(I13&lt;H13,OFFSET(IF(OR($C$44=11,$C$44=12),Очки!$B$17,Очки!$O$18),2+H13-I13,IF(G13=2,12,13-H13)),0)</f>
        <v>1.9</v>
      </c>
      <c r="T13" s="188"/>
      <c r="U13" s="263"/>
      <c r="V13" s="192">
        <f ca="1">OFFSET(Очки!$A$3,L13,J13+QUOTIENT(MAX($C$44-11,0), 2)*4)</f>
        <v>9</v>
      </c>
      <c r="W13" s="188">
        <f ca="1">IF(L13&lt;K13,OFFSET(IF(OR($C$44=11,$C$44=12),Очки!$B$17,Очки!$O$18),2+K13-L13,IF(J13=2,12,13-K13)),0)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33.9</v>
      </c>
      <c r="AC13" s="127"/>
      <c r="AD13" s="127"/>
      <c r="AE13" s="127"/>
    </row>
    <row r="14" spans="1:31" ht="15.75" x14ac:dyDescent="0.25">
      <c r="A14" s="282">
        <f ca="1">RANK(AB14,AB$6:OFFSET(AB$6,0,0,COUNTA(B$6:B$43)))</f>
        <v>9</v>
      </c>
      <c r="B14" s="285" t="s">
        <v>44</v>
      </c>
      <c r="C14" s="219"/>
      <c r="D14" s="225">
        <v>2</v>
      </c>
      <c r="E14" s="226">
        <v>7</v>
      </c>
      <c r="F14" s="227">
        <v>6</v>
      </c>
      <c r="G14" s="223">
        <v>2</v>
      </c>
      <c r="H14" s="228">
        <v>5</v>
      </c>
      <c r="I14" s="226">
        <v>2</v>
      </c>
      <c r="J14" s="225">
        <v>2</v>
      </c>
      <c r="K14" s="226">
        <v>7</v>
      </c>
      <c r="L14" s="229">
        <v>2</v>
      </c>
      <c r="M14" s="273"/>
      <c r="N14" s="192">
        <f ca="1">OFFSET(Очки!$A$3,F14,D14+QUOTIENT(MAX($C$44-11,0), 2)*4)</f>
        <v>6.5</v>
      </c>
      <c r="O14" s="188">
        <f ca="1">IF(F14&lt;E14,OFFSET(IF(OR($C$44=11,$C$44=12),Очки!$B$17,Очки!$O$18),2+E14-F14,IF(D14=2,12,13-E14)),0)</f>
        <v>0.7</v>
      </c>
      <c r="P14" s="188"/>
      <c r="Q14" s="263"/>
      <c r="R14" s="192">
        <f ca="1">OFFSET(Очки!$A$3,I14,G14+QUOTIENT(MAX($C$44-11,0), 2)*4)</f>
        <v>10</v>
      </c>
      <c r="S14" s="188">
        <f ca="1">IF(I14&lt;H14,OFFSET(IF(OR($C$44=11,$C$44=12),Очки!$B$17,Очки!$O$18),2+H14-I14,IF(G14=2,12,13-H14)),0)</f>
        <v>2.1</v>
      </c>
      <c r="T14" s="188"/>
      <c r="U14" s="263"/>
      <c r="V14" s="192">
        <f ca="1">OFFSET(Очки!$A$3,L14,J14+QUOTIENT(MAX($C$44-11,0), 2)*4)</f>
        <v>10</v>
      </c>
      <c r="W14" s="188">
        <f ca="1">IF(L14&lt;K14,OFFSET(IF(OR($C$44=11,$C$44=12),Очки!$B$17,Очки!$O$18),2+K14-L14,IF(J14=2,12,13-K14)),0)</f>
        <v>3.5</v>
      </c>
      <c r="X14" s="188">
        <v>0.5</v>
      </c>
      <c r="Y14" s="189"/>
      <c r="Z14" s="136"/>
      <c r="AA14" s="137"/>
      <c r="AB14" s="183">
        <f t="shared" ca="1" si="0"/>
        <v>33.299999999999997</v>
      </c>
      <c r="AC14" s="127"/>
      <c r="AD14" s="127"/>
      <c r="AE14" s="127"/>
    </row>
    <row r="15" spans="1:31" ht="15.75" x14ac:dyDescent="0.25">
      <c r="A15" s="282">
        <f ca="1">RANK(AB15,AB$6:OFFSET(AB$6,0,0,COUNTA(B$6:B$43)))</f>
        <v>10</v>
      </c>
      <c r="B15" s="285" t="s">
        <v>55</v>
      </c>
      <c r="C15" s="219"/>
      <c r="D15" s="225">
        <v>1</v>
      </c>
      <c r="E15" s="226">
        <v>5</v>
      </c>
      <c r="F15" s="227">
        <v>7</v>
      </c>
      <c r="G15" s="223">
        <v>2</v>
      </c>
      <c r="H15" s="228">
        <v>6</v>
      </c>
      <c r="I15" s="226">
        <v>6</v>
      </c>
      <c r="J15" s="225">
        <v>1</v>
      </c>
      <c r="K15" s="226">
        <v>6</v>
      </c>
      <c r="L15" s="229">
        <v>8</v>
      </c>
      <c r="M15" s="273">
        <v>0.5</v>
      </c>
      <c r="N15" s="192">
        <f ca="1">OFFSET(Очки!$A$3,F15,D15+QUOTIENT(MAX($C$44-11,0), 2)*4)</f>
        <v>11</v>
      </c>
      <c r="O15" s="188">
        <f ca="1">IF(F15&lt;E15,OFFSET(IF(OR($C$44=11,$C$44=12),Очки!$B$17,Очки!$O$18),2+E15-F15,IF(D15=2,12,13-E15)),0)</f>
        <v>0</v>
      </c>
      <c r="P15" s="188"/>
      <c r="Q15" s="263"/>
      <c r="R15" s="192">
        <f ca="1">OFFSET(Очки!$A$3,I15,G15+QUOTIENT(MAX($C$44-11,0), 2)*4)</f>
        <v>6.5</v>
      </c>
      <c r="S15" s="188">
        <f ca="1">IF(I15&lt;H15,OFFSET(IF(OR($C$44=11,$C$44=12),Очки!$B$17,Очки!$O$18),2+H15-I15,IF(G15=2,12,13-H15)),0)</f>
        <v>0</v>
      </c>
      <c r="T15" s="188">
        <v>1.5</v>
      </c>
      <c r="U15" s="263"/>
      <c r="V15" s="192">
        <f ca="1">OFFSET(Очки!$A$3,L15,J15+QUOTIENT(MAX($C$44-11,0), 2)*4)</f>
        <v>10.5</v>
      </c>
      <c r="W15" s="188">
        <f ca="1">IF(L15&lt;K15,OFFSET(IF(OR($C$44=11,$C$44=12),Очки!$B$17,Очки!$O$18),2+K15-L15,IF(J15=2,12,13-K15)),0)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RANK(AB16,AB$6:OFFSET(AB$6,0,0,COUNTA(B$6:B$43)))</f>
        <v>11</v>
      </c>
      <c r="B16" s="285" t="s">
        <v>62</v>
      </c>
      <c r="C16" s="219"/>
      <c r="D16" s="225">
        <v>2</v>
      </c>
      <c r="E16" s="226">
        <v>1</v>
      </c>
      <c r="F16" s="227">
        <v>1</v>
      </c>
      <c r="G16" s="223">
        <v>2</v>
      </c>
      <c r="H16" s="228">
        <v>1</v>
      </c>
      <c r="I16" s="226">
        <v>1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OFFSET(Очки!$A$3,F16,D16+QUOTIENT(MAX($C$44-11,0), 2)*4)</f>
        <v>11</v>
      </c>
      <c r="O16" s="188">
        <f ca="1">IF(F16&lt;E16,OFFSET(IF(OR($C$44=11,$C$44=12),Очки!$B$17,Очки!$O$18),2+E16-F16,IF(D16=2,12,13-E16)),0)</f>
        <v>0</v>
      </c>
      <c r="P16" s="188"/>
      <c r="Q16" s="263"/>
      <c r="R16" s="192">
        <f ca="1">OFFSET(Очки!$A$3,I16,G16+QUOTIENT(MAX($C$44-11,0), 2)*4)</f>
        <v>11</v>
      </c>
      <c r="S16" s="188">
        <f ca="1">IF(I16&lt;H16,OFFSET(IF(OR($C$44=11,$C$44=12),Очки!$B$17,Очки!$O$18),2+H16-I16,IF(G16=2,12,13-H16)),0)</f>
        <v>0</v>
      </c>
      <c r="T16" s="188"/>
      <c r="U16" s="263"/>
      <c r="V16" s="192">
        <f ca="1">OFFSET(Очки!$A$3,L16,J16+QUOTIENT(MAX($C$44-11,0), 2)*4)</f>
        <v>8</v>
      </c>
      <c r="W16" s="188">
        <f ca="1">IF(L16&lt;K16,OFFSET(IF(OR($C$44=11,$C$44=12),Очки!$B$17,Очки!$O$18),2+K16-L16,IF(J16=2,12,13-K16)),0)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RANK(AB17,AB$6:OFFSET(AB$6,0,0,COUNTA(B$6:B$43)))</f>
        <v>12</v>
      </c>
      <c r="B17" s="284" t="s">
        <v>65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2</v>
      </c>
      <c r="I17" s="226">
        <v>3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OFFSET(Очки!$A$3,F17,D17+QUOTIENT(MAX($C$44-11,0), 2)*4)</f>
        <v>7</v>
      </c>
      <c r="O17" s="188">
        <f ca="1">IF(F17&lt;E17,OFFSET(IF(OR($C$44=11,$C$44=12),Очки!$B$17,Очки!$O$18),2+E17-F17,IF(D17=2,12,13-E17)),0)</f>
        <v>0.7</v>
      </c>
      <c r="P17" s="188"/>
      <c r="Q17" s="263"/>
      <c r="R17" s="192">
        <f ca="1">OFFSET(Очки!$A$3,I17,G17+QUOTIENT(MAX($C$44-11,0), 2)*4)</f>
        <v>14</v>
      </c>
      <c r="S17" s="188">
        <f ca="1">IF(I17&lt;H17,OFFSET(IF(OR($C$44=11,$C$44=12),Очки!$B$17,Очки!$O$18),2+H17-I17,IF(G17=2,12,13-H17)),0)</f>
        <v>0</v>
      </c>
      <c r="T17" s="188"/>
      <c r="U17" s="263"/>
      <c r="V17" s="192">
        <f ca="1">OFFSET(Очки!$A$3,L17,J17+QUOTIENT(MAX($C$44-11,0), 2)*4)</f>
        <v>6</v>
      </c>
      <c r="W17" s="188">
        <f ca="1">IF(L17&lt;K17,OFFSET(IF(OR($C$44=11,$C$44=12),Очки!$B$17,Очки!$O$18),2+K17-L17,IF(J17=2,12,13-K17)),0)</f>
        <v>0</v>
      </c>
      <c r="X17" s="188"/>
      <c r="Y17" s="189">
        <v>-2</v>
      </c>
      <c r="Z17" s="136"/>
      <c r="AA17" s="137"/>
      <c r="AB17" s="183">
        <f t="shared" ca="1" si="0"/>
        <v>25.7</v>
      </c>
      <c r="AD17" s="127"/>
    </row>
    <row r="18" spans="1:30" ht="15.75" x14ac:dyDescent="0.25">
      <c r="A18" s="282">
        <f ca="1">RANK(AB18,AB$6:OFFSET(AB$6,0,0,COUNTA(B$6:B$43)))</f>
        <v>13</v>
      </c>
      <c r="B18" s="286" t="s">
        <v>60</v>
      </c>
      <c r="C18" s="219"/>
      <c r="D18" s="225">
        <v>2</v>
      </c>
      <c r="E18" s="226">
        <v>5</v>
      </c>
      <c r="F18" s="227">
        <v>2</v>
      </c>
      <c r="G18" s="223">
        <v>2</v>
      </c>
      <c r="H18" s="228">
        <v>7</v>
      </c>
      <c r="I18" s="226">
        <v>3</v>
      </c>
      <c r="J18" s="225">
        <v>1</v>
      </c>
      <c r="K18" s="226">
        <v>1</v>
      </c>
      <c r="L18" s="229">
        <v>1</v>
      </c>
      <c r="M18" s="273"/>
      <c r="N18" s="192">
        <f ca="1">OFFSET(Очки!$A$3,F18,D18+QUOTIENT(MAX($C$44-11,0), 2)*4)</f>
        <v>10</v>
      </c>
      <c r="O18" s="188">
        <f ca="1">IF(F18&lt;E18,OFFSET(IF(OR($C$44=11,$C$44=12),Очки!$B$17,Очки!$O$18),2+E18-F18,IF(D18=2,12,13-E18)),0)</f>
        <v>2.1</v>
      </c>
      <c r="P18" s="188"/>
      <c r="Q18" s="263">
        <v>-5</v>
      </c>
      <c r="R18" s="192">
        <f ca="1">OFFSET(Очки!$A$3,I18,G18+QUOTIENT(MAX($C$44-11,0), 2)*4)</f>
        <v>9</v>
      </c>
      <c r="S18" s="188">
        <f ca="1">IF(I18&lt;H18,OFFSET(IF(OR($C$44=11,$C$44=12),Очки!$B$17,Очки!$O$18),2+H18-I18,IF(G18=2,12,13-H18)),0)</f>
        <v>2.8</v>
      </c>
      <c r="T18" s="188"/>
      <c r="U18" s="263">
        <f>-5-5</f>
        <v>-10</v>
      </c>
      <c r="V18" s="192">
        <f ca="1">OFFSET(Очки!$A$3,L18,J18+QUOTIENT(MAX($C$44-11,0), 2)*4)</f>
        <v>16</v>
      </c>
      <c r="W18" s="188">
        <f ca="1">IF(L18&lt;K18,OFFSET(IF(OR($C$44=11,$C$44=12),Очки!$B$17,Очки!$O$18),2+K18-L18,IF(J18=2,12,13-K18)),0)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24.900000000000002</v>
      </c>
      <c r="AD18" s="127"/>
    </row>
    <row r="19" spans="1:30" ht="15.75" x14ac:dyDescent="0.25">
      <c r="A19" s="282">
        <f ca="1">RANK(AB19,AB$6:OFFSET(AB$6,0,0,COUNTA(B$6:B$43)))</f>
        <v>14</v>
      </c>
      <c r="B19" s="285" t="s">
        <v>59</v>
      </c>
      <c r="C19" s="219"/>
      <c r="D19" s="225">
        <v>2</v>
      </c>
      <c r="E19" s="226">
        <v>4</v>
      </c>
      <c r="F19" s="227">
        <v>2</v>
      </c>
      <c r="G19" s="223">
        <v>2</v>
      </c>
      <c r="H19" s="228">
        <v>4</v>
      </c>
      <c r="I19" s="226">
        <v>6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OFFSET(Очки!$A$3,F19,D19+QUOTIENT(MAX($C$44-11,0), 2)*4)</f>
        <v>10</v>
      </c>
      <c r="O19" s="188">
        <f ca="1">IF(F19&lt;E19,OFFSET(IF(OR($C$44=11,$C$44=12),Очки!$B$17,Очки!$O$18),2+E19-F19,IF(D19=2,12,13-E19)),0)</f>
        <v>1.4</v>
      </c>
      <c r="P19" s="188"/>
      <c r="Q19" s="263"/>
      <c r="R19" s="192">
        <f ca="1">OFFSET(Очки!$A$3,I19,G19+QUOTIENT(MAX($C$44-11,0), 2)*4)</f>
        <v>6.5</v>
      </c>
      <c r="S19" s="188">
        <f ca="1">IF(I19&lt;H19,OFFSET(IF(OR($C$44=11,$C$44=12),Очки!$B$17,Очки!$O$18),2+H19-I19,IF(G19=2,12,13-H19)),0)</f>
        <v>0</v>
      </c>
      <c r="T19" s="188"/>
      <c r="U19" s="263">
        <v>-5</v>
      </c>
      <c r="V19" s="192">
        <f ca="1">OFFSET(Очки!$A$3,L19,J19+QUOTIENT(MAX($C$44-11,0), 2)*4)</f>
        <v>6.5</v>
      </c>
      <c r="W19" s="188">
        <f ca="1">IF(L19&lt;K19,OFFSET(IF(OR($C$44=11,$C$44=12),Очки!$B$17,Очки!$O$18),2+K19-L19,IF(J19=2,12,13-K19)),0)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19.399999999999999</v>
      </c>
      <c r="AD19" s="127"/>
    </row>
    <row r="20" spans="1:30" ht="15.75" hidden="1" x14ac:dyDescent="0.25">
      <c r="A20" s="282">
        <f ca="1">RANK(AB20,AB$6:OFFSET(AB$6,0,0,COUNTA(B$6:B$43)))</f>
        <v>15</v>
      </c>
      <c r="B20" s="285" t="s">
        <v>54</v>
      </c>
      <c r="C20" s="219">
        <v>2.5</v>
      </c>
      <c r="D20" s="225">
        <v>1</v>
      </c>
      <c r="E20" s="226">
        <v>8</v>
      </c>
      <c r="F20" s="227">
        <v>9</v>
      </c>
      <c r="G20" s="223">
        <v>2</v>
      </c>
      <c r="H20" s="228">
        <v>8</v>
      </c>
      <c r="I20" s="226">
        <v>8</v>
      </c>
      <c r="J20" s="225"/>
      <c r="K20" s="226"/>
      <c r="L20" s="229"/>
      <c r="M20" s="273">
        <v>2</v>
      </c>
      <c r="N20" s="192">
        <f ca="1">OFFSET(Очки!$A$3,F20,D20+QUOTIENT(MAX($C$44-11,0), 2)*4)</f>
        <v>10</v>
      </c>
      <c r="O20" s="188">
        <f ca="1">IF(F20&lt;E20,OFFSET(IF(OR($C$44=11,$C$44=12),Очки!$B$17,Очки!$O$18),2+E20-F20,IF(D20=2,12,13-E20)),0)</f>
        <v>0</v>
      </c>
      <c r="P20" s="188"/>
      <c r="Q20" s="263"/>
      <c r="R20" s="192">
        <f ca="1">OFFSET(Очки!$A$3,I20,G20+QUOTIENT(MAX($C$44-11,0), 2)*4)</f>
        <v>5.5</v>
      </c>
      <c r="S20" s="188">
        <f ca="1">IF(I20&lt;H20,OFFSET(IF(OR($C$44=11,$C$44=12),Очки!$B$17,Очки!$O$18),2+H20-I20,IF(G20=2,12,13-H20)),0)</f>
        <v>0</v>
      </c>
      <c r="T20" s="188">
        <v>0.5</v>
      </c>
      <c r="U20" s="263"/>
      <c r="V20" s="192" t="str">
        <f ca="1">OFFSET(Очки!$A$3,L20,J20+QUOTIENT(MAX($C$44-11,0), 2)*4)</f>
        <v>Место</v>
      </c>
      <c r="W20" s="188">
        <f ca="1">IF(L20&lt;K20,OFFSET(IF(OR($C$44=11,$C$44=12),Очки!$B$17,Очки!$O$18),2+K20-L20,IF(J20=2,12,13-K20)),0)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18</v>
      </c>
      <c r="AD20" s="127"/>
    </row>
    <row r="21" spans="1:30" ht="15.75" x14ac:dyDescent="0.25">
      <c r="A21" s="282">
        <f ca="1">RANK(AB21,AB$6:OFFSET(AB$6,0,0,COUNTA(B$6:B$43)))</f>
        <v>16</v>
      </c>
      <c r="B21" s="284" t="s">
        <v>57</v>
      </c>
      <c r="C21" s="219"/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4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OFFSET(Очки!$A$3,F21,D21+QUOTIENT(MAX($C$44-11,0), 2)*4)</f>
        <v>6</v>
      </c>
      <c r="O21" s="188">
        <f ca="1">IF(F21&lt;E21,OFFSET(IF(OR($C$44=11,$C$44=12),Очки!$B$17,Очки!$O$18),2+E21-F21,IF(D21=2,12,13-E21)),0)</f>
        <v>0</v>
      </c>
      <c r="P21" s="188"/>
      <c r="Q21" s="263"/>
      <c r="R21" s="192">
        <f ca="1">OFFSET(Очки!$A$3,I21,G21+QUOTIENT(MAX($C$44-11,0), 2)*4)</f>
        <v>8</v>
      </c>
      <c r="S21" s="188">
        <f ca="1">IF(I21&lt;H21,OFFSET(IF(OR($C$44=11,$C$44=12),Очки!$B$17,Очки!$O$18),2+H21-I21,IF(G21=2,12,13-H21)),0)</f>
        <v>0</v>
      </c>
      <c r="T21" s="188"/>
      <c r="U21" s="263">
        <f>-1-5</f>
        <v>-6</v>
      </c>
      <c r="V21" s="192">
        <f ca="1">OFFSET(Очки!$A$3,L21,J21+QUOTIENT(MAX($C$44-11,0), 2)*4)</f>
        <v>7</v>
      </c>
      <c r="W21" s="188">
        <f ca="1">IF(L21&lt;K21,OFFSET(IF(OR($C$44=11,$C$44=12),Очки!$B$17,Очки!$O$18),2+K21-L21,IF(J21=2,12,13-K21)),0)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15</v>
      </c>
      <c r="AD21" s="127"/>
    </row>
    <row r="22" spans="1:30" ht="15.75" x14ac:dyDescent="0.25">
      <c r="A22" s="282">
        <f ca="1">RANK(AB22,AB$6:OFFSET(AB$6,0,0,COUNTA(B$6:B$43)))</f>
        <v>17</v>
      </c>
      <c r="B22" s="284" t="s">
        <v>64</v>
      </c>
      <c r="C22" s="219">
        <v>5</v>
      </c>
      <c r="D22" s="225">
        <v>2</v>
      </c>
      <c r="E22" s="226">
        <v>2</v>
      </c>
      <c r="F22" s="227">
        <v>4</v>
      </c>
      <c r="G22" s="223">
        <v>2</v>
      </c>
      <c r="H22" s="228">
        <v>3</v>
      </c>
      <c r="I22" s="226">
        <v>4</v>
      </c>
      <c r="J22" s="225">
        <v>2</v>
      </c>
      <c r="K22" s="226">
        <v>2</v>
      </c>
      <c r="L22" s="229">
        <v>8</v>
      </c>
      <c r="M22" s="273"/>
      <c r="N22" s="192">
        <f ca="1">OFFSET(Очки!$A$3,F22,D22+QUOTIENT(MAX($C$44-11,0), 2)*4)</f>
        <v>8</v>
      </c>
      <c r="O22" s="188">
        <f ca="1">IF(F22&lt;E22,OFFSET(IF(OR($C$44=11,$C$44=12),Очки!$B$17,Очки!$O$18),2+E22-F22,IF(D22=2,12,13-E22)),0)</f>
        <v>0</v>
      </c>
      <c r="P22" s="188"/>
      <c r="Q22" s="263">
        <v>-5</v>
      </c>
      <c r="R22" s="192">
        <f ca="1">OFFSET(Очки!$A$3,I22,G22+QUOTIENT(MAX($C$44-11,0), 2)*4)</f>
        <v>8</v>
      </c>
      <c r="S22" s="188">
        <f ca="1">IF(I22&lt;H22,OFFSET(IF(OR($C$44=11,$C$44=12),Очки!$B$17,Очки!$O$18),2+H22-I22,IF(G22=2,12,13-H22)),0)</f>
        <v>0</v>
      </c>
      <c r="T22" s="188"/>
      <c r="U22" s="263">
        <v>-5</v>
      </c>
      <c r="V22" s="192">
        <f ca="1">OFFSET(Очки!$A$3,L22,J22+QUOTIENT(MAX($C$44-11,0), 2)*4)</f>
        <v>5.5</v>
      </c>
      <c r="W22" s="188">
        <f ca="1">IF(L22&lt;K22,OFFSET(IF(OR($C$44=11,$C$44=12),Очки!$B$17,Очки!$O$18),2+K22-L22,IF(J22=2,12,13-K22)),0)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11.5</v>
      </c>
      <c r="AD22" s="127"/>
    </row>
    <row r="23" spans="1:30" ht="15.95" hidden="1" customHeight="1" x14ac:dyDescent="0.25">
      <c r="A23" s="282" t="e">
        <f ca="1">RANK(AB23,AB$6:OFFSET(AB$6,0,0,COUNTA(B$6:B$43)))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OFFSET(Очки!$A$3,F23,D23+QUOTIENT(MAX($C$44-11,0), 2)*4)</f>
        <v>Место</v>
      </c>
      <c r="O23" s="188">
        <f ca="1">IF(F23&lt;E23,OFFSET(IF(OR($C$44=11,$C$44=12),Очки!$B$17,Очки!$O$18),2+E23-F23,IF(D23=2,12,13-E23)),0)</f>
        <v>0</v>
      </c>
      <c r="P23" s="188"/>
      <c r="Q23" s="263"/>
      <c r="R23" s="192" t="str">
        <f ca="1">OFFSET(Очки!$A$3,I23,G23+QUOTIENT(MAX($C$44-11,0), 2)*4)</f>
        <v>Место</v>
      </c>
      <c r="S23" s="188">
        <f ca="1">IF(I23&lt;H23,OFFSET(IF(OR($C$44=11,$C$44=12),Очки!$B$17,Очки!$O$18),2+H23-I23,IF(G23=2,12,13-H23)),0)</f>
        <v>0</v>
      </c>
      <c r="T23" s="188"/>
      <c r="U23" s="263"/>
      <c r="V23" s="192" t="str">
        <f ca="1">OFFSET(Очки!$A$3,L23,J23+QUOTIENT(MAX($C$44-11,0), 2)*4)</f>
        <v>Место</v>
      </c>
      <c r="W23" s="188">
        <f ca="1">IF(L23&lt;K23,OFFSET(IF(OR($C$44=11,$C$44=12),Очки!$B$17,Очки!$O$18),2+K23-L23,IF(J23=2,12,13-K23)),0)</f>
        <v>0</v>
      </c>
      <c r="X23" s="188"/>
      <c r="Y23" s="189"/>
      <c r="Z23" s="136"/>
      <c r="AA23" s="137"/>
      <c r="AB23" s="183">
        <f t="shared" ref="AB23:AB35" ca="1" si="1">SUM(M23:Y23)</f>
        <v>0</v>
      </c>
      <c r="AD23" s="127"/>
    </row>
    <row r="24" spans="1:30" ht="16.5" hidden="1" customHeight="1" x14ac:dyDescent="0.25">
      <c r="A24" s="282" t="e">
        <f ca="1">RANK(AB24,AB$6:OFFSET(AB$6,0,0,COUNTA(B$6:B$43)))</f>
        <v>#N/A</v>
      </c>
      <c r="B24" s="284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OFFSET(Очки!$A$3,F24,D24+QUOTIENT(MAX($C$44-11,0), 2)*4)</f>
        <v>Место</v>
      </c>
      <c r="O24" s="188">
        <f ca="1">IF(F24&lt;E24,OFFSET(IF(OR($C$44=11,$C$44=12),Очки!$B$17,Очки!$O$18),2+E24-F24,IF(D24=2,12,13-E24)),0)</f>
        <v>0</v>
      </c>
      <c r="P24" s="188"/>
      <c r="Q24" s="263"/>
      <c r="R24" s="192" t="str">
        <f ca="1">OFFSET(Очки!$A$3,I24,G24+QUOTIENT(MAX($C$44-11,0), 2)*4)</f>
        <v>Место</v>
      </c>
      <c r="S24" s="188">
        <f ca="1">IF(I24&lt;H24,OFFSET(IF(OR($C$44=11,$C$44=12),Очки!$B$17,Очки!$O$18),2+H24-I24,IF(G24=2,12,13-H24)),0)</f>
        <v>0</v>
      </c>
      <c r="T24" s="188"/>
      <c r="U24" s="263"/>
      <c r="V24" s="192" t="str">
        <f ca="1">OFFSET(Очки!$A$3,L24,J24+QUOTIENT(MAX($C$44-11,0), 2)*4)</f>
        <v>Место</v>
      </c>
      <c r="W24" s="188">
        <f ca="1">IF(L24&lt;K24,OFFSET(IF(OR($C$44=11,$C$44=12),Очки!$B$17,Очки!$O$18),2+K24-L24,IF(J24=2,12,13-K24)),0)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6.5" hidden="1" customHeight="1" x14ac:dyDescent="0.25">
      <c r="A25" s="282"/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/>
      <c r="O25" s="188"/>
      <c r="P25" s="188"/>
      <c r="Q25" s="263"/>
      <c r="R25" s="192"/>
      <c r="S25" s="188"/>
      <c r="T25" s="188"/>
      <c r="U25" s="263"/>
      <c r="V25" s="192"/>
      <c r="W25" s="188"/>
      <c r="X25" s="188"/>
      <c r="Y25" s="189"/>
      <c r="Z25" s="136"/>
      <c r="AA25" s="137"/>
      <c r="AB25" s="183"/>
      <c r="AD25" s="127"/>
    </row>
    <row r="26" spans="1:30" ht="16.5" hidden="1" customHeight="1" x14ac:dyDescent="0.25">
      <c r="A26" s="282"/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/>
      <c r="O26" s="188"/>
      <c r="P26" s="188"/>
      <c r="Q26" s="263"/>
      <c r="R26" s="192"/>
      <c r="S26" s="188"/>
      <c r="T26" s="188"/>
      <c r="U26" s="263"/>
      <c r="V26" s="192"/>
      <c r="W26" s="188"/>
      <c r="X26" s="188"/>
      <c r="Y26" s="189"/>
      <c r="Z26" s="136"/>
      <c r="AA26" s="137"/>
      <c r="AB26" s="183"/>
      <c r="AD26" s="127"/>
    </row>
    <row r="27" spans="1:30" ht="16.5" hidden="1" customHeight="1" x14ac:dyDescent="0.25">
      <c r="A27" s="282"/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/>
      <c r="O27" s="188"/>
      <c r="P27" s="188"/>
      <c r="Q27" s="263"/>
      <c r="R27" s="192"/>
      <c r="S27" s="188"/>
      <c r="T27" s="188"/>
      <c r="U27" s="263"/>
      <c r="V27" s="192"/>
      <c r="W27" s="188"/>
      <c r="X27" s="188"/>
      <c r="Y27" s="189"/>
      <c r="Z27" s="136"/>
      <c r="AA27" s="137"/>
      <c r="AB27" s="183"/>
      <c r="AD27" s="127"/>
    </row>
    <row r="28" spans="1:30" ht="16.5" hidden="1" customHeight="1" x14ac:dyDescent="0.25">
      <c r="A28" s="282"/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/>
      <c r="O28" s="188"/>
      <c r="P28" s="188"/>
      <c r="Q28" s="263"/>
      <c r="R28" s="192"/>
      <c r="S28" s="188"/>
      <c r="T28" s="188"/>
      <c r="U28" s="263"/>
      <c r="V28" s="192"/>
      <c r="W28" s="188"/>
      <c r="X28" s="188"/>
      <c r="Y28" s="189"/>
      <c r="Z28" s="136"/>
      <c r="AA28" s="137"/>
      <c r="AB28" s="183"/>
      <c r="AD28" s="127"/>
    </row>
    <row r="29" spans="1:30" ht="16.5" hidden="1" customHeight="1" x14ac:dyDescent="0.25">
      <c r="A29" s="282"/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/>
      <c r="O29" s="188"/>
      <c r="P29" s="188"/>
      <c r="Q29" s="263"/>
      <c r="R29" s="192"/>
      <c r="S29" s="188"/>
      <c r="T29" s="188"/>
      <c r="U29" s="263"/>
      <c r="V29" s="192"/>
      <c r="W29" s="188"/>
      <c r="X29" s="188"/>
      <c r="Y29" s="189"/>
      <c r="Z29" s="136"/>
      <c r="AA29" s="137"/>
      <c r="AB29" s="183"/>
      <c r="AD29" s="127"/>
    </row>
    <row r="30" spans="1:30" ht="16.5" hidden="1" customHeight="1" x14ac:dyDescent="0.25">
      <c r="A30" s="282"/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/>
      <c r="O30" s="188"/>
      <c r="P30" s="188"/>
      <c r="Q30" s="263"/>
      <c r="R30" s="192"/>
      <c r="S30" s="188"/>
      <c r="T30" s="188"/>
      <c r="U30" s="263"/>
      <c r="V30" s="192"/>
      <c r="W30" s="188"/>
      <c r="X30" s="188"/>
      <c r="Y30" s="189"/>
      <c r="Z30" s="136"/>
      <c r="AA30" s="137"/>
      <c r="AB30" s="183"/>
      <c r="AD30" s="127"/>
    </row>
    <row r="31" spans="1:30" ht="16.5" hidden="1" customHeight="1" x14ac:dyDescent="0.25">
      <c r="A31" s="282"/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/>
      <c r="O31" s="188"/>
      <c r="P31" s="188"/>
      <c r="Q31" s="263"/>
      <c r="R31" s="192"/>
      <c r="S31" s="188"/>
      <c r="T31" s="188"/>
      <c r="U31" s="263"/>
      <c r="V31" s="192"/>
      <c r="W31" s="188"/>
      <c r="X31" s="188"/>
      <c r="Y31" s="189"/>
      <c r="Z31" s="136"/>
      <c r="AA31" s="137"/>
      <c r="AB31" s="183"/>
      <c r="AD31" s="127"/>
    </row>
    <row r="32" spans="1:30" ht="16.5" hidden="1" customHeight="1" x14ac:dyDescent="0.25">
      <c r="A32" s="282"/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/>
      <c r="O32" s="188"/>
      <c r="P32" s="188"/>
      <c r="Q32" s="263"/>
      <c r="R32" s="192"/>
      <c r="S32" s="188"/>
      <c r="T32" s="188"/>
      <c r="U32" s="263"/>
      <c r="V32" s="192"/>
      <c r="W32" s="188"/>
      <c r="X32" s="188"/>
      <c r="Y32" s="189"/>
      <c r="Z32" s="136"/>
      <c r="AA32" s="137"/>
      <c r="AB32" s="183"/>
      <c r="AD32" s="127"/>
    </row>
    <row r="33" spans="1:30" ht="16.5" hidden="1" customHeight="1" x14ac:dyDescent="0.25">
      <c r="A33" s="282"/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/>
      <c r="O33" s="188"/>
      <c r="P33" s="188"/>
      <c r="Q33" s="263"/>
      <c r="R33" s="192"/>
      <c r="S33" s="188"/>
      <c r="T33" s="188"/>
      <c r="U33" s="263"/>
      <c r="V33" s="192"/>
      <c r="W33" s="188"/>
      <c r="X33" s="188"/>
      <c r="Y33" s="189"/>
      <c r="Z33" s="136"/>
      <c r="AA33" s="137"/>
      <c r="AB33" s="183"/>
      <c r="AD33" s="127"/>
    </row>
    <row r="34" spans="1:30" ht="16.5" hidden="1" customHeight="1" x14ac:dyDescent="0.25">
      <c r="A34" s="282"/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/>
      <c r="O34" s="188"/>
      <c r="P34" s="188"/>
      <c r="Q34" s="263"/>
      <c r="R34" s="192"/>
      <c r="S34" s="188"/>
      <c r="T34" s="188"/>
      <c r="U34" s="263"/>
      <c r="V34" s="192"/>
      <c r="W34" s="188"/>
      <c r="X34" s="188"/>
      <c r="Y34" s="189"/>
      <c r="Z34" s="136"/>
      <c r="AA34" s="137"/>
      <c r="AB34" s="183"/>
      <c r="AD34" s="127"/>
    </row>
    <row r="35" spans="1:30" ht="15.95" hidden="1" customHeight="1" x14ac:dyDescent="0.25">
      <c r="A35" s="282" t="e">
        <f ca="1">RANK(AB35,AB$6:OFFSET(AB$6,0,0,COUNTA(B$6:B$43)))</f>
        <v>#N/A</v>
      </c>
      <c r="B35" s="286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OFFSET(Очки!$A$3,F35,D35+QUOTIENT(MAX($C$44-11,0), 2)*4)</f>
        <v>Место</v>
      </c>
      <c r="O35" s="188">
        <f ca="1">IF(F35&lt;E35,OFFSET(IF(OR($C$44=11,$C$44=12),Очки!$B$17,Очки!$O$18),2+E35-F35,IF(D35=2,12,13-E35)),0)</f>
        <v>0</v>
      </c>
      <c r="P35" s="188"/>
      <c r="Q35" s="263"/>
      <c r="R35" s="192" t="str">
        <f ca="1">OFFSET(Очки!$A$3,I35,G35+QUOTIENT(MAX($C$44-11,0), 2)*4)</f>
        <v>Место</v>
      </c>
      <c r="S35" s="188">
        <f ca="1">IF(I35&lt;H35,OFFSET(IF(OR($C$44=11,$C$44=12),Очки!$B$17,Очки!$O$18),2+H35-I35,IF(G35=2,12,13-H35)),0)</f>
        <v>0</v>
      </c>
      <c r="T35" s="188"/>
      <c r="U35" s="263"/>
      <c r="V35" s="192" t="str">
        <f ca="1">OFFSET(Очки!$A$3,L35,J35+QUOTIENT(MAX($C$44-11,0), 2)*4)</f>
        <v>Место</v>
      </c>
      <c r="W35" s="188">
        <f ca="1">IF(L35&lt;K35,OFFSET(IF(OR($C$44=11,$C$44=12),Очки!$B$17,Очки!$O$18),2+K35-L35,IF(J35=2,12,13-K35)),0)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thickBot="1" x14ac:dyDescent="0.3">
      <c r="A36" s="333" t="e">
        <f ca="1">RANK(AB36,AB$6:OFFSET(AB$6,0,0,COUNTA(B$6:B$43)))</f>
        <v>#N/A</v>
      </c>
      <c r="B36" s="334"/>
      <c r="C36" s="335"/>
      <c r="D36" s="336"/>
      <c r="E36" s="337"/>
      <c r="F36" s="338"/>
      <c r="G36" s="339"/>
      <c r="H36" s="340"/>
      <c r="I36" s="337"/>
      <c r="J36" s="341"/>
      <c r="K36" s="337"/>
      <c r="L36" s="342"/>
      <c r="M36" s="343"/>
      <c r="N36" s="193" t="str">
        <f ca="1">OFFSET(Очки!$A$3,F36,D36+QUOTIENT(MAX($C$44-11,0), 2)*4)</f>
        <v>Место</v>
      </c>
      <c r="O36" s="190">
        <f ca="1">IF(F36&lt;E36,OFFSET(IF(OR($C$44=11,$C$44=12),Очки!$B$17,Очки!$O$18),2+E36-F36,IF(D36=2,12,13-E36)),0)</f>
        <v>0</v>
      </c>
      <c r="P36" s="190"/>
      <c r="Q36" s="154"/>
      <c r="R36" s="193" t="str">
        <f ca="1">OFFSET(Очки!$A$3,I36,G36+QUOTIENT(MAX($C$44-11,0), 2)*4)</f>
        <v>Место</v>
      </c>
      <c r="S36" s="190">
        <f ca="1">IF(I36&lt;H36,OFFSET(IF(OR($C$44=11,$C$44=12),Очки!$B$17,Очки!$O$18),2+H36-I36,IF(G36=2,12,13-H36)),0)</f>
        <v>0</v>
      </c>
      <c r="T36" s="190"/>
      <c r="U36" s="154"/>
      <c r="V36" s="193" t="str">
        <f ca="1">OFFSET(Очки!$A$3,L36,J36+QUOTIENT(MAX($C$44-11,0), 2)*4)</f>
        <v>Место</v>
      </c>
      <c r="W36" s="190">
        <f ca="1">IF(L36&lt;K36,OFFSET(IF(OR($C$44=11,$C$44=12),Очки!$B$17,Очки!$O$18),2+K36-L36,IF(J36=2,12,13-K36)),0)</f>
        <v>0</v>
      </c>
      <c r="X36" s="190"/>
      <c r="Y36" s="191"/>
      <c r="Z36" s="344"/>
      <c r="AA36" s="345"/>
      <c r="AB36" s="185">
        <f ca="1">SUM(M36:Y36)</f>
        <v>0</v>
      </c>
      <c r="AD36" s="127"/>
    </row>
    <row r="37" spans="1:30" ht="15.95" hidden="1" customHeight="1" x14ac:dyDescent="0.25">
      <c r="A37" s="332" t="e">
        <f ca="1">RANK(AB37,AB$6:OFFSET(AB$6,0,0,COUNTA(B$6:B$43)))</f>
        <v>#N/A</v>
      </c>
      <c r="B37" s="290"/>
      <c r="C37" s="291"/>
      <c r="D37" s="222"/>
      <c r="E37" s="319"/>
      <c r="F37" s="320"/>
      <c r="G37" s="321"/>
      <c r="H37" s="322"/>
      <c r="I37" s="319"/>
      <c r="J37" s="222"/>
      <c r="K37" s="319"/>
      <c r="L37" s="323"/>
      <c r="M37" s="324"/>
      <c r="N37" s="325" t="str">
        <f ca="1">OFFSET(Очки!$A$3,F37,D37+QUOTIENT(MAX($C$44-11,0), 2)*4)</f>
        <v>Место</v>
      </c>
      <c r="O37" s="326">
        <f ca="1">IF(F37&lt;E37,OFFSET(IF(OR($C$44=11,$C$44=12),Очки!$B$17,Очки!$O$18),2+E37-F37,IF(D37=2,12,13-E37)),0)</f>
        <v>0</v>
      </c>
      <c r="P37" s="326"/>
      <c r="Q37" s="327"/>
      <c r="R37" s="325" t="str">
        <f ca="1">OFFSET(Очки!$A$3,I37,G37+QUOTIENT(MAX($C$44-11,0), 2)*4)</f>
        <v>Место</v>
      </c>
      <c r="S37" s="326">
        <f ca="1">IF(I37&lt;H37,OFFSET(IF(OR($C$44=11,$C$44=12),Очки!$B$17,Очки!$O$18),2+H37-I37,IF(G37=2,12,13-H37)),0)</f>
        <v>0</v>
      </c>
      <c r="T37" s="326"/>
      <c r="U37" s="327"/>
      <c r="V37" s="325" t="str">
        <f ca="1">OFFSET(Очки!$A$3,L37,J37+QUOTIENT(MAX($C$44-11,0), 2)*4)</f>
        <v>Место</v>
      </c>
      <c r="W37" s="326">
        <f ca="1">IF(L37&lt;K37,OFFSET(IF(OR($C$44=11,$C$44=12),Очки!$B$17,Очки!$O$18),2+K37-L37,IF(J37=2,12,13-K37)),0)</f>
        <v>0</v>
      </c>
      <c r="X37" s="326"/>
      <c r="Y37" s="328"/>
      <c r="Z37" s="329"/>
      <c r="AA37" s="330"/>
      <c r="AB37" s="331">
        <f ca="1">SUM(M37:Y37)</f>
        <v>0</v>
      </c>
      <c r="AD37" s="127"/>
    </row>
    <row r="38" spans="1:30" ht="15.95" hidden="1" customHeight="1" x14ac:dyDescent="0.25">
      <c r="A38" s="150" t="e">
        <f ca="1">RANK(AB38,AB$6:OFFSET(AB$6,0,0,COUNTA(B$6:B$43)))</f>
        <v>#N/A</v>
      </c>
      <c r="B38" s="300"/>
      <c r="C38" s="283"/>
      <c r="D38" s="225"/>
      <c r="E38" s="226"/>
      <c r="F38" s="227"/>
      <c r="G38" s="223"/>
      <c r="H38" s="228"/>
      <c r="I38" s="226"/>
      <c r="J38" s="225"/>
      <c r="K38" s="226"/>
      <c r="L38" s="229"/>
      <c r="M38" s="273"/>
      <c r="N38" s="192" t="str">
        <f ca="1">OFFSET(Очки!$A$3,F38,D38+QUOTIENT(MAX($C$44-11,0), 2)*4)</f>
        <v>Место</v>
      </c>
      <c r="O38" s="188">
        <f ca="1">IF(F38&lt;E38,OFFSET(IF(OR($C$44=11,$C$44=12),Очки!$B$17,Очки!$O$18),2+E38-F38,IF(D38=2,12,13-E38)),0)</f>
        <v>0</v>
      </c>
      <c r="P38" s="188"/>
      <c r="Q38" s="263"/>
      <c r="R38" s="192" t="str">
        <f ca="1">OFFSET(Очки!$A$3,I38,G38+QUOTIENT(MAX($C$44-11,0), 2)*4)</f>
        <v>Место</v>
      </c>
      <c r="S38" s="188">
        <f ca="1">IF(I38&lt;H38,OFFSET(IF(OR($C$44=11,$C$44=12),Очки!$B$17,Очки!$O$18),2+H38-I38,IF(G38=2,12,13-H38)),0)</f>
        <v>0</v>
      </c>
      <c r="T38" s="188"/>
      <c r="U38" s="263"/>
      <c r="V38" s="192" t="str">
        <f ca="1">OFFSET(Очки!$A$3,L38,J38+QUOTIENT(MAX($C$44-11,0), 2)*4)</f>
        <v>Место</v>
      </c>
      <c r="W38" s="188">
        <f ca="1">IF(L38&lt;K38,OFFSET(IF(OR($C$44=11,$C$44=12),Очки!$B$17,Очки!$O$18),2+K38-L38,IF(J38=2,12,13-K38)),0)</f>
        <v>0</v>
      </c>
      <c r="X38" s="188"/>
      <c r="Y38" s="189"/>
      <c r="Z38" s="136"/>
      <c r="AA38" s="137"/>
      <c r="AB38" s="183">
        <f t="shared" ref="AB38:AB43" ca="1" si="2">SUM(M38:Y38)</f>
        <v>0</v>
      </c>
      <c r="AD38" s="127"/>
    </row>
    <row r="39" spans="1:30" ht="15.95" hidden="1" customHeight="1" x14ac:dyDescent="0.25">
      <c r="A39" s="150" t="e">
        <f ca="1">RANK(AB39,AB$6:OFFSET(AB$6,0,0,COUNTA(B$6:B$43)))</f>
        <v>#N/A</v>
      </c>
      <c r="B39" s="151"/>
      <c r="C39" s="220"/>
      <c r="D39" s="230"/>
      <c r="E39" s="231"/>
      <c r="F39" s="232"/>
      <c r="G39" s="223"/>
      <c r="H39" s="233"/>
      <c r="I39" s="231"/>
      <c r="J39" s="222"/>
      <c r="K39" s="231"/>
      <c r="L39" s="234"/>
      <c r="M39" s="273"/>
      <c r="N39" s="192" t="str">
        <f ca="1">OFFSET(Очки!$A$3,F39,D39+QUOTIENT(MAX($C$44-11,0), 2)*4)</f>
        <v>Место</v>
      </c>
      <c r="O39" s="188">
        <f ca="1">IF(F39&lt;E39,OFFSET(IF(OR($C$44=11,$C$44=12),Очки!$B$17,Очки!$O$18),2+E39-F39,IF(D39=2,12,13-E39)),0)</f>
        <v>0</v>
      </c>
      <c r="P39" s="188"/>
      <c r="Q39" s="263"/>
      <c r="R39" s="192" t="str">
        <f ca="1">OFFSET(Очки!$A$3,I39,G39+QUOTIENT(MAX($C$44-11,0), 2)*4)</f>
        <v>Место</v>
      </c>
      <c r="S39" s="188">
        <f ca="1">IF(I39&lt;H39,OFFSET(IF(OR($C$44=11,$C$44=12),Очки!$B$17,Очки!$O$18),2+H39-I39,IF(G39=2,12,13-H39)),0)</f>
        <v>0</v>
      </c>
      <c r="T39" s="188"/>
      <c r="U39" s="263"/>
      <c r="V39" s="192" t="str">
        <f ca="1">OFFSET(Очки!$A$3,L39,J39+QUOTIENT(MAX($C$44-11,0), 2)*4)</f>
        <v>Место</v>
      </c>
      <c r="W39" s="188">
        <f ca="1">IF(L39&lt;K39,OFFSET(IF(OR($C$44=11,$C$44=12),Очки!$B$17,Очки!$O$18),2+K39-L39,IF(J39=2,12,13-K39)),0)</f>
        <v>0</v>
      </c>
      <c r="X39" s="188"/>
      <c r="Y39" s="189"/>
      <c r="Z39" s="138"/>
      <c r="AA39" s="139"/>
      <c r="AB39" s="184">
        <f t="shared" ca="1" si="2"/>
        <v>0</v>
      </c>
      <c r="AD39" s="127"/>
    </row>
    <row r="40" spans="1:30" ht="15.95" hidden="1" customHeight="1" x14ac:dyDescent="0.25">
      <c r="A40" s="150" t="e">
        <f ca="1">RANK(AB40,AB$6:OFFSET(AB$6,0,0,COUNTA(B$6:B$43)))</f>
        <v>#N/A</v>
      </c>
      <c r="B40" s="292"/>
      <c r="C40" s="220"/>
      <c r="D40" s="230"/>
      <c r="E40" s="231"/>
      <c r="F40" s="232"/>
      <c r="G40" s="293"/>
      <c r="H40" s="233"/>
      <c r="I40" s="231"/>
      <c r="J40" s="294"/>
      <c r="K40" s="231"/>
      <c r="L40" s="234"/>
      <c r="M40" s="295"/>
      <c r="N40" s="192" t="str">
        <f ca="1">OFFSET(Очки!$A$3,F40,D40+QUOTIENT(MAX($C$44-11,0), 2)*4)</f>
        <v>Место</v>
      </c>
      <c r="O40" s="188">
        <f ca="1">IF(F40&lt;E40,OFFSET(IF(OR($C$44=11,$C$44=12),Очки!$B$17,Очки!$O$18),2+E40-F40,IF(D40=2,12,13-E40)),0)</f>
        <v>0</v>
      </c>
      <c r="P40" s="296"/>
      <c r="Q40" s="297"/>
      <c r="R40" s="192" t="str">
        <f ca="1">OFFSET(Очки!$A$3,I40,G40+QUOTIENT(MAX($C$44-11,0), 2)*4)</f>
        <v>Место</v>
      </c>
      <c r="S40" s="188">
        <f ca="1">IF(I40&lt;H40,OFFSET(IF(OR($C$44=11,$C$44=12),Очки!$B$17,Очки!$O$18),2+H40-I40,IF(G40=2,12,13-H40)),0)</f>
        <v>0</v>
      </c>
      <c r="T40" s="296"/>
      <c r="U40" s="297"/>
      <c r="V40" s="192" t="str">
        <f ca="1">OFFSET(Очки!$A$3,L40,J40+QUOTIENT(MAX($C$44-11,0), 2)*4)</f>
        <v>Место</v>
      </c>
      <c r="W40" s="188">
        <f ca="1">IF(L40&lt;K40,OFFSET(IF(OR($C$44=11,$C$44=12),Очки!$B$17,Очки!$O$18),2+K40-L40,IF(J40=2,12,13-K40)),0)</f>
        <v>0</v>
      </c>
      <c r="X40" s="296"/>
      <c r="Y40" s="298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RANK(AB41,AB$6:OFFSET(AB$6,0,0,COUNTA(B$6:B$43)))</f>
        <v>#N/A</v>
      </c>
      <c r="B41" s="299"/>
      <c r="C41" s="220"/>
      <c r="D41" s="230"/>
      <c r="E41" s="231"/>
      <c r="F41" s="232"/>
      <c r="G41" s="293"/>
      <c r="H41" s="233"/>
      <c r="I41" s="231"/>
      <c r="J41" s="294"/>
      <c r="K41" s="231"/>
      <c r="L41" s="234"/>
      <c r="M41" s="295"/>
      <c r="N41" s="192" t="str">
        <f ca="1">OFFSET(Очки!$A$3,F41,D41+QUOTIENT(MAX($C$44-11,0), 2)*4)</f>
        <v>Место</v>
      </c>
      <c r="O41" s="188">
        <f ca="1">IF(F41&lt;E41,OFFSET(IF(OR($C$44=11,$C$44=12),Очки!$B$17,Очки!$O$18),2+E41-F41,IF(D41=2,12,13-E41)),0)</f>
        <v>0</v>
      </c>
      <c r="P41" s="296"/>
      <c r="Q41" s="297"/>
      <c r="R41" s="192" t="str">
        <f ca="1">OFFSET(Очки!$A$3,I41,G41+QUOTIENT(MAX($C$44-11,0), 2)*4)</f>
        <v>Место</v>
      </c>
      <c r="S41" s="188">
        <f ca="1">IF(I41&lt;H41,OFFSET(IF(OR($C$44=11,$C$44=12),Очки!$B$17,Очки!$O$18),2+H41-I41,IF(G41=2,12,13-H41)),0)</f>
        <v>0</v>
      </c>
      <c r="T41" s="296"/>
      <c r="U41" s="297"/>
      <c r="V41" s="192" t="str">
        <f ca="1">OFFSET(Очки!$A$3,L41,J41+QUOTIENT(MAX($C$44-11,0), 2)*4)</f>
        <v>Место</v>
      </c>
      <c r="W41" s="188">
        <f ca="1">IF(L41&lt;K41,OFFSET(IF(OR($C$44=11,$C$44=12),Очки!$B$17,Очки!$O$18),2+K41-L41,IF(J41=2,12,13-K41)),0)</f>
        <v>0</v>
      </c>
      <c r="X41" s="296"/>
      <c r="Y41" s="298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RANK(AB42,AB$6:OFFSET(AB$6,0,0,COUNTA(B$6:B$43)))</f>
        <v>#N/A</v>
      </c>
      <c r="B42" s="292"/>
      <c r="C42" s="220"/>
      <c r="D42" s="230"/>
      <c r="E42" s="231"/>
      <c r="F42" s="232"/>
      <c r="G42" s="293"/>
      <c r="H42" s="233"/>
      <c r="I42" s="231"/>
      <c r="J42" s="294"/>
      <c r="K42" s="231"/>
      <c r="L42" s="234"/>
      <c r="M42" s="295"/>
      <c r="N42" s="192" t="str">
        <f ca="1">OFFSET(Очки!$A$3,F42,D42+QUOTIENT(MAX($C$44-11,0), 2)*4)</f>
        <v>Место</v>
      </c>
      <c r="O42" s="188">
        <f ca="1">IF(F42&lt;E42,OFFSET(IF(OR($C$44=11,$C$44=12),Очки!$B$17,Очки!$O$18),2+E42-F42,IF(D42=2,12,13-E42)),0)</f>
        <v>0</v>
      </c>
      <c r="P42" s="296"/>
      <c r="Q42" s="297"/>
      <c r="R42" s="192" t="str">
        <f ca="1">OFFSET(Очки!$A$3,I42,G42+QUOTIENT(MAX($C$44-11,0), 2)*4)</f>
        <v>Место</v>
      </c>
      <c r="S42" s="188">
        <f ca="1">IF(I42&lt;H42,OFFSET(IF(OR($C$44=11,$C$44=12),Очки!$B$17,Очки!$O$18),2+H42-I42,IF(G42=2,12,13-H42)),0)</f>
        <v>0</v>
      </c>
      <c r="T42" s="296"/>
      <c r="U42" s="297"/>
      <c r="V42" s="192" t="str">
        <f ca="1">OFFSET(Очки!$A$3,L42,J42+QUOTIENT(MAX($C$44-11,0), 2)*4)</f>
        <v>Место</v>
      </c>
      <c r="W42" s="188">
        <f ca="1">IF(L42&lt;K42,OFFSET(IF(OR($C$44=11,$C$44=12),Очки!$B$17,Очки!$O$18),2+K42-L42,IF(J42=2,12,13-K42)),0)</f>
        <v>0</v>
      </c>
      <c r="X42" s="296"/>
      <c r="Y42" s="298"/>
      <c r="Z42" s="138"/>
      <c r="AA42" s="139"/>
      <c r="AB42" s="184">
        <f t="shared" ca="1" si="2"/>
        <v>0</v>
      </c>
      <c r="AD42" s="127"/>
    </row>
    <row r="43" spans="1:30" ht="15.95" hidden="1" customHeight="1" thickBot="1" x14ac:dyDescent="0.3">
      <c r="A43" s="152" t="e">
        <f ca="1">RANK(AB43,AB$6:OFFSET(AB$6,0,0,COUNTA(B$6:B$43)))</f>
        <v>#N/A</v>
      </c>
      <c r="B43" s="153"/>
      <c r="C43" s="221"/>
      <c r="D43" s="193"/>
      <c r="E43" s="143"/>
      <c r="F43" s="191"/>
      <c r="G43" s="142"/>
      <c r="H43" s="190"/>
      <c r="I43" s="143"/>
      <c r="J43" s="193"/>
      <c r="K43" s="143"/>
      <c r="L43" s="154"/>
      <c r="M43" s="274"/>
      <c r="N43" s="193" t="str">
        <f ca="1">OFFSET(Очки!$A$3,F43,D43+QUOTIENT(MAX($C$44-11,0), 2)*4)</f>
        <v>Место</v>
      </c>
      <c r="O43" s="190">
        <f ca="1">IF(F43&lt;E43,OFFSET(IF(OR($C$44=11,$C$44=12),Очки!$B$17,Очки!$O$18),2+E43-F43,IF(D43=2,12,13-E43)),0)</f>
        <v>0</v>
      </c>
      <c r="P43" s="190"/>
      <c r="Q43" s="154"/>
      <c r="R43" s="193" t="str">
        <f ca="1">OFFSET(Очки!$A$3,I43,G43+QUOTIENT(MAX($C$44-11,0), 2)*4)</f>
        <v>Место</v>
      </c>
      <c r="S43" s="190">
        <f ca="1">IF(I43&lt;H43,OFFSET(IF(OR($C$44=11,$C$44=12),Очки!$B$17,Очки!$O$18),2+H43-I43,IF(G43=2,12,13-H43)),0)</f>
        <v>0</v>
      </c>
      <c r="T43" s="190"/>
      <c r="U43" s="154"/>
      <c r="V43" s="193" t="str">
        <f ca="1">OFFSET(Очки!$A$3,L43,J43+QUOTIENT(MAX($C$44-11,0), 2)*4)</f>
        <v>Место</v>
      </c>
      <c r="W43" s="190">
        <f ca="1">IF(L43&lt;K43,OFFSET(IF(OR($C$44=11,$C$44=12),Очки!$B$17,Очки!$O$18),2+K43-L43,IF(J43=2,12,13-K43)),0)</f>
        <v>0</v>
      </c>
      <c r="X43" s="190"/>
      <c r="Y43" s="191"/>
      <c r="Z43" s="136"/>
      <c r="AA43" s="137"/>
      <c r="AB43" s="185">
        <f t="shared" ca="1" si="2"/>
        <v>0</v>
      </c>
      <c r="AD43" s="127"/>
    </row>
    <row r="44" spans="1:30" ht="15.95" customHeight="1" x14ac:dyDescent="0.2">
      <c r="B44" s="127" t="s">
        <v>41</v>
      </c>
      <c r="C44" s="127">
        <f>COUNTA(B6:B43)</f>
        <v>17</v>
      </c>
    </row>
    <row r="45" spans="1:30" ht="15.95" customHeight="1" x14ac:dyDescent="0.2"/>
    <row r="46" spans="1:30" ht="15.95" customHeight="1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</sheetData>
  <sortState ref="B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43">
    <cfRule type="expression" dxfId="32" priority="3">
      <formula>AND(E6&gt;F6,O6=0)</formula>
    </cfRule>
  </conditionalFormatting>
  <conditionalFormatting sqref="S6:S43">
    <cfRule type="expression" dxfId="31" priority="2">
      <formula>AND(H6&gt;I6,S6=0)</formula>
    </cfRule>
  </conditionalFormatting>
  <conditionalFormatting sqref="W6:W43">
    <cfRule type="expression" dxfId="3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67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42</v>
      </c>
      <c r="C6" s="288"/>
      <c r="D6" s="257">
        <v>1</v>
      </c>
      <c r="E6" s="258">
        <v>5</v>
      </c>
      <c r="F6" s="259">
        <v>4</v>
      </c>
      <c r="G6" s="260">
        <v>1</v>
      </c>
      <c r="H6" s="224">
        <v>7</v>
      </c>
      <c r="I6" s="258">
        <v>3</v>
      </c>
      <c r="J6" s="257">
        <v>1</v>
      </c>
      <c r="K6" s="258">
        <v>8</v>
      </c>
      <c r="L6" s="261">
        <v>5</v>
      </c>
      <c r="M6" s="272">
        <v>1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0.9</v>
      </c>
      <c r="P6" s="186">
        <v>2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3.3</v>
      </c>
      <c r="X6" s="186">
        <v>1.5</v>
      </c>
      <c r="Y6" s="187"/>
      <c r="Z6" s="134"/>
      <c r="AA6" s="135"/>
      <c r="AB6" s="182">
        <f t="shared" ref="AB6:AB21" ca="1" si="0">SUM(M6:Y6)</f>
        <v>53.999999999999993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69</v>
      </c>
      <c r="C7" s="219" t="s">
        <v>71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5</v>
      </c>
      <c r="J7" s="225">
        <v>1</v>
      </c>
      <c r="K7" s="226">
        <v>7</v>
      </c>
      <c r="L7" s="229">
        <v>4</v>
      </c>
      <c r="M7" s="273">
        <v>2.5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/>
      <c r="Y7" s="189"/>
      <c r="Z7" s="136"/>
      <c r="AA7" s="137"/>
      <c r="AB7" s="183">
        <f t="shared" ca="1" si="0"/>
        <v>53.599999999999994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/>
      <c r="D8" s="225">
        <v>1</v>
      </c>
      <c r="E8" s="226">
        <v>3</v>
      </c>
      <c r="F8" s="227">
        <v>2</v>
      </c>
      <c r="G8" s="223">
        <v>1</v>
      </c>
      <c r="H8" s="228">
        <v>3</v>
      </c>
      <c r="I8" s="226">
        <v>2</v>
      </c>
      <c r="J8" s="225">
        <v>1</v>
      </c>
      <c r="K8" s="226">
        <v>6</v>
      </c>
      <c r="L8" s="229">
        <v>6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1.5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52</v>
      </c>
      <c r="C9" s="219">
        <v>10</v>
      </c>
      <c r="D9" s="225">
        <v>1</v>
      </c>
      <c r="E9" s="226">
        <v>7</v>
      </c>
      <c r="F9" s="227">
        <v>7</v>
      </c>
      <c r="G9" s="223">
        <v>1</v>
      </c>
      <c r="H9" s="228">
        <v>4</v>
      </c>
      <c r="I9" s="226">
        <v>7</v>
      </c>
      <c r="J9" s="225">
        <v>2</v>
      </c>
      <c r="K9" s="226">
        <v>5</v>
      </c>
      <c r="L9" s="229">
        <v>1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2.8</v>
      </c>
      <c r="X9" s="188">
        <v>2.5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51</v>
      </c>
      <c r="C10" s="219">
        <v>2.5</v>
      </c>
      <c r="D10" s="225">
        <v>1</v>
      </c>
      <c r="E10" s="226">
        <v>6</v>
      </c>
      <c r="F10" s="227">
        <v>6</v>
      </c>
      <c r="G10" s="223">
        <v>1</v>
      </c>
      <c r="H10" s="228">
        <v>2</v>
      </c>
      <c r="I10" s="226">
        <v>6</v>
      </c>
      <c r="J10" s="225">
        <v>1</v>
      </c>
      <c r="K10" s="226">
        <v>1</v>
      </c>
      <c r="L10" s="229">
        <v>1</v>
      </c>
      <c r="M10" s="273">
        <v>1.5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</v>
      </c>
      <c r="X10" s="188">
        <v>0.5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53</v>
      </c>
      <c r="C11" s="219">
        <v>5</v>
      </c>
      <c r="D11" s="225">
        <v>1</v>
      </c>
      <c r="E11" s="226">
        <v>1</v>
      </c>
      <c r="F11" s="227">
        <v>1</v>
      </c>
      <c r="G11" s="223">
        <v>1</v>
      </c>
      <c r="H11" s="228">
        <v>5</v>
      </c>
      <c r="I11" s="226">
        <v>8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6</v>
      </c>
      <c r="B12" s="285" t="s">
        <v>45</v>
      </c>
      <c r="C12" s="283"/>
      <c r="D12" s="222">
        <v>2</v>
      </c>
      <c r="E12" s="319">
        <v>6</v>
      </c>
      <c r="F12" s="320">
        <v>5</v>
      </c>
      <c r="G12" s="321">
        <v>1</v>
      </c>
      <c r="H12" s="322">
        <v>1</v>
      </c>
      <c r="I12" s="319">
        <v>1</v>
      </c>
      <c r="J12" s="222">
        <v>1</v>
      </c>
      <c r="K12" s="319">
        <v>4</v>
      </c>
      <c r="L12" s="323">
        <v>3</v>
      </c>
      <c r="M12" s="324"/>
      <c r="N12" s="325">
        <f ca="1">OFFSET(Очки!$A$3,F12,D12+QUOTIENT(MAX($C$34-11,0), 2)*4)</f>
        <v>7.5</v>
      </c>
      <c r="O12" s="326">
        <f ca="1">IF(F12&lt;E12,OFFSET(IF(OR($C$34=11,$C$34=12),Очки!$B$17,Очки!$O$18),2+E12-F12,IF(D12=2,12,13-E12)),0)</f>
        <v>0.7</v>
      </c>
      <c r="P12" s="326"/>
      <c r="Q12" s="327"/>
      <c r="R12" s="325">
        <f ca="1">OFFSET(Очки!$A$3,I12,G12+QUOTIENT(MAX($C$34-11,0), 2)*4)</f>
        <v>16</v>
      </c>
      <c r="S12" s="326">
        <f ca="1">IF(I12&lt;H12,OFFSET(IF(OR($C$34=11,$C$34=12),Очки!$B$17,Очки!$O$18),2+H12-I12,IF(G12=2,12,13-H12)),0)</f>
        <v>0</v>
      </c>
      <c r="T12" s="326">
        <v>0.5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0.8</v>
      </c>
      <c r="X12" s="326"/>
      <c r="Y12" s="328"/>
      <c r="Z12" s="329"/>
      <c r="AA12" s="330"/>
      <c r="AB12" s="331">
        <f t="shared" ca="1" si="0"/>
        <v>39.5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61</v>
      </c>
      <c r="C13" s="219"/>
      <c r="D13" s="225">
        <v>1</v>
      </c>
      <c r="E13" s="226">
        <v>4</v>
      </c>
      <c r="F13" s="227">
        <v>3</v>
      </c>
      <c r="G13" s="223">
        <v>1</v>
      </c>
      <c r="H13" s="228">
        <v>6</v>
      </c>
      <c r="I13" s="226">
        <v>4</v>
      </c>
      <c r="J13" s="225">
        <v>2</v>
      </c>
      <c r="K13" s="226">
        <v>8</v>
      </c>
      <c r="L13" s="229">
        <v>8</v>
      </c>
      <c r="M13" s="273">
        <v>0.5</v>
      </c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>
        <v>1.5</v>
      </c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1.9</v>
      </c>
      <c r="T13" s="188"/>
      <c r="U13" s="263"/>
      <c r="V13" s="192">
        <f ca="1">OFFSET(Очки!$A$3,L13,J13+QUOTIENT(MAX($C$34-11,0), 2)*4)</f>
        <v>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37.700000000000003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55</v>
      </c>
      <c r="C14" s="219" t="s">
        <v>71</v>
      </c>
      <c r="D14" s="225">
        <v>2</v>
      </c>
      <c r="E14" s="226">
        <v>5</v>
      </c>
      <c r="F14" s="227">
        <v>6</v>
      </c>
      <c r="G14" s="223">
        <v>2</v>
      </c>
      <c r="H14" s="228">
        <v>5</v>
      </c>
      <c r="I14" s="226">
        <v>1</v>
      </c>
      <c r="J14" s="225">
        <v>2</v>
      </c>
      <c r="K14" s="226">
        <v>4</v>
      </c>
      <c r="L14" s="229">
        <v>3</v>
      </c>
      <c r="M14" s="273"/>
      <c r="N14" s="192">
        <f ca="1">OFFSET(Очки!$A$3,F14,D14+QUOTIENT(MAX($C$34-11,0), 2)*4)</f>
        <v>7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2.8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31.5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71</v>
      </c>
      <c r="D15" s="225">
        <v>2</v>
      </c>
      <c r="E15" s="226">
        <v>1</v>
      </c>
      <c r="F15" s="227">
        <v>2</v>
      </c>
      <c r="G15" s="223">
        <v>2</v>
      </c>
      <c r="H15" s="228">
        <v>1</v>
      </c>
      <c r="I15" s="226">
        <v>2</v>
      </c>
      <c r="J15" s="225">
        <v>2</v>
      </c>
      <c r="K15" s="226">
        <v>3</v>
      </c>
      <c r="L15" s="229">
        <v>6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7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60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4</v>
      </c>
      <c r="I16" s="226">
        <v>6</v>
      </c>
      <c r="J16" s="222">
        <v>2</v>
      </c>
      <c r="K16" s="226">
        <v>1</v>
      </c>
      <c r="L16" s="229">
        <v>4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27.7</v>
      </c>
      <c r="AD16" s="127"/>
    </row>
    <row r="17" spans="1:30" ht="15.75" x14ac:dyDescent="0.25">
      <c r="A17" s="282">
        <f ca="1">RANK(AB17,AB$6:OFFSET(AB$6,0,0,COUNTA(B$6:B$33)))</f>
        <v>12</v>
      </c>
      <c r="B17" s="287" t="s">
        <v>68</v>
      </c>
      <c r="C17" s="219" t="s">
        <v>71</v>
      </c>
      <c r="D17" s="225">
        <v>2</v>
      </c>
      <c r="E17" s="226">
        <v>4</v>
      </c>
      <c r="F17" s="227">
        <v>4</v>
      </c>
      <c r="G17" s="223">
        <v>2</v>
      </c>
      <c r="H17" s="228">
        <v>3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43</v>
      </c>
      <c r="C18" s="219">
        <v>20</v>
      </c>
      <c r="D18" s="225">
        <v>2</v>
      </c>
      <c r="E18" s="226">
        <v>7</v>
      </c>
      <c r="F18" s="227">
        <v>6</v>
      </c>
      <c r="G18" s="223">
        <v>2</v>
      </c>
      <c r="H18" s="228">
        <v>7</v>
      </c>
      <c r="I18" s="226">
        <v>7</v>
      </c>
      <c r="J18" s="225">
        <v>1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15</v>
      </c>
      <c r="W18" s="188">
        <f ca="1">IF(L18&lt;K18,OFFSET(IF(OR($C$34=11,$C$34=12),Очки!$B$17,Очки!$O$18),2+K18-L18,IF(J18=2,12,13-K18)),0)</f>
        <v>0</v>
      </c>
      <c r="X18" s="188">
        <v>2</v>
      </c>
      <c r="Y18" s="189"/>
      <c r="Z18" s="136"/>
      <c r="AA18" s="137"/>
      <c r="AB18" s="183">
        <f t="shared" ca="1" si="0"/>
        <v>26.2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72</v>
      </c>
      <c r="C19" s="219">
        <v>5</v>
      </c>
      <c r="D19" s="225">
        <v>1</v>
      </c>
      <c r="E19" s="226">
        <v>2</v>
      </c>
      <c r="F19" s="227">
        <v>8</v>
      </c>
      <c r="G19" s="223">
        <v>2</v>
      </c>
      <c r="H19" s="228">
        <v>6</v>
      </c>
      <c r="I19" s="226">
        <v>5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25.7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63</v>
      </c>
      <c r="C20" s="219" t="s">
        <v>71</v>
      </c>
      <c r="D20" s="225">
        <v>2</v>
      </c>
      <c r="E20" s="226">
        <v>3</v>
      </c>
      <c r="F20" s="227">
        <v>3</v>
      </c>
      <c r="G20" s="223">
        <v>2</v>
      </c>
      <c r="H20" s="228">
        <v>2</v>
      </c>
      <c r="I20" s="226">
        <v>2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</v>
      </c>
      <c r="T20" s="188"/>
      <c r="U20" s="263">
        <v>-5</v>
      </c>
      <c r="V20" s="192">
        <f ca="1">OFFSET(Очки!$A$3,L20,J20+QUOTIENT(MAX($C$34-11,0), 2)*4)</f>
        <v>7.5</v>
      </c>
      <c r="W20" s="188">
        <f ca="1">IF(L20&lt;K20,OFFSET(IF(OR($C$34=11,$C$34=12),Очки!$B$17,Очки!$O$18),2+K20-L20,IF(J20=2,12,13-K20)),0)</f>
        <v>1.4</v>
      </c>
      <c r="X20" s="188"/>
      <c r="Y20" s="189">
        <v>-5</v>
      </c>
      <c r="Z20" s="136"/>
      <c r="AA20" s="137"/>
      <c r="AB20" s="183">
        <f t="shared" ca="1" si="0"/>
        <v>18.899999999999999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70</v>
      </c>
      <c r="C21" s="219" t="s">
        <v>71</v>
      </c>
      <c r="D21" s="225">
        <v>2</v>
      </c>
      <c r="E21" s="226">
        <v>8</v>
      </c>
      <c r="F21" s="227">
        <v>8</v>
      </c>
      <c r="G21" s="223">
        <v>2</v>
      </c>
      <c r="H21" s="228">
        <v>8</v>
      </c>
      <c r="I21" s="226">
        <v>8</v>
      </c>
      <c r="J21" s="222">
        <v>2</v>
      </c>
      <c r="K21" s="226">
        <v>3</v>
      </c>
      <c r="L21" s="229">
        <v>8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 t="s">
        <v>73</v>
      </c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4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79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7" t="s">
        <v>69</v>
      </c>
      <c r="C6" s="288"/>
      <c r="D6" s="257">
        <v>1</v>
      </c>
      <c r="E6" s="258">
        <v>7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8</v>
      </c>
      <c r="L6" s="261">
        <v>8</v>
      </c>
      <c r="M6" s="272">
        <v>2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1" ca="1" si="0">SUM(M6:Y6)</f>
        <v>54.8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2.7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2</v>
      </c>
      <c r="Y7" s="189"/>
      <c r="Z7" s="136"/>
      <c r="AA7" s="137"/>
      <c r="AB7" s="183">
        <f t="shared" ca="1" si="0"/>
        <v>51.500000000000007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51</v>
      </c>
      <c r="C8" s="219">
        <v>2.5</v>
      </c>
      <c r="D8" s="225">
        <v>1</v>
      </c>
      <c r="E8" s="226">
        <v>8</v>
      </c>
      <c r="F8" s="227">
        <v>7</v>
      </c>
      <c r="G8" s="223">
        <v>1</v>
      </c>
      <c r="H8" s="228">
        <v>3</v>
      </c>
      <c r="I8" s="226">
        <v>1</v>
      </c>
      <c r="J8" s="225">
        <v>1</v>
      </c>
      <c r="K8" s="226">
        <v>2</v>
      </c>
      <c r="L8" s="229">
        <v>2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1.2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1.4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47.1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42</v>
      </c>
      <c r="C9" s="219"/>
      <c r="D9" s="225">
        <v>1</v>
      </c>
      <c r="E9" s="226">
        <v>3</v>
      </c>
      <c r="F9" s="227">
        <v>3</v>
      </c>
      <c r="G9" s="223">
        <v>2</v>
      </c>
      <c r="H9" s="228">
        <v>4</v>
      </c>
      <c r="I9" s="226">
        <v>1</v>
      </c>
      <c r="J9" s="225">
        <v>1</v>
      </c>
      <c r="K9" s="226">
        <v>1</v>
      </c>
      <c r="L9" s="229">
        <v>1</v>
      </c>
      <c r="M9" s="273"/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2.1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0.5</v>
      </c>
      <c r="Y9" s="189"/>
      <c r="Z9" s="136"/>
      <c r="AA9" s="137"/>
      <c r="AB9" s="183">
        <f t="shared" ca="1" si="0"/>
        <v>44.1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7" t="s">
        <v>55</v>
      </c>
      <c r="C10" s="219"/>
      <c r="D10" s="225">
        <v>1</v>
      </c>
      <c r="E10" s="226">
        <v>4</v>
      </c>
      <c r="F10" s="227">
        <v>5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5</v>
      </c>
      <c r="M10" s="273">
        <v>0.5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>
        <v>1.5</v>
      </c>
      <c r="Y10" s="189"/>
      <c r="Z10" s="136"/>
      <c r="AA10" s="137"/>
      <c r="AB10" s="183">
        <f t="shared" ca="1" si="0"/>
        <v>41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78</v>
      </c>
      <c r="C11" s="219">
        <v>5</v>
      </c>
      <c r="D11" s="225">
        <v>2</v>
      </c>
      <c r="E11" s="226">
        <v>2</v>
      </c>
      <c r="F11" s="227">
        <v>1</v>
      </c>
      <c r="G11" s="223">
        <v>1</v>
      </c>
      <c r="H11" s="228">
        <v>1</v>
      </c>
      <c r="I11" s="226">
        <v>2</v>
      </c>
      <c r="J11" s="225">
        <v>1</v>
      </c>
      <c r="K11" s="226">
        <v>4</v>
      </c>
      <c r="L11" s="229">
        <v>4</v>
      </c>
      <c r="M11" s="273"/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0.7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53</v>
      </c>
      <c r="C12" s="283">
        <v>5</v>
      </c>
      <c r="D12" s="222">
        <v>2</v>
      </c>
      <c r="E12" s="319">
        <v>7</v>
      </c>
      <c r="F12" s="320">
        <v>6</v>
      </c>
      <c r="G12" s="321">
        <v>1</v>
      </c>
      <c r="H12" s="322">
        <v>5</v>
      </c>
      <c r="I12" s="319">
        <v>4</v>
      </c>
      <c r="J12" s="222">
        <v>1</v>
      </c>
      <c r="K12" s="319">
        <v>5</v>
      </c>
      <c r="L12" s="323">
        <v>3</v>
      </c>
      <c r="M12" s="324"/>
      <c r="N12" s="325">
        <f ca="1">OFFSET(Очки!$A$3,F12,D12+QUOTIENT(MAX($C$34-11,0), 2)*4)</f>
        <v>7</v>
      </c>
      <c r="O12" s="326">
        <f ca="1">IF(F12&lt;E12,OFFSET(IF(OR($C$34=11,$C$34=12),Очки!$B$17,Очки!$O$18),2+E12-F12,IF(D12=2,12,13-E12)),0)</f>
        <v>0.7</v>
      </c>
      <c r="P12" s="326">
        <v>1</v>
      </c>
      <c r="Q12" s="327"/>
      <c r="R12" s="325">
        <f ca="1">OFFSET(Очки!$A$3,I12,G12+QUOTIENT(MAX($C$34-11,0), 2)*4)</f>
        <v>13</v>
      </c>
      <c r="S12" s="326">
        <f ca="1">IF(I12&lt;H12,OFFSET(IF(OR($C$34=11,$C$34=12),Очки!$B$17,Очки!$O$18),2+H12-I12,IF(G12=2,12,13-H12)),0)</f>
        <v>0.9</v>
      </c>
      <c r="T12" s="326">
        <v>1</v>
      </c>
      <c r="U12" s="327"/>
      <c r="V12" s="325">
        <f ca="1">OFFSET(Очки!$A$3,L12,J12+QUOTIENT(MAX($C$34-11,0), 2)*4)</f>
        <v>14</v>
      </c>
      <c r="W12" s="326">
        <f ca="1">IF(L12&lt;K12,OFFSET(IF(OR($C$34=11,$C$34=12),Очки!$B$17,Очки!$O$18),2+K12-L12,IF(J12=2,12,13-K12)),0)</f>
        <v>1.7000000000000002</v>
      </c>
      <c r="X12" s="326">
        <v>1</v>
      </c>
      <c r="Y12" s="328"/>
      <c r="Z12" s="329"/>
      <c r="AA12" s="330"/>
      <c r="AB12" s="331">
        <f t="shared" ca="1" si="0"/>
        <v>40.299999999999997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57</v>
      </c>
      <c r="C13" s="219"/>
      <c r="D13" s="225">
        <v>2</v>
      </c>
      <c r="E13" s="226">
        <v>1</v>
      </c>
      <c r="F13" s="227">
        <v>2</v>
      </c>
      <c r="G13" s="223">
        <v>2</v>
      </c>
      <c r="H13" s="228">
        <v>2</v>
      </c>
      <c r="I13" s="226">
        <v>4</v>
      </c>
      <c r="J13" s="225">
        <v>2</v>
      </c>
      <c r="K13" s="226">
        <v>2</v>
      </c>
      <c r="L13" s="229">
        <v>1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8.5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0.7</v>
      </c>
      <c r="X13" s="188"/>
      <c r="Y13" s="189"/>
      <c r="Z13" s="136"/>
      <c r="AA13" s="137"/>
      <c r="AB13" s="183">
        <f t="shared" ca="1" si="0"/>
        <v>31.2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63</v>
      </c>
      <c r="C14" s="219"/>
      <c r="D14" s="225">
        <v>1</v>
      </c>
      <c r="E14" s="226">
        <v>6</v>
      </c>
      <c r="F14" s="227">
        <v>4</v>
      </c>
      <c r="G14" s="223">
        <v>2</v>
      </c>
      <c r="H14" s="228">
        <v>5</v>
      </c>
      <c r="I14" s="226">
        <v>3</v>
      </c>
      <c r="J14" s="225">
        <v>2</v>
      </c>
      <c r="K14" s="226">
        <v>7</v>
      </c>
      <c r="L14" s="229">
        <v>5</v>
      </c>
      <c r="M14" s="273">
        <v>1.5</v>
      </c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1.9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>
        <v>-5</v>
      </c>
      <c r="V14" s="192">
        <f ca="1">OFFSET(Очки!$A$3,L14,J14+QUOTIENT(MAX($C$34-11,0), 2)*4)</f>
        <v>7.5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31.199999999999996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59</v>
      </c>
      <c r="C15" s="219"/>
      <c r="D15" s="225">
        <v>2</v>
      </c>
      <c r="E15" s="226">
        <v>6</v>
      </c>
      <c r="F15" s="227">
        <v>5</v>
      </c>
      <c r="G15" s="223">
        <v>1</v>
      </c>
      <c r="H15" s="228">
        <v>2</v>
      </c>
      <c r="I15" s="226">
        <v>6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7.5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1.4</v>
      </c>
      <c r="X15" s="188"/>
      <c r="Y15" s="189">
        <v>-5</v>
      </c>
      <c r="Z15" s="136"/>
      <c r="AA15" s="137"/>
      <c r="AB15" s="183">
        <f t="shared" ca="1" si="0"/>
        <v>27.6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77</v>
      </c>
      <c r="C16" s="219"/>
      <c r="D16" s="225">
        <v>2</v>
      </c>
      <c r="E16" s="226">
        <v>4</v>
      </c>
      <c r="F16" s="227">
        <v>4</v>
      </c>
      <c r="G16" s="223">
        <v>2</v>
      </c>
      <c r="H16" s="228">
        <v>6</v>
      </c>
      <c r="I16" s="226">
        <v>6</v>
      </c>
      <c r="J16" s="222">
        <v>1</v>
      </c>
      <c r="K16" s="226">
        <v>3</v>
      </c>
      <c r="L16" s="229">
        <v>7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26.5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74</v>
      </c>
      <c r="C17" s="219"/>
      <c r="D17" s="225">
        <v>2</v>
      </c>
      <c r="E17" s="226">
        <v>3</v>
      </c>
      <c r="F17" s="227">
        <v>3</v>
      </c>
      <c r="G17" s="223">
        <v>1</v>
      </c>
      <c r="H17" s="228">
        <v>4</v>
      </c>
      <c r="I17" s="226">
        <v>6</v>
      </c>
      <c r="J17" s="222">
        <v>2</v>
      </c>
      <c r="K17" s="226">
        <v>6</v>
      </c>
      <c r="L17" s="229">
        <v>2</v>
      </c>
      <c r="M17" s="273"/>
      <c r="N17" s="192">
        <f ca="1">OFFSET(Очки!$A$3,F17,D17+QUOTIENT(MAX($C$34-11,0), 2)*4)</f>
        <v>9.5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>
        <v>-5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2.8</v>
      </c>
      <c r="X17" s="188"/>
      <c r="Y17" s="189">
        <v>-5</v>
      </c>
      <c r="Z17" s="136"/>
      <c r="AA17" s="137"/>
      <c r="AB17" s="183">
        <f t="shared" ca="1" si="0"/>
        <v>24.8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44</v>
      </c>
      <c r="C18" s="219"/>
      <c r="D18" s="225">
        <v>1</v>
      </c>
      <c r="E18" s="226">
        <v>1</v>
      </c>
      <c r="F18" s="227">
        <v>6</v>
      </c>
      <c r="G18" s="223">
        <v>2</v>
      </c>
      <c r="H18" s="228">
        <v>3</v>
      </c>
      <c r="I18" s="226">
        <v>2</v>
      </c>
      <c r="J18" s="225">
        <v>2</v>
      </c>
      <c r="K18" s="226">
        <v>5</v>
      </c>
      <c r="L18" s="229">
        <v>4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</v>
      </c>
      <c r="P18" s="188"/>
      <c r="Q18" s="263">
        <v>-10</v>
      </c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21.9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75</v>
      </c>
      <c r="C19" s="219"/>
      <c r="D19" s="225">
        <v>2</v>
      </c>
      <c r="E19" s="226">
        <v>8</v>
      </c>
      <c r="F19" s="227">
        <v>8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76</v>
      </c>
      <c r="C20" s="219">
        <v>5</v>
      </c>
      <c r="D20" s="225">
        <v>2</v>
      </c>
      <c r="E20" s="226">
        <v>5</v>
      </c>
      <c r="F20" s="227">
        <v>7</v>
      </c>
      <c r="G20" s="223">
        <v>2</v>
      </c>
      <c r="H20" s="228">
        <v>7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52</v>
      </c>
      <c r="C21" s="219">
        <v>10</v>
      </c>
      <c r="D21" s="225">
        <v>1</v>
      </c>
      <c r="E21" s="226">
        <v>5</v>
      </c>
      <c r="F21" s="227">
        <v>7</v>
      </c>
      <c r="G21" s="223"/>
      <c r="H21" s="228"/>
      <c r="I21" s="226"/>
      <c r="J21" s="222"/>
      <c r="K21" s="226"/>
      <c r="L21" s="229"/>
      <c r="M21" s="273">
        <v>1</v>
      </c>
      <c r="N21" s="192">
        <f ca="1">OFFSET(Очки!$A$3,F21,D21+QUOTIENT(MAX($C$34-11,0), 2)*4)</f>
        <v>11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12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6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80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69</v>
      </c>
      <c r="C6" s="288"/>
      <c r="D6" s="257">
        <v>1</v>
      </c>
      <c r="E6" s="258">
        <v>9</v>
      </c>
      <c r="F6" s="259">
        <v>2</v>
      </c>
      <c r="G6" s="260">
        <v>1</v>
      </c>
      <c r="H6" s="224">
        <v>8</v>
      </c>
      <c r="I6" s="258">
        <v>2</v>
      </c>
      <c r="J6" s="257">
        <v>1</v>
      </c>
      <c r="K6" s="258">
        <v>9</v>
      </c>
      <c r="L6" s="261">
        <v>2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</v>
      </c>
      <c r="Q6" s="262">
        <v>-5</v>
      </c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5.7</v>
      </c>
      <c r="T6" s="186">
        <v>2.5</v>
      </c>
      <c r="U6" s="262">
        <f>-1-5</f>
        <v>-6</v>
      </c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6.9</v>
      </c>
      <c r="X6" s="186">
        <v>2.5</v>
      </c>
      <c r="Y6" s="187"/>
      <c r="Z6" s="134"/>
      <c r="AA6" s="135"/>
      <c r="AB6" s="182">
        <f t="shared" ref="AB6:AB14" ca="1" si="0">SUM(M6:Y6)</f>
        <v>63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/>
      <c r="D7" s="225">
        <v>1</v>
      </c>
      <c r="E7" s="226">
        <v>8</v>
      </c>
      <c r="F7" s="227">
        <v>3</v>
      </c>
      <c r="G7" s="223">
        <v>1</v>
      </c>
      <c r="H7" s="228">
        <v>9</v>
      </c>
      <c r="I7" s="226">
        <v>5</v>
      </c>
      <c r="J7" s="225">
        <v>1</v>
      </c>
      <c r="K7" s="226">
        <v>5</v>
      </c>
      <c r="L7" s="229">
        <v>6</v>
      </c>
      <c r="M7" s="273">
        <v>2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0</v>
      </c>
      <c r="X7" s="188">
        <v>2</v>
      </c>
      <c r="Y7" s="189"/>
      <c r="Z7" s="136"/>
      <c r="AA7" s="137"/>
      <c r="AB7" s="183">
        <f t="shared" ca="1" si="0"/>
        <v>54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42</v>
      </c>
      <c r="C8" s="219"/>
      <c r="D8" s="225">
        <v>1</v>
      </c>
      <c r="E8" s="226">
        <v>2</v>
      </c>
      <c r="F8" s="227">
        <v>7</v>
      </c>
      <c r="G8" s="223">
        <v>1</v>
      </c>
      <c r="H8" s="228">
        <v>2</v>
      </c>
      <c r="I8" s="226">
        <v>1</v>
      </c>
      <c r="J8" s="225">
        <v>1</v>
      </c>
      <c r="K8" s="226">
        <v>8</v>
      </c>
      <c r="L8" s="229">
        <v>1</v>
      </c>
      <c r="M8" s="273">
        <v>0.5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>
        <v>2</v>
      </c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6.4</v>
      </c>
      <c r="X8" s="188">
        <v>1</v>
      </c>
      <c r="Y8" s="189"/>
      <c r="Z8" s="136"/>
      <c r="AA8" s="137"/>
      <c r="AB8" s="183">
        <f t="shared" ca="1" si="0"/>
        <v>53.6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/>
      <c r="D9" s="225">
        <v>1</v>
      </c>
      <c r="E9" s="226">
        <v>3</v>
      </c>
      <c r="F9" s="227">
        <v>1</v>
      </c>
      <c r="G9" s="223">
        <v>1</v>
      </c>
      <c r="H9" s="228">
        <v>7</v>
      </c>
      <c r="I9" s="226">
        <v>4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1.4</v>
      </c>
      <c r="P9" s="188">
        <v>1.5</v>
      </c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3</v>
      </c>
      <c r="T9" s="188">
        <v>1.5</v>
      </c>
      <c r="U9" s="263">
        <v>-5</v>
      </c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>
        <v>0.5</v>
      </c>
      <c r="Y9" s="189"/>
      <c r="Z9" s="136"/>
      <c r="AA9" s="137"/>
      <c r="AB9" s="183">
        <f t="shared" ca="1" si="0"/>
        <v>47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59</v>
      </c>
      <c r="C10" s="219"/>
      <c r="D10" s="225">
        <v>1</v>
      </c>
      <c r="E10" s="226">
        <v>1</v>
      </c>
      <c r="F10" s="227">
        <v>5</v>
      </c>
      <c r="G10" s="223">
        <v>1</v>
      </c>
      <c r="H10" s="228">
        <v>1</v>
      </c>
      <c r="I10" s="226">
        <v>3</v>
      </c>
      <c r="J10" s="225">
        <v>1</v>
      </c>
      <c r="K10" s="226">
        <v>2</v>
      </c>
      <c r="L10" s="229">
        <v>9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78</v>
      </c>
      <c r="C11" s="219">
        <v>5</v>
      </c>
      <c r="D11" s="225">
        <v>1</v>
      </c>
      <c r="E11" s="226">
        <v>4</v>
      </c>
      <c r="F11" s="227">
        <v>4</v>
      </c>
      <c r="G11" s="223">
        <v>1</v>
      </c>
      <c r="H11" s="228">
        <v>6</v>
      </c>
      <c r="I11" s="226">
        <v>6</v>
      </c>
      <c r="J11" s="225">
        <v>1</v>
      </c>
      <c r="K11" s="226">
        <v>4</v>
      </c>
      <c r="L11" s="229">
        <v>3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>
        <v>-5</v>
      </c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0.8</v>
      </c>
      <c r="X11" s="188"/>
      <c r="Y11" s="189"/>
      <c r="Z11" s="136"/>
      <c r="AA11" s="137"/>
      <c r="AB11" s="183">
        <f t="shared" ca="1" si="0"/>
        <v>35.299999999999997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43</v>
      </c>
      <c r="C12" s="283">
        <v>20</v>
      </c>
      <c r="D12" s="222">
        <v>1</v>
      </c>
      <c r="E12" s="319">
        <v>7</v>
      </c>
      <c r="F12" s="320">
        <v>5</v>
      </c>
      <c r="G12" s="321">
        <v>1</v>
      </c>
      <c r="H12" s="322">
        <v>5</v>
      </c>
      <c r="I12" s="319">
        <v>8</v>
      </c>
      <c r="J12" s="222">
        <v>1</v>
      </c>
      <c r="K12" s="319">
        <v>6</v>
      </c>
      <c r="L12" s="323">
        <v>4</v>
      </c>
      <c r="M12" s="324">
        <v>1.5</v>
      </c>
      <c r="N12" s="325">
        <f ca="1">OFFSET(Очки!$A$3,F12,D12+QUOTIENT(MAX($C$34-11,0), 2)*4)</f>
        <v>12</v>
      </c>
      <c r="O12" s="326">
        <f ca="1">IF(F12&lt;E12,OFFSET(IF(OR($C$34=11,$C$34=12),Очки!$B$17,Очки!$O$18),2+E12-F12,IF(D12=2,12,13-E12)),0)</f>
        <v>2.1</v>
      </c>
      <c r="P12" s="326">
        <v>0.5</v>
      </c>
      <c r="Q12" s="327"/>
      <c r="R12" s="325">
        <f ca="1">OFFSET(Очки!$A$3,I12,G12+QUOTIENT(MAX($C$34-11,0), 2)*4)</f>
        <v>10.5</v>
      </c>
      <c r="S12" s="326">
        <f ca="1">IF(I12&lt;H12,OFFSET(IF(OR($C$34=11,$C$34=12),Очки!$B$17,Очки!$O$18),2+H12-I12,IF(G12=2,12,13-H12)),0)</f>
        <v>0</v>
      </c>
      <c r="T12" s="326">
        <v>1</v>
      </c>
      <c r="U12" s="327">
        <f>-5-5</f>
        <v>-10</v>
      </c>
      <c r="V12" s="325">
        <f ca="1">OFFSET(Очки!$A$3,L12,J12+QUOTIENT(MAX($C$34-11,0), 2)*4)</f>
        <v>13</v>
      </c>
      <c r="W12" s="326">
        <f ca="1">IF(L12&lt;K12,OFFSET(IF(OR($C$34=11,$C$34=12),Очки!$B$17,Очки!$O$18),2+K12-L12,IF(J12=2,12,13-K12)),0)</f>
        <v>1.9</v>
      </c>
      <c r="X12" s="326">
        <v>1.5</v>
      </c>
      <c r="Y12" s="328"/>
      <c r="Z12" s="329"/>
      <c r="AA12" s="330"/>
      <c r="AB12" s="331">
        <f t="shared" ca="1" si="0"/>
        <v>34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81</v>
      </c>
      <c r="C13" s="219"/>
      <c r="D13" s="225">
        <v>1</v>
      </c>
      <c r="E13" s="226">
        <v>2</v>
      </c>
      <c r="F13" s="227">
        <v>8</v>
      </c>
      <c r="G13" s="223">
        <v>1</v>
      </c>
      <c r="H13" s="228">
        <v>4</v>
      </c>
      <c r="I13" s="226">
        <v>6</v>
      </c>
      <c r="J13" s="225">
        <v>1</v>
      </c>
      <c r="K13" s="226">
        <v>1</v>
      </c>
      <c r="L13" s="229">
        <v>7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28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82</v>
      </c>
      <c r="C14" s="219">
        <v>10</v>
      </c>
      <c r="D14" s="225">
        <v>1</v>
      </c>
      <c r="E14" s="226">
        <v>3</v>
      </c>
      <c r="F14" s="227">
        <v>9</v>
      </c>
      <c r="G14" s="223">
        <v>1</v>
      </c>
      <c r="H14" s="228">
        <v>3</v>
      </c>
      <c r="I14" s="226">
        <v>7</v>
      </c>
      <c r="J14" s="225">
        <v>1</v>
      </c>
      <c r="K14" s="226">
        <v>3</v>
      </c>
      <c r="L14" s="229">
        <v>8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>
        <v>-5</v>
      </c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26.5</v>
      </c>
      <c r="AC14" s="127"/>
      <c r="AD14" s="127"/>
      <c r="AE14" s="127"/>
    </row>
    <row r="15" spans="1:31" ht="15.75" hidden="1" x14ac:dyDescent="0.25">
      <c r="A15" s="282" t="e">
        <f ca="1">RANK(AB15,AB$6:OFFSET(AB$6,0,0,COUNTA(B$6:B$33)))</f>
        <v>#N/A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ref="AB15:AB26" ca="1" si="1">SUM(M15:Y15)</f>
        <v>0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1"/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4">
    <sortCondition descending="1" ref="AB6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56.5703125" style="127" bestFit="1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6" width="6.42578125" style="141" customWidth="1"/>
    <col min="17" max="17" width="7.7109375" style="141" bestFit="1" customWidth="1"/>
    <col min="18" max="18" width="6.42578125" style="141" customWidth="1"/>
    <col min="19" max="19" width="5.140625" style="141" customWidth="1"/>
    <col min="20" max="20" width="6.42578125" style="141" customWidth="1"/>
    <col min="21" max="21" width="7.7109375" style="141" bestFit="1" customWidth="1"/>
    <col min="22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88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285" t="s">
        <v>55</v>
      </c>
      <c r="C6" s="288" t="s">
        <v>73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6</v>
      </c>
      <c r="J6" s="257">
        <v>1</v>
      </c>
      <c r="K6" s="258">
        <v>12</v>
      </c>
      <c r="L6" s="261">
        <v>5</v>
      </c>
      <c r="M6" s="272">
        <v>0.5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3.6000000000000005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3.8</v>
      </c>
      <c r="T6" s="186">
        <v>2.5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7</v>
      </c>
      <c r="X6" s="186">
        <v>0.5</v>
      </c>
      <c r="Y6" s="187"/>
      <c r="Z6" s="134"/>
      <c r="AA6" s="135"/>
      <c r="AB6" s="182">
        <f t="shared" ref="AB6:AB17" ca="1" si="0">SUM(M6:Y6)</f>
        <v>56.9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51</v>
      </c>
      <c r="C7" s="219"/>
      <c r="D7" s="225">
        <v>1</v>
      </c>
      <c r="E7" s="226">
        <v>7</v>
      </c>
      <c r="F7" s="227">
        <v>1</v>
      </c>
      <c r="G7" s="223">
        <v>1</v>
      </c>
      <c r="H7" s="228">
        <v>11</v>
      </c>
      <c r="I7" s="226">
        <v>10</v>
      </c>
      <c r="J7" s="225">
        <v>1</v>
      </c>
      <c r="K7" s="226">
        <v>9</v>
      </c>
      <c r="L7" s="229">
        <v>1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3.7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1.2</v>
      </c>
      <c r="T7" s="188">
        <v>1</v>
      </c>
      <c r="U7" s="263">
        <v>-2</v>
      </c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5.6</v>
      </c>
      <c r="X7" s="188">
        <v>2.5</v>
      </c>
      <c r="Y7" s="189"/>
      <c r="Z7" s="136"/>
      <c r="AA7" s="137"/>
      <c r="AB7" s="183">
        <f t="shared" ca="1" si="0"/>
        <v>55.5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44</v>
      </c>
      <c r="C8" s="219" t="s">
        <v>71</v>
      </c>
      <c r="D8" s="225">
        <v>1</v>
      </c>
      <c r="E8" s="226">
        <v>12</v>
      </c>
      <c r="F8" s="227">
        <v>4</v>
      </c>
      <c r="G8" s="223">
        <v>1</v>
      </c>
      <c r="H8" s="228">
        <v>8</v>
      </c>
      <c r="I8" s="226">
        <v>8</v>
      </c>
      <c r="J8" s="225">
        <v>1</v>
      </c>
      <c r="K8" s="226">
        <v>10</v>
      </c>
      <c r="L8" s="229">
        <v>4</v>
      </c>
      <c r="M8" s="273">
        <v>2.5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7.6</v>
      </c>
      <c r="P8" s="188">
        <v>0.5</v>
      </c>
      <c r="Q8" s="263"/>
      <c r="R8" s="192">
        <f ca="1">OFFSET(Очки!$A$3,I8,G8+QUOTIENT(MAX($C$34-11,0), 2)*4)</f>
        <v>10.5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5.0999999999999996</v>
      </c>
      <c r="X8" s="188">
        <v>1.5</v>
      </c>
      <c r="Y8" s="189"/>
      <c r="Z8" s="136"/>
      <c r="AA8" s="137"/>
      <c r="AB8" s="183">
        <f t="shared" ca="1" si="0"/>
        <v>55.2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57</v>
      </c>
      <c r="C9" s="219" t="s">
        <v>71</v>
      </c>
      <c r="D9" s="225">
        <v>1</v>
      </c>
      <c r="E9" s="226">
        <v>1</v>
      </c>
      <c r="F9" s="227">
        <v>2</v>
      </c>
      <c r="G9" s="223">
        <v>1</v>
      </c>
      <c r="H9" s="228">
        <v>5</v>
      </c>
      <c r="I9" s="226">
        <v>4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0.6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1.2</v>
      </c>
      <c r="X9" s="188"/>
      <c r="Y9" s="189"/>
      <c r="Z9" s="136"/>
      <c r="AA9" s="137"/>
      <c r="AB9" s="183">
        <f t="shared" ca="1" si="0"/>
        <v>43.800000000000004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59</v>
      </c>
      <c r="C10" s="219" t="s">
        <v>71</v>
      </c>
      <c r="D10" s="225">
        <v>1</v>
      </c>
      <c r="E10" s="226">
        <v>6</v>
      </c>
      <c r="F10" s="227">
        <v>9</v>
      </c>
      <c r="G10" s="223">
        <v>1</v>
      </c>
      <c r="H10" s="228">
        <v>1</v>
      </c>
      <c r="I10" s="226">
        <v>1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0.5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43</v>
      </c>
      <c r="C11" s="219"/>
      <c r="D11" s="225">
        <v>1</v>
      </c>
      <c r="E11" s="226">
        <v>11</v>
      </c>
      <c r="F11" s="227">
        <v>5</v>
      </c>
      <c r="G11" s="223">
        <v>1</v>
      </c>
      <c r="H11" s="228">
        <v>9</v>
      </c>
      <c r="I11" s="226">
        <v>9</v>
      </c>
      <c r="J11" s="225">
        <v>1</v>
      </c>
      <c r="K11" s="226">
        <v>8</v>
      </c>
      <c r="L11" s="229">
        <v>7</v>
      </c>
      <c r="M11" s="273">
        <v>2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5.7</v>
      </c>
      <c r="P11" s="188">
        <v>1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0.9</v>
      </c>
      <c r="X11" s="188">
        <v>2</v>
      </c>
      <c r="Y11" s="189">
        <v>-5</v>
      </c>
      <c r="Z11" s="136"/>
      <c r="AA11" s="137"/>
      <c r="AB11" s="183">
        <f t="shared" ca="1" si="0"/>
        <v>40.1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86</v>
      </c>
      <c r="C12" s="283">
        <v>2.5</v>
      </c>
      <c r="D12" s="222">
        <v>1</v>
      </c>
      <c r="E12" s="319">
        <v>9</v>
      </c>
      <c r="F12" s="320">
        <v>12</v>
      </c>
      <c r="G12" s="321">
        <v>1</v>
      </c>
      <c r="H12" s="322">
        <v>6</v>
      </c>
      <c r="I12" s="319">
        <v>2</v>
      </c>
      <c r="J12" s="222">
        <v>1</v>
      </c>
      <c r="K12" s="319">
        <v>11</v>
      </c>
      <c r="L12" s="323">
        <v>12</v>
      </c>
      <c r="M12" s="324">
        <v>1</v>
      </c>
      <c r="N12" s="325">
        <f ca="1">OFFSET(Очки!$A$3,F12,D12+QUOTIENT(MAX($C$34-11,0), 2)*4)</f>
        <v>8.5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2.4</v>
      </c>
      <c r="T12" s="326">
        <v>2</v>
      </c>
      <c r="U12" s="327"/>
      <c r="V12" s="325">
        <f ca="1">OFFSET(Очки!$A$3,L12,J12+QUOTIENT(MAX($C$34-11,0), 2)*4)</f>
        <v>8.5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37.4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78</v>
      </c>
      <c r="C13" s="219">
        <v>5</v>
      </c>
      <c r="D13" s="225">
        <v>1</v>
      </c>
      <c r="E13" s="226">
        <v>5</v>
      </c>
      <c r="F13" s="227">
        <v>6</v>
      </c>
      <c r="G13" s="223">
        <v>1</v>
      </c>
      <c r="H13" s="228">
        <v>12</v>
      </c>
      <c r="I13" s="226">
        <v>7</v>
      </c>
      <c r="J13" s="225">
        <v>1</v>
      </c>
      <c r="K13" s="226">
        <v>6</v>
      </c>
      <c r="L13" s="229">
        <v>8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>
        <v>2.5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5.5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>
        <v>-5</v>
      </c>
      <c r="Z13" s="136"/>
      <c r="AA13" s="137"/>
      <c r="AB13" s="183">
        <f t="shared" ca="1" si="0"/>
        <v>36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85</v>
      </c>
      <c r="C14" s="219">
        <v>2.5</v>
      </c>
      <c r="D14" s="225">
        <v>1</v>
      </c>
      <c r="E14" s="226">
        <v>10</v>
      </c>
      <c r="F14" s="227">
        <v>11</v>
      </c>
      <c r="G14" s="223">
        <v>1</v>
      </c>
      <c r="H14" s="228">
        <v>3</v>
      </c>
      <c r="I14" s="226">
        <v>3</v>
      </c>
      <c r="J14" s="225">
        <v>1</v>
      </c>
      <c r="K14" s="226">
        <v>4</v>
      </c>
      <c r="L14" s="229">
        <v>10</v>
      </c>
      <c r="M14" s="273">
        <v>1.5</v>
      </c>
      <c r="N14" s="192">
        <f ca="1">OFFSET(Очки!$A$3,F14,D14+QUOTIENT(MAX($C$34-11,0), 2)*4)</f>
        <v>9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83</v>
      </c>
      <c r="C15" s="219" t="s">
        <v>71</v>
      </c>
      <c r="D15" s="225">
        <v>1</v>
      </c>
      <c r="E15" s="226">
        <v>2</v>
      </c>
      <c r="F15" s="227">
        <v>7</v>
      </c>
      <c r="G15" s="223">
        <v>1</v>
      </c>
      <c r="H15" s="228">
        <v>2</v>
      </c>
      <c r="I15" s="226">
        <v>5</v>
      </c>
      <c r="J15" s="225">
        <v>1</v>
      </c>
      <c r="K15" s="226">
        <v>2</v>
      </c>
      <c r="L15" s="229">
        <v>11</v>
      </c>
      <c r="M15" s="273"/>
      <c r="N15" s="192">
        <f ca="1">OFFSET(Очки!$A$3,F15,D15+QUOTIENT(MAX($C$34-11,0), 2)*4)</f>
        <v>11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111</v>
      </c>
      <c r="C16" s="219">
        <v>15</v>
      </c>
      <c r="D16" s="225">
        <v>1</v>
      </c>
      <c r="E16" s="226">
        <v>4</v>
      </c>
      <c r="F16" s="227">
        <v>10</v>
      </c>
      <c r="G16" s="223">
        <v>1</v>
      </c>
      <c r="H16" s="228">
        <v>4</v>
      </c>
      <c r="I16" s="226">
        <v>12</v>
      </c>
      <c r="J16" s="222">
        <v>1</v>
      </c>
      <c r="K16" s="226">
        <v>7</v>
      </c>
      <c r="L16" s="229">
        <v>6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0.8</v>
      </c>
      <c r="X16" s="188">
        <v>1</v>
      </c>
      <c r="Y16" s="189"/>
      <c r="Z16" s="136"/>
      <c r="AA16" s="137"/>
      <c r="AB16" s="183">
        <f t="shared" ca="1" si="0"/>
        <v>31.3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87</v>
      </c>
      <c r="C17" s="219">
        <v>15</v>
      </c>
      <c r="D17" s="225">
        <v>1</v>
      </c>
      <c r="E17" s="226">
        <v>3</v>
      </c>
      <c r="F17" s="227">
        <v>8</v>
      </c>
      <c r="G17" s="223">
        <v>1</v>
      </c>
      <c r="H17" s="228">
        <v>7</v>
      </c>
      <c r="I17" s="226">
        <v>11</v>
      </c>
      <c r="J17" s="222">
        <v>1</v>
      </c>
      <c r="K17" s="226">
        <v>1</v>
      </c>
      <c r="L17" s="229">
        <v>7</v>
      </c>
      <c r="M17" s="273"/>
      <c r="N17" s="192">
        <f ca="1">OFFSET(Очки!$A$3,F17,D17+QUOTIENT(MAX($C$34-11,0), 2)*4)</f>
        <v>10.5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30.5</v>
      </c>
      <c r="AD17" s="127"/>
    </row>
    <row r="18" spans="1:30" ht="15.75" hidden="1" x14ac:dyDescent="0.25">
      <c r="A18" s="282">
        <f ca="1">RANK(AB18,AB$6:OFFSET(AB$6,0,0,COUNTA(B$6:B$33)))</f>
        <v>13</v>
      </c>
      <c r="B18" s="285" t="s">
        <v>73</v>
      </c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2">
        <f ca="1">RANK(AB19,AB$6:OFFSET(AB$6,0,0,COUNTA(B$6:B$33)))</f>
        <v>13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>
        <f ca="1">RANK(AB20,AB$6:OFFSET(AB$6,0,0,COUNTA(B$6:B$33)))</f>
        <v>13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>
        <f ca="1">RANK(AB21,AB$6:OFFSET(AB$6,0,0,COUNTA(B$6:B$33)))</f>
        <v>13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>
        <f ca="1">RANK(AB22,AB$6:OFFSET(AB$6,0,0,COUNTA(B$6:B$33)))</f>
        <v>13</v>
      </c>
      <c r="B22" s="292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>
        <f ca="1">RANK(AB23,AB$6:OFFSET(AB$6,0,0,COUNTA(B$6:B$33)))</f>
        <v>13</v>
      </c>
      <c r="B23" s="299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>
        <f ca="1">RANK(AB24,AB$6:OFFSET(AB$6,0,0,COUNTA(B$6:B$33)))</f>
        <v>13</v>
      </c>
      <c r="B24" s="292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>
        <f ca="1">RANK(AB25,AB$6:OFFSET(AB$6,0,0,COUNTA(B$6:B$33)))</f>
        <v>13</v>
      </c>
      <c r="B25" s="299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>
        <f ca="1">RANK(AB26,AB$6:OFFSET(AB$6,0,0,COUNTA(B$6:B$33)))</f>
        <v>13</v>
      </c>
      <c r="B26" s="292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>
        <f ca="1">RANK(AB27,AB$6:OFFSET(AB$6,0,0,COUNTA(B$6:B$33)))</f>
        <v>13</v>
      </c>
      <c r="B27" s="299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13</v>
      </c>
      <c r="B28" s="292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13</v>
      </c>
      <c r="B29" s="299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>
        <f ca="1">RANK(AB30,AB$6:OFFSET(AB$6,0,0,COUNTA(B$6:B$33)))</f>
        <v>13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>
        <f ca="1">RANK(AB31,AB$6:OFFSET(AB$6,0,0,COUNTA(B$6:B$33)))</f>
        <v>13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>
        <f ca="1">RANK(AB32,AB$6:OFFSET(AB$6,0,0,COUNTA(B$6:B$33)))</f>
        <v>13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13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ref="A6:A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4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90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45</v>
      </c>
      <c r="C6" s="288"/>
      <c r="D6" s="257">
        <v>1</v>
      </c>
      <c r="E6" s="258">
        <v>8</v>
      </c>
      <c r="F6" s="259">
        <v>4</v>
      </c>
      <c r="G6" s="260">
        <v>1</v>
      </c>
      <c r="H6" s="224">
        <v>4</v>
      </c>
      <c r="I6" s="258">
        <v>3</v>
      </c>
      <c r="J6" s="257">
        <v>1</v>
      </c>
      <c r="K6" s="258">
        <v>6</v>
      </c>
      <c r="L6" s="261">
        <v>1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0.8</v>
      </c>
      <c r="T6" s="186">
        <v>0.5</v>
      </c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4.1000000000000005</v>
      </c>
      <c r="X6" s="186">
        <v>1</v>
      </c>
      <c r="Y6" s="187"/>
      <c r="Z6" s="134"/>
      <c r="AA6" s="135"/>
      <c r="AB6" s="182">
        <f t="shared" ref="AB6:AB24" ca="1" si="0">SUM(M6:Y6)</f>
        <v>55.1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95</v>
      </c>
      <c r="C7" s="219">
        <v>2.5</v>
      </c>
      <c r="D7" s="225">
        <v>1</v>
      </c>
      <c r="E7" s="226">
        <v>10</v>
      </c>
      <c r="F7" s="227">
        <v>6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4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4.8000000000000007</v>
      </c>
      <c r="P7" s="188">
        <v>0.5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1.5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4.2</v>
      </c>
      <c r="X7" s="188">
        <v>0.5</v>
      </c>
      <c r="Y7" s="189"/>
      <c r="Z7" s="136"/>
      <c r="AA7" s="137"/>
      <c r="AB7" s="183">
        <f t="shared" ca="1" si="0"/>
        <v>53.4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96</v>
      </c>
      <c r="C8" s="219">
        <v>2.5</v>
      </c>
      <c r="D8" s="225">
        <v>1</v>
      </c>
      <c r="E8" s="226">
        <v>9</v>
      </c>
      <c r="F8" s="227">
        <v>9</v>
      </c>
      <c r="G8" s="223">
        <v>1</v>
      </c>
      <c r="H8" s="228">
        <v>9</v>
      </c>
      <c r="I8" s="226">
        <v>5</v>
      </c>
      <c r="J8" s="225">
        <v>1</v>
      </c>
      <c r="K8" s="226">
        <v>10</v>
      </c>
      <c r="L8" s="229">
        <v>6</v>
      </c>
      <c r="M8" s="273">
        <v>2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0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4.5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4.8000000000000007</v>
      </c>
      <c r="X8" s="188">
        <v>1.5</v>
      </c>
      <c r="Y8" s="189"/>
      <c r="Z8" s="136"/>
      <c r="AA8" s="137"/>
      <c r="AB8" s="183">
        <f t="shared" ca="1" si="0"/>
        <v>50.8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97</v>
      </c>
      <c r="C9" s="219">
        <v>20</v>
      </c>
      <c r="D9" s="225">
        <v>1</v>
      </c>
      <c r="E9" s="226">
        <v>6</v>
      </c>
      <c r="F9" s="227">
        <v>7</v>
      </c>
      <c r="G9" s="223">
        <v>1</v>
      </c>
      <c r="H9" s="228">
        <v>10</v>
      </c>
      <c r="I9" s="226">
        <v>8</v>
      </c>
      <c r="J9" s="225">
        <v>1</v>
      </c>
      <c r="K9" s="226">
        <v>4</v>
      </c>
      <c r="L9" s="229">
        <v>2</v>
      </c>
      <c r="M9" s="273">
        <v>0.5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</v>
      </c>
      <c r="P9" s="188">
        <v>2.5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2.5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1.5</v>
      </c>
      <c r="X9" s="188">
        <v>2</v>
      </c>
      <c r="Y9" s="189"/>
      <c r="Z9" s="136"/>
      <c r="AA9" s="137"/>
      <c r="AB9" s="183">
        <f t="shared" ca="1" si="0"/>
        <v>45.5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98</v>
      </c>
      <c r="C10" s="219">
        <v>10</v>
      </c>
      <c r="D10" s="225">
        <v>1</v>
      </c>
      <c r="E10" s="226">
        <v>3</v>
      </c>
      <c r="F10" s="227">
        <v>1</v>
      </c>
      <c r="G10" s="223">
        <v>1</v>
      </c>
      <c r="H10" s="228">
        <v>8</v>
      </c>
      <c r="I10" s="226">
        <v>6</v>
      </c>
      <c r="J10" s="225">
        <v>1</v>
      </c>
      <c r="K10" s="226">
        <v>9</v>
      </c>
      <c r="L10" s="229">
        <v>4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>
        <v>1.5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2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5.4</v>
      </c>
      <c r="X10" s="188"/>
      <c r="Y10" s="189">
        <f>-5-5</f>
        <v>-10</v>
      </c>
      <c r="Z10" s="136"/>
      <c r="AA10" s="137"/>
      <c r="AB10" s="183">
        <f t="shared" ca="1" si="0"/>
        <v>43.099999999999994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99</v>
      </c>
      <c r="C11" s="219"/>
      <c r="D11" s="225">
        <v>1</v>
      </c>
      <c r="E11" s="226">
        <v>4</v>
      </c>
      <c r="F11" s="227">
        <v>8</v>
      </c>
      <c r="G11" s="223">
        <v>1</v>
      </c>
      <c r="H11" s="228">
        <v>1</v>
      </c>
      <c r="I11" s="226">
        <v>1</v>
      </c>
      <c r="J11" s="225">
        <v>1</v>
      </c>
      <c r="K11" s="226">
        <v>5</v>
      </c>
      <c r="L11" s="229">
        <v>7</v>
      </c>
      <c r="M11" s="273"/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37.5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100</v>
      </c>
      <c r="C12" s="283">
        <v>7.5</v>
      </c>
      <c r="D12" s="222">
        <v>1</v>
      </c>
      <c r="E12" s="319">
        <v>5</v>
      </c>
      <c r="F12" s="320">
        <v>3</v>
      </c>
      <c r="G12" s="321">
        <v>1</v>
      </c>
      <c r="H12" s="322">
        <v>3</v>
      </c>
      <c r="I12" s="319">
        <v>9</v>
      </c>
      <c r="J12" s="222">
        <v>2</v>
      </c>
      <c r="K12" s="319">
        <v>6</v>
      </c>
      <c r="L12" s="323">
        <v>4</v>
      </c>
      <c r="M12" s="324"/>
      <c r="N12" s="325">
        <f ca="1">OFFSET(Очки!$A$3,F12,D12+QUOTIENT(MAX($C$34-11,0), 2)*4)</f>
        <v>14</v>
      </c>
      <c r="O12" s="326">
        <f ca="1">IF(F12&lt;E12,OFFSET(IF(OR($C$34=11,$C$34=12),Очки!$B$17,Очки!$O$18),2+E12-F12,IF(D12=2,12,13-E12)),0)</f>
        <v>1.7000000000000002</v>
      </c>
      <c r="P12" s="326"/>
      <c r="Q12" s="327"/>
      <c r="R12" s="325">
        <f ca="1">OFFSET(Очки!$A$3,I12,G12+QUOTIENT(MAX($C$34-11,0), 2)*4)</f>
        <v>10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>
        <f ca="1">OFFSET(Очки!$A$3,L12,J12+QUOTIENT(MAX($C$34-11,0), 2)*4)</f>
        <v>7.5</v>
      </c>
      <c r="W12" s="326">
        <f ca="1">IF(L12&lt;K12,OFFSET(IF(OR($C$34=11,$C$34=12),Очки!$B$17,Очки!$O$18),2+K12-L12,IF(J12=2,12,13-K12)),0)</f>
        <v>1.4</v>
      </c>
      <c r="X12" s="326">
        <v>2.5</v>
      </c>
      <c r="Y12" s="328"/>
      <c r="Z12" s="329"/>
      <c r="AA12" s="330"/>
      <c r="AB12" s="331">
        <f t="shared" ca="1" si="0"/>
        <v>37.1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101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7</v>
      </c>
      <c r="I13" s="226">
        <v>7</v>
      </c>
      <c r="J13" s="225">
        <v>1</v>
      </c>
      <c r="K13" s="226">
        <v>7</v>
      </c>
      <c r="L13" s="229">
        <v>9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2.8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35.299999999999997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9" t="s">
        <v>102</v>
      </c>
      <c r="C14" s="219"/>
      <c r="D14" s="225">
        <v>1</v>
      </c>
      <c r="E14" s="226">
        <v>1</v>
      </c>
      <c r="F14" s="227">
        <v>2</v>
      </c>
      <c r="G14" s="223">
        <v>2</v>
      </c>
      <c r="H14" s="228">
        <v>6</v>
      </c>
      <c r="I14" s="226">
        <v>4</v>
      </c>
      <c r="J14" s="225">
        <v>2</v>
      </c>
      <c r="K14" s="226">
        <v>3</v>
      </c>
      <c r="L14" s="229">
        <v>3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103</v>
      </c>
      <c r="C15" s="219"/>
      <c r="D15" s="225">
        <v>2</v>
      </c>
      <c r="E15" s="226">
        <v>7</v>
      </c>
      <c r="F15" s="227">
        <v>6</v>
      </c>
      <c r="G15" s="223">
        <v>1</v>
      </c>
      <c r="H15" s="228">
        <v>5</v>
      </c>
      <c r="I15" s="226">
        <v>10</v>
      </c>
      <c r="J15" s="225">
        <v>1</v>
      </c>
      <c r="K15" s="226">
        <v>1</v>
      </c>
      <c r="L15" s="229">
        <v>3</v>
      </c>
      <c r="M15" s="273"/>
      <c r="N15" s="192">
        <f ca="1">OFFSET(Очки!$A$3,F15,D15+QUOTIENT(MAX($C$34-11,0), 2)*4)</f>
        <v>6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14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44</v>
      </c>
      <c r="C16" s="219"/>
      <c r="D16" s="225">
        <v>1</v>
      </c>
      <c r="E16" s="226">
        <v>7</v>
      </c>
      <c r="F16" s="227">
        <v>10</v>
      </c>
      <c r="G16" s="223">
        <v>1</v>
      </c>
      <c r="H16" s="228">
        <v>2</v>
      </c>
      <c r="I16" s="226">
        <v>2</v>
      </c>
      <c r="J16" s="222">
        <v>2</v>
      </c>
      <c r="K16" s="226">
        <v>5</v>
      </c>
      <c r="L16" s="229">
        <v>9</v>
      </c>
      <c r="M16" s="273">
        <v>1</v>
      </c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104</v>
      </c>
      <c r="C17" s="219"/>
      <c r="D17" s="225">
        <v>1</v>
      </c>
      <c r="E17" s="226">
        <v>2</v>
      </c>
      <c r="F17" s="227">
        <v>5</v>
      </c>
      <c r="G17" s="223">
        <v>2</v>
      </c>
      <c r="H17" s="228">
        <v>8</v>
      </c>
      <c r="I17" s="226">
        <v>7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12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5.5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105</v>
      </c>
      <c r="C18" s="219"/>
      <c r="D18" s="225">
        <v>2</v>
      </c>
      <c r="E18" s="226">
        <v>2</v>
      </c>
      <c r="F18" s="227">
        <v>3</v>
      </c>
      <c r="G18" s="223">
        <v>2</v>
      </c>
      <c r="H18" s="228">
        <v>1</v>
      </c>
      <c r="I18" s="226">
        <v>1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8.5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28.5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106</v>
      </c>
      <c r="C19" s="219"/>
      <c r="D19" s="225">
        <v>2</v>
      </c>
      <c r="E19" s="226">
        <v>4</v>
      </c>
      <c r="F19" s="227">
        <v>6</v>
      </c>
      <c r="G19" s="223">
        <v>2</v>
      </c>
      <c r="H19" s="228">
        <v>3</v>
      </c>
      <c r="I19" s="226">
        <v>2</v>
      </c>
      <c r="J19" s="222">
        <v>2</v>
      </c>
      <c r="K19" s="226">
        <v>1</v>
      </c>
      <c r="L19" s="229">
        <v>1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10.5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26.7</v>
      </c>
      <c r="AD19" s="127"/>
    </row>
    <row r="20" spans="1:30" ht="15.75" x14ac:dyDescent="0.25">
      <c r="A20" s="282">
        <f ca="1">RANK(AB20,AB$6:OFFSET(AB$6,0,0,COUNTA(B$6:B$33)))</f>
        <v>15</v>
      </c>
      <c r="B20" s="287" t="s">
        <v>107</v>
      </c>
      <c r="C20" s="219">
        <v>10</v>
      </c>
      <c r="D20" s="225">
        <v>2</v>
      </c>
      <c r="E20" s="226">
        <v>1</v>
      </c>
      <c r="F20" s="227">
        <v>2</v>
      </c>
      <c r="G20" s="223">
        <v>2</v>
      </c>
      <c r="H20" s="228">
        <v>5</v>
      </c>
      <c r="I20" s="226">
        <v>6</v>
      </c>
      <c r="J20" s="225">
        <v>1</v>
      </c>
      <c r="K20" s="226">
        <v>2</v>
      </c>
      <c r="L20" s="229">
        <v>9</v>
      </c>
      <c r="M20" s="273"/>
      <c r="N20" s="192">
        <f ca="1">OFFSET(Очки!$A$3,F20,D20+QUOTIENT(MAX($C$34-11,0), 2)*4)</f>
        <v>9.5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25.5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108</v>
      </c>
      <c r="C21" s="219"/>
      <c r="D21" s="225">
        <v>2</v>
      </c>
      <c r="E21" s="226">
        <v>3</v>
      </c>
      <c r="F21" s="227">
        <v>4</v>
      </c>
      <c r="G21" s="223">
        <v>2</v>
      </c>
      <c r="H21" s="228">
        <v>4</v>
      </c>
      <c r="I21" s="226">
        <v>3</v>
      </c>
      <c r="J21" s="222">
        <v>2</v>
      </c>
      <c r="K21" s="226">
        <v>4</v>
      </c>
      <c r="L21" s="229">
        <v>5</v>
      </c>
      <c r="M21" s="273"/>
      <c r="N21" s="192">
        <f ca="1">OFFSET(Очки!$A$3,F21,D21+QUOTIENT(MAX($C$34-11,0), 2)*4)</f>
        <v>7.5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0.7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>
        <v>-5</v>
      </c>
      <c r="Z21" s="136"/>
      <c r="AA21" s="137"/>
      <c r="AB21" s="183">
        <f t="shared" ca="1" si="0"/>
        <v>18.2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59</v>
      </c>
      <c r="C22" s="219"/>
      <c r="D22" s="225">
        <v>2</v>
      </c>
      <c r="E22" s="226">
        <v>6</v>
      </c>
      <c r="F22" s="227">
        <v>5</v>
      </c>
      <c r="G22" s="223">
        <v>2</v>
      </c>
      <c r="H22" s="228">
        <v>7</v>
      </c>
      <c r="I22" s="226">
        <v>5</v>
      </c>
      <c r="J22" s="225">
        <v>2</v>
      </c>
      <c r="K22" s="226">
        <v>7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>
        <v>-5</v>
      </c>
      <c r="R22" s="192">
        <f ca="1">OFFSET(Очки!$A$3,I22,G22+QUOTIENT(MAX($C$34-11,0), 2)*4)</f>
        <v>6.5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1.4</v>
      </c>
      <c r="X22" s="188"/>
      <c r="Y22" s="189"/>
      <c r="Z22" s="136"/>
      <c r="AA22" s="137"/>
      <c r="AB22" s="183">
        <f t="shared" ca="1" si="0"/>
        <v>18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109</v>
      </c>
      <c r="C23" s="219"/>
      <c r="D23" s="225">
        <v>2</v>
      </c>
      <c r="E23" s="226">
        <v>9</v>
      </c>
      <c r="F23" s="227">
        <v>9</v>
      </c>
      <c r="G23" s="223">
        <v>2</v>
      </c>
      <c r="H23" s="228">
        <v>9</v>
      </c>
      <c r="I23" s="226">
        <v>8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0.7</v>
      </c>
      <c r="T23" s="188"/>
      <c r="U23" s="263"/>
      <c r="V23" s="192">
        <f ca="1">OFFSET(Очки!$A$3,L23,J23+QUOTIENT(MAX($C$34-11,0), 2)*4)</f>
        <v>5.5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t="shared" ca="1" si="0"/>
        <v>16.399999999999999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5" t="s">
        <v>110</v>
      </c>
      <c r="C24" s="219"/>
      <c r="D24" s="225">
        <v>2</v>
      </c>
      <c r="E24" s="226">
        <v>8</v>
      </c>
      <c r="F24" s="227">
        <v>8</v>
      </c>
      <c r="G24" s="223">
        <v>2</v>
      </c>
      <c r="H24" s="228">
        <v>2</v>
      </c>
      <c r="I24" s="226">
        <v>9</v>
      </c>
      <c r="J24" s="222">
        <v>2</v>
      </c>
      <c r="K24" s="226">
        <v>9</v>
      </c>
      <c r="L24" s="229">
        <v>8</v>
      </c>
      <c r="M24" s="273"/>
      <c r="N24" s="192">
        <f ca="1">OFFSET(Очки!$A$3,F24,D24+QUOTIENT(MAX($C$34-11,0), 2)*4)</f>
        <v>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15.2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114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56" t="s">
        <v>42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1</v>
      </c>
      <c r="I6" s="258">
        <v>1</v>
      </c>
      <c r="J6" s="257">
        <v>1</v>
      </c>
      <c r="K6" s="258">
        <v>2</v>
      </c>
      <c r="L6" s="261">
        <v>4</v>
      </c>
      <c r="M6" s="272">
        <v>0.5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1.5</v>
      </c>
      <c r="P6" s="186"/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0</v>
      </c>
      <c r="T6" s="186"/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0</v>
      </c>
      <c r="X6" s="186">
        <v>2.5</v>
      </c>
      <c r="Y6" s="187"/>
      <c r="Z6" s="134"/>
      <c r="AA6" s="135"/>
      <c r="AB6" s="182">
        <f t="shared" ref="AB6:AB20" ca="1" si="0">SUM(M6:Y6)</f>
        <v>48.5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97</v>
      </c>
      <c r="C7" s="219">
        <v>20</v>
      </c>
      <c r="D7" s="225">
        <v>1</v>
      </c>
      <c r="E7" s="226">
        <v>1</v>
      </c>
      <c r="F7" s="227">
        <v>3</v>
      </c>
      <c r="G7" s="223">
        <v>1</v>
      </c>
      <c r="H7" s="228">
        <v>3</v>
      </c>
      <c r="I7" s="226">
        <v>2</v>
      </c>
      <c r="J7" s="225">
        <v>1</v>
      </c>
      <c r="K7" s="226">
        <v>4</v>
      </c>
      <c r="L7" s="229">
        <v>2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0.7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/>
      <c r="Y7" s="189"/>
      <c r="Z7" s="136"/>
      <c r="AA7" s="137"/>
      <c r="AB7" s="183">
        <f t="shared" ca="1" si="0"/>
        <v>46.7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4" t="s">
        <v>96</v>
      </c>
      <c r="C8" s="219"/>
      <c r="D8" s="225">
        <v>1</v>
      </c>
      <c r="E8" s="226">
        <v>8</v>
      </c>
      <c r="F8" s="227">
        <v>6</v>
      </c>
      <c r="G8" s="223">
        <v>1</v>
      </c>
      <c r="H8" s="228">
        <v>8</v>
      </c>
      <c r="I8" s="226">
        <v>4</v>
      </c>
      <c r="J8" s="225">
        <v>1</v>
      </c>
      <c r="K8" s="226">
        <v>7</v>
      </c>
      <c r="L8" s="229">
        <v>6</v>
      </c>
      <c r="M8" s="273">
        <v>2.5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2.2999999999999998</v>
      </c>
      <c r="P8" s="188">
        <v>2.5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4.2</v>
      </c>
      <c r="T8" s="188">
        <v>2</v>
      </c>
      <c r="U8" s="263">
        <v>-5</v>
      </c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1.1000000000000001</v>
      </c>
      <c r="X8" s="188">
        <v>1</v>
      </c>
      <c r="Y8" s="189"/>
      <c r="Z8" s="136"/>
      <c r="AA8" s="137"/>
      <c r="AB8" s="183">
        <f t="shared" ca="1" si="0"/>
        <v>46.6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9" t="s">
        <v>44</v>
      </c>
      <c r="C9" s="219"/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6</v>
      </c>
      <c r="J9" s="225">
        <v>2</v>
      </c>
      <c r="K9" s="226">
        <v>5</v>
      </c>
      <c r="L9" s="229">
        <v>2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10.5</v>
      </c>
      <c r="W9" s="188">
        <f ca="1">IF(L9&lt;K9,OFFSET(IF(OR($C$34=11,$C$34=12),Очки!$B$17,Очки!$O$18),2+K9-L9,IF(J9=2,12,13-K9)),0)</f>
        <v>2.1</v>
      </c>
      <c r="X9" s="188">
        <v>1.5</v>
      </c>
      <c r="Y9" s="189"/>
      <c r="Z9" s="136"/>
      <c r="AA9" s="137"/>
      <c r="AB9" s="183">
        <f t="shared" ca="1" si="0"/>
        <v>42.300000000000004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45</v>
      </c>
      <c r="C10" s="219"/>
      <c r="D10" s="225">
        <v>1</v>
      </c>
      <c r="E10" s="226">
        <v>7</v>
      </c>
      <c r="F10" s="227">
        <v>4</v>
      </c>
      <c r="G10" s="223">
        <v>1</v>
      </c>
      <c r="H10" s="228">
        <v>7</v>
      </c>
      <c r="I10" s="226">
        <v>8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3</v>
      </c>
      <c r="P10" s="188">
        <v>2</v>
      </c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>
        <v>-5</v>
      </c>
      <c r="Z10" s="136"/>
      <c r="AA10" s="137"/>
      <c r="AB10" s="183">
        <f t="shared" ca="1" si="0"/>
        <v>41.9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104</v>
      </c>
      <c r="C11" s="219"/>
      <c r="D11" s="225">
        <v>1</v>
      </c>
      <c r="E11" s="226">
        <v>5</v>
      </c>
      <c r="F11" s="227">
        <v>7</v>
      </c>
      <c r="G11" s="223">
        <v>1</v>
      </c>
      <c r="H11" s="228">
        <v>6</v>
      </c>
      <c r="I11" s="226">
        <v>5</v>
      </c>
      <c r="J11" s="225">
        <v>1</v>
      </c>
      <c r="K11" s="226">
        <v>3</v>
      </c>
      <c r="L11" s="229">
        <v>3</v>
      </c>
      <c r="M11" s="273">
        <v>1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1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112</v>
      </c>
      <c r="C12" s="283">
        <v>2.5</v>
      </c>
      <c r="D12" s="222">
        <v>2</v>
      </c>
      <c r="E12" s="319">
        <v>5</v>
      </c>
      <c r="F12" s="320">
        <v>3</v>
      </c>
      <c r="G12" s="321">
        <v>2</v>
      </c>
      <c r="H12" s="322">
        <v>2</v>
      </c>
      <c r="I12" s="319">
        <v>1</v>
      </c>
      <c r="J12" s="222">
        <v>1</v>
      </c>
      <c r="K12" s="319">
        <v>1</v>
      </c>
      <c r="L12" s="323">
        <v>1</v>
      </c>
      <c r="M12" s="324"/>
      <c r="N12" s="325">
        <f ca="1">OFFSET(Очки!$A$3,F12,D12+QUOTIENT(MAX($C$34-11,0), 2)*4)</f>
        <v>9.5</v>
      </c>
      <c r="O12" s="326">
        <f ca="1">IF(F12&lt;E12,OFFSET(IF(OR($C$34=11,$C$34=12),Очки!$B$17,Очки!$O$18),2+E12-F12,IF(D12=2,12,13-E12)),0)</f>
        <v>1.4</v>
      </c>
      <c r="P12" s="326"/>
      <c r="Q12" s="327"/>
      <c r="R12" s="325">
        <f ca="1">OFFSET(Очки!$A$3,I12,G12+QUOTIENT(MAX($C$34-11,0), 2)*4)</f>
        <v>11.5</v>
      </c>
      <c r="S12" s="326">
        <f ca="1">IF(I12&lt;H12,OFFSET(IF(OR($C$34=11,$C$34=12),Очки!$B$17,Очки!$O$18),2+H12-I12,IF(G12=2,12,13-H12)),0)</f>
        <v>0.7</v>
      </c>
      <c r="T12" s="326"/>
      <c r="U12" s="327"/>
      <c r="V12" s="325">
        <f ca="1">OFFSET(Очки!$A$3,L12,J12+QUOTIENT(MAX($C$34-11,0), 2)*4)</f>
        <v>16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39.099999999999994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99</v>
      </c>
      <c r="C13" s="219">
        <v>5</v>
      </c>
      <c r="D13" s="225">
        <v>1</v>
      </c>
      <c r="E13" s="226">
        <v>3</v>
      </c>
      <c r="F13" s="227">
        <v>7</v>
      </c>
      <c r="G13" s="223">
        <v>1</v>
      </c>
      <c r="H13" s="228">
        <v>4</v>
      </c>
      <c r="I13" s="226">
        <v>3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0.8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101</v>
      </c>
      <c r="C14" s="219"/>
      <c r="D14" s="225">
        <v>1</v>
      </c>
      <c r="E14" s="226">
        <v>6</v>
      </c>
      <c r="F14" s="227">
        <v>5</v>
      </c>
      <c r="G14" s="223">
        <v>1</v>
      </c>
      <c r="H14" s="228">
        <v>5</v>
      </c>
      <c r="I14" s="226">
        <v>6</v>
      </c>
      <c r="J14" s="225">
        <v>1</v>
      </c>
      <c r="K14" s="226">
        <v>8</v>
      </c>
      <c r="L14" s="229">
        <v>7</v>
      </c>
      <c r="M14" s="273">
        <v>1.5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1</v>
      </c>
      <c r="P14" s="188">
        <v>1</v>
      </c>
      <c r="Q14" s="263">
        <v>-5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>
        <v>2.5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t="shared" ca="1" si="0"/>
        <v>36.700000000000003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98</v>
      </c>
      <c r="C15" s="219">
        <v>10</v>
      </c>
      <c r="D15" s="225">
        <v>2</v>
      </c>
      <c r="E15" s="226">
        <v>4</v>
      </c>
      <c r="F15" s="227">
        <v>4</v>
      </c>
      <c r="G15" s="223">
        <v>2</v>
      </c>
      <c r="H15" s="228">
        <v>3</v>
      </c>
      <c r="I15" s="226">
        <v>2</v>
      </c>
      <c r="J15" s="225">
        <v>2</v>
      </c>
      <c r="K15" s="226">
        <v>4</v>
      </c>
      <c r="L15" s="229">
        <v>3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0.7</v>
      </c>
      <c r="X15" s="188">
        <v>2</v>
      </c>
      <c r="Y15" s="189"/>
      <c r="Z15" s="136"/>
      <c r="AA15" s="137"/>
      <c r="AB15" s="183">
        <f t="shared" ca="1" si="0"/>
        <v>30.9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7" t="s">
        <v>105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4</v>
      </c>
      <c r="I16" s="226">
        <v>4</v>
      </c>
      <c r="J16" s="222">
        <v>2</v>
      </c>
      <c r="K16" s="226">
        <v>1</v>
      </c>
      <c r="L16" s="229">
        <v>1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30.5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62</v>
      </c>
      <c r="C17" s="219"/>
      <c r="D17" s="225">
        <v>2</v>
      </c>
      <c r="E17" s="226">
        <v>1</v>
      </c>
      <c r="F17" s="227">
        <v>1</v>
      </c>
      <c r="G17" s="223">
        <v>2</v>
      </c>
      <c r="H17" s="228">
        <v>5</v>
      </c>
      <c r="I17" s="226">
        <v>5</v>
      </c>
      <c r="J17" s="222">
        <v>2</v>
      </c>
      <c r="K17" s="226">
        <v>2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27.5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59</v>
      </c>
      <c r="C18" s="219"/>
      <c r="D18" s="225">
        <v>2</v>
      </c>
      <c r="E18" s="226">
        <v>3</v>
      </c>
      <c r="F18" s="227">
        <v>5</v>
      </c>
      <c r="G18" s="223">
        <v>2</v>
      </c>
      <c r="H18" s="228">
        <v>1</v>
      </c>
      <c r="I18" s="226">
        <v>3</v>
      </c>
      <c r="J18" s="225">
        <v>2</v>
      </c>
      <c r="K18" s="226">
        <v>3</v>
      </c>
      <c r="L18" s="229">
        <v>5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115</v>
      </c>
      <c r="C19" s="219"/>
      <c r="D19" s="225">
        <v>2</v>
      </c>
      <c r="E19" s="226">
        <v>6</v>
      </c>
      <c r="F19" s="227">
        <v>6</v>
      </c>
      <c r="G19" s="223">
        <v>2</v>
      </c>
      <c r="H19" s="228">
        <v>7</v>
      </c>
      <c r="I19" s="226">
        <v>7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6.5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20.5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113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6</v>
      </c>
      <c r="I20" s="226">
        <v>6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3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116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7" t="s">
        <v>42</v>
      </c>
      <c r="C6" s="288"/>
      <c r="D6" s="257">
        <v>1</v>
      </c>
      <c r="E6" s="258">
        <v>8</v>
      </c>
      <c r="F6" s="259">
        <v>6</v>
      </c>
      <c r="G6" s="260">
        <v>1</v>
      </c>
      <c r="H6" s="224">
        <v>8</v>
      </c>
      <c r="I6" s="258">
        <v>5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0" ca="1" si="0">SUM(M6:Y6)</f>
        <v>56.5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45</v>
      </c>
      <c r="C7" s="219"/>
      <c r="D7" s="225">
        <v>1</v>
      </c>
      <c r="E7" s="226">
        <v>7</v>
      </c>
      <c r="F7" s="227">
        <v>8</v>
      </c>
      <c r="G7" s="223">
        <v>1</v>
      </c>
      <c r="H7" s="228">
        <v>1</v>
      </c>
      <c r="I7" s="226">
        <v>1</v>
      </c>
      <c r="J7" s="225">
        <v>1</v>
      </c>
      <c r="K7" s="226">
        <v>7</v>
      </c>
      <c r="L7" s="229">
        <v>4</v>
      </c>
      <c r="M7" s="273">
        <v>2</v>
      </c>
      <c r="N7" s="192">
        <f ca="1">OFFSET(Очки!$A$3,F7,D7+QUOTIENT(MAX($C$34-11,0), 2)*4)</f>
        <v>10.5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3</v>
      </c>
      <c r="X7" s="188">
        <v>2</v>
      </c>
      <c r="Y7" s="189"/>
      <c r="Z7" s="136"/>
      <c r="AA7" s="137"/>
      <c r="AB7" s="183">
        <f t="shared" ca="1" si="0"/>
        <v>48.5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61</v>
      </c>
      <c r="C8" s="219"/>
      <c r="D8" s="225">
        <v>1</v>
      </c>
      <c r="E8" s="226">
        <v>2</v>
      </c>
      <c r="F8" s="227">
        <v>2</v>
      </c>
      <c r="G8" s="223">
        <v>1</v>
      </c>
      <c r="H8" s="228">
        <v>2</v>
      </c>
      <c r="I8" s="226">
        <v>2</v>
      </c>
      <c r="J8" s="225">
        <v>2</v>
      </c>
      <c r="K8" s="226">
        <v>7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4.2</v>
      </c>
      <c r="X8" s="188">
        <v>1.5</v>
      </c>
      <c r="Y8" s="189"/>
      <c r="Z8" s="136"/>
      <c r="AA8" s="137"/>
      <c r="AB8" s="183">
        <f t="shared" ca="1" si="0"/>
        <v>47.2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96</v>
      </c>
      <c r="C9" s="219">
        <v>2.5</v>
      </c>
      <c r="D9" s="225">
        <v>1</v>
      </c>
      <c r="E9" s="226">
        <v>4</v>
      </c>
      <c r="F9" s="227">
        <v>3</v>
      </c>
      <c r="G9" s="223">
        <v>1</v>
      </c>
      <c r="H9" s="228">
        <v>7</v>
      </c>
      <c r="I9" s="226">
        <v>6</v>
      </c>
      <c r="J9" s="225">
        <v>1</v>
      </c>
      <c r="K9" s="226">
        <v>5</v>
      </c>
      <c r="L9" s="229">
        <v>3</v>
      </c>
      <c r="M9" s="273">
        <v>0.5</v>
      </c>
      <c r="N9" s="192">
        <f ca="1">OFFSET(Очки!$A$3,F9,D9+QUOTIENT(MAX($C$34-11,0), 2)*4)</f>
        <v>14</v>
      </c>
      <c r="O9" s="188">
        <f ca="1">IF(F9&lt;E9,OFFSET(IF(OR($C$34=11,$C$34=12),Очки!$B$17,Очки!$O$18),2+E9-F9,IF(D9=2,12,13-E9)),0)</f>
        <v>0.8</v>
      </c>
      <c r="P9" s="188">
        <v>2</v>
      </c>
      <c r="Q9" s="263"/>
      <c r="R9" s="192">
        <f ca="1">OFFSET(Очки!$A$3,I9,G9+QUOTIENT(MAX($C$34-11,0), 2)*4)</f>
        <v>11.5</v>
      </c>
      <c r="S9" s="188">
        <f ca="1">IF(I9&lt;H9,OFFSET(IF(OR($C$34=11,$C$34=12),Очки!$B$17,Очки!$O$18),2+H9-I9,IF(G9=2,12,13-H9)),0)</f>
        <v>1.1000000000000001</v>
      </c>
      <c r="T9" s="188">
        <v>1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1.7000000000000002</v>
      </c>
      <c r="X9" s="188">
        <v>0.5</v>
      </c>
      <c r="Y9" s="189"/>
      <c r="Z9" s="136"/>
      <c r="AA9" s="137"/>
      <c r="AB9" s="183">
        <f t="shared" ca="1" si="0"/>
        <v>47.100000000000009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97</v>
      </c>
      <c r="C10" s="219">
        <v>20</v>
      </c>
      <c r="D10" s="225">
        <v>1</v>
      </c>
      <c r="E10" s="226">
        <v>5</v>
      </c>
      <c r="F10" s="227">
        <v>5</v>
      </c>
      <c r="G10" s="223">
        <v>1</v>
      </c>
      <c r="H10" s="228">
        <v>3</v>
      </c>
      <c r="I10" s="226">
        <v>3</v>
      </c>
      <c r="J10" s="225">
        <v>1</v>
      </c>
      <c r="K10" s="226">
        <v>3</v>
      </c>
      <c r="L10" s="229">
        <v>1</v>
      </c>
      <c r="M10" s="273">
        <v>1</v>
      </c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1.4</v>
      </c>
      <c r="X10" s="188">
        <v>1</v>
      </c>
      <c r="Y10" s="189"/>
      <c r="Z10" s="136"/>
      <c r="AA10" s="137"/>
      <c r="AB10" s="183">
        <f t="shared" ca="1" si="0"/>
        <v>45.4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112</v>
      </c>
      <c r="C11" s="219">
        <v>2.5</v>
      </c>
      <c r="D11" s="225">
        <v>1</v>
      </c>
      <c r="E11" s="226">
        <v>6</v>
      </c>
      <c r="F11" s="227">
        <v>7</v>
      </c>
      <c r="G11" s="223">
        <v>1</v>
      </c>
      <c r="H11" s="228">
        <v>6</v>
      </c>
      <c r="I11" s="226">
        <v>4</v>
      </c>
      <c r="J11" s="225">
        <v>1</v>
      </c>
      <c r="K11" s="226">
        <v>4</v>
      </c>
      <c r="L11" s="229">
        <v>6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1.9</v>
      </c>
      <c r="T11" s="188">
        <v>0.5</v>
      </c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99</v>
      </c>
      <c r="C12" s="283">
        <v>5</v>
      </c>
      <c r="D12" s="222">
        <v>1</v>
      </c>
      <c r="E12" s="319">
        <v>3</v>
      </c>
      <c r="F12" s="320">
        <v>4</v>
      </c>
      <c r="G12" s="321">
        <v>1</v>
      </c>
      <c r="H12" s="322">
        <v>4</v>
      </c>
      <c r="I12" s="319">
        <v>7</v>
      </c>
      <c r="J12" s="222">
        <v>1</v>
      </c>
      <c r="K12" s="319">
        <v>8</v>
      </c>
      <c r="L12" s="323">
        <v>7</v>
      </c>
      <c r="M12" s="324"/>
      <c r="N12" s="325">
        <f ca="1">OFFSET(Очки!$A$3,F12,D12+QUOTIENT(MAX($C$34-11,0), 2)*4)</f>
        <v>13</v>
      </c>
      <c r="O12" s="326">
        <f ca="1">IF(F12&lt;E12,OFFSET(IF(OR($C$34=11,$C$34=12),Очки!$B$17,Очки!$O$18),2+E12-F12,IF(D12=2,12,13-E12)),0)</f>
        <v>0</v>
      </c>
      <c r="P12" s="326">
        <v>0.5</v>
      </c>
      <c r="Q12" s="327"/>
      <c r="R12" s="325">
        <f ca="1">OFFSET(Очки!$A$3,I12,G12+QUOTIENT(MAX($C$34-11,0), 2)*4)</f>
        <v>11</v>
      </c>
      <c r="S12" s="326">
        <f ca="1">IF(I12&lt;H12,OFFSET(IF(OR($C$34=11,$C$34=12),Очки!$B$17,Очки!$O$18),2+H12-I12,IF(G12=2,12,13-H12)),0)</f>
        <v>0</v>
      </c>
      <c r="T12" s="326">
        <v>2.5</v>
      </c>
      <c r="U12" s="327"/>
      <c r="V12" s="325">
        <f ca="1">OFFSET(Очки!$A$3,L12,J12+QUOTIENT(MAX($C$34-11,0), 2)*4)</f>
        <v>11</v>
      </c>
      <c r="W12" s="326">
        <f ca="1">IF(L12&lt;K12,OFFSET(IF(OR($C$34=11,$C$34=12),Очки!$B$17,Очки!$O$18),2+K12-L12,IF(J12=2,12,13-K12)),0)</f>
        <v>1.2</v>
      </c>
      <c r="X12" s="326"/>
      <c r="Y12" s="328">
        <v>-1</v>
      </c>
      <c r="Z12" s="329"/>
      <c r="AA12" s="330"/>
      <c r="AB12" s="331">
        <f t="shared" ca="1" si="0"/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6" t="s">
        <v>98</v>
      </c>
      <c r="C13" s="219">
        <v>10</v>
      </c>
      <c r="D13" s="225">
        <v>1</v>
      </c>
      <c r="E13" s="226">
        <v>1</v>
      </c>
      <c r="F13" s="227">
        <v>1</v>
      </c>
      <c r="G13" s="223">
        <v>1</v>
      </c>
      <c r="H13" s="228">
        <v>5</v>
      </c>
      <c r="I13" s="226">
        <v>8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>
        <v>1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37.4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104</v>
      </c>
      <c r="C14" s="219"/>
      <c r="D14" s="225">
        <v>2</v>
      </c>
      <c r="E14" s="226">
        <v>6</v>
      </c>
      <c r="F14" s="227">
        <v>3</v>
      </c>
      <c r="G14" s="223">
        <v>2</v>
      </c>
      <c r="H14" s="228">
        <v>7</v>
      </c>
      <c r="I14" s="226">
        <v>4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9.5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2.1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34.200000000000003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105</v>
      </c>
      <c r="C15" s="219"/>
      <c r="D15" s="225">
        <v>2</v>
      </c>
      <c r="E15" s="226">
        <v>3</v>
      </c>
      <c r="F15" s="227">
        <v>2</v>
      </c>
      <c r="G15" s="223">
        <v>2</v>
      </c>
      <c r="H15" s="228">
        <v>4</v>
      </c>
      <c r="I15" s="226">
        <v>4</v>
      </c>
      <c r="J15" s="225">
        <v>2</v>
      </c>
      <c r="K15" s="226">
        <v>1</v>
      </c>
      <c r="L15" s="229">
        <v>2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101</v>
      </c>
      <c r="C16" s="219"/>
      <c r="D16" s="225">
        <v>2</v>
      </c>
      <c r="E16" s="226">
        <v>2</v>
      </c>
      <c r="F16" s="227">
        <v>1</v>
      </c>
      <c r="G16" s="223">
        <v>2</v>
      </c>
      <c r="H16" s="228">
        <v>5</v>
      </c>
      <c r="I16" s="226">
        <v>3</v>
      </c>
      <c r="J16" s="222">
        <v>2</v>
      </c>
      <c r="K16" s="226">
        <v>5</v>
      </c>
      <c r="L16" s="229">
        <v>3</v>
      </c>
      <c r="M16" s="273"/>
      <c r="N16" s="192">
        <f ca="1">OFFSET(Очки!$A$3,F16,D16+QUOTIENT(MAX($C$34-11,0), 2)*4)</f>
        <v>11.5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1.4</v>
      </c>
      <c r="T16" s="188"/>
      <c r="U16" s="263">
        <v>-4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29.999999999999996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/>
      <c r="D17" s="225">
        <v>2</v>
      </c>
      <c r="E17" s="226">
        <v>7</v>
      </c>
      <c r="F17" s="227">
        <v>4</v>
      </c>
      <c r="G17" s="223">
        <v>2</v>
      </c>
      <c r="H17" s="228">
        <v>2</v>
      </c>
      <c r="I17" s="226">
        <v>1</v>
      </c>
      <c r="J17" s="222">
        <v>1</v>
      </c>
      <c r="K17" s="226">
        <v>1</v>
      </c>
      <c r="L17" s="229">
        <v>8</v>
      </c>
      <c r="M17" s="273"/>
      <c r="N17" s="192">
        <f ca="1">OFFSET(Очки!$A$3,F17,D17+QUOTIENT(MAX($C$34-11,0), 2)*4)</f>
        <v>8.5</v>
      </c>
      <c r="O17" s="188">
        <f ca="1">IF(F17&lt;E17,OFFSET(IF(OR($C$34=11,$C$34=12),Очки!$B$17,Очки!$O$18),2+E17-F17,IF(D17=2,12,13-E17)),0)</f>
        <v>2.1</v>
      </c>
      <c r="P17" s="188"/>
      <c r="Q17" s="263">
        <v>-7</v>
      </c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26.299999999999997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117</v>
      </c>
      <c r="C18" s="219" t="s">
        <v>71</v>
      </c>
      <c r="D18" s="225">
        <v>2</v>
      </c>
      <c r="E18" s="226">
        <v>1</v>
      </c>
      <c r="F18" s="227">
        <v>6</v>
      </c>
      <c r="G18" s="223">
        <v>2</v>
      </c>
      <c r="H18" s="228">
        <v>1</v>
      </c>
      <c r="I18" s="226">
        <v>2</v>
      </c>
      <c r="J18" s="225">
        <v>2</v>
      </c>
      <c r="K18" s="226">
        <v>2</v>
      </c>
      <c r="L18" s="229">
        <v>5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118</v>
      </c>
      <c r="C19" s="219">
        <v>7.5</v>
      </c>
      <c r="D19" s="225">
        <v>2</v>
      </c>
      <c r="E19" s="226">
        <v>5</v>
      </c>
      <c r="F19" s="227">
        <v>5</v>
      </c>
      <c r="G19" s="223">
        <v>2</v>
      </c>
      <c r="H19" s="228">
        <v>3</v>
      </c>
      <c r="I19" s="226">
        <v>6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119</v>
      </c>
      <c r="C20" s="219"/>
      <c r="D20" s="225">
        <v>2</v>
      </c>
      <c r="E20" s="226">
        <v>4</v>
      </c>
      <c r="F20" s="227">
        <v>7</v>
      </c>
      <c r="G20" s="223">
        <v>2</v>
      </c>
      <c r="H20" s="228">
        <v>6</v>
      </c>
      <c r="I20" s="226">
        <v>7</v>
      </c>
      <c r="J20" s="225">
        <v>2</v>
      </c>
      <c r="K20" s="226">
        <v>4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>
        <v>-5</v>
      </c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11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76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1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120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8" t="s">
        <v>96</v>
      </c>
      <c r="C6" s="288">
        <v>2.5</v>
      </c>
      <c r="D6" s="257">
        <v>1</v>
      </c>
      <c r="E6" s="258">
        <v>9</v>
      </c>
      <c r="F6" s="259">
        <v>5</v>
      </c>
      <c r="G6" s="260">
        <v>1</v>
      </c>
      <c r="H6" s="224">
        <v>9</v>
      </c>
      <c r="I6" s="258">
        <v>6</v>
      </c>
      <c r="J6" s="257">
        <v>1</v>
      </c>
      <c r="K6" s="258">
        <v>2</v>
      </c>
      <c r="L6" s="261">
        <v>1</v>
      </c>
      <c r="M6" s="272">
        <v>2.5</v>
      </c>
      <c r="N6" s="218">
        <f ca="1">OFFSET(Очки!$A$3,F6,D6+QUOTIENT(MAX($C$34-11,0), 2)*4)</f>
        <v>12</v>
      </c>
      <c r="O6" s="186">
        <f ca="1">IF(F6&lt;E6,OFFSET(IF(OR($C$34=11,$C$34=12),Очки!$B$17,Очки!$O$18),2+E6-F6,IF(D6=2,12,13-E6)),0)</f>
        <v>4.5</v>
      </c>
      <c r="P6" s="186">
        <v>2.5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0.7</v>
      </c>
      <c r="X6" s="186">
        <v>0.5</v>
      </c>
      <c r="Y6" s="187"/>
      <c r="Z6" s="134"/>
      <c r="AA6" s="135"/>
      <c r="AB6" s="182">
        <f ca="1">SUM(M6:Y6)</f>
        <v>53.7</v>
      </c>
      <c r="AC6" s="127"/>
      <c r="AD6" s="127"/>
      <c r="AE6" s="127"/>
    </row>
    <row r="7" spans="1:31" ht="15.75" x14ac:dyDescent="0.25">
      <c r="A7" s="282">
        <v>3</v>
      </c>
      <c r="B7" s="285" t="s">
        <v>45</v>
      </c>
      <c r="C7" s="219"/>
      <c r="D7" s="225">
        <v>1</v>
      </c>
      <c r="E7" s="226">
        <v>5</v>
      </c>
      <c r="F7" s="227">
        <v>3</v>
      </c>
      <c r="G7" s="223">
        <v>1</v>
      </c>
      <c r="H7" s="228">
        <v>5</v>
      </c>
      <c r="I7" s="226">
        <v>5</v>
      </c>
      <c r="J7" s="225">
        <v>1</v>
      </c>
      <c r="K7" s="226">
        <v>5</v>
      </c>
      <c r="L7" s="229">
        <v>4</v>
      </c>
      <c r="M7" s="273">
        <v>0.5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>
        <v>0.5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0</v>
      </c>
      <c r="T7" s="188">
        <v>0.5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0.9</v>
      </c>
      <c r="X7" s="188"/>
      <c r="Y7" s="189"/>
      <c r="Z7" s="136"/>
      <c r="AA7" s="137"/>
      <c r="AB7" s="183">
        <f ca="1">SUM(M7:Y7)</f>
        <v>43.1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2</v>
      </c>
      <c r="B8" s="289" t="s">
        <v>112</v>
      </c>
      <c r="C8" s="219"/>
      <c r="D8" s="225">
        <v>1</v>
      </c>
      <c r="E8" s="226">
        <v>7</v>
      </c>
      <c r="F8" s="227">
        <v>6</v>
      </c>
      <c r="G8" s="223">
        <v>1</v>
      </c>
      <c r="H8" s="228">
        <v>1</v>
      </c>
      <c r="I8" s="226">
        <v>1</v>
      </c>
      <c r="J8" s="225">
        <v>1</v>
      </c>
      <c r="K8" s="226">
        <v>7</v>
      </c>
      <c r="L8" s="229">
        <v>8</v>
      </c>
      <c r="M8" s="273">
        <v>1.5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1.1000000000000001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</v>
      </c>
      <c r="T8" s="188">
        <v>1.5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ca="1">SUM(M8:Y8)</f>
        <v>43.1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98</v>
      </c>
      <c r="C9" s="219">
        <v>10</v>
      </c>
      <c r="D9" s="225">
        <v>1</v>
      </c>
      <c r="E9" s="226">
        <v>8</v>
      </c>
      <c r="F9" s="227">
        <v>4</v>
      </c>
      <c r="G9" s="223">
        <v>1</v>
      </c>
      <c r="H9" s="228">
        <v>8</v>
      </c>
      <c r="I9" s="226">
        <v>8</v>
      </c>
      <c r="J9" s="225">
        <v>1</v>
      </c>
      <c r="K9" s="226">
        <v>4</v>
      </c>
      <c r="L9" s="229">
        <v>3</v>
      </c>
      <c r="M9" s="273">
        <v>2</v>
      </c>
      <c r="N9" s="192">
        <f ca="1">OFFSET(Очки!$A$3,F9,D9+QUOTIENT(MAX($C$34-11,0), 2)*4)</f>
        <v>13</v>
      </c>
      <c r="O9" s="188">
        <f ca="1">IF(F9&lt;E9,OFFSET(IF(OR($C$34=11,$C$34=12),Очки!$B$17,Очки!$O$18),2+E9-F9,IF(D9=2,12,13-E9)),0)</f>
        <v>4.2</v>
      </c>
      <c r="P9" s="188">
        <v>2</v>
      </c>
      <c r="Q9" s="263">
        <v>-7</v>
      </c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0.8</v>
      </c>
      <c r="X9" s="188">
        <v>1.5</v>
      </c>
      <c r="Y9" s="189"/>
      <c r="Z9" s="136"/>
      <c r="AA9" s="137"/>
      <c r="AB9" s="183">
        <f ca="1">SUM(M9:Y9)</f>
        <v>41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42</v>
      </c>
      <c r="C10" s="219"/>
      <c r="D10" s="225">
        <v>1</v>
      </c>
      <c r="E10" s="226">
        <v>3</v>
      </c>
      <c r="F10" s="227">
        <v>9</v>
      </c>
      <c r="G10" s="223">
        <v>2</v>
      </c>
      <c r="H10" s="228">
        <v>7</v>
      </c>
      <c r="I10" s="226">
        <v>2</v>
      </c>
      <c r="J10" s="225">
        <v>1</v>
      </c>
      <c r="K10" s="226">
        <v>8</v>
      </c>
      <c r="L10" s="229">
        <v>7</v>
      </c>
      <c r="M10" s="273"/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3.5</v>
      </c>
      <c r="T10" s="188">
        <v>2</v>
      </c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1.2</v>
      </c>
      <c r="X10" s="188">
        <v>2</v>
      </c>
      <c r="Y10" s="189"/>
      <c r="Z10" s="136"/>
      <c r="AA10" s="137"/>
      <c r="AB10" s="183">
        <f ca="1">SUM(M10:Y10)</f>
        <v>39.700000000000003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99</v>
      </c>
      <c r="C11" s="219">
        <v>5</v>
      </c>
      <c r="D11" s="225">
        <v>1</v>
      </c>
      <c r="E11" s="226">
        <v>6</v>
      </c>
      <c r="F11" s="227">
        <v>5</v>
      </c>
      <c r="G11" s="223">
        <v>1</v>
      </c>
      <c r="H11" s="228">
        <v>7</v>
      </c>
      <c r="I11" s="226">
        <v>9</v>
      </c>
      <c r="J11" s="225">
        <v>1</v>
      </c>
      <c r="K11" s="226">
        <v>6</v>
      </c>
      <c r="L11" s="229">
        <v>5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1</v>
      </c>
      <c r="P11" s="188">
        <v>1.5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12</v>
      </c>
      <c r="W11" s="188">
        <f ca="1">IF(L11&lt;K11,OFFSET(IF(OR($C$34=11,$C$34=12),Очки!$B$17,Очки!$O$18),2+K11-L11,IF(J11=2,12,13-K11)),0)</f>
        <v>1</v>
      </c>
      <c r="X11" s="188"/>
      <c r="Y11" s="189"/>
      <c r="Z11" s="136"/>
      <c r="AA11" s="137"/>
      <c r="AB11" s="183">
        <f ca="1">SUM(M11:Y11)</f>
        <v>39.5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123</v>
      </c>
      <c r="C12" s="283"/>
      <c r="D12" s="222">
        <v>2</v>
      </c>
      <c r="E12" s="319">
        <v>7</v>
      </c>
      <c r="F12" s="320">
        <v>7</v>
      </c>
      <c r="G12" s="321">
        <v>1</v>
      </c>
      <c r="H12" s="322">
        <v>2</v>
      </c>
      <c r="I12" s="319">
        <v>2</v>
      </c>
      <c r="J12" s="222">
        <v>1</v>
      </c>
      <c r="K12" s="319">
        <v>9</v>
      </c>
      <c r="L12" s="323">
        <v>6</v>
      </c>
      <c r="M12" s="324"/>
      <c r="N12" s="325">
        <f ca="1">OFFSET(Очки!$A$3,F12,D12+QUOTIENT(MAX($C$34-11,0), 2)*4)</f>
        <v>6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>
        <f ca="1">OFFSET(Очки!$A$3,I12,G12+QUOTIENT(MAX($C$34-11,0), 2)*4)</f>
        <v>15</v>
      </c>
      <c r="S12" s="326">
        <f ca="1">IF(I12&lt;H12,OFFSET(IF(OR($C$34=11,$C$34=12),Очки!$B$17,Очки!$O$18),2+H12-I12,IF(G12=2,12,13-H12)),0)</f>
        <v>0</v>
      </c>
      <c r="T12" s="326">
        <v>2.5</v>
      </c>
      <c r="U12" s="327"/>
      <c r="V12" s="325">
        <f ca="1">OFFSET(Очки!$A$3,L12,J12+QUOTIENT(MAX($C$34-11,0), 2)*4)</f>
        <v>11.5</v>
      </c>
      <c r="W12" s="326">
        <f ca="1">IF(L12&lt;K12,OFFSET(IF(OR($C$34=11,$C$34=12),Очки!$B$17,Очки!$O$18),2+K12-L12,IF(J12=2,12,13-K12)),0)</f>
        <v>3.5</v>
      </c>
      <c r="X12" s="326"/>
      <c r="Y12" s="328"/>
      <c r="Z12" s="329"/>
      <c r="AA12" s="330"/>
      <c r="AB12" s="331">
        <f ca="1">SUM(M12:Y12)</f>
        <v>38.5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101</v>
      </c>
      <c r="C13" s="219">
        <v>2.5</v>
      </c>
      <c r="D13" s="225">
        <v>1</v>
      </c>
      <c r="E13" s="226">
        <v>2</v>
      </c>
      <c r="F13" s="227">
        <v>1</v>
      </c>
      <c r="G13" s="223">
        <v>1</v>
      </c>
      <c r="H13" s="228">
        <v>6</v>
      </c>
      <c r="I13" s="226">
        <v>7</v>
      </c>
      <c r="J13" s="225">
        <v>2</v>
      </c>
      <c r="K13" s="226">
        <v>8</v>
      </c>
      <c r="L13" s="229">
        <v>5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0.7</v>
      </c>
      <c r="P13" s="188">
        <v>1</v>
      </c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ca="1">SUM(M13:Y13)</f>
        <v>37.800000000000004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44</v>
      </c>
      <c r="C14" s="219"/>
      <c r="D14" s="225">
        <v>1</v>
      </c>
      <c r="E14" s="226">
        <v>4</v>
      </c>
      <c r="F14" s="227">
        <v>2</v>
      </c>
      <c r="G14" s="223">
        <v>1</v>
      </c>
      <c r="H14" s="228">
        <v>3</v>
      </c>
      <c r="I14" s="226">
        <v>3</v>
      </c>
      <c r="J14" s="225">
        <v>2</v>
      </c>
      <c r="K14" s="226">
        <v>5</v>
      </c>
      <c r="L14" s="229">
        <v>7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1.5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36.5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97</v>
      </c>
      <c r="C15" s="219"/>
      <c r="D15" s="225">
        <v>2</v>
      </c>
      <c r="E15" s="226">
        <v>6</v>
      </c>
      <c r="F15" s="227">
        <v>6</v>
      </c>
      <c r="G15" s="223">
        <v>2</v>
      </c>
      <c r="H15" s="228">
        <v>8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6.5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</v>
      </c>
      <c r="S15" s="188">
        <f ca="1">IF(I15&lt;H15,OFFSET(IF(OR($C$34=11,$C$34=12),Очки!$B$17,Очки!$O$18),2+H15-I15,IF(G15=2,12,13-H15)),0)</f>
        <v>2.1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2.5</v>
      </c>
      <c r="Y15" s="189"/>
      <c r="Z15" s="136"/>
      <c r="AA15" s="137"/>
      <c r="AB15" s="183">
        <f ca="1">SUM(M15:Y15)</f>
        <v>33.799999999999997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62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2</v>
      </c>
      <c r="M16" s="273"/>
      <c r="N16" s="192">
        <f ca="1">OFFSET(Очки!$A$3,F16,D16+QUOTIENT(MAX($C$34-11,0), 2)*4)</f>
        <v>10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31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105</v>
      </c>
      <c r="C17" s="219"/>
      <c r="D17" s="225">
        <v>2</v>
      </c>
      <c r="E17" s="226">
        <v>1</v>
      </c>
      <c r="F17" s="227">
        <v>1</v>
      </c>
      <c r="G17" s="223">
        <v>2</v>
      </c>
      <c r="H17" s="228">
        <v>3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30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77</v>
      </c>
      <c r="C18" s="219"/>
      <c r="D18" s="225">
        <v>1</v>
      </c>
      <c r="E18" s="226">
        <v>1</v>
      </c>
      <c r="F18" s="227">
        <v>8</v>
      </c>
      <c r="G18" s="223">
        <v>2</v>
      </c>
      <c r="H18" s="228">
        <v>5</v>
      </c>
      <c r="I18" s="226">
        <v>6</v>
      </c>
      <c r="J18" s="225">
        <v>1</v>
      </c>
      <c r="K18" s="226">
        <v>1</v>
      </c>
      <c r="L18" s="229">
        <v>9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27</v>
      </c>
      <c r="AD18" s="127"/>
    </row>
    <row r="19" spans="1:30" ht="15.75" x14ac:dyDescent="0.25">
      <c r="A19" s="282">
        <f ca="1">RANK(AB19,AB$6:OFFSET(AB$6,0,0,COUNTA(B$6:B$33)))</f>
        <v>14</v>
      </c>
      <c r="B19" s="287" t="s">
        <v>104</v>
      </c>
      <c r="C19" s="219">
        <v>2.5</v>
      </c>
      <c r="D19" s="225">
        <v>2</v>
      </c>
      <c r="E19" s="226">
        <v>8</v>
      </c>
      <c r="F19" s="227">
        <v>8</v>
      </c>
      <c r="G19" s="223">
        <v>1</v>
      </c>
      <c r="H19" s="228">
        <v>4</v>
      </c>
      <c r="I19" s="226">
        <v>4</v>
      </c>
      <c r="J19" s="222">
        <v>2</v>
      </c>
      <c r="K19" s="226">
        <v>6</v>
      </c>
      <c r="L19" s="229">
        <v>6</v>
      </c>
      <c r="M19" s="273"/>
      <c r="N19" s="192">
        <f ca="1">OFFSET(Очки!$A$3,F19,D19+QUOTIENT(MAX($C$34-11,0), 2)*4)</f>
        <v>5.5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13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25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121</v>
      </c>
      <c r="C20" s="219"/>
      <c r="D20" s="225">
        <v>2</v>
      </c>
      <c r="E20" s="226">
        <v>5</v>
      </c>
      <c r="F20" s="227">
        <v>5</v>
      </c>
      <c r="G20" s="223">
        <v>2</v>
      </c>
      <c r="H20" s="228">
        <v>2</v>
      </c>
      <c r="I20" s="226">
        <v>3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9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24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122</v>
      </c>
      <c r="C21" s="219"/>
      <c r="D21" s="225">
        <v>2</v>
      </c>
      <c r="E21" s="226">
        <v>3</v>
      </c>
      <c r="F21" s="227">
        <v>3</v>
      </c>
      <c r="G21" s="223">
        <v>2</v>
      </c>
      <c r="H21" s="228">
        <v>6</v>
      </c>
      <c r="I21" s="226">
        <v>6</v>
      </c>
      <c r="J21" s="222">
        <v>2</v>
      </c>
      <c r="K21" s="226">
        <v>3</v>
      </c>
      <c r="L21" s="229">
        <v>3</v>
      </c>
      <c r="M21" s="273"/>
      <c r="N21" s="192">
        <f ca="1">OFFSET(Очки!$A$3,F21,D21+QUOTIENT(MAX($C$34-11,0), 2)*4)</f>
        <v>9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6.5</v>
      </c>
      <c r="S21" s="188">
        <f ca="1">IF(I21&lt;H21,OFFSET(IF(OR($C$34=11,$C$34=12),Очки!$B$17,Очки!$O$18),2+H21-I21,IF(G21=2,12,13-H21)),0)</f>
        <v>0</v>
      </c>
      <c r="T21" s="188"/>
      <c r="U21" s="263">
        <v>-5</v>
      </c>
      <c r="V21" s="192">
        <f ca="1">OFFSET(Очки!$A$3,L21,J21+QUOTIENT(MAX($C$34-11,0), 2)*4)</f>
        <v>9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76</v>
      </c>
      <c r="C22" s="219">
        <v>7.5</v>
      </c>
      <c r="D22" s="225">
        <v>2</v>
      </c>
      <c r="E22" s="226">
        <v>4</v>
      </c>
      <c r="F22" s="227">
        <v>4</v>
      </c>
      <c r="G22" s="223">
        <v>2</v>
      </c>
      <c r="H22" s="228">
        <v>4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8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>
        <v>-4</v>
      </c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15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6:AB26" ca="1" si="0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3" t="e">
        <f ca="1">RANK(AB26,AB$6:OFFSET(AB$6,0,0,COUNTA(B$6:B$33)))</f>
        <v>#N/A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#N/A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0"/>
  <sheetViews>
    <sheetView tabSelected="1" topLeftCell="A4" zoomScale="80" zoomScaleNormal="80" zoomScalePageLayoutView="90" workbookViewId="0">
      <selection activeCell="AB8" sqref="A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124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>
        <f ca="1">RANK(AB6,AB$6:OFFSET(AB$6,0,0,COUNTA(B$6:B$37)))</f>
        <v>1</v>
      </c>
      <c r="B6" s="357" t="s">
        <v>96</v>
      </c>
      <c r="C6" s="288"/>
      <c r="D6" s="257">
        <v>1</v>
      </c>
      <c r="E6" s="258">
        <v>10</v>
      </c>
      <c r="F6" s="259">
        <v>4</v>
      </c>
      <c r="G6" s="260">
        <v>1</v>
      </c>
      <c r="H6" s="224">
        <v>10</v>
      </c>
      <c r="I6" s="258">
        <v>6</v>
      </c>
      <c r="J6" s="257">
        <v>1</v>
      </c>
      <c r="K6" s="258">
        <v>10</v>
      </c>
      <c r="L6" s="261">
        <v>6</v>
      </c>
      <c r="M6" s="272">
        <v>2.5</v>
      </c>
      <c r="N6" s="218">
        <f ca="1">OFFSET(Очки!$A$3,F6,D6+QUOTIENT(MAX($C$38-11,0), 2)*4)</f>
        <v>13</v>
      </c>
      <c r="O6" s="186">
        <f ca="1">IF(F6&lt;E6,OFFSET(IF(OR($C$38=11,$C$38=12),Очки!$B$17,Очки!$O$18),2+E6-F6,IF(D6=2,12,13-E6)),0)</f>
        <v>6.7000000000000011</v>
      </c>
      <c r="P6" s="186">
        <v>2.5</v>
      </c>
      <c r="Q6" s="262"/>
      <c r="R6" s="218">
        <f ca="1">OFFSET(Очки!$A$3,I6,G6+QUOTIENT(MAX($C$38-11,0), 2)*4)</f>
        <v>11.5</v>
      </c>
      <c r="S6" s="186">
        <f ca="1">IF(I6&lt;H6,OFFSET(IF(OR($C$38=11,$C$38=12),Очки!$B$17,Очки!$O$18),2+H6-I6,IF(G6=2,12,13-H6)),0)</f>
        <v>4.8000000000000007</v>
      </c>
      <c r="T6" s="186">
        <v>2.5</v>
      </c>
      <c r="U6" s="262"/>
      <c r="V6" s="218">
        <f ca="1">OFFSET(Очки!$A$3,L6,J6+QUOTIENT(MAX($C$38-11,0), 2)*4)</f>
        <v>11.5</v>
      </c>
      <c r="W6" s="186">
        <f ca="1">IF(L6&lt;K6,OFFSET(IF(OR($C$38=11,$C$38=12),Очки!$B$17,Очки!$O$18),2+K6-L6,IF(J6=2,12,13-K6)),0)</f>
        <v>4.8000000000000007</v>
      </c>
      <c r="X6" s="186">
        <v>2.5</v>
      </c>
      <c r="Y6" s="187"/>
      <c r="Z6" s="134"/>
      <c r="AA6" s="135"/>
      <c r="AB6" s="182">
        <f ca="1">SUM(M6:Y6)</f>
        <v>62.3</v>
      </c>
      <c r="AC6" s="127"/>
      <c r="AD6" s="127"/>
      <c r="AE6" s="127"/>
    </row>
    <row r="7" spans="1:31" ht="15.75" x14ac:dyDescent="0.25">
      <c r="A7" s="282">
        <f ca="1">RANK(AB7,AB$6:OFFSET(AB$6,0,0,COUNTA(B$6:B$37)))</f>
        <v>2</v>
      </c>
      <c r="B7" s="285" t="s">
        <v>97</v>
      </c>
      <c r="C7" s="219">
        <v>20</v>
      </c>
      <c r="D7" s="225">
        <v>1</v>
      </c>
      <c r="E7" s="226">
        <v>8</v>
      </c>
      <c r="F7" s="227">
        <v>5</v>
      </c>
      <c r="G7" s="223">
        <v>1</v>
      </c>
      <c r="H7" s="228">
        <v>8</v>
      </c>
      <c r="I7" s="226">
        <v>4</v>
      </c>
      <c r="J7" s="225">
        <v>1</v>
      </c>
      <c r="K7" s="226">
        <v>8</v>
      </c>
      <c r="L7" s="229">
        <v>7</v>
      </c>
      <c r="M7" s="273">
        <v>1.5</v>
      </c>
      <c r="N7" s="192">
        <f ca="1">OFFSET(Очки!$A$3,F7,D7+QUOTIENT(MAX($C$38-11,0), 2)*4)</f>
        <v>12</v>
      </c>
      <c r="O7" s="188">
        <f ca="1">IF(F7&lt;E7,OFFSET(IF(OR($C$38=11,$C$38=12),Очки!$B$17,Очки!$O$18),2+E7-F7,IF(D7=2,12,13-E7)),0)</f>
        <v>3.3</v>
      </c>
      <c r="P7" s="188">
        <v>1.5</v>
      </c>
      <c r="Q7" s="263"/>
      <c r="R7" s="192">
        <f ca="1">OFFSET(Очки!$A$3,I7,G7+QUOTIENT(MAX($C$38-11,0), 2)*4)</f>
        <v>13</v>
      </c>
      <c r="S7" s="188">
        <f ca="1">IF(I7&lt;H7,OFFSET(IF(OR($C$38=11,$C$38=12),Очки!$B$17,Очки!$O$18),2+H7-I7,IF(G7=2,12,13-H7)),0)</f>
        <v>4.2</v>
      </c>
      <c r="T7" s="188">
        <v>1.5</v>
      </c>
      <c r="U7" s="263"/>
      <c r="V7" s="192">
        <f ca="1">OFFSET(Очки!$A$3,L7,J7+QUOTIENT(MAX($C$38-11,0), 2)*4)</f>
        <v>11</v>
      </c>
      <c r="W7" s="188">
        <f ca="1">IF(L7&lt;K7,OFFSET(IF(OR($C$38=11,$C$38=12),Очки!$B$17,Очки!$O$18),2+K7-L7,IF(J7=2,12,13-K7)),0)</f>
        <v>1.2</v>
      </c>
      <c r="X7" s="188">
        <v>1.5</v>
      </c>
      <c r="Y7" s="189">
        <v>-1</v>
      </c>
      <c r="Z7" s="136"/>
      <c r="AA7" s="137"/>
      <c r="AB7" s="183">
        <f ca="1">SUM(M7:Y7)</f>
        <v>49.7</v>
      </c>
      <c r="AC7" s="127"/>
      <c r="AD7" s="127"/>
      <c r="AE7" s="127"/>
    </row>
    <row r="8" spans="1:31" ht="15.75" x14ac:dyDescent="0.25">
      <c r="A8" s="282">
        <f ca="1">RANK(AB8,AB$6:OFFSET(AB$6,0,0,COUNTA(B$6:B$37)))</f>
        <v>3</v>
      </c>
      <c r="B8" s="286" t="s">
        <v>98</v>
      </c>
      <c r="C8" s="219">
        <v>10</v>
      </c>
      <c r="D8" s="225">
        <v>2</v>
      </c>
      <c r="E8" s="226">
        <v>8</v>
      </c>
      <c r="F8" s="227">
        <v>4</v>
      </c>
      <c r="G8" s="223">
        <v>1</v>
      </c>
      <c r="H8" s="228">
        <v>4</v>
      </c>
      <c r="I8" s="226">
        <v>2</v>
      </c>
      <c r="J8" s="225">
        <v>1</v>
      </c>
      <c r="K8" s="226">
        <v>1</v>
      </c>
      <c r="L8" s="229">
        <v>2</v>
      </c>
      <c r="M8" s="273"/>
      <c r="N8" s="192">
        <f ca="1">OFFSET(Очки!$A$3,F8,D8+QUOTIENT(MAX($C$38-11,0), 2)*4)</f>
        <v>7.5</v>
      </c>
      <c r="O8" s="188">
        <f ca="1">IF(F8&lt;E8,OFFSET(IF(OR($C$38=11,$C$38=12),Очки!$B$17,Очки!$O$18),2+E8-F8,IF(D8=2,12,13-E8)),0)</f>
        <v>2.8</v>
      </c>
      <c r="P8" s="188"/>
      <c r="Q8" s="263"/>
      <c r="R8" s="192">
        <f ca="1">OFFSET(Очки!$A$3,I8,G8+QUOTIENT(MAX($C$38-11,0), 2)*4)</f>
        <v>15</v>
      </c>
      <c r="S8" s="188">
        <f ca="1">IF(I8&lt;H8,OFFSET(IF(OR($C$38=11,$C$38=12),Очки!$B$17,Очки!$O$18),2+H8-I8,IF(G8=2,12,13-H8)),0)</f>
        <v>1.5</v>
      </c>
      <c r="T8" s="188"/>
      <c r="U8" s="263"/>
      <c r="V8" s="192">
        <f ca="1">OFFSET(Очки!$A$3,L8,J8+QUOTIENT(MAX($C$38-11,0), 2)*4)</f>
        <v>15</v>
      </c>
      <c r="W8" s="188">
        <f ca="1">IF(L8&lt;K8,OFFSET(IF(OR($C$38=11,$C$38=12),Очки!$B$17,Очки!$O$18),2+K8-L8,IF(J8=2,12,13-K8)),0)</f>
        <v>0</v>
      </c>
      <c r="X8" s="188"/>
      <c r="Y8" s="189"/>
      <c r="Z8" s="136"/>
      <c r="AA8" s="137"/>
      <c r="AB8" s="183">
        <f ca="1">SUM(M8:Y8)</f>
        <v>41.8</v>
      </c>
      <c r="AC8" s="127"/>
      <c r="AD8" s="127"/>
      <c r="AE8" s="127"/>
    </row>
    <row r="9" spans="1:31" ht="15.75" x14ac:dyDescent="0.25">
      <c r="A9" s="282">
        <f ca="1">RANK(AB9,AB$6:OFFSET(AB$6,0,0,COUNTA(B$6:B$37)))</f>
        <v>4</v>
      </c>
      <c r="B9" s="285" t="s">
        <v>44</v>
      </c>
      <c r="C9" s="219"/>
      <c r="D9" s="225">
        <v>1</v>
      </c>
      <c r="E9" s="226">
        <v>3</v>
      </c>
      <c r="F9" s="227">
        <v>2</v>
      </c>
      <c r="G9" s="223">
        <v>1</v>
      </c>
      <c r="H9" s="228">
        <v>2</v>
      </c>
      <c r="I9" s="226">
        <v>3</v>
      </c>
      <c r="J9" s="225">
        <v>2</v>
      </c>
      <c r="K9" s="226">
        <v>9</v>
      </c>
      <c r="L9" s="229">
        <v>4</v>
      </c>
      <c r="M9" s="273"/>
      <c r="N9" s="192">
        <f ca="1">OFFSET(Очки!$A$3,F9,D9+QUOTIENT(MAX($C$38-11,0), 2)*4)</f>
        <v>15</v>
      </c>
      <c r="O9" s="188">
        <f ca="1">IF(F9&lt;E9,OFFSET(IF(OR($C$38=11,$C$38=12),Очки!$B$17,Очки!$O$18),2+E9-F9,IF(D9=2,12,13-E9)),0)</f>
        <v>0.7</v>
      </c>
      <c r="P9" s="188"/>
      <c r="Q9" s="263"/>
      <c r="R9" s="192">
        <f ca="1">OFFSET(Очки!$A$3,I9,G9+QUOTIENT(MAX($C$38-11,0), 2)*4)</f>
        <v>14</v>
      </c>
      <c r="S9" s="188">
        <f ca="1">IF(I9&lt;H9,OFFSET(IF(OR($C$38=11,$C$38=12),Очки!$B$17,Очки!$O$18),2+H9-I9,IF(G9=2,12,13-H9)),0)</f>
        <v>0</v>
      </c>
      <c r="T9" s="188"/>
      <c r="U9" s="263"/>
      <c r="V9" s="192">
        <f ca="1">OFFSET(Очки!$A$3,L9,J9+QUOTIENT(MAX($C$38-11,0), 2)*4)</f>
        <v>7.5</v>
      </c>
      <c r="W9" s="188">
        <f ca="1">IF(L9&lt;K9,OFFSET(IF(OR($C$38=11,$C$38=12),Очки!$B$17,Очки!$O$18),2+K9-L9,IF(J9=2,12,13-K9)),0)</f>
        <v>3.5</v>
      </c>
      <c r="X9" s="188">
        <v>1</v>
      </c>
      <c r="Y9" s="189"/>
      <c r="Z9" s="136"/>
      <c r="AA9" s="137"/>
      <c r="AB9" s="183">
        <f ca="1">SUM(M9:Y9)</f>
        <v>41.7</v>
      </c>
      <c r="AC9" s="127"/>
      <c r="AD9" s="127"/>
      <c r="AE9" s="127"/>
    </row>
    <row r="10" spans="1:31" ht="15.75" x14ac:dyDescent="0.25">
      <c r="A10" s="282">
        <f ca="1">RANK(AB10,AB$6:OFFSET(AB$6,0,0,COUNTA(B$6:B$37)))</f>
        <v>5</v>
      </c>
      <c r="B10" s="284" t="s">
        <v>99</v>
      </c>
      <c r="C10" s="219">
        <v>5</v>
      </c>
      <c r="D10" s="225">
        <v>1</v>
      </c>
      <c r="E10" s="226">
        <v>9</v>
      </c>
      <c r="F10" s="227">
        <v>7</v>
      </c>
      <c r="G10" s="223">
        <v>1</v>
      </c>
      <c r="H10" s="228">
        <v>6</v>
      </c>
      <c r="I10" s="226">
        <v>5</v>
      </c>
      <c r="J10" s="225">
        <v>1</v>
      </c>
      <c r="K10" s="226">
        <v>3</v>
      </c>
      <c r="L10" s="229">
        <v>5</v>
      </c>
      <c r="M10" s="273">
        <v>2</v>
      </c>
      <c r="N10" s="192">
        <f ca="1">OFFSET(Очки!$A$3,F10,D10+QUOTIENT(MAX($C$38-11,0), 2)*4)</f>
        <v>11</v>
      </c>
      <c r="O10" s="188">
        <f ca="1">IF(F10&lt;E10,OFFSET(IF(OR($C$38=11,$C$38=12),Очки!$B$17,Очки!$O$18),2+E10-F10,IF(D10=2,12,13-E10)),0)</f>
        <v>2.4</v>
      </c>
      <c r="P10" s="188">
        <v>0.5</v>
      </c>
      <c r="Q10" s="263"/>
      <c r="R10" s="192">
        <f ca="1">OFFSET(Очки!$A$3,I10,G10+QUOTIENT(MAX($C$38-11,0), 2)*4)</f>
        <v>12</v>
      </c>
      <c r="S10" s="188">
        <f ca="1">IF(I10&lt;H10,OFFSET(IF(OR($C$38=11,$C$38=12),Очки!$B$17,Очки!$O$18),2+H10-I10,IF(G10=2,12,13-H10)),0)</f>
        <v>1</v>
      </c>
      <c r="T10" s="188"/>
      <c r="U10" s="263"/>
      <c r="V10" s="192">
        <f ca="1">OFFSET(Очки!$A$3,L10,J10+QUOTIENT(MAX($C$38-11,0), 2)*4)</f>
        <v>12</v>
      </c>
      <c r="W10" s="188">
        <f ca="1">IF(L10&lt;K10,OFFSET(IF(OR($C$38=11,$C$38=12),Очки!$B$17,Очки!$O$18),2+K10-L10,IF(J10=2,12,13-K10)),0)</f>
        <v>0</v>
      </c>
      <c r="X10" s="188"/>
      <c r="Y10" s="189" t="s">
        <v>73</v>
      </c>
      <c r="Z10" s="136"/>
      <c r="AA10" s="137"/>
      <c r="AB10" s="183">
        <f ca="1">SUM(M10:Y10)</f>
        <v>40.9</v>
      </c>
      <c r="AC10" s="127"/>
      <c r="AD10" s="127"/>
      <c r="AE10" s="127"/>
    </row>
    <row r="11" spans="1:31" ht="16.5" thickBot="1" x14ac:dyDescent="0.3">
      <c r="A11" s="282">
        <f ca="1">RANK(AB11,AB$6:OFFSET(AB$6,0,0,COUNTA(B$6:B$37)))</f>
        <v>6</v>
      </c>
      <c r="B11" s="285" t="s">
        <v>42</v>
      </c>
      <c r="C11" s="219"/>
      <c r="D11" s="225">
        <v>1</v>
      </c>
      <c r="E11" s="226">
        <v>1</v>
      </c>
      <c r="F11" s="227">
        <v>1</v>
      </c>
      <c r="G11" s="223">
        <v>2</v>
      </c>
      <c r="H11" s="228">
        <v>8</v>
      </c>
      <c r="I11" s="226">
        <v>2</v>
      </c>
      <c r="J11" s="225">
        <v>1</v>
      </c>
      <c r="K11" s="226">
        <v>7</v>
      </c>
      <c r="L11" s="229">
        <v>9</v>
      </c>
      <c r="M11" s="273"/>
      <c r="N11" s="192">
        <f ca="1">OFFSET(Очки!$A$3,F11,D11+QUOTIENT(MAX($C$38-11,0), 2)*4)</f>
        <v>16</v>
      </c>
      <c r="O11" s="188">
        <f ca="1">IF(F11&lt;E11,OFFSET(IF(OR($C$38=11,$C$38=12),Очки!$B$17,Очки!$O$18),2+E11-F11,IF(D11=2,12,13-E11)),0)</f>
        <v>0</v>
      </c>
      <c r="P11" s="188"/>
      <c r="Q11" s="263"/>
      <c r="R11" s="192">
        <f ca="1">OFFSET(Очки!$A$3,I11,G11+QUOTIENT(MAX($C$38-11,0), 2)*4)</f>
        <v>9.5</v>
      </c>
      <c r="S11" s="188">
        <f ca="1">IF(I11&lt;H11,OFFSET(IF(OR($C$38=11,$C$38=12),Очки!$B$17,Очки!$O$18),2+H11-I11,IF(G11=2,12,13-H11)),0)</f>
        <v>4.2</v>
      </c>
      <c r="T11" s="188">
        <v>1</v>
      </c>
      <c r="U11" s="263"/>
      <c r="V11" s="192">
        <f ca="1">OFFSET(Очки!$A$3,L11,J11+QUOTIENT(MAX($C$38-11,0), 2)*4)</f>
        <v>10</v>
      </c>
      <c r="W11" s="188">
        <f ca="1">IF(L11&lt;K11,OFFSET(IF(OR($C$38=11,$C$38=12),Очки!$B$17,Очки!$O$18),2+K11-L11,IF(J11=2,12,13-K11)),0)</f>
        <v>0</v>
      </c>
      <c r="X11" s="188"/>
      <c r="Y11" s="189"/>
      <c r="Z11" s="136"/>
      <c r="AA11" s="137"/>
      <c r="AB11" s="183">
        <f ca="1">SUM(M11:Y11)</f>
        <v>40.700000000000003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RANK(AB12,AB$6:OFFSET(AB$6,0,0,COUNTA(B$6:B$37)))</f>
        <v>7</v>
      </c>
      <c r="B12" s="285" t="s">
        <v>101</v>
      </c>
      <c r="C12" s="283">
        <v>2.5</v>
      </c>
      <c r="D12" s="222">
        <v>1</v>
      </c>
      <c r="E12" s="319">
        <v>4</v>
      </c>
      <c r="F12" s="320">
        <v>3</v>
      </c>
      <c r="G12" s="321">
        <v>1</v>
      </c>
      <c r="H12" s="322">
        <v>9</v>
      </c>
      <c r="I12" s="319">
        <v>8</v>
      </c>
      <c r="J12" s="222">
        <v>1</v>
      </c>
      <c r="K12" s="319">
        <v>6</v>
      </c>
      <c r="L12" s="323">
        <v>4</v>
      </c>
      <c r="M12" s="324"/>
      <c r="N12" s="325">
        <f ca="1">OFFSET(Очки!$A$3,F12,D12+QUOTIENT(MAX($C$38-11,0), 2)*4)</f>
        <v>14</v>
      </c>
      <c r="O12" s="326">
        <f ca="1">IF(F12&lt;E12,OFFSET(IF(OR($C$38=11,$C$38=12),Очки!$B$17,Очки!$O$18),2+E12-F12,IF(D12=2,12,13-E12)),0)</f>
        <v>0.8</v>
      </c>
      <c r="P12" s="326">
        <v>2</v>
      </c>
      <c r="Q12" s="327"/>
      <c r="R12" s="325">
        <f ca="1">OFFSET(Очки!$A$3,I12,G12+QUOTIENT(MAX($C$38-11,0), 2)*4)</f>
        <v>10.5</v>
      </c>
      <c r="S12" s="326">
        <f ca="1">IF(I12&lt;H12,OFFSET(IF(OR($C$38=11,$C$38=12),Очки!$B$17,Очки!$O$18),2+H12-I12,IF(G12=2,12,13-H12)),0)</f>
        <v>1.2</v>
      </c>
      <c r="T12" s="326">
        <v>0.5</v>
      </c>
      <c r="U12" s="327">
        <v>-8</v>
      </c>
      <c r="V12" s="325">
        <f ca="1">OFFSET(Очки!$A$3,L12,J12+QUOTIENT(MAX($C$38-11,0), 2)*4)</f>
        <v>13</v>
      </c>
      <c r="W12" s="326">
        <f ca="1">IF(L12&lt;K12,OFFSET(IF(OR($C$38=11,$C$38=12),Очки!$B$17,Очки!$O$18),2+K12-L12,IF(J12=2,12,13-K12)),0)</f>
        <v>1.9</v>
      </c>
      <c r="X12" s="326">
        <v>2</v>
      </c>
      <c r="Y12" s="328"/>
      <c r="Z12" s="329"/>
      <c r="AA12" s="330"/>
      <c r="AB12" s="331">
        <f ca="1">SUM(M12:Y12)</f>
        <v>37.9</v>
      </c>
      <c r="AC12" s="127"/>
      <c r="AD12" s="127"/>
      <c r="AE12" s="127"/>
    </row>
    <row r="13" spans="1:31" ht="15.75" x14ac:dyDescent="0.25">
      <c r="A13" s="282">
        <f ca="1">RANK(AB13,AB$6:OFFSET(AB$6,0,0,COUNTA(B$6:B$37)))</f>
        <v>8</v>
      </c>
      <c r="B13" s="285" t="s">
        <v>78</v>
      </c>
      <c r="C13" s="219">
        <v>7.5</v>
      </c>
      <c r="D13" s="225">
        <v>1</v>
      </c>
      <c r="E13" s="226">
        <v>6</v>
      </c>
      <c r="F13" s="227">
        <v>8</v>
      </c>
      <c r="G13" s="223">
        <v>1</v>
      </c>
      <c r="H13" s="228">
        <v>3</v>
      </c>
      <c r="I13" s="226">
        <v>9</v>
      </c>
      <c r="J13" s="225">
        <v>1</v>
      </c>
      <c r="K13" s="226">
        <v>4</v>
      </c>
      <c r="L13" s="229">
        <v>3</v>
      </c>
      <c r="M13" s="273">
        <v>0.5</v>
      </c>
      <c r="N13" s="192">
        <f ca="1">OFFSET(Очки!$A$3,F13,D13+QUOTIENT(MAX($C$38-11,0), 2)*4)</f>
        <v>10.5</v>
      </c>
      <c r="O13" s="188">
        <f ca="1">IF(F13&lt;E13,OFFSET(IF(OR($C$38=11,$C$38=12),Очки!$B$17,Очки!$O$18),2+E13-F13,IF(D13=2,12,13-E13)),0)</f>
        <v>0</v>
      </c>
      <c r="P13" s="188"/>
      <c r="Q13" s="263"/>
      <c r="R13" s="192">
        <f ca="1">OFFSET(Очки!$A$3,I13,G13+QUOTIENT(MAX($C$38-11,0), 2)*4)</f>
        <v>10</v>
      </c>
      <c r="S13" s="188">
        <f ca="1">IF(I13&lt;H13,OFFSET(IF(OR($C$38=11,$C$38=12),Очки!$B$17,Очки!$O$18),2+H13-I13,IF(G13=2,12,13-H13)),0)</f>
        <v>0</v>
      </c>
      <c r="T13" s="188"/>
      <c r="U13" s="263"/>
      <c r="V13" s="192">
        <f ca="1">OFFSET(Очки!$A$3,L13,J13+QUOTIENT(MAX($C$38-11,0), 2)*4)</f>
        <v>14</v>
      </c>
      <c r="W13" s="188">
        <f ca="1">IF(L13&lt;K13,OFFSET(IF(OR($C$38=11,$C$38=12),Очки!$B$17,Очки!$O$18),2+K13-L13,IF(J13=2,12,13-K13)),0)</f>
        <v>0.8</v>
      </c>
      <c r="X13" s="188"/>
      <c r="Y13" s="189"/>
      <c r="Z13" s="136"/>
      <c r="AA13" s="137"/>
      <c r="AB13" s="183">
        <f ca="1">SUM(M13:Y13)</f>
        <v>35.799999999999997</v>
      </c>
      <c r="AC13" s="127"/>
      <c r="AD13" s="127"/>
      <c r="AE13" s="127"/>
    </row>
    <row r="14" spans="1:31" ht="15.75" x14ac:dyDescent="0.25">
      <c r="A14" s="282">
        <f ca="1">RANK(AB14,AB$6:OFFSET(AB$6,0,0,COUNTA(B$6:B$37)))</f>
        <v>9</v>
      </c>
      <c r="B14" s="284" t="s">
        <v>45</v>
      </c>
      <c r="C14" s="219"/>
      <c r="D14" s="225">
        <v>1</v>
      </c>
      <c r="E14" s="226">
        <v>5</v>
      </c>
      <c r="F14" s="227">
        <v>6</v>
      </c>
      <c r="G14" s="223">
        <v>2</v>
      </c>
      <c r="H14" s="228">
        <v>6</v>
      </c>
      <c r="I14" s="226">
        <v>5</v>
      </c>
      <c r="J14" s="225">
        <v>1</v>
      </c>
      <c r="K14" s="226">
        <v>2</v>
      </c>
      <c r="L14" s="229">
        <v>1</v>
      </c>
      <c r="M14" s="273"/>
      <c r="N14" s="192">
        <f ca="1">OFFSET(Очки!$A$3,F14,D14+QUOTIENT(MAX($C$38-11,0), 2)*4)</f>
        <v>11.5</v>
      </c>
      <c r="O14" s="188">
        <f ca="1">IF(F14&lt;E14,OFFSET(IF(OR($C$38=11,$C$38=12),Очки!$B$17,Очки!$O$18),2+E14-F14,IF(D14=2,12,13-E14)),0)</f>
        <v>0</v>
      </c>
      <c r="P14" s="188"/>
      <c r="Q14" s="263"/>
      <c r="R14" s="192">
        <f ca="1">OFFSET(Очки!$A$3,I14,G14+QUOTIENT(MAX($C$38-11,0), 2)*4)</f>
        <v>6.5</v>
      </c>
      <c r="S14" s="188">
        <f ca="1">IF(I14&lt;H14,OFFSET(IF(OR($C$38=11,$C$38=12),Очки!$B$17,Очки!$O$18),2+H14-I14,IF(G14=2,12,13-H14)),0)</f>
        <v>0.7</v>
      </c>
      <c r="T14" s="188"/>
      <c r="U14" s="263"/>
      <c r="V14" s="192">
        <f ca="1">OFFSET(Очки!$A$3,L14,J14+QUOTIENT(MAX($C$38-11,0), 2)*4)</f>
        <v>16</v>
      </c>
      <c r="W14" s="188">
        <f ca="1">IF(L14&lt;K14,OFFSET(IF(OR($C$38=11,$C$38=12),Очки!$B$17,Очки!$O$18),2+K14-L14,IF(J14=2,12,13-K14)),0)</f>
        <v>0.7</v>
      </c>
      <c r="X14" s="188"/>
      <c r="Y14" s="189"/>
      <c r="Z14" s="136"/>
      <c r="AA14" s="137"/>
      <c r="AB14" s="183">
        <f ca="1">SUM(M14:Y14)</f>
        <v>35.400000000000006</v>
      </c>
      <c r="AC14" s="127"/>
      <c r="AD14" s="127"/>
      <c r="AE14" s="127"/>
    </row>
    <row r="15" spans="1:31" ht="15.75" x14ac:dyDescent="0.25">
      <c r="A15" s="282">
        <f ca="1">RANK(AB15,AB$6:OFFSET(AB$6,0,0,COUNTA(B$6:B$37)))</f>
        <v>10</v>
      </c>
      <c r="B15" s="284" t="s">
        <v>112</v>
      </c>
      <c r="C15" s="219">
        <v>2.5</v>
      </c>
      <c r="D15" s="225">
        <v>2</v>
      </c>
      <c r="E15" s="226">
        <v>9</v>
      </c>
      <c r="F15" s="227">
        <v>5</v>
      </c>
      <c r="G15" s="223">
        <v>1</v>
      </c>
      <c r="H15" s="228">
        <v>7</v>
      </c>
      <c r="I15" s="226">
        <v>7</v>
      </c>
      <c r="J15" s="225">
        <v>1</v>
      </c>
      <c r="K15" s="226">
        <v>9</v>
      </c>
      <c r="L15" s="229">
        <v>8</v>
      </c>
      <c r="M15" s="273"/>
      <c r="N15" s="192">
        <f ca="1">OFFSET(Очки!$A$3,F15,D15+QUOTIENT(MAX($C$38-11,0), 2)*4)</f>
        <v>6.5</v>
      </c>
      <c r="O15" s="188">
        <f ca="1">IF(F15&lt;E15,OFFSET(IF(OR($C$38=11,$C$38=12),Очки!$B$17,Очки!$O$18),2+E15-F15,IF(D15=2,12,13-E15)),0)</f>
        <v>2.8</v>
      </c>
      <c r="P15" s="188">
        <v>1</v>
      </c>
      <c r="Q15" s="263"/>
      <c r="R15" s="192">
        <f ca="1">OFFSET(Очки!$A$3,I15,G15+QUOTIENT(MAX($C$38-11,0), 2)*4)</f>
        <v>11</v>
      </c>
      <c r="S15" s="188">
        <f ca="1">IF(I15&lt;H15,OFFSET(IF(OR($C$38=11,$C$38=12),Очки!$B$17,Очки!$O$18),2+H15-I15,IF(G15=2,12,13-H15)),0)</f>
        <v>0</v>
      </c>
      <c r="T15" s="188">
        <v>2</v>
      </c>
      <c r="U15" s="263"/>
      <c r="V15" s="192">
        <f ca="1">OFFSET(Очки!$A$3,L15,J15+QUOTIENT(MAX($C$38-11,0), 2)*4)</f>
        <v>10.5</v>
      </c>
      <c r="W15" s="188">
        <f ca="1">IF(L15&lt;K15,OFFSET(IF(OR($C$38=11,$C$38=12),Очки!$B$17,Очки!$O$18),2+K15-L15,IF(J15=2,12,13-K15)),0)</f>
        <v>1.2</v>
      </c>
      <c r="X15" s="188"/>
      <c r="Y15" s="189"/>
      <c r="Z15" s="136"/>
      <c r="AA15" s="137"/>
      <c r="AB15" s="183">
        <f ca="1">SUM(M15:Y15)</f>
        <v>35</v>
      </c>
      <c r="AC15" s="127"/>
      <c r="AD15" s="127"/>
      <c r="AE15" s="127"/>
    </row>
    <row r="16" spans="1:31" ht="15" customHeight="1" x14ac:dyDescent="0.25">
      <c r="A16" s="282">
        <f ca="1">RANK(AB16,AB$6:OFFSET(AB$6,0,0,COUNTA(B$6:B$37)))</f>
        <v>11</v>
      </c>
      <c r="B16" s="285" t="s">
        <v>61</v>
      </c>
      <c r="C16" s="219"/>
      <c r="D16" s="225">
        <v>2</v>
      </c>
      <c r="E16" s="226">
        <v>6</v>
      </c>
      <c r="F16" s="227">
        <v>7</v>
      </c>
      <c r="G16" s="223">
        <v>1</v>
      </c>
      <c r="H16" s="228">
        <v>1</v>
      </c>
      <c r="I16" s="226">
        <v>1</v>
      </c>
      <c r="J16" s="222">
        <v>2</v>
      </c>
      <c r="K16" s="226">
        <v>4</v>
      </c>
      <c r="L16" s="229">
        <v>3</v>
      </c>
      <c r="M16" s="273"/>
      <c r="N16" s="192">
        <f ca="1">OFFSET(Очки!$A$3,F16,D16+QUOTIENT(MAX($C$38-11,0), 2)*4)</f>
        <v>5.5</v>
      </c>
      <c r="O16" s="188">
        <f ca="1">IF(F16&lt;E16,OFFSET(IF(OR($C$38=11,$C$38=12),Очки!$B$17,Очки!$O$18),2+E16-F16,IF(D16=2,12,13-E16)),0)</f>
        <v>0</v>
      </c>
      <c r="P16" s="188"/>
      <c r="Q16" s="263"/>
      <c r="R16" s="192">
        <f ca="1">OFFSET(Очки!$A$3,I16,G16+QUOTIENT(MAX($C$38-11,0), 2)*4)</f>
        <v>16</v>
      </c>
      <c r="S16" s="188">
        <f ca="1">IF(I16&lt;H16,OFFSET(IF(OR($C$38=11,$C$38=12),Очки!$B$17,Очки!$O$18),2+H16-I16,IF(G16=2,12,13-H16)),0)</f>
        <v>0</v>
      </c>
      <c r="T16" s="188"/>
      <c r="U16" s="263"/>
      <c r="V16" s="192">
        <f ca="1">OFFSET(Очки!$A$3,L16,J16+QUOTIENT(MAX($C$38-11,0), 2)*4)</f>
        <v>8.5</v>
      </c>
      <c r="W16" s="188">
        <f ca="1">IF(L16&lt;K16,OFFSET(IF(OR($C$38=11,$C$38=12),Очки!$B$17,Очки!$O$18),2+K16-L16,IF(J16=2,12,13-K16)),0)</f>
        <v>0.7</v>
      </c>
      <c r="X16" s="188"/>
      <c r="Y16" s="189"/>
      <c r="Z16" s="136"/>
      <c r="AA16" s="137"/>
      <c r="AB16" s="183">
        <f ca="1">SUM(M16:Y16)</f>
        <v>30.7</v>
      </c>
      <c r="AD16" s="127"/>
    </row>
    <row r="17" spans="1:30" ht="15.75" x14ac:dyDescent="0.25">
      <c r="A17" s="282">
        <f ca="1">RANK(AB17,AB$6:OFFSET(AB$6,0,0,COUNTA(B$6:B$37)))</f>
        <v>12</v>
      </c>
      <c r="B17" s="284" t="s">
        <v>125</v>
      </c>
      <c r="C17" s="219"/>
      <c r="D17" s="225">
        <v>2</v>
      </c>
      <c r="E17" s="226">
        <v>4</v>
      </c>
      <c r="F17" s="227">
        <v>6</v>
      </c>
      <c r="G17" s="223">
        <v>1</v>
      </c>
      <c r="H17" s="228">
        <v>5</v>
      </c>
      <c r="I17" s="226">
        <v>9</v>
      </c>
      <c r="J17" s="222">
        <v>2</v>
      </c>
      <c r="K17" s="226">
        <v>7</v>
      </c>
      <c r="L17" s="229">
        <v>2</v>
      </c>
      <c r="M17" s="273"/>
      <c r="N17" s="192">
        <f ca="1">OFFSET(Очки!$A$3,F17,D17+QUOTIENT(MAX($C$38-11,0), 2)*4)</f>
        <v>6</v>
      </c>
      <c r="O17" s="188">
        <f ca="1">IF(F17&lt;E17,OFFSET(IF(OR($C$38=11,$C$38=12),Очки!$B$17,Очки!$O$18),2+E17-F17,IF(D17=2,12,13-E17)),0)</f>
        <v>0</v>
      </c>
      <c r="P17" s="188"/>
      <c r="Q17" s="263"/>
      <c r="R17" s="192">
        <f ca="1">OFFSET(Очки!$A$3,I17,G17+QUOTIENT(MAX($C$38-11,0), 2)*4)</f>
        <v>10</v>
      </c>
      <c r="S17" s="188">
        <f ca="1">IF(I17&lt;H17,OFFSET(IF(OR($C$38=11,$C$38=12),Очки!$B$17,Очки!$O$18),2+H17-I17,IF(G17=2,12,13-H17)),0)</f>
        <v>0</v>
      </c>
      <c r="T17" s="188"/>
      <c r="U17" s="263"/>
      <c r="V17" s="192">
        <f ca="1">OFFSET(Очки!$A$3,L17,J17+QUOTIENT(MAX($C$38-11,0), 2)*4)</f>
        <v>9.5</v>
      </c>
      <c r="W17" s="188">
        <f ca="1">IF(L17&lt;K17,OFFSET(IF(OR($C$38=11,$C$38=12),Очки!$B$17,Очки!$O$18),2+K17-L17,IF(J17=2,12,13-K17)),0)</f>
        <v>3.5</v>
      </c>
      <c r="X17" s="188">
        <v>0.5</v>
      </c>
      <c r="Y17" s="189"/>
      <c r="Z17" s="136"/>
      <c r="AA17" s="137"/>
      <c r="AB17" s="183">
        <f ca="1">SUM(M17:Y17)</f>
        <v>29.5</v>
      </c>
      <c r="AD17" s="127"/>
    </row>
    <row r="18" spans="1:30" ht="15.75" x14ac:dyDescent="0.25">
      <c r="A18" s="282">
        <f ca="1">RANK(AB18,AB$6:OFFSET(AB$6,0,0,COUNTA(B$6:B$37)))</f>
        <v>13</v>
      </c>
      <c r="B18" s="286" t="s">
        <v>76</v>
      </c>
      <c r="C18" s="219">
        <v>5</v>
      </c>
      <c r="D18" s="225">
        <v>1</v>
      </c>
      <c r="E18" s="226">
        <v>2</v>
      </c>
      <c r="F18" s="227">
        <v>10</v>
      </c>
      <c r="G18" s="223">
        <v>2</v>
      </c>
      <c r="H18" s="228">
        <v>4</v>
      </c>
      <c r="I18" s="226">
        <v>6</v>
      </c>
      <c r="J18" s="225">
        <v>2</v>
      </c>
      <c r="K18" s="226">
        <v>1</v>
      </c>
      <c r="L18" s="229">
        <v>1</v>
      </c>
      <c r="M18" s="273"/>
      <c r="N18" s="192">
        <f ca="1">OFFSET(Очки!$A$3,F18,D18+QUOTIENT(MAX($C$38-11,0), 2)*4)</f>
        <v>9.5</v>
      </c>
      <c r="O18" s="188">
        <f ca="1">IF(F18&lt;E18,OFFSET(IF(OR($C$38=11,$C$38=12),Очки!$B$17,Очки!$O$18),2+E18-F18,IF(D18=2,12,13-E18)),0)</f>
        <v>0</v>
      </c>
      <c r="P18" s="188"/>
      <c r="Q18" s="263"/>
      <c r="R18" s="192">
        <f ca="1">OFFSET(Очки!$A$3,I18,G18+QUOTIENT(MAX($C$38-11,0), 2)*4)</f>
        <v>6</v>
      </c>
      <c r="S18" s="188">
        <f ca="1">IF(I18&lt;H18,OFFSET(IF(OR($C$38=11,$C$38=12),Очки!$B$17,Очки!$O$18),2+H18-I18,IF(G18=2,12,13-H18)),0)</f>
        <v>0</v>
      </c>
      <c r="T18" s="188"/>
      <c r="U18" s="263"/>
      <c r="V18" s="192">
        <f ca="1">OFFSET(Очки!$A$3,L18,J18+QUOTIENT(MAX($C$38-11,0), 2)*4)</f>
        <v>10.5</v>
      </c>
      <c r="W18" s="188">
        <f ca="1">IF(L18&lt;K18,OFFSET(IF(OR($C$38=11,$C$38=12),Очки!$B$17,Очки!$O$18),2+K18-L18,IF(J18=2,12,13-K18)),0)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26</v>
      </c>
      <c r="AD18" s="127"/>
    </row>
    <row r="19" spans="1:30" ht="15.75" x14ac:dyDescent="0.25">
      <c r="A19" s="282">
        <f ca="1">RANK(AB19,AB$6:OFFSET(AB$6,0,0,COUNTA(B$6:B$37)))</f>
        <v>14</v>
      </c>
      <c r="B19" s="285" t="s">
        <v>86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2</v>
      </c>
      <c r="I19" s="226">
        <v>4</v>
      </c>
      <c r="J19" s="222">
        <v>2</v>
      </c>
      <c r="K19" s="226">
        <v>3</v>
      </c>
      <c r="L19" s="229">
        <v>6</v>
      </c>
      <c r="M19" s="273"/>
      <c r="N19" s="192">
        <f ca="1">OFFSET(Очки!$A$3,F19,D19+QUOTIENT(MAX($C$38-11,0), 2)*4)</f>
        <v>10.5</v>
      </c>
      <c r="O19" s="188">
        <f ca="1">IF(F19&lt;E19,OFFSET(IF(OR($C$38=11,$C$38=12),Очки!$B$17,Очки!$O$18),2+E19-F19,IF(D19=2,12,13-E19)),0)</f>
        <v>0.7</v>
      </c>
      <c r="P19" s="188"/>
      <c r="Q19" s="263"/>
      <c r="R19" s="192">
        <f ca="1">OFFSET(Очки!$A$3,I19,G19+QUOTIENT(MAX($C$38-11,0), 2)*4)</f>
        <v>7.5</v>
      </c>
      <c r="S19" s="188">
        <f ca="1">IF(I19&lt;H19,OFFSET(IF(OR($C$38=11,$C$38=12),Очки!$B$17,Очки!$O$18),2+H19-I19,IF(G19=2,12,13-H19)),0)</f>
        <v>0</v>
      </c>
      <c r="T19" s="188"/>
      <c r="U19" s="263"/>
      <c r="V19" s="192">
        <f ca="1">OFFSET(Очки!$A$3,L19,J19+QUOTIENT(MAX($C$38-11,0), 2)*4)</f>
        <v>6</v>
      </c>
      <c r="W19" s="188">
        <f ca="1">IF(L19&lt;K19,OFFSET(IF(OR($C$38=11,$C$38=12),Очки!$B$17,Очки!$O$18),2+K19-L19,IF(J19=2,12,13-K19)),0)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24.7</v>
      </c>
      <c r="AD19" s="127"/>
    </row>
    <row r="20" spans="1:30" ht="15.75" x14ac:dyDescent="0.25">
      <c r="A20" s="282">
        <f ca="1">RANK(AB20,AB$6:OFFSET(AB$6,0,0,COUNTA(B$6:B$37)))</f>
        <v>15</v>
      </c>
      <c r="B20" s="284" t="s">
        <v>104</v>
      </c>
      <c r="C20" s="219"/>
      <c r="D20" s="225">
        <v>1</v>
      </c>
      <c r="E20" s="226">
        <v>7</v>
      </c>
      <c r="F20" s="227">
        <v>9</v>
      </c>
      <c r="G20" s="223">
        <v>2</v>
      </c>
      <c r="H20" s="228">
        <v>9</v>
      </c>
      <c r="I20" s="226">
        <v>7</v>
      </c>
      <c r="J20" s="225">
        <v>2</v>
      </c>
      <c r="K20" s="226">
        <v>5</v>
      </c>
      <c r="L20" s="229">
        <v>8</v>
      </c>
      <c r="M20" s="273">
        <v>1</v>
      </c>
      <c r="N20" s="192">
        <f ca="1">OFFSET(Очки!$A$3,F20,D20+QUOTIENT(MAX($C$38-11,0), 2)*4)</f>
        <v>10</v>
      </c>
      <c r="O20" s="188">
        <f ca="1">IF(F20&lt;E20,OFFSET(IF(OR($C$38=11,$C$38=12),Очки!$B$17,Очки!$O$18),2+E20-F20,IF(D20=2,12,13-E20)),0)</f>
        <v>0</v>
      </c>
      <c r="P20" s="188"/>
      <c r="Q20" s="263"/>
      <c r="R20" s="192">
        <f ca="1">OFFSET(Очки!$A$3,I20,G20+QUOTIENT(MAX($C$38-11,0), 2)*4)</f>
        <v>5.5</v>
      </c>
      <c r="S20" s="188">
        <f ca="1">IF(I20&lt;H20,OFFSET(IF(OR($C$38=11,$C$38=12),Очки!$B$17,Очки!$O$18),2+H20-I20,IF(G20=2,12,13-H20)),0)</f>
        <v>1.4</v>
      </c>
      <c r="T20" s="188"/>
      <c r="U20" s="263"/>
      <c r="V20" s="192">
        <f ca="1">OFFSET(Очки!$A$3,L20,J20+QUOTIENT(MAX($C$38-11,0), 2)*4)</f>
        <v>5</v>
      </c>
      <c r="W20" s="188">
        <f ca="1">IF(L20&lt;K20,OFFSET(IF(OR($C$38=11,$C$38=12),Очки!$B$17,Очки!$O$18),2+K20-L20,IF(J20=2,12,13-K20)),0)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22.9</v>
      </c>
      <c r="AD20" s="127"/>
    </row>
    <row r="21" spans="1:30" ht="15.75" x14ac:dyDescent="0.25">
      <c r="A21" s="282">
        <f ca="1">RANK(AB21,AB$6:OFFSET(AB$6,0,0,COUNTA(B$6:B$37)))</f>
        <v>16</v>
      </c>
      <c r="B21" s="285" t="s">
        <v>59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</v>
      </c>
      <c r="J21" s="222">
        <v>2</v>
      </c>
      <c r="K21" s="226">
        <v>8</v>
      </c>
      <c r="L21" s="229">
        <v>7</v>
      </c>
      <c r="M21" s="273"/>
      <c r="N21" s="192">
        <f ca="1">OFFSET(Очки!$A$3,F21,D21+QUOTIENT(MAX($C$38-11,0), 2)*4)</f>
        <v>4.5</v>
      </c>
      <c r="O21" s="188">
        <f ca="1">IF(F21&lt;E21,OFFSET(IF(OR($C$38=11,$C$38=12),Очки!$B$17,Очки!$O$18),2+E21-F21,IF(D21=2,12,13-E21)),0)</f>
        <v>0</v>
      </c>
      <c r="P21" s="188"/>
      <c r="Q21" s="263"/>
      <c r="R21" s="192">
        <f ca="1">OFFSET(Очки!$A$3,I21,G21+QUOTIENT(MAX($C$38-11,0), 2)*4)</f>
        <v>10.5</v>
      </c>
      <c r="S21" s="188">
        <f ca="1">IF(I21&lt;H21,OFFSET(IF(OR($C$38=11,$C$38=12),Очки!$B$17,Очки!$O$18),2+H21-I21,IF(G21=2,12,13-H21)),0)</f>
        <v>0</v>
      </c>
      <c r="T21" s="188"/>
      <c r="U21" s="263"/>
      <c r="V21" s="192">
        <f ca="1">OFFSET(Очки!$A$3,L21,J21+QUOTIENT(MAX($C$38-11,0), 2)*4)</f>
        <v>5.5</v>
      </c>
      <c r="W21" s="188">
        <f ca="1">IF(L21&lt;K21,OFFSET(IF(OR($C$38=11,$C$38=12),Очки!$B$17,Очки!$O$18),2+K21-L21,IF(J21=2,12,13-K21)),0)</f>
        <v>0.7</v>
      </c>
      <c r="X21" s="188"/>
      <c r="Y21" s="189"/>
      <c r="Z21" s="136"/>
      <c r="AA21" s="137"/>
      <c r="AB21" s="183">
        <f ca="1">SUM(M21:Y21)</f>
        <v>21.2</v>
      </c>
      <c r="AD21" s="127"/>
    </row>
    <row r="22" spans="1:30" ht="15.75" x14ac:dyDescent="0.25">
      <c r="A22" s="282">
        <f ca="1">RANK(AB22,AB$6:OFFSET(AB$6,0,0,COUNTA(B$6:B$37)))</f>
        <v>17</v>
      </c>
      <c r="B22" s="289" t="s">
        <v>105</v>
      </c>
      <c r="C22" s="219"/>
      <c r="D22" s="225">
        <v>2</v>
      </c>
      <c r="E22" s="226">
        <v>3</v>
      </c>
      <c r="F22" s="227">
        <v>2</v>
      </c>
      <c r="G22" s="223">
        <v>2</v>
      </c>
      <c r="H22" s="228">
        <v>3</v>
      </c>
      <c r="I22" s="226">
        <v>3</v>
      </c>
      <c r="J22" s="222">
        <v>2</v>
      </c>
      <c r="K22" s="226">
        <v>2</v>
      </c>
      <c r="L22" s="229">
        <v>5</v>
      </c>
      <c r="M22" s="273"/>
      <c r="N22" s="192">
        <f ca="1">OFFSET(Очки!$A$3,F22,D22+QUOTIENT(MAX($C$38-11,0), 2)*4)</f>
        <v>9.5</v>
      </c>
      <c r="O22" s="188">
        <f ca="1">IF(F22&lt;E22,OFFSET(IF(OR($C$38=11,$C$38=12),Очки!$B$17,Очки!$O$18),2+E22-F22,IF(D22=2,12,13-E22)),0)</f>
        <v>0.7</v>
      </c>
      <c r="P22" s="188"/>
      <c r="Q22" s="263"/>
      <c r="R22" s="192">
        <f ca="1">OFFSET(Очки!$A$3,I22,G22+QUOTIENT(MAX($C$38-11,0), 2)*4)</f>
        <v>8.5</v>
      </c>
      <c r="S22" s="188">
        <f ca="1">IF(I22&lt;H22,OFFSET(IF(OR($C$38=11,$C$38=12),Очки!$B$17,Очки!$O$18),2+H22-I22,IF(G22=2,12,13-H22)),0)</f>
        <v>0</v>
      </c>
      <c r="T22" s="188"/>
      <c r="U22" s="263"/>
      <c r="V22" s="192">
        <f ca="1">OFFSET(Очки!$A$3,L22,J22+QUOTIENT(MAX($C$38-11,0), 2)*4)</f>
        <v>6.5</v>
      </c>
      <c r="W22" s="188">
        <f ca="1">IF(L22&lt;K22,OFFSET(IF(OR($C$38=11,$C$38=12),Очки!$B$17,Очки!$O$18),2+K22-L22,IF(J22=2,12,13-K22)),0)</f>
        <v>0</v>
      </c>
      <c r="X22" s="188"/>
      <c r="Y22" s="189">
        <v>-5</v>
      </c>
      <c r="Z22" s="136"/>
      <c r="AA22" s="137"/>
      <c r="AB22" s="183">
        <f ca="1">SUM(M22:Y22)</f>
        <v>20.2</v>
      </c>
      <c r="AD22" s="127"/>
    </row>
    <row r="23" spans="1:30" ht="15.75" x14ac:dyDescent="0.25">
      <c r="A23" s="282">
        <f ca="1">RANK(AB23,AB$6:OFFSET(AB$6,0,0,COUNTA(B$6:B$37)))</f>
        <v>18</v>
      </c>
      <c r="B23" s="285" t="s">
        <v>119</v>
      </c>
      <c r="C23" s="219"/>
      <c r="D23" s="225">
        <v>2</v>
      </c>
      <c r="E23" s="226">
        <v>7</v>
      </c>
      <c r="F23" s="227">
        <v>8</v>
      </c>
      <c r="G23" s="223">
        <v>2</v>
      </c>
      <c r="H23" s="228">
        <v>7</v>
      </c>
      <c r="I23" s="226">
        <v>8</v>
      </c>
      <c r="J23" s="222">
        <v>1</v>
      </c>
      <c r="K23" s="226">
        <v>5</v>
      </c>
      <c r="L23" s="229">
        <v>10</v>
      </c>
      <c r="M23" s="273"/>
      <c r="N23" s="192">
        <f ca="1">OFFSET(Очки!$A$3,F23,D23+QUOTIENT(MAX($C$38-11,0), 2)*4)</f>
        <v>5</v>
      </c>
      <c r="O23" s="188">
        <f ca="1">IF(F23&lt;E23,OFFSET(IF(OR($C$38=11,$C$38=12),Очки!$B$17,Очки!$O$18),2+E23-F23,IF(D23=2,12,13-E23)),0)</f>
        <v>0</v>
      </c>
      <c r="P23" s="188"/>
      <c r="Q23" s="263"/>
      <c r="R23" s="192">
        <f ca="1">OFFSET(Очки!$A$3,I23,G23+QUOTIENT(MAX($C$38-11,0), 2)*4)</f>
        <v>5</v>
      </c>
      <c r="S23" s="188">
        <f ca="1">IF(I23&lt;H23,OFFSET(IF(OR($C$38=11,$C$38=12),Очки!$B$17,Очки!$O$18),2+H23-I23,IF(G23=2,12,13-H23)),0)</f>
        <v>0</v>
      </c>
      <c r="T23" s="188"/>
      <c r="U23" s="263"/>
      <c r="V23" s="192">
        <f ca="1">OFFSET(Очки!$A$3,L23,J23+QUOTIENT(MAX($C$38-11,0), 2)*4)</f>
        <v>9.5</v>
      </c>
      <c r="W23" s="188">
        <f ca="1">IF(L23&lt;K23,OFFSET(IF(OR($C$38=11,$C$38=12),Очки!$B$17,Очки!$O$18),2+K23-L23,IF(J23=2,12,13-K23)),0)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19.5</v>
      </c>
      <c r="AD23" s="127"/>
    </row>
    <row r="24" spans="1:30" ht="15.75" x14ac:dyDescent="0.25">
      <c r="A24" s="282">
        <f ca="1">RANK(AB24,AB$6:OFFSET(AB$6,0,0,COUNTA(B$6:B$37)))</f>
        <v>19</v>
      </c>
      <c r="B24" s="287" t="s">
        <v>77</v>
      </c>
      <c r="C24" s="219"/>
      <c r="D24" s="225">
        <v>2</v>
      </c>
      <c r="E24" s="226">
        <v>5</v>
      </c>
      <c r="F24" s="227">
        <v>3</v>
      </c>
      <c r="G24" s="223">
        <v>2</v>
      </c>
      <c r="H24" s="228">
        <v>5</v>
      </c>
      <c r="I24" s="226">
        <v>9</v>
      </c>
      <c r="J24" s="222">
        <v>2</v>
      </c>
      <c r="K24" s="226">
        <v>6</v>
      </c>
      <c r="L24" s="229">
        <v>9</v>
      </c>
      <c r="M24" s="273"/>
      <c r="N24" s="192">
        <f ca="1">OFFSET(Очки!$A$3,F24,D24+QUOTIENT(MAX($C$38-11,0), 2)*4)</f>
        <v>8.5</v>
      </c>
      <c r="O24" s="188">
        <f ca="1">IF(F24&lt;E24,OFFSET(IF(OR($C$38=11,$C$38=12),Очки!$B$17,Очки!$O$18),2+E24-F24,IF(D24=2,12,13-E24)),0)</f>
        <v>1.4</v>
      </c>
      <c r="P24" s="188"/>
      <c r="Q24" s="263"/>
      <c r="R24" s="192">
        <f ca="1">OFFSET(Очки!$A$3,I24,G24+QUOTIENT(MAX($C$38-11,0), 2)*4)</f>
        <v>4.5</v>
      </c>
      <c r="S24" s="188">
        <f ca="1">IF(I24&lt;H24,OFFSET(IF(OR($C$38=11,$C$38=12),Очки!$B$17,Очки!$O$18),2+H24-I24,IF(G24=2,12,13-H24)),0)</f>
        <v>0</v>
      </c>
      <c r="T24" s="188"/>
      <c r="U24" s="263"/>
      <c r="V24" s="192">
        <f ca="1">OFFSET(Очки!$A$3,L24,J24+QUOTIENT(MAX($C$38-11,0), 2)*4)</f>
        <v>4.5</v>
      </c>
      <c r="W24" s="188">
        <f ca="1">IF(L24&lt;K24,OFFSET(IF(OR($C$38=11,$C$38=12),Очки!$B$17,Очки!$O$18),2+K24-L24,IF(J24=2,12,13-K24)),0)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18.899999999999999</v>
      </c>
      <c r="AD24" s="127"/>
    </row>
    <row r="25" spans="1:30" ht="15.75" hidden="1" x14ac:dyDescent="0.25">
      <c r="A25" s="282" t="e">
        <f ca="1">RANK(AB25,AB$6:OFFSET(AB$6,0,0,COUNTA(B$6:B$37)))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OFFSET(Очки!$A$3,F25,D25+QUOTIENT(MAX($C$38-11,0), 2)*4)</f>
        <v>Место</v>
      </c>
      <c r="O25" s="188">
        <f ca="1">IF(F25&lt;E25,OFFSET(IF(OR($C$38=11,$C$38=12),Очки!$B$17,Очки!$O$18),2+E25-F25,IF(D25=2,12,13-E25)),0)</f>
        <v>0</v>
      </c>
      <c r="P25" s="188"/>
      <c r="Q25" s="263"/>
      <c r="R25" s="192" t="str">
        <f ca="1">OFFSET(Очки!$A$3,I25,G25+QUOTIENT(MAX($C$38-11,0), 2)*4)</f>
        <v>Место</v>
      </c>
      <c r="S25" s="188">
        <f ca="1">IF(I25&lt;H25,OFFSET(IF(OR($C$38=11,$C$38=12),Очки!$B$17,Очки!$O$18),2+H25-I25,IF(G25=2,12,13-H25)),0)</f>
        <v>0</v>
      </c>
      <c r="T25" s="188"/>
      <c r="U25" s="263"/>
      <c r="V25" s="192" t="str">
        <f ca="1">OFFSET(Очки!$A$3,L25,J25+QUOTIENT(MAX($C$38-11,0), 2)*4)</f>
        <v>Место</v>
      </c>
      <c r="W25" s="188">
        <f ca="1">IF(L25&lt;K25,OFFSET(IF(OR($C$38=11,$C$38=12),Очки!$B$17,Очки!$O$18),2+K25-L25,IF(J25=2,12,13-K25)),0)</f>
        <v>0</v>
      </c>
      <c r="X25" s="188"/>
      <c r="Y25" s="189"/>
      <c r="Z25" s="136"/>
      <c r="AA25" s="137"/>
      <c r="AB25" s="183">
        <f t="shared" ref="AB6:AB30" ca="1" si="0">SUM(M25:Y25)</f>
        <v>0</v>
      </c>
      <c r="AD25" s="127"/>
    </row>
    <row r="26" spans="1:30" ht="15.75" hidden="1" x14ac:dyDescent="0.25">
      <c r="A26" s="282" t="e">
        <f ca="1">RANK(AB26,AB$6:OFFSET(AB$6,0,0,COUNTA(B$6:B$37)))</f>
        <v>#N/A</v>
      </c>
      <c r="B26" s="285"/>
      <c r="C26" s="219"/>
      <c r="D26" s="225"/>
      <c r="E26" s="226"/>
      <c r="F26" s="227"/>
      <c r="G26" s="223"/>
      <c r="H26" s="228"/>
      <c r="I26" s="226"/>
      <c r="J26" s="225"/>
      <c r="K26" s="226"/>
      <c r="L26" s="229"/>
      <c r="M26" s="273"/>
      <c r="N26" s="192" t="str">
        <f ca="1">OFFSET(Очки!$A$3,F26,D26+QUOTIENT(MAX($C$38-11,0), 2)*4)</f>
        <v>Место</v>
      </c>
      <c r="O26" s="188">
        <f ca="1">IF(F26&lt;E26,OFFSET(IF(OR($C$38=11,$C$38=12),Очки!$B$17,Очки!$O$18),2+E26-F26,IF(D26=2,12,13-E26)),0)</f>
        <v>0</v>
      </c>
      <c r="P26" s="188"/>
      <c r="Q26" s="263"/>
      <c r="R26" s="192" t="str">
        <f ca="1">OFFSET(Очки!$A$3,I26,G26+QUOTIENT(MAX($C$38-11,0), 2)*4)</f>
        <v>Место</v>
      </c>
      <c r="S26" s="188">
        <f ca="1">IF(I26&lt;H26,OFFSET(IF(OR($C$38=11,$C$38=12),Очки!$B$17,Очки!$O$18),2+H26-I26,IF(G26=2,12,13-H26)),0)</f>
        <v>0</v>
      </c>
      <c r="T26" s="188"/>
      <c r="U26" s="263"/>
      <c r="V26" s="192" t="str">
        <f ca="1">OFFSET(Очки!$A$3,L26,J26+QUOTIENT(MAX($C$38-11,0), 2)*4)</f>
        <v>Место</v>
      </c>
      <c r="W26" s="188">
        <f ca="1">IF(L26&lt;K26,OFFSET(IF(OR($C$38=11,$C$38=12),Очки!$B$17,Очки!$O$18),2+K26-L26,IF(J26=2,12,13-K26)),0)</f>
        <v>0</v>
      </c>
      <c r="X26" s="188"/>
      <c r="Y26" s="189"/>
      <c r="Z26" s="136"/>
      <c r="AA26" s="137"/>
      <c r="AB26" s="183">
        <f t="shared" ca="1" si="0"/>
        <v>0</v>
      </c>
      <c r="AD26" s="127"/>
    </row>
    <row r="27" spans="1:30" ht="15.95" hidden="1" customHeight="1" x14ac:dyDescent="0.25">
      <c r="A27" s="282" t="e">
        <f ca="1">RANK(AB27,AB$6:OFFSET(AB$6,0,0,COUNTA(B$6:B$37)))</f>
        <v>#N/A</v>
      </c>
      <c r="B27" s="284"/>
      <c r="C27" s="219"/>
      <c r="D27" s="225"/>
      <c r="E27" s="226"/>
      <c r="F27" s="227"/>
      <c r="G27" s="223"/>
      <c r="H27" s="228"/>
      <c r="I27" s="226"/>
      <c r="J27" s="225"/>
      <c r="K27" s="226"/>
      <c r="L27" s="229"/>
      <c r="M27" s="273"/>
      <c r="N27" s="192" t="str">
        <f ca="1">OFFSET(Очки!$A$3,F27,D27+QUOTIENT(MAX($C$38-11,0), 2)*4)</f>
        <v>Место</v>
      </c>
      <c r="O27" s="188">
        <f ca="1">IF(F27&lt;E27,OFFSET(IF(OR($C$38=11,$C$38=12),Очки!$B$17,Очки!$O$18),2+E27-F27,IF(D27=2,12,13-E27)),0)</f>
        <v>0</v>
      </c>
      <c r="P27" s="188"/>
      <c r="Q27" s="263"/>
      <c r="R27" s="192" t="str">
        <f ca="1">OFFSET(Очки!$A$3,I27,G27+QUOTIENT(MAX($C$38-11,0), 2)*4)</f>
        <v>Место</v>
      </c>
      <c r="S27" s="188">
        <f ca="1">IF(I27&lt;H27,OFFSET(IF(OR($C$38=11,$C$38=12),Очки!$B$17,Очки!$O$18),2+H27-I27,IF(G27=2,12,13-H27)),0)</f>
        <v>0</v>
      </c>
      <c r="T27" s="188"/>
      <c r="U27" s="263"/>
      <c r="V27" s="192" t="str">
        <f ca="1">OFFSET(Очки!$A$3,L27,J27+QUOTIENT(MAX($C$38-11,0), 2)*4)</f>
        <v>Место</v>
      </c>
      <c r="W27" s="188">
        <f ca="1">IF(L27&lt;K27,OFFSET(IF(OR($C$38=11,$C$38=12),Очки!$B$17,Очки!$O$18),2+K27-L27,IF(J27=2,12,13-K27)),0)</f>
        <v>0</v>
      </c>
      <c r="X27" s="188"/>
      <c r="Y27" s="189"/>
      <c r="Z27" s="136"/>
      <c r="AA27" s="137"/>
      <c r="AB27" s="183">
        <f t="shared" ca="1" si="0"/>
        <v>0</v>
      </c>
      <c r="AD27" s="127"/>
    </row>
    <row r="28" spans="1:30" ht="16.5" hidden="1" customHeight="1" x14ac:dyDescent="0.25">
      <c r="A28" s="282" t="e">
        <f ca="1">RANK(AB28,AB$6:OFFSET(AB$6,0,0,COUNTA(B$6:B$37)))</f>
        <v>#N/A</v>
      </c>
      <c r="B28" s="285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OFFSET(Очки!$A$3,F28,D28+QUOTIENT(MAX($C$38-11,0), 2)*4)</f>
        <v>Место</v>
      </c>
      <c r="O28" s="188">
        <f ca="1">IF(F28&lt;E28,OFFSET(IF(OR($C$38=11,$C$38=12),Очки!$B$17,Очки!$O$18),2+E28-F28,IF(D28=2,12,13-E28)),0)</f>
        <v>0</v>
      </c>
      <c r="P28" s="188"/>
      <c r="Q28" s="263"/>
      <c r="R28" s="192" t="str">
        <f ca="1">OFFSET(Очки!$A$3,I28,G28+QUOTIENT(MAX($C$38-11,0), 2)*4)</f>
        <v>Место</v>
      </c>
      <c r="S28" s="188">
        <f ca="1">IF(I28&lt;H28,OFFSET(IF(OR($C$38=11,$C$38=12),Очки!$B$17,Очки!$O$18),2+H28-I28,IF(G28=2,12,13-H28)),0)</f>
        <v>0</v>
      </c>
      <c r="T28" s="188"/>
      <c r="U28" s="263"/>
      <c r="V28" s="192" t="str">
        <f ca="1">OFFSET(Очки!$A$3,L28,J28+QUOTIENT(MAX($C$38-11,0), 2)*4)</f>
        <v>Место</v>
      </c>
      <c r="W28" s="188">
        <f ca="1">IF(L28&lt;K28,OFFSET(IF(OR($C$38=11,$C$38=12),Очки!$B$17,Очки!$O$18),2+K28-L28,IF(J28=2,12,13-K28)),0)</f>
        <v>0</v>
      </c>
      <c r="X28" s="188"/>
      <c r="Y28" s="189"/>
      <c r="Z28" s="136"/>
      <c r="AA28" s="137"/>
      <c r="AB28" s="183">
        <f t="shared" ca="1" si="0"/>
        <v>0</v>
      </c>
      <c r="AD28" s="127"/>
    </row>
    <row r="29" spans="1:30" ht="15.95" hidden="1" customHeight="1" x14ac:dyDescent="0.25">
      <c r="A29" s="282" t="e">
        <f ca="1">RANK(AB29,AB$6:OFFSET(AB$6,0,0,COUNTA(B$6:B$37)))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OFFSET(Очки!$A$3,F29,D29+QUOTIENT(MAX($C$38-11,0), 2)*4)</f>
        <v>Место</v>
      </c>
      <c r="O29" s="188">
        <f ca="1">IF(F29&lt;E29,OFFSET(IF(OR($C$38=11,$C$38=12),Очки!$B$17,Очки!$O$18),2+E29-F29,IF(D29=2,12,13-E29)),0)</f>
        <v>0</v>
      </c>
      <c r="P29" s="188"/>
      <c r="Q29" s="263"/>
      <c r="R29" s="192" t="str">
        <f ca="1">OFFSET(Очки!$A$3,I29,G29+QUOTIENT(MAX($C$38-11,0), 2)*4)</f>
        <v>Место</v>
      </c>
      <c r="S29" s="188">
        <f ca="1">IF(I29&lt;H29,OFFSET(IF(OR($C$38=11,$C$38=12),Очки!$B$17,Очки!$O$18),2+H29-I29,IF(G29=2,12,13-H29)),0)</f>
        <v>0</v>
      </c>
      <c r="T29" s="188"/>
      <c r="U29" s="263"/>
      <c r="V29" s="192" t="str">
        <f ca="1">OFFSET(Очки!$A$3,L29,J29+QUOTIENT(MAX($C$38-11,0), 2)*4)</f>
        <v>Место</v>
      </c>
      <c r="W29" s="188">
        <f ca="1">IF(L29&lt;K29,OFFSET(IF(OR($C$38=11,$C$38=12),Очки!$B$17,Очки!$O$18),2+K29-L29,IF(J29=2,12,13-K29)),0)</f>
        <v>0</v>
      </c>
      <c r="X29" s="188"/>
      <c r="Y29" s="189"/>
      <c r="Z29" s="136"/>
      <c r="AA29" s="137"/>
      <c r="AB29" s="183">
        <f t="shared" ca="1" si="0"/>
        <v>0</v>
      </c>
      <c r="AD29" s="127"/>
    </row>
    <row r="30" spans="1:30" ht="15.95" hidden="1" customHeight="1" thickBot="1" x14ac:dyDescent="0.3">
      <c r="A30" s="333" t="e">
        <f ca="1">RANK(AB30,AB$6:OFFSET(AB$6,0,0,COUNTA(B$6:B$37)))</f>
        <v>#N/A</v>
      </c>
      <c r="B30" s="334"/>
      <c r="C30" s="335"/>
      <c r="D30" s="336"/>
      <c r="E30" s="337"/>
      <c r="F30" s="338"/>
      <c r="G30" s="339"/>
      <c r="H30" s="340"/>
      <c r="I30" s="337"/>
      <c r="J30" s="341"/>
      <c r="K30" s="337"/>
      <c r="L30" s="342"/>
      <c r="M30" s="343"/>
      <c r="N30" s="193" t="str">
        <f ca="1">OFFSET(Очки!$A$3,F30,D30+QUOTIENT(MAX($C$38-11,0), 2)*4)</f>
        <v>Место</v>
      </c>
      <c r="O30" s="190">
        <f ca="1">IF(F30&lt;E30,OFFSET(IF(OR($C$38=11,$C$38=12),Очки!$B$17,Очки!$O$18),2+E30-F30,IF(D30=2,12,13-E30)),0)</f>
        <v>0</v>
      </c>
      <c r="P30" s="190"/>
      <c r="Q30" s="154"/>
      <c r="R30" s="193" t="str">
        <f ca="1">OFFSET(Очки!$A$3,I30,G30+QUOTIENT(MAX($C$38-11,0), 2)*4)</f>
        <v>Место</v>
      </c>
      <c r="S30" s="190">
        <f ca="1">IF(I30&lt;H30,OFFSET(IF(OR($C$38=11,$C$38=12),Очки!$B$17,Очки!$O$18),2+H30-I30,IF(G30=2,12,13-H30)),0)</f>
        <v>0</v>
      </c>
      <c r="T30" s="190"/>
      <c r="U30" s="154"/>
      <c r="V30" s="193" t="str">
        <f ca="1">OFFSET(Очки!$A$3,L30,J30+QUOTIENT(MAX($C$38-11,0), 2)*4)</f>
        <v>Место</v>
      </c>
      <c r="W30" s="190">
        <f ca="1">IF(L30&lt;K30,OFFSET(IF(OR($C$38=11,$C$38=12),Очки!$B$17,Очки!$O$18),2+K30-L30,IF(J30=2,12,13-K30)),0)</f>
        <v>0</v>
      </c>
      <c r="X30" s="190"/>
      <c r="Y30" s="191"/>
      <c r="Z30" s="344"/>
      <c r="AA30" s="345"/>
      <c r="AB30" s="185">
        <f t="shared" ca="1" si="0"/>
        <v>0</v>
      </c>
      <c r="AD30" s="127"/>
    </row>
    <row r="31" spans="1:30" ht="15.95" hidden="1" customHeight="1" x14ac:dyDescent="0.25">
      <c r="A31" s="332" t="e">
        <f ca="1">RANK(AB31,AB$6:OFFSET(AB$6,0,0,COUNTA(B$6:B$37)))</f>
        <v>#N/A</v>
      </c>
      <c r="B31" s="290"/>
      <c r="C31" s="291"/>
      <c r="D31" s="222"/>
      <c r="E31" s="319"/>
      <c r="F31" s="320"/>
      <c r="G31" s="321"/>
      <c r="H31" s="322"/>
      <c r="I31" s="319"/>
      <c r="J31" s="222"/>
      <c r="K31" s="319"/>
      <c r="L31" s="323"/>
      <c r="M31" s="324"/>
      <c r="N31" s="325" t="str">
        <f ca="1">OFFSET(Очки!$A$3,F31,D31+QUOTIENT(MAX($C$38-11,0), 2)*4)</f>
        <v>Место</v>
      </c>
      <c r="O31" s="326">
        <f ca="1">IF(F31&lt;E31,OFFSET(IF(OR($C$38=11,$C$38=12),Очки!$B$17,Очки!$O$18),2+E31-F31,IF(D31=2,12,13-E31)),0)</f>
        <v>0</v>
      </c>
      <c r="P31" s="326"/>
      <c r="Q31" s="327"/>
      <c r="R31" s="325" t="str">
        <f ca="1">OFFSET(Очки!$A$3,I31,G31+QUOTIENT(MAX($C$38-11,0), 2)*4)</f>
        <v>Место</v>
      </c>
      <c r="S31" s="326">
        <f ca="1">IF(I31&lt;H31,OFFSET(IF(OR($C$38=11,$C$38=12),Очки!$B$17,Очки!$O$18),2+H31-I31,IF(G31=2,12,13-H31)),0)</f>
        <v>0</v>
      </c>
      <c r="T31" s="326"/>
      <c r="U31" s="327"/>
      <c r="V31" s="325" t="str">
        <f ca="1">OFFSET(Очки!$A$3,L31,J31+QUOTIENT(MAX($C$38-11,0), 2)*4)</f>
        <v>Место</v>
      </c>
      <c r="W31" s="326">
        <f ca="1">IF(L31&lt;K31,OFFSET(IF(OR($C$38=11,$C$38=12),Очки!$B$17,Очки!$O$18),2+K31-L31,IF(J31=2,12,13-K31)),0)</f>
        <v>0</v>
      </c>
      <c r="X31" s="326"/>
      <c r="Y31" s="328"/>
      <c r="Z31" s="329"/>
      <c r="AA31" s="330"/>
      <c r="AB31" s="331">
        <f ca="1">SUM(M31:Y31)</f>
        <v>0</v>
      </c>
      <c r="AD31" s="127"/>
    </row>
    <row r="32" spans="1:30" ht="15.95" hidden="1" customHeight="1" x14ac:dyDescent="0.25">
      <c r="A32" s="150" t="e">
        <f ca="1">RANK(AB32,AB$6:OFFSET(AB$6,0,0,COUNTA(B$6:B$37)))</f>
        <v>#N/A</v>
      </c>
      <c r="B32" s="300"/>
      <c r="C32" s="283"/>
      <c r="D32" s="225"/>
      <c r="E32" s="226"/>
      <c r="F32" s="227"/>
      <c r="G32" s="223"/>
      <c r="H32" s="228"/>
      <c r="I32" s="226"/>
      <c r="J32" s="225"/>
      <c r="K32" s="226"/>
      <c r="L32" s="229"/>
      <c r="M32" s="273"/>
      <c r="N32" s="192" t="str">
        <f ca="1">OFFSET(Очки!$A$3,F32,D32+QUOTIENT(MAX($C$38-11,0), 2)*4)</f>
        <v>Место</v>
      </c>
      <c r="O32" s="188">
        <f ca="1">IF(F32&lt;E32,OFFSET(IF(OR($C$38=11,$C$38=12),Очки!$B$17,Очки!$O$18),2+E32-F32,IF(D32=2,12,13-E32)),0)</f>
        <v>0</v>
      </c>
      <c r="P32" s="188"/>
      <c r="Q32" s="263"/>
      <c r="R32" s="192" t="str">
        <f ca="1">OFFSET(Очки!$A$3,I32,G32+QUOTIENT(MAX($C$38-11,0), 2)*4)</f>
        <v>Место</v>
      </c>
      <c r="S32" s="188">
        <f ca="1">IF(I32&lt;H32,OFFSET(IF(OR($C$38=11,$C$38=12),Очки!$B$17,Очки!$O$18),2+H32-I32,IF(G32=2,12,13-H32)),0)</f>
        <v>0</v>
      </c>
      <c r="T32" s="188"/>
      <c r="U32" s="263"/>
      <c r="V32" s="192" t="str">
        <f ca="1">OFFSET(Очки!$A$3,L32,J32+QUOTIENT(MAX($C$38-11,0), 2)*4)</f>
        <v>Место</v>
      </c>
      <c r="W32" s="188">
        <f ca="1">IF(L32&lt;K32,OFFSET(IF(OR($C$38=11,$C$38=12),Очки!$B$17,Очки!$O$18),2+K32-L32,IF(J32=2,12,13-K32)),0)</f>
        <v>0</v>
      </c>
      <c r="X32" s="188"/>
      <c r="Y32" s="189"/>
      <c r="Z32" s="136"/>
      <c r="AA32" s="137"/>
      <c r="AB32" s="183">
        <f t="shared" ref="AB32:AB37" ca="1" si="1">SUM(M32:Y32)</f>
        <v>0</v>
      </c>
      <c r="AD32" s="127"/>
    </row>
    <row r="33" spans="1:30" ht="15.95" hidden="1" customHeight="1" x14ac:dyDescent="0.25">
      <c r="A33" s="150" t="e">
        <f ca="1">RANK(AB33,AB$6:OFFSET(AB$6,0,0,COUNTA(B$6:B$37)))</f>
        <v>#N/A</v>
      </c>
      <c r="B33" s="151"/>
      <c r="C33" s="220"/>
      <c r="D33" s="230"/>
      <c r="E33" s="231"/>
      <c r="F33" s="232"/>
      <c r="G33" s="223"/>
      <c r="H33" s="233"/>
      <c r="I33" s="231"/>
      <c r="J33" s="222"/>
      <c r="K33" s="231"/>
      <c r="L33" s="234"/>
      <c r="M33" s="273"/>
      <c r="N33" s="192" t="str">
        <f ca="1">OFFSET(Очки!$A$3,F33,D33+QUOTIENT(MAX($C$38-11,0), 2)*4)</f>
        <v>Место</v>
      </c>
      <c r="O33" s="188">
        <f ca="1">IF(F33&lt;E33,OFFSET(IF(OR($C$38=11,$C$38=12),Очки!$B$17,Очки!$O$18),2+E33-F33,IF(D33=2,12,13-E33)),0)</f>
        <v>0</v>
      </c>
      <c r="P33" s="188"/>
      <c r="Q33" s="263"/>
      <c r="R33" s="192" t="str">
        <f ca="1">OFFSET(Очки!$A$3,I33,G33+QUOTIENT(MAX($C$38-11,0), 2)*4)</f>
        <v>Место</v>
      </c>
      <c r="S33" s="188">
        <f ca="1">IF(I33&lt;H33,OFFSET(IF(OR($C$38=11,$C$38=12),Очки!$B$17,Очки!$O$18),2+H33-I33,IF(G33=2,12,13-H33)),0)</f>
        <v>0</v>
      </c>
      <c r="T33" s="188"/>
      <c r="U33" s="263"/>
      <c r="V33" s="192" t="str">
        <f ca="1">OFFSET(Очки!$A$3,L33,J33+QUOTIENT(MAX($C$38-11,0), 2)*4)</f>
        <v>Место</v>
      </c>
      <c r="W33" s="188">
        <f ca="1">IF(L33&lt;K33,OFFSET(IF(OR($C$38=11,$C$38=12),Очки!$B$17,Очки!$O$18),2+K33-L33,IF(J33=2,12,13-K33)),0)</f>
        <v>0</v>
      </c>
      <c r="X33" s="188"/>
      <c r="Y33" s="189"/>
      <c r="Z33" s="138"/>
      <c r="AA33" s="139"/>
      <c r="AB33" s="184">
        <f t="shared" ca="1" si="1"/>
        <v>0</v>
      </c>
      <c r="AD33" s="127"/>
    </row>
    <row r="34" spans="1:30" ht="15.95" hidden="1" customHeight="1" x14ac:dyDescent="0.25">
      <c r="A34" s="150" t="e">
        <f ca="1">RANK(AB34,AB$6:OFFSET(AB$6,0,0,COUNTA(B$6:B$37)))</f>
        <v>#N/A</v>
      </c>
      <c r="B34" s="292"/>
      <c r="C34" s="220"/>
      <c r="D34" s="230"/>
      <c r="E34" s="231"/>
      <c r="F34" s="232"/>
      <c r="G34" s="293"/>
      <c r="H34" s="233"/>
      <c r="I34" s="231"/>
      <c r="J34" s="294"/>
      <c r="K34" s="231"/>
      <c r="L34" s="234"/>
      <c r="M34" s="295"/>
      <c r="N34" s="192" t="str">
        <f ca="1">OFFSET(Очки!$A$3,F34,D34+QUOTIENT(MAX($C$38-11,0), 2)*4)</f>
        <v>Место</v>
      </c>
      <c r="O34" s="188">
        <f ca="1">IF(F34&lt;E34,OFFSET(IF(OR($C$38=11,$C$38=12),Очки!$B$17,Очки!$O$18),2+E34-F34,IF(D34=2,12,13-E34)),0)</f>
        <v>0</v>
      </c>
      <c r="P34" s="296"/>
      <c r="Q34" s="297"/>
      <c r="R34" s="192" t="str">
        <f ca="1">OFFSET(Очки!$A$3,I34,G34+QUOTIENT(MAX($C$38-11,0), 2)*4)</f>
        <v>Место</v>
      </c>
      <c r="S34" s="188">
        <f ca="1">IF(I34&lt;H34,OFFSET(IF(OR($C$38=11,$C$38=12),Очки!$B$17,Очки!$O$18),2+H34-I34,IF(G34=2,12,13-H34)),0)</f>
        <v>0</v>
      </c>
      <c r="T34" s="296"/>
      <c r="U34" s="297"/>
      <c r="V34" s="192" t="str">
        <f ca="1">OFFSET(Очки!$A$3,L34,J34+QUOTIENT(MAX($C$38-11,0), 2)*4)</f>
        <v>Место</v>
      </c>
      <c r="W34" s="188">
        <f ca="1">IF(L34&lt;K34,OFFSET(IF(OR($C$38=11,$C$38=12),Очки!$B$17,Очки!$O$18),2+K34-L34,IF(J34=2,12,13-K34)),0)</f>
        <v>0</v>
      </c>
      <c r="X34" s="296"/>
      <c r="Y34" s="298"/>
      <c r="Z34" s="138"/>
      <c r="AA34" s="139"/>
      <c r="AB34" s="184">
        <f t="shared" ca="1" si="1"/>
        <v>0</v>
      </c>
      <c r="AD34" s="127"/>
    </row>
    <row r="35" spans="1:30" ht="15.95" hidden="1" customHeight="1" x14ac:dyDescent="0.25">
      <c r="A35" s="150" t="e">
        <f ca="1">RANK(AB35,AB$6:OFFSET(AB$6,0,0,COUNTA(B$6:B$37)))</f>
        <v>#N/A</v>
      </c>
      <c r="B35" s="299"/>
      <c r="C35" s="220"/>
      <c r="D35" s="230"/>
      <c r="E35" s="231"/>
      <c r="F35" s="232"/>
      <c r="G35" s="293"/>
      <c r="H35" s="233"/>
      <c r="I35" s="231"/>
      <c r="J35" s="294"/>
      <c r="K35" s="231"/>
      <c r="L35" s="234"/>
      <c r="M35" s="295"/>
      <c r="N35" s="192" t="str">
        <f ca="1">OFFSET(Очки!$A$3,F35,D35+QUOTIENT(MAX($C$38-11,0), 2)*4)</f>
        <v>Место</v>
      </c>
      <c r="O35" s="188">
        <f ca="1">IF(F35&lt;E35,OFFSET(IF(OR($C$38=11,$C$38=12),Очки!$B$17,Очки!$O$18),2+E35-F35,IF(D35=2,12,13-E35)),0)</f>
        <v>0</v>
      </c>
      <c r="P35" s="296"/>
      <c r="Q35" s="297"/>
      <c r="R35" s="192" t="str">
        <f ca="1">OFFSET(Очки!$A$3,I35,G35+QUOTIENT(MAX($C$38-11,0), 2)*4)</f>
        <v>Место</v>
      </c>
      <c r="S35" s="188">
        <f ca="1">IF(I35&lt;H35,OFFSET(IF(OR($C$38=11,$C$38=12),Очки!$B$17,Очки!$O$18),2+H35-I35,IF(G35=2,12,13-H35)),0)</f>
        <v>0</v>
      </c>
      <c r="T35" s="296"/>
      <c r="U35" s="297"/>
      <c r="V35" s="192" t="str">
        <f ca="1">OFFSET(Очки!$A$3,L35,J35+QUOTIENT(MAX($C$38-11,0), 2)*4)</f>
        <v>Место</v>
      </c>
      <c r="W35" s="188">
        <f ca="1">IF(L35&lt;K35,OFFSET(IF(OR($C$38=11,$C$38=12),Очки!$B$17,Очки!$O$18),2+K35-L35,IF(J35=2,12,13-K35)),0)</f>
        <v>0</v>
      </c>
      <c r="X35" s="296"/>
      <c r="Y35" s="298"/>
      <c r="Z35" s="138"/>
      <c r="AA35" s="139"/>
      <c r="AB35" s="184">
        <f t="shared" ca="1" si="1"/>
        <v>0</v>
      </c>
      <c r="AD35" s="127"/>
    </row>
    <row r="36" spans="1:30" ht="15.95" hidden="1" customHeight="1" x14ac:dyDescent="0.25">
      <c r="A36" s="150" t="e">
        <f ca="1">RANK(AB36,AB$6:OFFSET(AB$6,0,0,COUNTA(B$6:B$37)))</f>
        <v>#N/A</v>
      </c>
      <c r="B36" s="292"/>
      <c r="C36" s="220"/>
      <c r="D36" s="230"/>
      <c r="E36" s="231"/>
      <c r="F36" s="232"/>
      <c r="G36" s="293"/>
      <c r="H36" s="233"/>
      <c r="I36" s="231"/>
      <c r="J36" s="294"/>
      <c r="K36" s="231"/>
      <c r="L36" s="234"/>
      <c r="M36" s="295"/>
      <c r="N36" s="192" t="str">
        <f ca="1">OFFSET(Очки!$A$3,F36,D36+QUOTIENT(MAX($C$38-11,0), 2)*4)</f>
        <v>Место</v>
      </c>
      <c r="O36" s="188">
        <f ca="1">IF(F36&lt;E36,OFFSET(IF(OR($C$38=11,$C$38=12),Очки!$B$17,Очки!$O$18),2+E36-F36,IF(D36=2,12,13-E36)),0)</f>
        <v>0</v>
      </c>
      <c r="P36" s="296"/>
      <c r="Q36" s="297"/>
      <c r="R36" s="192" t="str">
        <f ca="1">OFFSET(Очки!$A$3,I36,G36+QUOTIENT(MAX($C$38-11,0), 2)*4)</f>
        <v>Место</v>
      </c>
      <c r="S36" s="188">
        <f ca="1">IF(I36&lt;H36,OFFSET(IF(OR($C$38=11,$C$38=12),Очки!$B$17,Очки!$O$18),2+H36-I36,IF(G36=2,12,13-H36)),0)</f>
        <v>0</v>
      </c>
      <c r="T36" s="296"/>
      <c r="U36" s="297"/>
      <c r="V36" s="192" t="str">
        <f ca="1">OFFSET(Очки!$A$3,L36,J36+QUOTIENT(MAX($C$38-11,0), 2)*4)</f>
        <v>Место</v>
      </c>
      <c r="W36" s="188">
        <f ca="1">IF(L36&lt;K36,OFFSET(IF(OR($C$38=11,$C$38=12),Очки!$B$17,Очки!$O$18),2+K36-L36,IF(J36=2,12,13-K36)),0)</f>
        <v>0</v>
      </c>
      <c r="X36" s="296"/>
      <c r="Y36" s="298"/>
      <c r="Z36" s="138"/>
      <c r="AA36" s="139"/>
      <c r="AB36" s="184">
        <f t="shared" ca="1" si="1"/>
        <v>0</v>
      </c>
      <c r="AD36" s="127"/>
    </row>
    <row r="37" spans="1:30" ht="15.95" hidden="1" customHeight="1" thickBot="1" x14ac:dyDescent="0.3">
      <c r="A37" s="152" t="e">
        <f ca="1">RANK(AB37,AB$6:OFFSET(AB$6,0,0,COUNTA(B$6:B$37)))</f>
        <v>#N/A</v>
      </c>
      <c r="B37" s="153"/>
      <c r="C37" s="221"/>
      <c r="D37" s="193"/>
      <c r="E37" s="143"/>
      <c r="F37" s="191"/>
      <c r="G37" s="142"/>
      <c r="H37" s="190"/>
      <c r="I37" s="143"/>
      <c r="J37" s="193"/>
      <c r="K37" s="143"/>
      <c r="L37" s="154"/>
      <c r="M37" s="274"/>
      <c r="N37" s="193" t="str">
        <f ca="1">OFFSET(Очки!$A$3,F37,D37+QUOTIENT(MAX($C$38-11,0), 2)*4)</f>
        <v>Место</v>
      </c>
      <c r="O37" s="190">
        <f ca="1">IF(F37&lt;E37,OFFSET(IF(OR($C$38=11,$C$38=12),Очки!$B$17,Очки!$O$18),2+E37-F37,IF(D37=2,12,13-E37)),0)</f>
        <v>0</v>
      </c>
      <c r="P37" s="190"/>
      <c r="Q37" s="154"/>
      <c r="R37" s="193" t="str">
        <f ca="1">OFFSET(Очки!$A$3,I37,G37+QUOTIENT(MAX($C$38-11,0), 2)*4)</f>
        <v>Место</v>
      </c>
      <c r="S37" s="190">
        <f ca="1">IF(I37&lt;H37,OFFSET(IF(OR($C$38=11,$C$38=12),Очки!$B$17,Очки!$O$18),2+H37-I37,IF(G37=2,12,13-H37)),0)</f>
        <v>0</v>
      </c>
      <c r="T37" s="190"/>
      <c r="U37" s="154"/>
      <c r="V37" s="193" t="str">
        <f ca="1">OFFSET(Очки!$A$3,L37,J37+QUOTIENT(MAX($C$38-11,0), 2)*4)</f>
        <v>Место</v>
      </c>
      <c r="W37" s="190">
        <f ca="1">IF(L37&lt;K37,OFFSET(IF(OR($C$38=11,$C$38=12),Очки!$B$17,Очки!$O$18),2+K37-L37,IF(J37=2,12,13-K37)),0)</f>
        <v>0</v>
      </c>
      <c r="X37" s="190"/>
      <c r="Y37" s="191"/>
      <c r="Z37" s="136"/>
      <c r="AA37" s="137"/>
      <c r="AB37" s="185">
        <f t="shared" ca="1" si="1"/>
        <v>0</v>
      </c>
      <c r="AD37" s="127"/>
    </row>
    <row r="38" spans="1:30" ht="15.95" customHeight="1" x14ac:dyDescent="0.2">
      <c r="B38" s="127" t="s">
        <v>41</v>
      </c>
      <c r="C38" s="127">
        <f>COUNTA(B6:B37)</f>
        <v>19</v>
      </c>
    </row>
    <row r="39" spans="1:30" ht="15.95" customHeight="1" x14ac:dyDescent="0.2"/>
    <row r="40" spans="1:30" ht="15.95" customHeight="1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95" customHeight="1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95" customHeight="1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95" customHeight="1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</sheetData>
  <sortState ref="A6:AB24">
    <sortCondition descending="1" ref="AB6:AB24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7">
    <cfRule type="expression" dxfId="5" priority="3">
      <formula>AND(E6&gt;F6,O6=0)</formula>
    </cfRule>
  </conditionalFormatting>
  <conditionalFormatting sqref="S6:S37">
    <cfRule type="expression" dxfId="4" priority="2">
      <formula>AND(H6&gt;I6,S6=0)</formula>
    </cfRule>
  </conditionalFormatting>
  <conditionalFormatting sqref="W6:W37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9" t="s">
        <v>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</row>
    <row r="2" spans="1:31" ht="13.5" customHeight="1" thickBot="1" x14ac:dyDescent="0.25">
      <c r="A2" s="410"/>
      <c r="B2" s="410"/>
      <c r="C2" s="410"/>
      <c r="D2" s="410"/>
      <c r="E2" s="410"/>
      <c r="F2" s="410"/>
      <c r="G2" s="410"/>
      <c r="H2" s="410"/>
      <c r="I2" s="410"/>
      <c r="J2" s="410"/>
      <c r="K2" s="410"/>
      <c r="L2" s="410"/>
      <c r="M2" s="410"/>
      <c r="N2" s="410"/>
      <c r="O2" s="410"/>
      <c r="P2" s="410"/>
      <c r="Q2" s="410"/>
      <c r="R2" s="410"/>
      <c r="S2" s="410"/>
      <c r="T2" s="410"/>
      <c r="U2" s="410"/>
      <c r="V2" s="410"/>
      <c r="W2" s="410"/>
      <c r="X2" s="410"/>
      <c r="Y2" s="410"/>
      <c r="Z2" s="410"/>
      <c r="AA2" s="410"/>
      <c r="AB2" s="410"/>
      <c r="AC2" s="127"/>
      <c r="AD2" s="127"/>
      <c r="AE2" s="127"/>
    </row>
    <row r="3" spans="1:31" s="131" customFormat="1" ht="16.5" thickBot="1" x14ac:dyDescent="0.3">
      <c r="A3" s="411" t="s">
        <v>21</v>
      </c>
      <c r="B3" s="414" t="s">
        <v>22</v>
      </c>
      <c r="C3" s="128"/>
      <c r="D3" s="417">
        <v>1</v>
      </c>
      <c r="E3" s="418"/>
      <c r="F3" s="419"/>
      <c r="G3" s="417">
        <v>2</v>
      </c>
      <c r="H3" s="418"/>
      <c r="I3" s="419"/>
      <c r="J3" s="420">
        <v>3</v>
      </c>
      <c r="K3" s="421"/>
      <c r="L3" s="422"/>
      <c r="M3" s="423" t="s">
        <v>2</v>
      </c>
      <c r="N3" s="424"/>
      <c r="O3" s="424"/>
      <c r="P3" s="424"/>
      <c r="Q3" s="424"/>
      <c r="R3" s="424"/>
      <c r="S3" s="424"/>
      <c r="T3" s="424"/>
      <c r="U3" s="424"/>
      <c r="V3" s="424"/>
      <c r="W3" s="424"/>
      <c r="X3" s="424"/>
      <c r="Y3" s="424"/>
      <c r="Z3" s="425"/>
      <c r="AA3" s="129">
        <f>SUM(M3:Z3)</f>
        <v>0</v>
      </c>
      <c r="AB3" s="426" t="s">
        <v>23</v>
      </c>
      <c r="AC3" s="130"/>
      <c r="AD3" s="130"/>
      <c r="AE3" s="130"/>
    </row>
    <row r="4" spans="1:31" s="131" customFormat="1" ht="16.5" customHeight="1" thickBot="1" x14ac:dyDescent="0.3">
      <c r="A4" s="412"/>
      <c r="B4" s="415"/>
      <c r="C4" s="428" t="s">
        <v>24</v>
      </c>
      <c r="D4" s="401" t="s">
        <v>29</v>
      </c>
      <c r="E4" s="403" t="s">
        <v>31</v>
      </c>
      <c r="F4" s="405" t="s">
        <v>32</v>
      </c>
      <c r="G4" s="401" t="s">
        <v>29</v>
      </c>
      <c r="H4" s="403" t="s">
        <v>31</v>
      </c>
      <c r="I4" s="405" t="s">
        <v>32</v>
      </c>
      <c r="J4" s="401" t="s">
        <v>29</v>
      </c>
      <c r="K4" s="403" t="s">
        <v>31</v>
      </c>
      <c r="L4" s="405" t="s">
        <v>32</v>
      </c>
      <c r="M4" s="407" t="s">
        <v>30</v>
      </c>
      <c r="N4" s="399">
        <v>1</v>
      </c>
      <c r="O4" s="400"/>
      <c r="P4" s="400"/>
      <c r="Q4" s="400"/>
      <c r="R4" s="399">
        <v>2</v>
      </c>
      <c r="S4" s="400"/>
      <c r="T4" s="400"/>
      <c r="U4" s="400"/>
      <c r="V4" s="399">
        <v>3</v>
      </c>
      <c r="W4" s="400"/>
      <c r="X4" s="400"/>
      <c r="Y4" s="400"/>
      <c r="Z4" s="144"/>
      <c r="AA4" s="129"/>
      <c r="AB4" s="427"/>
      <c r="AC4" s="130"/>
      <c r="AD4" s="130"/>
      <c r="AE4" s="130"/>
    </row>
    <row r="5" spans="1:31" s="133" customFormat="1" ht="33" customHeight="1" thickBot="1" x14ac:dyDescent="0.3">
      <c r="A5" s="413"/>
      <c r="B5" s="416"/>
      <c r="C5" s="429"/>
      <c r="D5" s="402"/>
      <c r="E5" s="404"/>
      <c r="F5" s="406"/>
      <c r="G5" s="402"/>
      <c r="H5" s="404"/>
      <c r="I5" s="406"/>
      <c r="J5" s="402"/>
      <c r="K5" s="404"/>
      <c r="L5" s="406"/>
      <c r="M5" s="408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7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8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89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19"/>
      <c r="F12" s="320"/>
      <c r="G12" s="321"/>
      <c r="H12" s="322"/>
      <c r="I12" s="319"/>
      <c r="J12" s="222"/>
      <c r="K12" s="319"/>
      <c r="L12" s="323"/>
      <c r="M12" s="324"/>
      <c r="N12" s="325" t="str">
        <f ca="1">OFFSET(Очки!$A$3,F12,D12+QUOTIENT(MAX($C$34-11,0), 2)*4)</f>
        <v>Место</v>
      </c>
      <c r="O12" s="326">
        <f ca="1">IF(F12&lt;E12,OFFSET(IF(OR($C$34=11,$C$34=12),Очки!$B$17,Очки!$O$18),2+E12-F12,IF(D12=2,12,13-E12)),0)</f>
        <v>0</v>
      </c>
      <c r="P12" s="326"/>
      <c r="Q12" s="327"/>
      <c r="R12" s="325" t="str">
        <f ca="1">OFFSET(Очки!$A$3,I12,G12+QUOTIENT(MAX($C$34-11,0), 2)*4)</f>
        <v>Место</v>
      </c>
      <c r="S12" s="326">
        <f ca="1">IF(I12&lt;H12,OFFSET(IF(OR($C$34=11,$C$34=12),Очки!$B$17,Очки!$O$18),2+H12-I12,IF(G12=2,12,13-H12)),0)</f>
        <v>0</v>
      </c>
      <c r="T12" s="326"/>
      <c r="U12" s="327"/>
      <c r="V12" s="325" t="str">
        <f ca="1">OFFSET(Очки!$A$3,L12,J12+QUOTIENT(MAX($C$34-11,0), 2)*4)</f>
        <v>Место</v>
      </c>
      <c r="W12" s="326">
        <f ca="1">IF(L12&lt;K12,OFFSET(IF(OR($C$34=11,$C$34=12),Очки!$B$17,Очки!$O$18),2+K12-L12,IF(J12=2,12,13-K12)),0)</f>
        <v>0</v>
      </c>
      <c r="X12" s="326"/>
      <c r="Y12" s="328"/>
      <c r="Z12" s="329"/>
      <c r="AA12" s="330"/>
      <c r="AB12" s="331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3" t="e">
        <f ca="1">RANK(AB26,AB$6:OFFSET(AB$6,0,0,COUNTA(B$6:B$33)))</f>
        <v>#REF!</v>
      </c>
      <c r="B26" s="334"/>
      <c r="C26" s="335"/>
      <c r="D26" s="336"/>
      <c r="E26" s="337"/>
      <c r="F26" s="338"/>
      <c r="G26" s="339"/>
      <c r="H26" s="340"/>
      <c r="I26" s="337"/>
      <c r="J26" s="341"/>
      <c r="K26" s="337"/>
      <c r="L26" s="342"/>
      <c r="M26" s="343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4"/>
      <c r="AA26" s="345"/>
      <c r="AB26" s="185">
        <f t="shared" ca="1" si="0"/>
        <v>0</v>
      </c>
      <c r="AD26" s="127"/>
    </row>
    <row r="27" spans="1:30" ht="15.95" hidden="1" customHeight="1" x14ac:dyDescent="0.25">
      <c r="A27" s="332" t="e">
        <f ca="1">RANK(AB27,AB$6:OFFSET(AB$6,0,0,COUNTA(B$6:B$33)))</f>
        <v>#REF!</v>
      </c>
      <c r="B27" s="290"/>
      <c r="C27" s="291"/>
      <c r="D27" s="222"/>
      <c r="E27" s="319"/>
      <c r="F27" s="320"/>
      <c r="G27" s="321"/>
      <c r="H27" s="322"/>
      <c r="I27" s="319"/>
      <c r="J27" s="222"/>
      <c r="K27" s="319"/>
      <c r="L27" s="323"/>
      <c r="M27" s="324"/>
      <c r="N27" s="325" t="str">
        <f ca="1">OFFSET(Очки!$A$3,F27,D27+QUOTIENT(MAX($C$34-11,0), 2)*4)</f>
        <v>Место</v>
      </c>
      <c r="O27" s="326">
        <f ca="1">IF(F27&lt;E27,OFFSET(IF(OR($C$34=11,$C$34=12),Очки!$B$17,Очки!$O$18),2+E27-F27,IF(D27=2,12,13-E27)),0)</f>
        <v>0</v>
      </c>
      <c r="P27" s="326"/>
      <c r="Q27" s="327"/>
      <c r="R27" s="325" t="str">
        <f ca="1">OFFSET(Очки!$A$3,I27,G27+QUOTIENT(MAX($C$34-11,0), 2)*4)</f>
        <v>Место</v>
      </c>
      <c r="S27" s="326">
        <f ca="1">IF(I27&lt;H27,OFFSET(IF(OR($C$34=11,$C$34=12),Очки!$B$17,Очки!$O$18),2+H27-I27,IF(G27=2,12,13-H27)),0)</f>
        <v>0</v>
      </c>
      <c r="T27" s="326"/>
      <c r="U27" s="327"/>
      <c r="V27" s="325" t="str">
        <f ca="1">OFFSET(Очки!$A$3,L27,J27+QUOTIENT(MAX($C$34-11,0), 2)*4)</f>
        <v>Место</v>
      </c>
      <c r="W27" s="326">
        <f ca="1">IF(L27&lt;K27,OFFSET(IF(OR($C$34=11,$C$34=12),Очки!$B$17,Очки!$O$18),2+K27-L27,IF(J27=2,12,13-K27)),0)</f>
        <v>0</v>
      </c>
      <c r="X27" s="326"/>
      <c r="Y27" s="328"/>
      <c r="Z27" s="329"/>
      <c r="AA27" s="330"/>
      <c r="AB27" s="331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0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2"/>
      <c r="C30" s="220"/>
      <c r="D30" s="230"/>
      <c r="E30" s="231"/>
      <c r="F30" s="232"/>
      <c r="G30" s="293"/>
      <c r="H30" s="233"/>
      <c r="I30" s="231"/>
      <c r="J30" s="294"/>
      <c r="K30" s="231"/>
      <c r="L30" s="234"/>
      <c r="M30" s="295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6"/>
      <c r="Q30" s="297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6"/>
      <c r="U30" s="297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6"/>
      <c r="Y30" s="298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9"/>
      <c r="C31" s="220"/>
      <c r="D31" s="230"/>
      <c r="E31" s="231"/>
      <c r="F31" s="232"/>
      <c r="G31" s="293"/>
      <c r="H31" s="233"/>
      <c r="I31" s="231"/>
      <c r="J31" s="294"/>
      <c r="K31" s="231"/>
      <c r="L31" s="234"/>
      <c r="M31" s="295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6"/>
      <c r="Q31" s="297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6"/>
      <c r="U31" s="297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6"/>
      <c r="Y31" s="298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2"/>
      <c r="C32" s="220"/>
      <c r="D32" s="230"/>
      <c r="E32" s="231"/>
      <c r="F32" s="232"/>
      <c r="G32" s="293"/>
      <c r="H32" s="233"/>
      <c r="I32" s="231"/>
      <c r="J32" s="294"/>
      <c r="K32" s="231"/>
      <c r="L32" s="234"/>
      <c r="M32" s="295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6"/>
      <c r="Q32" s="297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6"/>
      <c r="U32" s="297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6"/>
      <c r="Y32" s="298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Рейтинг</vt:lpstr>
      <vt:lpstr>Очки</vt:lpstr>
      <vt:lpstr>05.09</vt:lpstr>
      <vt:lpstr>17.04</vt:lpstr>
      <vt:lpstr>24.04</vt:lpstr>
      <vt:lpstr>01.05</vt:lpstr>
      <vt:lpstr>05.05</vt:lpstr>
      <vt:lpstr>15.05</vt:lpstr>
      <vt:lpstr>22.05</vt:lpstr>
      <vt:lpstr>29.05</vt:lpstr>
      <vt:lpstr>05.06</vt:lpstr>
      <vt:lpstr>12.06</vt:lpstr>
      <vt:lpstr>форма (15)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2019-06-15T13:14:36Z</dcterms:modified>
</cp:coreProperties>
</file>