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ЭтаКнига"/>
  <bookViews>
    <workbookView xWindow="0" yWindow="0" windowWidth="14565" windowHeight="5115" activeTab="7"/>
  </bookViews>
  <sheets>
    <sheet name="Рейтинг" sheetId="4" r:id="rId1"/>
    <sheet name="Очки" sheetId="5" r:id="rId2"/>
    <sheet name="05.09" sheetId="32" r:id="rId3"/>
    <sheet name="17.04" sheetId="40" r:id="rId4"/>
    <sheet name="24.04" sheetId="41" r:id="rId5"/>
    <sheet name="01.05" sheetId="42" r:id="rId6"/>
    <sheet name="05.05" sheetId="44" r:id="rId7"/>
    <sheet name="15.05" sheetId="45" r:id="rId8"/>
    <sheet name="форма (11)" sheetId="43" r:id="rId9"/>
  </sheets>
  <definedNames>
    <definedName name="_xlnm.Print_Area" localSheetId="0">Рейтинг!$A$1:$U$92</definedName>
  </definedNames>
  <calcPr calcId="124519"/>
</workbook>
</file>

<file path=xl/calcChain.xml><?xml version="1.0" encoding="utf-8"?>
<calcChain xmlns="http://schemas.openxmlformats.org/spreadsheetml/2006/main">
  <c r="Y10" i="45"/>
  <c r="C34"/>
  <c r="N33" s="1"/>
  <c r="O33"/>
  <c r="S33"/>
  <c r="W33"/>
  <c r="N23"/>
  <c r="O23"/>
  <c r="O20"/>
  <c r="S20"/>
  <c r="W20"/>
  <c r="O18"/>
  <c r="S18"/>
  <c r="W18"/>
  <c r="O15"/>
  <c r="S15"/>
  <c r="W15"/>
  <c r="O14"/>
  <c r="W14"/>
  <c r="S13"/>
  <c r="W13"/>
  <c r="O19"/>
  <c r="W19"/>
  <c r="O8"/>
  <c r="O21"/>
  <c r="W21"/>
  <c r="O24"/>
  <c r="S24"/>
  <c r="O9"/>
  <c r="O16"/>
  <c r="S16"/>
  <c r="W16"/>
  <c r="O11"/>
  <c r="S11"/>
  <c r="V11"/>
  <c r="W11"/>
  <c r="O17"/>
  <c r="W17"/>
  <c r="S12"/>
  <c r="O32"/>
  <c r="S32"/>
  <c r="W32"/>
  <c r="O31"/>
  <c r="S31"/>
  <c r="W31"/>
  <c r="O30"/>
  <c r="S30"/>
  <c r="W30"/>
  <c r="O29"/>
  <c r="S29"/>
  <c r="W29"/>
  <c r="O28"/>
  <c r="S28"/>
  <c r="W28"/>
  <c r="O27"/>
  <c r="S27"/>
  <c r="W27"/>
  <c r="O26"/>
  <c r="S26"/>
  <c r="W26"/>
  <c r="O25"/>
  <c r="S25"/>
  <c r="W25"/>
  <c r="AA3"/>
  <c r="W33" i="44"/>
  <c r="V33"/>
  <c r="S33"/>
  <c r="R33"/>
  <c r="O33"/>
  <c r="N33"/>
  <c r="W32"/>
  <c r="V32"/>
  <c r="S32"/>
  <c r="R32"/>
  <c r="O32"/>
  <c r="N32"/>
  <c r="W31"/>
  <c r="V31"/>
  <c r="S31"/>
  <c r="R31"/>
  <c r="O31"/>
  <c r="N31"/>
  <c r="W30"/>
  <c r="V30"/>
  <c r="S30"/>
  <c r="R30"/>
  <c r="O30"/>
  <c r="N30"/>
  <c r="W29"/>
  <c r="V29"/>
  <c r="S29"/>
  <c r="R29"/>
  <c r="O29"/>
  <c r="N29"/>
  <c r="W28"/>
  <c r="V28"/>
  <c r="S28"/>
  <c r="R28"/>
  <c r="O28"/>
  <c r="N28"/>
  <c r="W27"/>
  <c r="V27"/>
  <c r="S27"/>
  <c r="R27"/>
  <c r="O27"/>
  <c r="N27"/>
  <c r="W26"/>
  <c r="V26"/>
  <c r="S26"/>
  <c r="R26"/>
  <c r="O26"/>
  <c r="N26"/>
  <c r="W25"/>
  <c r="V25"/>
  <c r="S25"/>
  <c r="R25"/>
  <c r="O25"/>
  <c r="N25"/>
  <c r="W24"/>
  <c r="V24"/>
  <c r="S24"/>
  <c r="R24"/>
  <c r="O24"/>
  <c r="N24"/>
  <c r="W23"/>
  <c r="V23"/>
  <c r="S23"/>
  <c r="R23"/>
  <c r="O23"/>
  <c r="N23"/>
  <c r="W22"/>
  <c r="V22"/>
  <c r="S22"/>
  <c r="R22"/>
  <c r="O22"/>
  <c r="N22"/>
  <c r="W21"/>
  <c r="V21"/>
  <c r="S21"/>
  <c r="R21"/>
  <c r="O21"/>
  <c r="N21"/>
  <c r="W20"/>
  <c r="V20"/>
  <c r="S20"/>
  <c r="R20"/>
  <c r="O20"/>
  <c r="N20"/>
  <c r="W19"/>
  <c r="V19"/>
  <c r="S19"/>
  <c r="R19"/>
  <c r="O19"/>
  <c r="N19"/>
  <c r="W18"/>
  <c r="V18"/>
  <c r="S18"/>
  <c r="R18"/>
  <c r="O18"/>
  <c r="N18"/>
  <c r="W9"/>
  <c r="V9"/>
  <c r="S9"/>
  <c r="R9"/>
  <c r="O9"/>
  <c r="N9"/>
  <c r="W8"/>
  <c r="V8"/>
  <c r="S8"/>
  <c r="R8"/>
  <c r="O8"/>
  <c r="N8"/>
  <c r="W7"/>
  <c r="V7"/>
  <c r="S7"/>
  <c r="R7"/>
  <c r="O7"/>
  <c r="N7"/>
  <c r="W13"/>
  <c r="V13"/>
  <c r="S13"/>
  <c r="R13"/>
  <c r="O13"/>
  <c r="N13"/>
  <c r="W14"/>
  <c r="V14"/>
  <c r="S14"/>
  <c r="R14"/>
  <c r="O14"/>
  <c r="N14"/>
  <c r="W12"/>
  <c r="V12"/>
  <c r="S12"/>
  <c r="R12"/>
  <c r="O12"/>
  <c r="N12"/>
  <c r="W6"/>
  <c r="V6"/>
  <c r="S6"/>
  <c r="R6"/>
  <c r="O6"/>
  <c r="N6"/>
  <c r="W10"/>
  <c r="V10"/>
  <c r="S10"/>
  <c r="R10"/>
  <c r="O10"/>
  <c r="N10"/>
  <c r="W16"/>
  <c r="V16"/>
  <c r="S16"/>
  <c r="R16"/>
  <c r="O16"/>
  <c r="N16"/>
  <c r="W11"/>
  <c r="V11"/>
  <c r="S11"/>
  <c r="R11"/>
  <c r="O11"/>
  <c r="N11"/>
  <c r="W17"/>
  <c r="V17"/>
  <c r="S17"/>
  <c r="R17"/>
  <c r="O17"/>
  <c r="N17"/>
  <c r="W15"/>
  <c r="V15"/>
  <c r="S15"/>
  <c r="R15"/>
  <c r="O15"/>
  <c r="N15"/>
  <c r="AA3"/>
  <c r="AB33"/>
  <c r="U12" i="42"/>
  <c r="U6"/>
  <c r="C34" i="43"/>
  <c r="V33" s="1"/>
  <c r="W33"/>
  <c r="S33"/>
  <c r="R33"/>
  <c r="O33"/>
  <c r="W32"/>
  <c r="V32"/>
  <c r="S32"/>
  <c r="O32"/>
  <c r="N32"/>
  <c r="W31"/>
  <c r="S31"/>
  <c r="R31"/>
  <c r="O31"/>
  <c r="W30"/>
  <c r="V30"/>
  <c r="S30"/>
  <c r="O30"/>
  <c r="N30"/>
  <c r="W29"/>
  <c r="S29"/>
  <c r="R29"/>
  <c r="O29"/>
  <c r="W28"/>
  <c r="V28"/>
  <c r="S28"/>
  <c r="O28"/>
  <c r="N28"/>
  <c r="W27"/>
  <c r="S27"/>
  <c r="R27"/>
  <c r="O27"/>
  <c r="W26"/>
  <c r="V26"/>
  <c r="S26"/>
  <c r="O26"/>
  <c r="N26"/>
  <c r="W25"/>
  <c r="S25"/>
  <c r="R25"/>
  <c r="O25"/>
  <c r="W24"/>
  <c r="V24"/>
  <c r="S24"/>
  <c r="O24"/>
  <c r="N24"/>
  <c r="W23"/>
  <c r="S23"/>
  <c r="R23"/>
  <c r="O23"/>
  <c r="W22"/>
  <c r="V22"/>
  <c r="S22"/>
  <c r="O22"/>
  <c r="N22"/>
  <c r="W21"/>
  <c r="S21"/>
  <c r="R21"/>
  <c r="O21"/>
  <c r="W20"/>
  <c r="V20"/>
  <c r="S20"/>
  <c r="O20"/>
  <c r="N20"/>
  <c r="W19"/>
  <c r="S19"/>
  <c r="R19"/>
  <c r="O19"/>
  <c r="W18"/>
  <c r="V18"/>
  <c r="S18"/>
  <c r="O18"/>
  <c r="N18"/>
  <c r="W17"/>
  <c r="S17"/>
  <c r="R17"/>
  <c r="O17"/>
  <c r="W16"/>
  <c r="V16"/>
  <c r="S16"/>
  <c r="O16"/>
  <c r="N16"/>
  <c r="W15"/>
  <c r="S15"/>
  <c r="R15"/>
  <c r="O15"/>
  <c r="W14"/>
  <c r="V14"/>
  <c r="S14"/>
  <c r="O14"/>
  <c r="N14"/>
  <c r="W13"/>
  <c r="S13"/>
  <c r="R13"/>
  <c r="O13"/>
  <c r="W12"/>
  <c r="V12"/>
  <c r="S12"/>
  <c r="O12"/>
  <c r="N12"/>
  <c r="W11"/>
  <c r="S11"/>
  <c r="R11"/>
  <c r="O11"/>
  <c r="W10"/>
  <c r="V10"/>
  <c r="S10"/>
  <c r="O10"/>
  <c r="N10"/>
  <c r="W9"/>
  <c r="S9"/>
  <c r="R9"/>
  <c r="O9"/>
  <c r="W8"/>
  <c r="V8"/>
  <c r="S8"/>
  <c r="O8"/>
  <c r="N8"/>
  <c r="W7"/>
  <c r="S7"/>
  <c r="R7"/>
  <c r="O7"/>
  <c r="W6"/>
  <c r="V6"/>
  <c r="S6"/>
  <c r="O6"/>
  <c r="N6"/>
  <c r="AA3"/>
  <c r="C34" i="42"/>
  <c r="V33" s="1"/>
  <c r="W33"/>
  <c r="S33"/>
  <c r="O33"/>
  <c r="W32"/>
  <c r="S32"/>
  <c r="O32"/>
  <c r="W31"/>
  <c r="S31"/>
  <c r="O31"/>
  <c r="W30"/>
  <c r="S30"/>
  <c r="O30"/>
  <c r="W29"/>
  <c r="S29"/>
  <c r="O29"/>
  <c r="W28"/>
  <c r="S28"/>
  <c r="O28"/>
  <c r="W27"/>
  <c r="S27"/>
  <c r="O27"/>
  <c r="W26"/>
  <c r="S26"/>
  <c r="O26"/>
  <c r="W25"/>
  <c r="S25"/>
  <c r="O25"/>
  <c r="W24"/>
  <c r="S24"/>
  <c r="O24"/>
  <c r="W23"/>
  <c r="S23"/>
  <c r="R23"/>
  <c r="O23"/>
  <c r="W22"/>
  <c r="V22"/>
  <c r="S22"/>
  <c r="O22"/>
  <c r="N22"/>
  <c r="W21"/>
  <c r="S21"/>
  <c r="R21"/>
  <c r="O21"/>
  <c r="W20"/>
  <c r="V20"/>
  <c r="S20"/>
  <c r="O20"/>
  <c r="N20"/>
  <c r="W19"/>
  <c r="S19"/>
  <c r="R19"/>
  <c r="O19"/>
  <c r="W18"/>
  <c r="V18"/>
  <c r="S18"/>
  <c r="O18"/>
  <c r="N18"/>
  <c r="W17"/>
  <c r="S17"/>
  <c r="R17"/>
  <c r="O17"/>
  <c r="W16"/>
  <c r="V16"/>
  <c r="S16"/>
  <c r="O16"/>
  <c r="N16"/>
  <c r="W15"/>
  <c r="S15"/>
  <c r="R15"/>
  <c r="O15"/>
  <c r="W11"/>
  <c r="V11"/>
  <c r="S11"/>
  <c r="O11"/>
  <c r="N11"/>
  <c r="W7"/>
  <c r="S7"/>
  <c r="R7"/>
  <c r="O7"/>
  <c r="W12"/>
  <c r="V12"/>
  <c r="S12"/>
  <c r="O12"/>
  <c r="N12"/>
  <c r="W10"/>
  <c r="S10"/>
  <c r="R10"/>
  <c r="O10"/>
  <c r="W6"/>
  <c r="V6"/>
  <c r="S6"/>
  <c r="O6"/>
  <c r="N6"/>
  <c r="W8"/>
  <c r="S8"/>
  <c r="R8"/>
  <c r="O8"/>
  <c r="W9"/>
  <c r="V9"/>
  <c r="S9"/>
  <c r="O9"/>
  <c r="N9"/>
  <c r="W14"/>
  <c r="S14"/>
  <c r="R14"/>
  <c r="O14"/>
  <c r="W13"/>
  <c r="V13"/>
  <c r="S13"/>
  <c r="O13"/>
  <c r="N13"/>
  <c r="AA3"/>
  <c r="N24"/>
  <c r="R24"/>
  <c r="N25"/>
  <c r="R25"/>
  <c r="V25"/>
  <c r="R26"/>
  <c r="V26"/>
  <c r="N27"/>
  <c r="V27"/>
  <c r="N28"/>
  <c r="R28"/>
  <c r="N29"/>
  <c r="R29"/>
  <c r="AB29" s="1"/>
  <c r="V29"/>
  <c r="R30"/>
  <c r="V30"/>
  <c r="N31"/>
  <c r="V31"/>
  <c r="N32"/>
  <c r="R32"/>
  <c r="N33"/>
  <c r="AB33" s="1"/>
  <c r="R33"/>
  <c r="C34" i="41"/>
  <c r="N33" s="1"/>
  <c r="O33"/>
  <c r="R33"/>
  <c r="S33"/>
  <c r="W33"/>
  <c r="N32"/>
  <c r="O32"/>
  <c r="S32"/>
  <c r="V32"/>
  <c r="W32"/>
  <c r="O31"/>
  <c r="R31"/>
  <c r="S31"/>
  <c r="W31"/>
  <c r="N30"/>
  <c r="O30"/>
  <c r="S30"/>
  <c r="V30"/>
  <c r="W30"/>
  <c r="O29"/>
  <c r="R29"/>
  <c r="S29"/>
  <c r="W29"/>
  <c r="N28"/>
  <c r="O28"/>
  <c r="S28"/>
  <c r="V28"/>
  <c r="W28"/>
  <c r="O27"/>
  <c r="R27"/>
  <c r="S27"/>
  <c r="W27"/>
  <c r="N26"/>
  <c r="O26"/>
  <c r="S26"/>
  <c r="V26"/>
  <c r="W26"/>
  <c r="O25"/>
  <c r="R25"/>
  <c r="S25"/>
  <c r="W25"/>
  <c r="N24"/>
  <c r="O24"/>
  <c r="S24"/>
  <c r="V24"/>
  <c r="W24"/>
  <c r="O23"/>
  <c r="R23"/>
  <c r="S23"/>
  <c r="W23"/>
  <c r="N22"/>
  <c r="O22"/>
  <c r="S22"/>
  <c r="V22"/>
  <c r="W22"/>
  <c r="O11"/>
  <c r="R11"/>
  <c r="S11"/>
  <c r="W11"/>
  <c r="N16"/>
  <c r="O16"/>
  <c r="S16"/>
  <c r="V16"/>
  <c r="W16"/>
  <c r="O10"/>
  <c r="R10"/>
  <c r="S10"/>
  <c r="W10"/>
  <c r="N12"/>
  <c r="O12"/>
  <c r="S12"/>
  <c r="V12"/>
  <c r="W12"/>
  <c r="O18"/>
  <c r="R18"/>
  <c r="S18"/>
  <c r="W18"/>
  <c r="N17"/>
  <c r="O17"/>
  <c r="S17"/>
  <c r="V17"/>
  <c r="W17"/>
  <c r="O20"/>
  <c r="R20"/>
  <c r="S20"/>
  <c r="W20"/>
  <c r="N15"/>
  <c r="O15"/>
  <c r="S15"/>
  <c r="V15"/>
  <c r="W15"/>
  <c r="O6"/>
  <c r="R6"/>
  <c r="S6"/>
  <c r="W6"/>
  <c r="N8"/>
  <c r="O8"/>
  <c r="S8"/>
  <c r="V8"/>
  <c r="W8"/>
  <c r="O9"/>
  <c r="R9"/>
  <c r="S9"/>
  <c r="W9"/>
  <c r="N7"/>
  <c r="O7"/>
  <c r="S7"/>
  <c r="V7"/>
  <c r="W7"/>
  <c r="O14"/>
  <c r="R14"/>
  <c r="S14"/>
  <c r="W14"/>
  <c r="N13"/>
  <c r="O13"/>
  <c r="S13"/>
  <c r="V13"/>
  <c r="W13"/>
  <c r="O21"/>
  <c r="R21"/>
  <c r="S21"/>
  <c r="W21"/>
  <c r="N19"/>
  <c r="O19"/>
  <c r="S19"/>
  <c r="V19"/>
  <c r="W19"/>
  <c r="AA3"/>
  <c r="U21" i="32"/>
  <c r="U18"/>
  <c r="C34" i="40"/>
  <c r="O16" s="1"/>
  <c r="W33"/>
  <c r="S33"/>
  <c r="R33"/>
  <c r="O33"/>
  <c r="N33"/>
  <c r="W32"/>
  <c r="V32"/>
  <c r="S32"/>
  <c r="R32"/>
  <c r="O32"/>
  <c r="N32"/>
  <c r="W31"/>
  <c r="V31"/>
  <c r="S31"/>
  <c r="R31"/>
  <c r="O31"/>
  <c r="N31"/>
  <c r="W30"/>
  <c r="V30"/>
  <c r="S30"/>
  <c r="R30"/>
  <c r="O30"/>
  <c r="N30"/>
  <c r="W29"/>
  <c r="V29"/>
  <c r="S29"/>
  <c r="R29"/>
  <c r="O29"/>
  <c r="N29"/>
  <c r="W28"/>
  <c r="V28"/>
  <c r="S28"/>
  <c r="R28"/>
  <c r="O28"/>
  <c r="N28"/>
  <c r="W27"/>
  <c r="V27"/>
  <c r="S27"/>
  <c r="R27"/>
  <c r="O27"/>
  <c r="N27"/>
  <c r="W26"/>
  <c r="V26"/>
  <c r="S26"/>
  <c r="R26"/>
  <c r="O26"/>
  <c r="N26"/>
  <c r="W25"/>
  <c r="V25"/>
  <c r="S25"/>
  <c r="R25"/>
  <c r="O25"/>
  <c r="N25"/>
  <c r="W24"/>
  <c r="V24"/>
  <c r="S24"/>
  <c r="R24"/>
  <c r="O24"/>
  <c r="N24"/>
  <c r="W23"/>
  <c r="V23"/>
  <c r="S23"/>
  <c r="R23"/>
  <c r="O23"/>
  <c r="N23"/>
  <c r="W22"/>
  <c r="V22"/>
  <c r="S22"/>
  <c r="R22"/>
  <c r="O22"/>
  <c r="N22"/>
  <c r="W16"/>
  <c r="V16"/>
  <c r="S16"/>
  <c r="R16"/>
  <c r="O14"/>
  <c r="W11"/>
  <c r="S11"/>
  <c r="O11"/>
  <c r="W8"/>
  <c r="R8"/>
  <c r="W19"/>
  <c r="O19"/>
  <c r="N19"/>
  <c r="W18"/>
  <c r="S18"/>
  <c r="R18"/>
  <c r="W15"/>
  <c r="S15"/>
  <c r="O15"/>
  <c r="V7"/>
  <c r="N7"/>
  <c r="W10"/>
  <c r="V10"/>
  <c r="S10"/>
  <c r="R10"/>
  <c r="O10"/>
  <c r="N10"/>
  <c r="R6"/>
  <c r="V12"/>
  <c r="S12"/>
  <c r="R12"/>
  <c r="V20"/>
  <c r="S20"/>
  <c r="O20"/>
  <c r="N20"/>
  <c r="W13"/>
  <c r="N13"/>
  <c r="W21"/>
  <c r="V21"/>
  <c r="S21"/>
  <c r="R21"/>
  <c r="O21"/>
  <c r="N21"/>
  <c r="W17"/>
  <c r="V17"/>
  <c r="S17"/>
  <c r="R17"/>
  <c r="O17"/>
  <c r="N17"/>
  <c r="S9"/>
  <c r="O9"/>
  <c r="AA3"/>
  <c r="C44" i="32"/>
  <c r="W43"/>
  <c r="S43"/>
  <c r="O43"/>
  <c r="W42"/>
  <c r="S42"/>
  <c r="O42"/>
  <c r="W41"/>
  <c r="S41"/>
  <c r="O41"/>
  <c r="W40"/>
  <c r="S40"/>
  <c r="O40"/>
  <c r="W39"/>
  <c r="S39"/>
  <c r="O39"/>
  <c r="W38"/>
  <c r="S38"/>
  <c r="O38"/>
  <c r="W37"/>
  <c r="S37"/>
  <c r="O37"/>
  <c r="W36"/>
  <c r="S36"/>
  <c r="O36"/>
  <c r="W11"/>
  <c r="S11"/>
  <c r="W10"/>
  <c r="O10"/>
  <c r="S15"/>
  <c r="O15"/>
  <c r="W24"/>
  <c r="S24"/>
  <c r="O24"/>
  <c r="W19"/>
  <c r="S19"/>
  <c r="W17"/>
  <c r="W18"/>
  <c r="W8"/>
  <c r="W22"/>
  <c r="O22"/>
  <c r="S35"/>
  <c r="O35"/>
  <c r="S16"/>
  <c r="W20"/>
  <c r="S20"/>
  <c r="O20"/>
  <c r="O13"/>
  <c r="W23"/>
  <c r="S23"/>
  <c r="O23"/>
  <c r="AA3"/>
  <c r="S21"/>
  <c r="O16"/>
  <c r="W16"/>
  <c r="W35"/>
  <c r="O21"/>
  <c r="W21"/>
  <c r="S6"/>
  <c r="S22"/>
  <c r="O9"/>
  <c r="S9"/>
  <c r="S17"/>
  <c r="W12"/>
  <c r="W15"/>
  <c r="S10"/>
  <c r="V15"/>
  <c r="J47" i="4"/>
  <c r="J48"/>
  <c r="J49"/>
  <c r="L49"/>
  <c r="N49"/>
  <c r="J50"/>
  <c r="L50"/>
  <c r="N50"/>
  <c r="J51"/>
  <c r="J52"/>
  <c r="J53"/>
  <c r="H47"/>
  <c r="H48"/>
  <c r="H49"/>
  <c r="H50"/>
  <c r="H51"/>
  <c r="H52"/>
  <c r="H53"/>
  <c r="F44"/>
  <c r="H44"/>
  <c r="J44"/>
  <c r="F46"/>
  <c r="H46"/>
  <c r="J46"/>
  <c r="F47"/>
  <c r="F48"/>
  <c r="F49"/>
  <c r="F50"/>
  <c r="F51"/>
  <c r="F52"/>
  <c r="D19"/>
  <c r="F19"/>
  <c r="H19"/>
  <c r="J19"/>
  <c r="D30"/>
  <c r="D42"/>
  <c r="F42"/>
  <c r="H42"/>
  <c r="J42"/>
  <c r="D43"/>
  <c r="F43"/>
  <c r="H43"/>
  <c r="J43"/>
  <c r="D44"/>
  <c r="D45"/>
  <c r="F45"/>
  <c r="H45"/>
  <c r="J45"/>
  <c r="D46"/>
  <c r="D47"/>
  <c r="D48"/>
  <c r="D49"/>
  <c r="D50"/>
  <c r="D51"/>
  <c r="D52"/>
  <c r="D53"/>
  <c r="D40"/>
  <c r="F40"/>
  <c r="H40"/>
  <c r="J40"/>
  <c r="L40"/>
  <c r="N40"/>
  <c r="D41"/>
  <c r="F41"/>
  <c r="H41"/>
  <c r="J41"/>
  <c r="L41"/>
  <c r="N41"/>
  <c r="P41"/>
  <c r="R41"/>
  <c r="T41"/>
  <c r="V41"/>
  <c r="D15"/>
  <c r="D8"/>
  <c r="F8"/>
  <c r="H8"/>
  <c r="J8"/>
  <c r="D37"/>
  <c r="D35"/>
  <c r="D14"/>
  <c r="D32"/>
  <c r="F32"/>
  <c r="H32"/>
  <c r="J32"/>
  <c r="D11"/>
  <c r="D16"/>
  <c r="F16"/>
  <c r="H16"/>
  <c r="J16"/>
  <c r="D31"/>
  <c r="F31"/>
  <c r="H31"/>
  <c r="J31"/>
  <c r="D24"/>
  <c r="D18"/>
  <c r="F18"/>
  <c r="H18"/>
  <c r="J18"/>
  <c r="L31"/>
  <c r="D29"/>
  <c r="F35"/>
  <c r="H35"/>
  <c r="L42"/>
  <c r="N42"/>
  <c r="L43"/>
  <c r="N43"/>
  <c r="L45"/>
  <c r="N45"/>
  <c r="F14"/>
  <c r="H14"/>
  <c r="J14"/>
  <c r="L14"/>
  <c r="D26"/>
  <c r="F26"/>
  <c r="H26"/>
  <c r="J26"/>
  <c r="L26"/>
  <c r="D10"/>
  <c r="F10"/>
  <c r="H10"/>
  <c r="J10"/>
  <c r="F53"/>
  <c r="L46"/>
  <c r="D25"/>
  <c r="F25"/>
  <c r="H25"/>
  <c r="J25"/>
  <c r="D23"/>
  <c r="F23"/>
  <c r="H23"/>
  <c r="J23"/>
  <c r="L23"/>
  <c r="D39"/>
  <c r="D27"/>
  <c r="D17"/>
  <c r="D13"/>
  <c r="D21"/>
  <c r="D36"/>
  <c r="F36"/>
  <c r="H36"/>
  <c r="J36"/>
  <c r="D9"/>
  <c r="D7"/>
  <c r="F7"/>
  <c r="H7"/>
  <c r="J7"/>
  <c r="L8"/>
  <c r="D12"/>
  <c r="D33"/>
  <c r="F15"/>
  <c r="H15"/>
  <c r="J15"/>
  <c r="F13"/>
  <c r="H13"/>
  <c r="J13"/>
  <c r="L10"/>
  <c r="N10"/>
  <c r="P10"/>
  <c r="R10"/>
  <c r="T10"/>
  <c r="V10"/>
  <c r="F33"/>
  <c r="D24" i="5"/>
  <c r="H33" i="4"/>
  <c r="F39"/>
  <c r="F21"/>
  <c r="F24"/>
  <c r="H24"/>
  <c r="J24"/>
  <c r="L52"/>
  <c r="N52"/>
  <c r="P52"/>
  <c r="F11"/>
  <c r="H11"/>
  <c r="J11"/>
  <c r="L53"/>
  <c r="N53"/>
  <c r="P53"/>
  <c r="H39"/>
  <c r="J39"/>
  <c r="L39"/>
  <c r="N39"/>
  <c r="P40"/>
  <c r="R40"/>
  <c r="T40"/>
  <c r="V40"/>
  <c r="O22" i="5"/>
  <c r="O23"/>
  <c r="O24"/>
  <c r="O25"/>
  <c r="O26"/>
  <c r="O27"/>
  <c r="O28"/>
  <c r="O29"/>
  <c r="O30"/>
  <c r="O31"/>
  <c r="O32"/>
  <c r="J21"/>
  <c r="J22"/>
  <c r="J23"/>
  <c r="K21"/>
  <c r="K22"/>
  <c r="L21"/>
  <c r="S22"/>
  <c r="R22"/>
  <c r="Y22"/>
  <c r="U22"/>
  <c r="W22"/>
  <c r="Q22"/>
  <c r="V22"/>
  <c r="D20" i="4"/>
  <c r="D22"/>
  <c r="F22"/>
  <c r="H22"/>
  <c r="J22"/>
  <c r="H21"/>
  <c r="J21"/>
  <c r="L21"/>
  <c r="D34"/>
  <c r="T22" i="5"/>
  <c r="X22"/>
  <c r="X23"/>
  <c r="P22"/>
  <c r="P23"/>
  <c r="P24"/>
  <c r="P25"/>
  <c r="P26"/>
  <c r="D38" i="4"/>
  <c r="F38"/>
  <c r="H38"/>
  <c r="J38"/>
  <c r="L38"/>
  <c r="N38"/>
  <c r="P39"/>
  <c r="R39"/>
  <c r="T39"/>
  <c r="V39"/>
  <c r="D6"/>
  <c r="F6"/>
  <c r="H6"/>
  <c r="F27"/>
  <c r="D28"/>
  <c r="F28"/>
  <c r="H28"/>
  <c r="F37"/>
  <c r="H37"/>
  <c r="J37"/>
  <c r="L36"/>
  <c r="D5"/>
  <c r="F5"/>
  <c r="P73"/>
  <c r="T73"/>
  <c r="T72"/>
  <c r="T71"/>
  <c r="V69"/>
  <c r="V68"/>
  <c r="V67"/>
  <c r="V66"/>
  <c r="V65"/>
  <c r="T64"/>
  <c r="V64"/>
  <c r="T63"/>
  <c r="V63"/>
  <c r="T62"/>
  <c r="V62"/>
  <c r="T61"/>
  <c r="V61"/>
  <c r="T60"/>
  <c r="V60"/>
  <c r="T59"/>
  <c r="V59"/>
  <c r="T58"/>
  <c r="V58"/>
  <c r="T57"/>
  <c r="V57"/>
  <c r="T55"/>
  <c r="V55"/>
  <c r="P50"/>
  <c r="R50"/>
  <c r="P49"/>
  <c r="R49"/>
  <c r="A52"/>
  <c r="P42"/>
  <c r="R52"/>
  <c r="F17"/>
  <c r="H17"/>
  <c r="J17"/>
  <c r="L13"/>
  <c r="J33"/>
  <c r="F9"/>
  <c r="H9"/>
  <c r="F34"/>
  <c r="H27"/>
  <c r="J27"/>
  <c r="L27"/>
  <c r="L47"/>
  <c r="L48"/>
  <c r="N48"/>
  <c r="P48"/>
  <c r="F20"/>
  <c r="H20"/>
  <c r="J20"/>
  <c r="L20"/>
  <c r="N36"/>
  <c r="H34"/>
  <c r="J34"/>
  <c r="L34"/>
  <c r="N34"/>
  <c r="P34"/>
  <c r="R34"/>
  <c r="T34"/>
  <c r="V34"/>
  <c r="F12"/>
  <c r="H12"/>
  <c r="J12"/>
  <c r="F29"/>
  <c r="H29"/>
  <c r="L51"/>
  <c r="N51"/>
  <c r="P51"/>
  <c r="R51"/>
  <c r="T51"/>
  <c r="F30"/>
  <c r="H30"/>
  <c r="T49"/>
  <c r="V49"/>
  <c r="P43"/>
  <c r="R53"/>
  <c r="P56"/>
  <c r="R56"/>
  <c r="T50"/>
  <c r="U23" i="5"/>
  <c r="S23"/>
  <c r="N46" i="4"/>
  <c r="P46"/>
  <c r="R46"/>
  <c r="T46"/>
  <c r="P54"/>
  <c r="W23" i="5"/>
  <c r="W24"/>
  <c r="P27"/>
  <c r="P28"/>
  <c r="P29"/>
  <c r="V23"/>
  <c r="T23"/>
  <c r="T24"/>
  <c r="R23"/>
  <c r="S24"/>
  <c r="Q23"/>
  <c r="R48" i="4"/>
  <c r="T48"/>
  <c r="N47"/>
  <c r="P47"/>
  <c r="R47"/>
  <c r="H5"/>
  <c r="J5"/>
  <c r="L44"/>
  <c r="T53"/>
  <c r="T56"/>
  <c r="V24" i="5"/>
  <c r="R43" i="4"/>
  <c r="U24" i="5"/>
  <c r="R54" i="4"/>
  <c r="S25" i="5"/>
  <c r="S26"/>
  <c r="Q24"/>
  <c r="P30"/>
  <c r="P31"/>
  <c r="R24"/>
  <c r="T25"/>
  <c r="V48" i="4"/>
  <c r="V53"/>
  <c r="N44"/>
  <c r="P44"/>
  <c r="L33"/>
  <c r="Q25" i="5"/>
  <c r="R25"/>
  <c r="V56" i="4"/>
  <c r="T52"/>
  <c r="V52"/>
  <c r="T54"/>
  <c r="T47"/>
  <c r="V46"/>
  <c r="U25" i="5"/>
  <c r="V25"/>
  <c r="R26"/>
  <c r="Q26"/>
  <c r="Q27"/>
  <c r="S27"/>
  <c r="S28"/>
  <c r="T26"/>
  <c r="N33" i="4"/>
  <c r="L37"/>
  <c r="N37"/>
  <c r="P37"/>
  <c r="R37"/>
  <c r="T37"/>
  <c r="V37"/>
  <c r="P45"/>
  <c r="N31"/>
  <c r="U26" i="5"/>
  <c r="V47" i="4"/>
  <c r="V50"/>
  <c r="V51"/>
  <c r="V54"/>
  <c r="T27" i="5"/>
  <c r="R27"/>
  <c r="Q28"/>
  <c r="Q29"/>
  <c r="Q30"/>
  <c r="P38" i="4"/>
  <c r="R38"/>
  <c r="T38"/>
  <c r="V38"/>
  <c r="R42"/>
  <c r="R45"/>
  <c r="R44"/>
  <c r="T43"/>
  <c r="P31"/>
  <c r="R31"/>
  <c r="T31"/>
  <c r="V31"/>
  <c r="R28" i="5"/>
  <c r="T44" i="4"/>
  <c r="V43"/>
  <c r="T45"/>
  <c r="T42"/>
  <c r="R29" i="5"/>
  <c r="A53" i="4"/>
  <c r="A54"/>
  <c r="A55"/>
  <c r="A56"/>
  <c r="A57"/>
  <c r="A58"/>
  <c r="A59"/>
  <c r="V44"/>
  <c r="V45"/>
  <c r="V42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N26"/>
  <c r="L25"/>
  <c r="N25"/>
  <c r="P25"/>
  <c r="R25"/>
  <c r="T25"/>
  <c r="V25"/>
  <c r="N39" i="32"/>
  <c r="L22" i="4"/>
  <c r="L11"/>
  <c r="N13"/>
  <c r="P13"/>
  <c r="R13"/>
  <c r="T13"/>
  <c r="V13"/>
  <c r="L12"/>
  <c r="L16"/>
  <c r="N12"/>
  <c r="N14"/>
  <c r="P14"/>
  <c r="R14"/>
  <c r="T14"/>
  <c r="V14"/>
  <c r="J6"/>
  <c r="L24"/>
  <c r="L19"/>
  <c r="N16"/>
  <c r="L17"/>
  <c r="N17"/>
  <c r="P17"/>
  <c r="R17"/>
  <c r="T17"/>
  <c r="V17"/>
  <c r="P12"/>
  <c r="R12"/>
  <c r="T12"/>
  <c r="V12"/>
  <c r="J9"/>
  <c r="L18"/>
  <c r="N11" i="32"/>
  <c r="N13"/>
  <c r="N15"/>
  <c r="O6"/>
  <c r="O7"/>
  <c r="N42"/>
  <c r="R39"/>
  <c r="N38"/>
  <c r="V10"/>
  <c r="O19"/>
  <c r="N9"/>
  <c r="V17"/>
  <c r="R6"/>
  <c r="R35"/>
  <c r="N35"/>
  <c r="R13"/>
  <c r="S8"/>
  <c r="J28" i="4"/>
  <c r="N21"/>
  <c r="N20"/>
  <c r="P20"/>
  <c r="R20"/>
  <c r="T20"/>
  <c r="V20"/>
  <c r="J30"/>
  <c r="J35"/>
  <c r="L32"/>
  <c r="J29"/>
  <c r="L28"/>
  <c r="N23"/>
  <c r="P21"/>
  <c r="R21"/>
  <c r="T21"/>
  <c r="V21"/>
  <c r="AB10" i="40"/>
  <c r="R9"/>
  <c r="V9"/>
  <c r="R13"/>
  <c r="N6"/>
  <c r="V6"/>
  <c r="R7"/>
  <c r="R15"/>
  <c r="V15"/>
  <c r="N18"/>
  <c r="N8"/>
  <c r="V8"/>
  <c r="N11"/>
  <c r="V11"/>
  <c r="N14"/>
  <c r="R14"/>
  <c r="V33"/>
  <c r="O13"/>
  <c r="S13"/>
  <c r="W20"/>
  <c r="O12"/>
  <c r="W12"/>
  <c r="O6"/>
  <c r="W6"/>
  <c r="O7"/>
  <c r="S7"/>
  <c r="O18"/>
  <c r="S19"/>
  <c r="O8"/>
  <c r="S14"/>
  <c r="W14"/>
  <c r="N27" i="4"/>
  <c r="P26"/>
  <c r="R26"/>
  <c r="T26"/>
  <c r="V26"/>
  <c r="N32"/>
  <c r="P32"/>
  <c r="R32"/>
  <c r="T32"/>
  <c r="V32"/>
  <c r="N19"/>
  <c r="P19"/>
  <c r="R19"/>
  <c r="T19"/>
  <c r="V19"/>
  <c r="N18"/>
  <c r="P18"/>
  <c r="R18"/>
  <c r="T18"/>
  <c r="V18"/>
  <c r="L15"/>
  <c r="N15"/>
  <c r="P15"/>
  <c r="R15"/>
  <c r="T15"/>
  <c r="V15"/>
  <c r="N24"/>
  <c r="P24"/>
  <c r="R24"/>
  <c r="T24"/>
  <c r="V24"/>
  <c r="N22"/>
  <c r="L30"/>
  <c r="N30"/>
  <c r="P30"/>
  <c r="R30"/>
  <c r="T30"/>
  <c r="V30"/>
  <c r="P36"/>
  <c r="R36"/>
  <c r="T36"/>
  <c r="V36"/>
  <c r="N11"/>
  <c r="P11"/>
  <c r="R11"/>
  <c r="T11"/>
  <c r="V11"/>
  <c r="L6"/>
  <c r="L29"/>
  <c r="L35"/>
  <c r="L5"/>
  <c r="N5"/>
  <c r="P5"/>
  <c r="R5"/>
  <c r="T5"/>
  <c r="V5"/>
  <c r="L9"/>
  <c r="N8"/>
  <c r="N6"/>
  <c r="P6"/>
  <c r="R6"/>
  <c r="T6"/>
  <c r="V6"/>
  <c r="P16"/>
  <c r="R16"/>
  <c r="T16"/>
  <c r="V16"/>
  <c r="L7"/>
  <c r="N9"/>
  <c r="N7"/>
  <c r="P7"/>
  <c r="R7"/>
  <c r="T7"/>
  <c r="V7"/>
  <c r="P23"/>
  <c r="R23"/>
  <c r="T23"/>
  <c r="V23"/>
  <c r="N29"/>
  <c r="P29"/>
  <c r="R29"/>
  <c r="T29"/>
  <c r="V29"/>
  <c r="N35"/>
  <c r="P35"/>
  <c r="R35"/>
  <c r="T35"/>
  <c r="V35"/>
  <c r="P22"/>
  <c r="R22"/>
  <c r="T22"/>
  <c r="V22"/>
  <c r="N28"/>
  <c r="P28"/>
  <c r="R28"/>
  <c r="T28"/>
  <c r="V28"/>
  <c r="P27"/>
  <c r="R27"/>
  <c r="T27"/>
  <c r="V27"/>
  <c r="P33"/>
  <c r="R33"/>
  <c r="T33"/>
  <c r="V33"/>
  <c r="P9"/>
  <c r="R9"/>
  <c r="T9"/>
  <c r="V9"/>
  <c r="P8"/>
  <c r="R8"/>
  <c r="T8"/>
  <c r="V8"/>
  <c r="AB25" i="42" l="1"/>
  <c r="V12" i="45"/>
  <c r="R17"/>
  <c r="R12"/>
  <c r="N17"/>
  <c r="AB25" i="40"/>
  <c r="AB26"/>
  <c r="AB29"/>
  <c r="R11" i="45"/>
  <c r="V16"/>
  <c r="N16"/>
  <c r="O22"/>
  <c r="W8"/>
  <c r="N11"/>
  <c r="R16"/>
  <c r="S21"/>
  <c r="S7"/>
  <c r="R25"/>
  <c r="V26"/>
  <c r="N26"/>
  <c r="R27"/>
  <c r="V28"/>
  <c r="N28"/>
  <c r="R29"/>
  <c r="V30"/>
  <c r="N30"/>
  <c r="R31"/>
  <c r="V32"/>
  <c r="N32"/>
  <c r="N12"/>
  <c r="S6"/>
  <c r="V25"/>
  <c r="N25"/>
  <c r="R26"/>
  <c r="V27"/>
  <c r="N27"/>
  <c r="R28"/>
  <c r="V29"/>
  <c r="N29"/>
  <c r="R30"/>
  <c r="V31"/>
  <c r="N31"/>
  <c r="R32"/>
  <c r="V17"/>
  <c r="W9"/>
  <c r="W22"/>
  <c r="S9"/>
  <c r="S8"/>
  <c r="O7"/>
  <c r="S14"/>
  <c r="O6"/>
  <c r="W24"/>
  <c r="S22"/>
  <c r="W7"/>
  <c r="S19"/>
  <c r="O13"/>
  <c r="W6"/>
  <c r="AB24" i="40"/>
  <c r="AB30"/>
  <c r="V9" i="45"/>
  <c r="N9"/>
  <c r="R24"/>
  <c r="V22"/>
  <c r="N22"/>
  <c r="R21"/>
  <c r="V8"/>
  <c r="N8"/>
  <c r="R7"/>
  <c r="V19"/>
  <c r="N19"/>
  <c r="R13"/>
  <c r="V14"/>
  <c r="N14"/>
  <c r="R6"/>
  <c r="V15"/>
  <c r="N15"/>
  <c r="R18"/>
  <c r="V20"/>
  <c r="W10"/>
  <c r="AB22" i="44"/>
  <c r="W12" i="45"/>
  <c r="O12"/>
  <c r="S17"/>
  <c r="R9"/>
  <c r="V24"/>
  <c r="N24"/>
  <c r="R22"/>
  <c r="V21"/>
  <c r="N21"/>
  <c r="R8"/>
  <c r="V7"/>
  <c r="N7"/>
  <c r="R19"/>
  <c r="V13"/>
  <c r="N13"/>
  <c r="R14"/>
  <c r="V6"/>
  <c r="N6"/>
  <c r="R15"/>
  <c r="V18"/>
  <c r="N18"/>
  <c r="R20"/>
  <c r="O10"/>
  <c r="AB31" i="40"/>
  <c r="N20" i="45"/>
  <c r="AB28" i="44"/>
  <c r="V23" i="45"/>
  <c r="AB23" i="40"/>
  <c r="AB27"/>
  <c r="AB11" i="44"/>
  <c r="AB16"/>
  <c r="AB14"/>
  <c r="AB13"/>
  <c r="AB7"/>
  <c r="AB9"/>
  <c r="AB18"/>
  <c r="AB19"/>
  <c r="AB20"/>
  <c r="AB21"/>
  <c r="AB23"/>
  <c r="AB24"/>
  <c r="AB25"/>
  <c r="AB26"/>
  <c r="AB27"/>
  <c r="AB29"/>
  <c r="AB30"/>
  <c r="AB31"/>
  <c r="AB32"/>
  <c r="AB11" i="45"/>
  <c r="AB29"/>
  <c r="AB28" i="40"/>
  <c r="AB32"/>
  <c r="AB16" i="45"/>
  <c r="S10"/>
  <c r="AB17" i="40"/>
  <c r="AB28" i="45"/>
  <c r="R23"/>
  <c r="V14" i="32"/>
  <c r="V41"/>
  <c r="W6"/>
  <c r="R40"/>
  <c r="V9"/>
  <c r="N21"/>
  <c r="N41"/>
  <c r="V11"/>
  <c r="R17"/>
  <c r="N7"/>
  <c r="V35"/>
  <c r="AB35" s="1"/>
  <c r="N23"/>
  <c r="S18"/>
  <c r="V42"/>
  <c r="V40"/>
  <c r="V38"/>
  <c r="N36"/>
  <c r="R15"/>
  <c r="AB15" s="1"/>
  <c r="R12"/>
  <c r="N17"/>
  <c r="N8"/>
  <c r="V22"/>
  <c r="W13"/>
  <c r="V13"/>
  <c r="N14"/>
  <c r="W9"/>
  <c r="O17"/>
  <c r="R22"/>
  <c r="N43"/>
  <c r="S13"/>
  <c r="N37"/>
  <c r="N19"/>
  <c r="R14"/>
  <c r="O8"/>
  <c r="R43"/>
  <c r="N10"/>
  <c r="R19"/>
  <c r="V8"/>
  <c r="R21"/>
  <c r="V16"/>
  <c r="N20"/>
  <c r="N22"/>
  <c r="W7"/>
  <c r="R24"/>
  <c r="R42"/>
  <c r="V12"/>
  <c r="S14"/>
  <c r="V36"/>
  <c r="N24"/>
  <c r="S7"/>
  <c r="O11"/>
  <c r="R9"/>
  <c r="R16"/>
  <c r="V18"/>
  <c r="V39"/>
  <c r="AB39" s="1"/>
  <c r="V7"/>
  <c r="R36"/>
  <c r="N18"/>
  <c r="O18"/>
  <c r="V43"/>
  <c r="AB17" i="44"/>
  <c r="AB6"/>
  <c r="O14" i="32"/>
  <c r="V20"/>
  <c r="V21"/>
  <c r="R18"/>
  <c r="V24"/>
  <c r="R37"/>
  <c r="R41"/>
  <c r="N16"/>
  <c r="R8"/>
  <c r="R38"/>
  <c r="V6"/>
  <c r="N12"/>
  <c r="AB21" i="40"/>
  <c r="AB22"/>
  <c r="AB33"/>
  <c r="O12" i="32"/>
  <c r="R23"/>
  <c r="W14"/>
  <c r="R7"/>
  <c r="V19"/>
  <c r="R11"/>
  <c r="N40"/>
  <c r="S12"/>
  <c r="N6"/>
  <c r="R10"/>
  <c r="R20"/>
  <c r="V37"/>
  <c r="V23"/>
  <c r="AB15" i="44"/>
  <c r="AB10"/>
  <c r="AB12"/>
  <c r="AB8"/>
  <c r="R6" i="43"/>
  <c r="AB6" s="1"/>
  <c r="A6" s="1"/>
  <c r="N7"/>
  <c r="V7"/>
  <c r="R8"/>
  <c r="AB8" s="1"/>
  <c r="A8" s="1"/>
  <c r="N9"/>
  <c r="V9"/>
  <c r="R10"/>
  <c r="AB10" s="1"/>
  <c r="A10" s="1"/>
  <c r="N11"/>
  <c r="V11"/>
  <c r="R12"/>
  <c r="AB12" s="1"/>
  <c r="A12" s="1"/>
  <c r="N13"/>
  <c r="V13"/>
  <c r="R14"/>
  <c r="AB14" s="1"/>
  <c r="A14" s="1"/>
  <c r="N15"/>
  <c r="V15"/>
  <c r="R16"/>
  <c r="AB16" s="1"/>
  <c r="A16" s="1"/>
  <c r="N17"/>
  <c r="V17"/>
  <c r="R18"/>
  <c r="AB18" s="1"/>
  <c r="A18" s="1"/>
  <c r="N19"/>
  <c r="V19"/>
  <c r="R20"/>
  <c r="AB20" s="1"/>
  <c r="A20" s="1"/>
  <c r="N21"/>
  <c r="V21"/>
  <c r="R22"/>
  <c r="AB22" s="1"/>
  <c r="A22" s="1"/>
  <c r="N23"/>
  <c r="V23"/>
  <c r="R24"/>
  <c r="AB24" s="1"/>
  <c r="A24" s="1"/>
  <c r="N25"/>
  <c r="V25"/>
  <c r="R26"/>
  <c r="AB26" s="1"/>
  <c r="A26" s="1"/>
  <c r="N27"/>
  <c r="V27"/>
  <c r="R28"/>
  <c r="AB28" s="1"/>
  <c r="A28" s="1"/>
  <c r="N29"/>
  <c r="V29"/>
  <c r="R30"/>
  <c r="AB30" s="1"/>
  <c r="A30" s="1"/>
  <c r="N31"/>
  <c r="V31"/>
  <c r="R32"/>
  <c r="AB32" s="1"/>
  <c r="A32" s="1"/>
  <c r="N33"/>
  <c r="AB33" s="1"/>
  <c r="A33" s="1"/>
  <c r="V10" i="45"/>
  <c r="N10"/>
  <c r="S23"/>
  <c r="R33"/>
  <c r="S8" i="40"/>
  <c r="AB8" s="1"/>
  <c r="W7"/>
  <c r="AB7" s="1"/>
  <c r="S6"/>
  <c r="AB6" s="1"/>
  <c r="W9"/>
  <c r="N16"/>
  <c r="AB16" s="1"/>
  <c r="R11"/>
  <c r="AB11" s="1"/>
  <c r="V19"/>
  <c r="N15"/>
  <c r="AB15" s="1"/>
  <c r="N12"/>
  <c r="AB12" s="1"/>
  <c r="N9"/>
  <c r="V13"/>
  <c r="AB13" s="1"/>
  <c r="R20"/>
  <c r="AB20" s="1"/>
  <c r="V18"/>
  <c r="AB18" s="1"/>
  <c r="R19"/>
  <c r="V14"/>
  <c r="AB14" s="1"/>
  <c r="R19" i="41"/>
  <c r="AB19" s="1"/>
  <c r="V21"/>
  <c r="N21"/>
  <c r="R13"/>
  <c r="AB13" s="1"/>
  <c r="V14"/>
  <c r="N14"/>
  <c r="R7"/>
  <c r="AB7" s="1"/>
  <c r="V9"/>
  <c r="N9"/>
  <c r="R8"/>
  <c r="AB8" s="1"/>
  <c r="V6"/>
  <c r="N6"/>
  <c r="R15"/>
  <c r="AB15" s="1"/>
  <c r="V20"/>
  <c r="N20"/>
  <c r="R17"/>
  <c r="AB17" s="1"/>
  <c r="V18"/>
  <c r="N18"/>
  <c r="R12"/>
  <c r="AB12" s="1"/>
  <c r="V10"/>
  <c r="N10"/>
  <c r="R16"/>
  <c r="AB16" s="1"/>
  <c r="V11"/>
  <c r="N11"/>
  <c r="R22"/>
  <c r="AB22" s="1"/>
  <c r="V23"/>
  <c r="N23"/>
  <c r="R24"/>
  <c r="AB24" s="1"/>
  <c r="V25"/>
  <c r="N25"/>
  <c r="R26"/>
  <c r="AB26" s="1"/>
  <c r="V27"/>
  <c r="N27"/>
  <c r="R28"/>
  <c r="AB28" s="1"/>
  <c r="V29"/>
  <c r="N29"/>
  <c r="R30"/>
  <c r="AB30" s="1"/>
  <c r="V31"/>
  <c r="N31"/>
  <c r="R32"/>
  <c r="AB32" s="1"/>
  <c r="V33"/>
  <c r="AB33" s="1"/>
  <c r="V32" i="42"/>
  <c r="AB32" s="1"/>
  <c r="R31"/>
  <c r="AB31" s="1"/>
  <c r="N30"/>
  <c r="AB30" s="1"/>
  <c r="V28"/>
  <c r="AB28" s="1"/>
  <c r="R27"/>
  <c r="AB27" s="1"/>
  <c r="N26"/>
  <c r="AB26" s="1"/>
  <c r="V24"/>
  <c r="AB24" s="1"/>
  <c r="R13"/>
  <c r="AB13" s="1"/>
  <c r="N14"/>
  <c r="V14"/>
  <c r="R9"/>
  <c r="AB9" s="1"/>
  <c r="N8"/>
  <c r="V8"/>
  <c r="R6"/>
  <c r="AB6" s="1"/>
  <c r="N10"/>
  <c r="V10"/>
  <c r="R12"/>
  <c r="AB12" s="1"/>
  <c r="N7"/>
  <c r="V7"/>
  <c r="R11"/>
  <c r="AB11" s="1"/>
  <c r="N15"/>
  <c r="V15"/>
  <c r="R16"/>
  <c r="AB16" s="1"/>
  <c r="N17"/>
  <c r="V17"/>
  <c r="R18"/>
  <c r="AB18" s="1"/>
  <c r="N19"/>
  <c r="V19"/>
  <c r="R20"/>
  <c r="AB20" s="1"/>
  <c r="N21"/>
  <c r="V21"/>
  <c r="R22"/>
  <c r="AB22" s="1"/>
  <c r="N23"/>
  <c r="V23"/>
  <c r="R10" i="45"/>
  <c r="W23"/>
  <c r="V33"/>
  <c r="AB31" l="1"/>
  <c r="AB30"/>
  <c r="AB27"/>
  <c r="AB25"/>
  <c r="AB32"/>
  <c r="AB26"/>
  <c r="AB19"/>
  <c r="AB21"/>
  <c r="AB15"/>
  <c r="AB22"/>
  <c r="AB17"/>
  <c r="AB13" i="32"/>
  <c r="AB13" i="45"/>
  <c r="AB7"/>
  <c r="AB8"/>
  <c r="AB18"/>
  <c r="AB6"/>
  <c r="AB24"/>
  <c r="AB12"/>
  <c r="AB14"/>
  <c r="AB42" i="32"/>
  <c r="AB19" i="42"/>
  <c r="AB10"/>
  <c r="AB27" i="43"/>
  <c r="A27" s="1"/>
  <c r="AB19"/>
  <c r="A19" s="1"/>
  <c r="AB11"/>
  <c r="A11" s="1"/>
  <c r="AB20" i="45"/>
  <c r="AB9"/>
  <c r="A8" i="44"/>
  <c r="AB6" i="32"/>
  <c r="AB16"/>
  <c r="AB29" i="41"/>
  <c r="AB11"/>
  <c r="AB11" i="32"/>
  <c r="AB22"/>
  <c r="AB6" i="41"/>
  <c r="AB23" i="42"/>
  <c r="AB15"/>
  <c r="AB14"/>
  <c r="AB31" i="43"/>
  <c r="A31" s="1"/>
  <c r="AB23"/>
  <c r="A23" s="1"/>
  <c r="AB15"/>
  <c r="A15" s="1"/>
  <c r="AB7"/>
  <c r="A7" s="1"/>
  <c r="AB40" i="32"/>
  <c r="AB38"/>
  <c r="AB9"/>
  <c r="AB25" i="41"/>
  <c r="AB18"/>
  <c r="AB14"/>
  <c r="AB19" i="40"/>
  <c r="A15" s="1"/>
  <c r="AB9"/>
  <c r="A13" i="44"/>
  <c r="AB33" i="45"/>
  <c r="A33" i="44"/>
  <c r="A17"/>
  <c r="A27"/>
  <c r="A20"/>
  <c r="A22"/>
  <c r="AB7" i="32"/>
  <c r="AB21"/>
  <c r="A29" i="44"/>
  <c r="A6"/>
  <c r="A23"/>
  <c r="AB21" i="42"/>
  <c r="AB7"/>
  <c r="AB31" i="41"/>
  <c r="AB23"/>
  <c r="AB20"/>
  <c r="AB21"/>
  <c r="AB10" i="45"/>
  <c r="AB29" i="43"/>
  <c r="A29" s="1"/>
  <c r="AB21"/>
  <c r="A21" s="1"/>
  <c r="AB13"/>
  <c r="A13" s="1"/>
  <c r="A15" i="44"/>
  <c r="AB12" i="32"/>
  <c r="AB18"/>
  <c r="A31" i="44"/>
  <c r="A21"/>
  <c r="A14"/>
  <c r="AB37" i="32"/>
  <c r="AB41"/>
  <c r="A30" i="44"/>
  <c r="A9"/>
  <c r="AB23" i="45"/>
  <c r="A10" i="44"/>
  <c r="A32"/>
  <c r="A24"/>
  <c r="A7"/>
  <c r="AB10" i="32"/>
  <c r="AB19"/>
  <c r="AB17"/>
  <c r="AB23"/>
  <c r="A18" i="44"/>
  <c r="A11"/>
  <c r="AB17" i="42"/>
  <c r="AB8"/>
  <c r="AB27" i="41"/>
  <c r="AB10"/>
  <c r="AB9"/>
  <c r="AB25" i="43"/>
  <c r="A25" s="1"/>
  <c r="AB17"/>
  <c r="A17" s="1"/>
  <c r="AB9"/>
  <c r="A9" s="1"/>
  <c r="A12" i="44"/>
  <c r="A28"/>
  <c r="A26"/>
  <c r="A19"/>
  <c r="AB24" i="32"/>
  <c r="AB20"/>
  <c r="AB43"/>
  <c r="AB14"/>
  <c r="AB8"/>
  <c r="AB36"/>
  <c r="A25" i="44"/>
  <c r="A16"/>
  <c r="A8" i="40" l="1"/>
  <c r="A11"/>
  <c r="A32"/>
  <c r="A27"/>
  <c r="A25"/>
  <c r="A33"/>
  <c r="A10"/>
  <c r="A29"/>
  <c r="A8" i="42"/>
  <c r="A21" i="40"/>
  <c r="A13"/>
  <c r="A17"/>
  <c r="A6"/>
  <c r="A9"/>
  <c r="A23" i="45"/>
  <c r="A30" i="40"/>
  <c r="A28"/>
  <c r="A10" i="42"/>
  <c r="A7" i="40"/>
  <c r="A18"/>
  <c r="A24"/>
  <c r="A20"/>
  <c r="A31"/>
  <c r="A19"/>
  <c r="A26"/>
  <c r="A23"/>
  <c r="A43" i="32"/>
  <c r="A22" i="40"/>
  <c r="A12"/>
  <c r="A14"/>
  <c r="A16"/>
  <c r="A16" i="42"/>
  <c r="A22" i="32"/>
  <c r="A20" i="42"/>
  <c r="A6"/>
  <c r="A22"/>
  <c r="A28"/>
  <c r="A19"/>
  <c r="A30"/>
  <c r="A26"/>
  <c r="A27"/>
  <c r="A25"/>
  <c r="A13"/>
  <c r="A18"/>
  <c r="A10" i="32"/>
  <c r="A31" i="42"/>
  <c r="A12"/>
  <c r="A11"/>
  <c r="A32"/>
  <c r="A9" i="41"/>
  <c r="A30"/>
  <c r="A23"/>
  <c r="A9" i="32"/>
  <c r="A39"/>
  <c r="A24" i="41"/>
  <c r="A6"/>
  <c r="A12" i="32"/>
  <c r="A13"/>
  <c r="A35"/>
  <c r="A40"/>
  <c r="A25" i="41"/>
  <c r="A28"/>
  <c r="A15" i="32"/>
  <c r="A13" i="41"/>
  <c r="A8" i="32"/>
  <c r="A24"/>
  <c r="A38"/>
  <c r="A10" i="41"/>
  <c r="A17" i="42"/>
  <c r="A17" i="32"/>
  <c r="A29" i="41"/>
  <c r="A16" i="32"/>
  <c r="A7" i="41"/>
  <c r="A31"/>
  <c r="A21" i="42"/>
  <c r="A16" i="41"/>
  <c r="A15" i="42"/>
  <c r="A33" i="41"/>
  <c r="A29" i="42"/>
  <c r="A8" i="41"/>
  <c r="A19"/>
  <c r="A22"/>
  <c r="A10" i="45"/>
  <c r="A9"/>
  <c r="A14"/>
  <c r="A6"/>
  <c r="A11"/>
  <c r="A27"/>
  <c r="A7"/>
  <c r="A19"/>
  <c r="A30"/>
  <c r="A12"/>
  <c r="A25"/>
  <c r="A21"/>
  <c r="A24"/>
  <c r="A28"/>
  <c r="A22"/>
  <c r="A18"/>
  <c r="A31"/>
  <c r="A16"/>
  <c r="A26"/>
  <c r="A17"/>
  <c r="A8"/>
  <c r="A13"/>
  <c r="A29"/>
  <c r="A15"/>
  <c r="A20"/>
  <c r="A32"/>
  <c r="A42" i="32"/>
  <c r="A17" i="41"/>
  <c r="A41" i="32"/>
  <c r="A21"/>
  <c r="A14" i="41"/>
  <c r="A14" i="32"/>
  <c r="A27" i="41"/>
  <c r="A19" i="32"/>
  <c r="A6"/>
  <c r="A32" i="41"/>
  <c r="A20"/>
  <c r="A36" i="32"/>
  <c r="A20"/>
  <c r="A15" i="41"/>
  <c r="A23" i="42"/>
  <c r="A23" i="32"/>
  <c r="A11" i="41"/>
  <c r="A9" i="42"/>
  <c r="A37" i="32"/>
  <c r="A18"/>
  <c r="A21" i="41"/>
  <c r="A26"/>
  <c r="A7" i="42"/>
  <c r="A7" i="32"/>
  <c r="A18" i="41"/>
  <c r="A14" i="42"/>
  <c r="A12" i="41"/>
  <c r="A33" i="42"/>
  <c r="A33" i="45"/>
  <c r="A11" i="32"/>
  <c r="A24" i="42"/>
</calcChain>
</file>

<file path=xl/sharedStrings.xml><?xml version="1.0" encoding="utf-8"?>
<sst xmlns="http://schemas.openxmlformats.org/spreadsheetml/2006/main" count="423" uniqueCount="112">
  <si>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</si>
  <si>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</si>
  <si>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</si>
  <si>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</si>
  <si>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</si>
  <si>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</si>
  <si>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</si>
  <si>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</si>
  <si>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</si>
  <si>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</si>
  <si>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</si>
  <si>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</si>
  <si>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</si>
  <si>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</si>
  <si>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</si>
  <si>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</si>
  <si>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</si>
  <si>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</si>
  <si>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</si>
  <si>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</si>
  <si>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</si>
  <si>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</si>
  <si>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</si>
  <si>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</si>
  <si>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</si>
  <si>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</si>
  <si>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</si>
  <si>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</si>
  <si>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</si>
  <si>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</si>
  <si>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</si>
  <si>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</si>
  <si>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</si>
  <si>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</si>
  <si>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</si>
  <si>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</si>
  <si>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</si>
  <si>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</si>
  <si>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</si>
  <si>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</si>
  <si>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</si>
  <si>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</si>
  <si>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</si>
  <si>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</si>
  <si>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</si>
  <si>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</si>
  <si>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</si>
  <si>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</si>
  <si>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</si>
  <si>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</si>
  <si>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</si>
  <si>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</si>
  <si>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Гаврилюк Олег/Gavriliuk Oleg</t>
  </si>
  <si>
    <t>Ткаченко Кирилл/Tkachenko Kirill</t>
  </si>
  <si>
    <t>Пикулин Павел/Pikulin Pavel</t>
  </si>
  <si>
    <t>Тыщенко Миша/Tishenko Misha</t>
  </si>
  <si>
    <t>Лига III-й сезон 25.04.2018 конфиг 4r</t>
  </si>
  <si>
    <t>Кочмарев Юра/ Kiocharev Ura</t>
  </si>
  <si>
    <t>Лига I-й сезон 10.04.2019 конфиг 4</t>
  </si>
  <si>
    <t>Родин Артем/ Rodin Artem</t>
  </si>
  <si>
    <t>Фалько Костя/Falko Konstantin</t>
  </si>
  <si>
    <t>Дио/Lysenskiy Denis</t>
  </si>
  <si>
    <t>Лабинский Коля/Labinskiy Nikolay</t>
  </si>
  <si>
    <t>Лантушенко Игорь/Lantushenko Igor</t>
  </si>
  <si>
    <t>Линнык Владимир/Linnyk Vlad</t>
  </si>
  <si>
    <t>Онащук Максим/Onaschuk Max</t>
  </si>
  <si>
    <t>Таблица рейтинга Лиги Чемпионов, 1-qй сезон 2019</t>
  </si>
  <si>
    <t>Лига I-й сезон 17.04.20189конфиг 10r</t>
  </si>
  <si>
    <t>Горошко Игорь/Goroshko Ihor</t>
  </si>
  <si>
    <t>Пикулин Паша/Pikulin Pavel</t>
  </si>
  <si>
    <t>Гутев Андрей/Gutev Andrey</t>
  </si>
  <si>
    <t>-</t>
  </si>
  <si>
    <t>Таволжан Виталий/Tavolgan Vitaliy</t>
  </si>
  <si>
    <t xml:space="preserve"> </t>
  </si>
  <si>
    <t>Терещенко Андрей/Tereschenko Andrey</t>
  </si>
  <si>
    <t>Бойко Роман/Boiko Roman</t>
  </si>
  <si>
    <t>Сомок Денис/Somok Denis</t>
  </si>
  <si>
    <t>Шиленко Александр/ Shylenko Aleksandr</t>
  </si>
  <si>
    <t>Якусик Дима/Yakusik Dmitriy</t>
  </si>
  <si>
    <t>Лига I-й сезон 24.04.2019 конфиг 2</t>
  </si>
  <si>
    <t>Лига I-й сезон 01.05.2019 конфиг 9</t>
  </si>
  <si>
    <t>Кочмарев Юра/ Kocharev Ura</t>
  </si>
  <si>
    <t>Лихошерст Леша/Lykhosherst Aleksey</t>
  </si>
  <si>
    <t>Муляр Андрей/Mular Andrew</t>
  </si>
  <si>
    <t>Гончаров Рома/Goncharov Roman</t>
  </si>
  <si>
    <t>Члечко Сергей/Chlechko Serhiy</t>
  </si>
  <si>
    <t>Якусик Саша/Yakusik Alex</t>
  </si>
  <si>
    <t>Весельский Александр/Veselskyi Aleksandr</t>
  </si>
  <si>
    <t>Лига I-й сезон 08.05.2018 конфиг 1</t>
  </si>
  <si>
    <t>Пархомчук Саша/Parhomchuk Aleksandr</t>
  </si>
  <si>
    <t>Лига I-й сезон 15.05.2019 конфиг 5r</t>
  </si>
  <si>
    <t>Гарачун Александр/Garachun Alexandr</t>
  </si>
  <si>
    <t>Golnder Brian</t>
  </si>
  <si>
    <t>Резанко Оля/Rezanko Olga</t>
  </si>
  <si>
    <t>Стефанович Миша/Stefanovich Mikhail</t>
  </si>
  <si>
    <t>Петушков Андрей / Petuskov Andrey</t>
  </si>
  <si>
    <t>Пикулин Паша / Pikulin Pavlo</t>
  </si>
  <si>
    <t>Стоцкий Андрей / Stotskyi Andrii</t>
  </si>
  <si>
    <t>Гаврилюк Олег / Gavriluk Oleg</t>
  </si>
  <si>
    <t>Ткаченко Кирилл / Tkachenko Kirill</t>
  </si>
  <si>
    <t>Якусик Дима / Yakusik Dmytro</t>
  </si>
  <si>
    <t>Онащук Максим / Onashchuk Maxim</t>
  </si>
  <si>
    <t>Муляр Андрей / Mular Andrew</t>
  </si>
  <si>
    <t>Лантушенко Игорь / Lantushenko Ihor</t>
  </si>
  <si>
    <t>Тыщенко Миша / Tishchenko Mikhail</t>
  </si>
  <si>
    <t>Кочмарев Юра / Kochmarev Yuriy</t>
  </si>
  <si>
    <t>Пархомчук Саша / Parhomchuk Aleksander</t>
  </si>
  <si>
    <t>Гарачун Александр / Garachun Alexander</t>
  </si>
  <si>
    <t>Резанко Оля / Rezanko Olga</t>
  </si>
  <si>
    <t>Goldner Brian</t>
  </si>
  <si>
    <t>Стефанович Миша / Stefanovich Mikhael</t>
  </si>
  <si>
    <t>Гончаров Рома/Honcharov Roman</t>
  </si>
</sst>
</file>

<file path=xl/styles.xml><?xml version="1.0" encoding="utf-8"?>
<styleSheet xmlns="http://schemas.openxmlformats.org/spreadsheetml/2006/main">
  <numFmts count="1">
    <numFmt numFmtId="164" formatCode="0.0"/>
  </numFmts>
  <fonts count="26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8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4" xfId="0" applyFont="1" applyBorder="1" applyAlignment="1"/>
    <xf numFmtId="0" fontId="17" fillId="0" borderId="13" xfId="0" applyFont="1" applyFill="1" applyBorder="1"/>
    <xf numFmtId="0" fontId="20" fillId="4" borderId="13" xfId="0" applyFont="1" applyFill="1" applyBorder="1" applyAlignment="1"/>
    <xf numFmtId="0" fontId="11" fillId="0" borderId="68" xfId="0" applyFont="1" applyBorder="1" applyAlignment="1"/>
    <xf numFmtId="0" fontId="11" fillId="0" borderId="16" xfId="0" applyFont="1" applyBorder="1" applyAlignment="1"/>
    <xf numFmtId="0" fontId="11" fillId="0" borderId="9" xfId="0" applyFont="1" applyFill="1" applyBorder="1"/>
    <xf numFmtId="0" fontId="11" fillId="0" borderId="4" xfId="1" applyFont="1" applyBorder="1" applyAlignment="1">
      <alignment horizontal="left"/>
    </xf>
    <xf numFmtId="0" fontId="11" fillId="0" borderId="9" xfId="0" applyFont="1" applyBorder="1"/>
    <xf numFmtId="0" fontId="11" fillId="0" borderId="14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2" fillId="0" borderId="65" xfId="0" applyFont="1" applyFill="1" applyBorder="1"/>
    <xf numFmtId="0" fontId="11" fillId="0" borderId="68" xfId="0" applyFont="1" applyFill="1" applyBorder="1"/>
    <xf numFmtId="0" fontId="11" fillId="0" borderId="46" xfId="1" applyFont="1" applyBorder="1"/>
    <xf numFmtId="0" fontId="11" fillId="0" borderId="62" xfId="0" applyFont="1" applyBorder="1" applyAlignment="1"/>
    <xf numFmtId="0" fontId="11" fillId="4" borderId="16" xfId="0" applyFont="1" applyFill="1" applyBorder="1" applyAlignment="1"/>
    <xf numFmtId="0" fontId="11" fillId="0" borderId="13" xfId="0" applyFont="1" applyBorder="1" applyAlignment="1"/>
    <xf numFmtId="0" fontId="14" fillId="0" borderId="31" xfId="1" applyFont="1" applyBorder="1"/>
    <xf numFmtId="0" fontId="14" fillId="0" borderId="16" xfId="0" applyFont="1" applyBorder="1"/>
    <xf numFmtId="0" fontId="14" fillId="0" borderId="32" xfId="1" applyFont="1" applyBorder="1"/>
    <xf numFmtId="0" fontId="11" fillId="0" borderId="31" xfId="0" applyFont="1" applyFill="1" applyBorder="1"/>
    <xf numFmtId="0" fontId="11" fillId="0" borderId="65" xfId="0" applyFont="1" applyFill="1" applyBorder="1"/>
    <xf numFmtId="0" fontId="11" fillId="0" borderId="4" xfId="1" applyFont="1" applyBorder="1"/>
    <xf numFmtId="0" fontId="13" fillId="0" borderId="5" xfId="1" applyFont="1" applyBorder="1" applyAlignment="1">
      <alignment horizontal="center"/>
    </xf>
    <xf numFmtId="164" fontId="13" fillId="0" borderId="10" xfId="1" applyNumberFormat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1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6" sqref="H6"/>
    </sheetView>
  </sheetViews>
  <sheetFormatPr defaultColWidth="8.85546875" defaultRowHeight="12.75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384" t="s">
        <v>66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385" t="s">
        <v>0</v>
      </c>
      <c r="B3" s="387" t="s">
        <v>1</v>
      </c>
      <c r="C3" s="9">
        <v>1</v>
      </c>
      <c r="D3" s="10">
        <v>43565</v>
      </c>
      <c r="E3" s="9">
        <v>2</v>
      </c>
      <c r="F3" s="11">
        <v>43572</v>
      </c>
      <c r="G3" s="12">
        <v>3</v>
      </c>
      <c r="H3" s="10">
        <v>43579</v>
      </c>
      <c r="I3" s="13">
        <v>4</v>
      </c>
      <c r="J3" s="10">
        <v>43586</v>
      </c>
      <c r="K3" s="14">
        <v>5</v>
      </c>
      <c r="L3" s="15">
        <v>43593</v>
      </c>
      <c r="M3" s="14">
        <v>6</v>
      </c>
      <c r="N3" s="15">
        <v>43600</v>
      </c>
      <c r="O3" s="16">
        <v>7</v>
      </c>
      <c r="P3" s="15">
        <v>43383</v>
      </c>
      <c r="Q3" s="16">
        <v>8</v>
      </c>
      <c r="R3" s="17">
        <v>43390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>
      <c r="A4" s="386"/>
      <c r="B4" s="388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>
      <c r="A5" s="347">
        <f t="shared" ref="A5:A41" si="0">A4+1</f>
        <v>1</v>
      </c>
      <c r="B5" s="360" t="s">
        <v>54</v>
      </c>
      <c r="C5" s="31"/>
      <c r="D5" s="32">
        <f t="shared" ref="D5:D41" si="1">C5/3*10</f>
        <v>0</v>
      </c>
      <c r="E5" s="33">
        <v>53.6</v>
      </c>
      <c r="F5" s="32">
        <f t="shared" ref="F5:F41" si="2">IF(E5&gt;0,IF(D5&gt;0,(D5*C$3+E5*10/3)/E$3,E5*10/3*(1-0.1*C$3)),IF(D5&gt;10,D5*0.9,D5))</f>
        <v>160.79999999999998</v>
      </c>
      <c r="G5" s="31">
        <v>54.8</v>
      </c>
      <c r="H5" s="32">
        <f t="shared" ref="H5:H41" si="3">IF(G5&gt;0,IF(F5&gt;0,(F5*E$3+G5*10/3)/G$3,G5*10/3*(1-0.1*E$3)),IF(F5&gt;10,F5*0.9,F5))</f>
        <v>168.08888888888887</v>
      </c>
      <c r="I5" s="31">
        <v>63</v>
      </c>
      <c r="J5" s="32">
        <f t="shared" ref="J5:J41" si="4">IF(I5&gt;0,IF(H5&gt;0,(H5*G$3+I5*10/3)/I$3,I5*10/3*(1-0.1*G$3)),IF(H5&gt;10,H5*0.9,H5))</f>
        <v>178.56666666666666</v>
      </c>
      <c r="K5" s="86"/>
      <c r="L5" s="32">
        <f t="shared" ref="L5:L41" si="5">IF(K5&gt;0,IF(J5&gt;0,(J5*I$3+K5*10/3)/K$3,K5*10/3*(1-0.1*I$3)),IF(J5&gt;10,J5*0.9,J5))</f>
        <v>160.71</v>
      </c>
      <c r="M5" s="34">
        <v>50.8</v>
      </c>
      <c r="N5" s="32">
        <f t="shared" ref="N5:N41" si="6">IF(M5&gt;0,IF(L5&gt;0,(L5*K$3+M5*10/3)/M$3,M5*10/3*(1-0.1*K$3)),IF(L5&gt;10,L5*0.9,L5))</f>
        <v>162.14722222222224</v>
      </c>
      <c r="O5" s="35"/>
      <c r="P5" s="32">
        <f t="shared" ref="P5:P41" si="7">IF(O5&gt;0,IF(N5&gt;0,(N5*M$3+O5*10/3)/O$3,O5*10/3*(1-0.1*M$3)),IF(N5&gt;10,N5*0.9,N5))</f>
        <v>145.93250000000003</v>
      </c>
      <c r="Q5" s="34"/>
      <c r="R5" s="32">
        <f t="shared" ref="R5:R41" si="8">IF(Q5&gt;0,IF(P5&gt;0,(P5*O$3+Q5*10/3)/Q$3,Q5*10/3*(1-0.1*O$3)),IF(P5&gt;10,P5*0.9,P5))</f>
        <v>131.33925000000002</v>
      </c>
      <c r="S5" s="34"/>
      <c r="T5" s="36">
        <f t="shared" ref="T5:T41" si="9">IF(S5&gt;0,IF(R5&gt;0,(R5*Q$3+S5*10/3)/S$3,S5*10/3*(1-0.1*Q$3)),IF(R5&gt;10,R5*0.9,R5))</f>
        <v>118.20532500000002</v>
      </c>
      <c r="U5" s="37"/>
      <c r="V5" s="38">
        <f t="shared" ref="V5:V41" si="10">IF(U5&gt;0,IF(T5&gt;0,(T5*S$3+U5*10/3)/U$3,U5*10/3*(1-0.1*S$3)),IF(T5&gt;10,T5*0.9,T5))</f>
        <v>106.38479250000002</v>
      </c>
      <c r="W5" s="3"/>
      <c r="X5" s="3"/>
    </row>
    <row r="6" spans="1:24" ht="35.25">
      <c r="A6" s="83">
        <f t="shared" si="0"/>
        <v>2</v>
      </c>
      <c r="B6" s="279" t="s">
        <v>51</v>
      </c>
      <c r="C6" s="41">
        <v>41.8</v>
      </c>
      <c r="D6" s="42">
        <f t="shared" si="1"/>
        <v>139.33333333333331</v>
      </c>
      <c r="E6" s="43">
        <v>41</v>
      </c>
      <c r="F6" s="42">
        <f t="shared" si="2"/>
        <v>138</v>
      </c>
      <c r="G6" s="44">
        <v>47.1</v>
      </c>
      <c r="H6" s="42">
        <f t="shared" si="3"/>
        <v>144.33333333333334</v>
      </c>
      <c r="I6" s="41"/>
      <c r="J6" s="42">
        <f t="shared" si="4"/>
        <v>129.9</v>
      </c>
      <c r="K6" s="41">
        <v>55.5</v>
      </c>
      <c r="L6" s="42">
        <f t="shared" si="5"/>
        <v>140.92000000000002</v>
      </c>
      <c r="M6" s="44">
        <v>53.4</v>
      </c>
      <c r="N6" s="42">
        <f t="shared" si="6"/>
        <v>147.10000000000002</v>
      </c>
      <c r="O6" s="45"/>
      <c r="P6" s="46">
        <f t="shared" si="7"/>
        <v>132.39000000000001</v>
      </c>
      <c r="Q6" s="44"/>
      <c r="R6" s="46">
        <f t="shared" si="8"/>
        <v>119.15100000000001</v>
      </c>
      <c r="S6" s="44"/>
      <c r="T6" s="42">
        <f t="shared" si="9"/>
        <v>107.23590000000002</v>
      </c>
      <c r="U6" s="47"/>
      <c r="V6" s="48">
        <f t="shared" si="10"/>
        <v>96.512310000000014</v>
      </c>
      <c r="W6" s="3"/>
      <c r="X6" s="3"/>
    </row>
    <row r="7" spans="1:24" ht="35.25">
      <c r="A7" s="83">
        <f t="shared" si="0"/>
        <v>3</v>
      </c>
      <c r="B7" s="278" t="s">
        <v>45</v>
      </c>
      <c r="C7" s="41">
        <v>35.5</v>
      </c>
      <c r="D7" s="42">
        <f t="shared" si="1"/>
        <v>118.33333333333334</v>
      </c>
      <c r="E7" s="43">
        <v>39.5</v>
      </c>
      <c r="F7" s="42">
        <f t="shared" si="2"/>
        <v>125</v>
      </c>
      <c r="G7" s="41">
        <v>51.5</v>
      </c>
      <c r="H7" s="42">
        <f t="shared" si="3"/>
        <v>140.55555555555554</v>
      </c>
      <c r="I7" s="41">
        <v>47</v>
      </c>
      <c r="J7" s="42">
        <f t="shared" si="4"/>
        <v>144.58333333333331</v>
      </c>
      <c r="K7" s="41"/>
      <c r="L7" s="42">
        <f t="shared" si="5"/>
        <v>130.125</v>
      </c>
      <c r="M7" s="44">
        <v>55.1</v>
      </c>
      <c r="N7" s="42">
        <f t="shared" si="6"/>
        <v>139.04861111111111</v>
      </c>
      <c r="O7" s="45"/>
      <c r="P7" s="46">
        <f t="shared" si="7"/>
        <v>125.14375000000001</v>
      </c>
      <c r="Q7" s="44"/>
      <c r="R7" s="46">
        <f t="shared" si="8"/>
        <v>112.62937500000001</v>
      </c>
      <c r="S7" s="44"/>
      <c r="T7" s="49">
        <f t="shared" si="9"/>
        <v>101.36643750000002</v>
      </c>
      <c r="U7" s="47"/>
      <c r="V7" s="48">
        <f t="shared" si="10"/>
        <v>91.229793750000013</v>
      </c>
      <c r="W7" s="3"/>
      <c r="X7" s="3"/>
    </row>
    <row r="8" spans="1:24" ht="35.25">
      <c r="A8" s="83">
        <f t="shared" si="0"/>
        <v>4</v>
      </c>
      <c r="B8" s="349" t="s">
        <v>55</v>
      </c>
      <c r="C8" s="41">
        <v>31</v>
      </c>
      <c r="D8" s="42">
        <f t="shared" si="1"/>
        <v>103.33333333333334</v>
      </c>
      <c r="E8" s="43">
        <v>31.5</v>
      </c>
      <c r="F8" s="42">
        <f t="shared" si="2"/>
        <v>104.16666666666667</v>
      </c>
      <c r="G8" s="41">
        <v>41</v>
      </c>
      <c r="H8" s="42">
        <f t="shared" si="3"/>
        <v>115</v>
      </c>
      <c r="I8" s="41">
        <v>54</v>
      </c>
      <c r="J8" s="42">
        <f t="shared" si="4"/>
        <v>131.25</v>
      </c>
      <c r="K8" s="41">
        <v>56.9</v>
      </c>
      <c r="L8" s="42">
        <f t="shared" si="5"/>
        <v>142.93333333333334</v>
      </c>
      <c r="M8" s="44">
        <v>28.7</v>
      </c>
      <c r="N8" s="42">
        <f t="shared" si="6"/>
        <v>135.05555555555557</v>
      </c>
      <c r="O8" s="45"/>
      <c r="P8" s="46">
        <f t="shared" si="7"/>
        <v>121.55000000000001</v>
      </c>
      <c r="Q8" s="44"/>
      <c r="R8" s="46">
        <f t="shared" si="8"/>
        <v>109.39500000000001</v>
      </c>
      <c r="S8" s="44"/>
      <c r="T8" s="42">
        <f t="shared" si="9"/>
        <v>98.455500000000015</v>
      </c>
      <c r="U8" s="47"/>
      <c r="V8" s="48">
        <f t="shared" si="10"/>
        <v>88.609950000000012</v>
      </c>
      <c r="W8" s="3"/>
      <c r="X8" s="3"/>
    </row>
    <row r="9" spans="1:24" ht="36" thickBot="1">
      <c r="A9" s="348">
        <f t="shared" si="0"/>
        <v>5</v>
      </c>
      <c r="B9" s="365" t="s">
        <v>42</v>
      </c>
      <c r="C9" s="50">
        <v>36.200000000000003</v>
      </c>
      <c r="D9" s="51">
        <f t="shared" si="1"/>
        <v>120.66666666666669</v>
      </c>
      <c r="E9" s="52">
        <v>54</v>
      </c>
      <c r="F9" s="53">
        <f t="shared" si="2"/>
        <v>150.33333333333334</v>
      </c>
      <c r="G9" s="50">
        <v>44.1</v>
      </c>
      <c r="H9" s="53">
        <f t="shared" si="3"/>
        <v>149.22222222222223</v>
      </c>
      <c r="I9" s="54">
        <v>53.6</v>
      </c>
      <c r="J9" s="51">
        <f t="shared" si="4"/>
        <v>156.58333333333334</v>
      </c>
      <c r="K9" s="54"/>
      <c r="L9" s="51">
        <f t="shared" si="5"/>
        <v>140.92500000000001</v>
      </c>
      <c r="M9" s="55"/>
      <c r="N9" s="51">
        <f t="shared" si="6"/>
        <v>126.83250000000001</v>
      </c>
      <c r="O9" s="56"/>
      <c r="P9" s="46">
        <f t="shared" si="7"/>
        <v>114.14925000000001</v>
      </c>
      <c r="Q9" s="57"/>
      <c r="R9" s="49">
        <f t="shared" si="8"/>
        <v>102.73432500000001</v>
      </c>
      <c r="S9" s="55"/>
      <c r="T9" s="46">
        <f t="shared" si="9"/>
        <v>92.460892500000014</v>
      </c>
      <c r="U9" s="58"/>
      <c r="V9" s="59">
        <f t="shared" si="10"/>
        <v>83.214803250000017</v>
      </c>
      <c r="W9" s="3"/>
      <c r="X9" s="3"/>
    </row>
    <row r="10" spans="1:24" ht="35.25">
      <c r="A10" s="347">
        <f t="shared" si="0"/>
        <v>6</v>
      </c>
      <c r="B10" s="366" t="s">
        <v>52</v>
      </c>
      <c r="C10" s="31">
        <v>52.2</v>
      </c>
      <c r="D10" s="32">
        <f t="shared" si="1"/>
        <v>174.00000000000003</v>
      </c>
      <c r="E10" s="33">
        <v>41.3</v>
      </c>
      <c r="F10" s="32">
        <f t="shared" si="2"/>
        <v>155.83333333333334</v>
      </c>
      <c r="G10" s="31"/>
      <c r="H10" s="32">
        <f t="shared" si="3"/>
        <v>140.25</v>
      </c>
      <c r="I10" s="31"/>
      <c r="J10" s="32">
        <f t="shared" si="4"/>
        <v>126.22500000000001</v>
      </c>
      <c r="K10" s="31"/>
      <c r="L10" s="32">
        <f t="shared" si="5"/>
        <v>113.60250000000001</v>
      </c>
      <c r="M10" s="60">
        <v>43.1</v>
      </c>
      <c r="N10" s="46">
        <f t="shared" si="6"/>
        <v>118.61319444444445</v>
      </c>
      <c r="O10" s="35"/>
      <c r="P10" s="32">
        <f t="shared" si="7"/>
        <v>106.751875</v>
      </c>
      <c r="Q10" s="34"/>
      <c r="R10" s="32">
        <f t="shared" si="8"/>
        <v>96.076687500000006</v>
      </c>
      <c r="S10" s="60"/>
      <c r="T10" s="36">
        <f t="shared" si="9"/>
        <v>86.469018750000004</v>
      </c>
      <c r="U10" s="61"/>
      <c r="V10" s="38">
        <f t="shared" si="10"/>
        <v>77.822116875000006</v>
      </c>
      <c r="W10" s="3"/>
      <c r="X10" s="3"/>
    </row>
    <row r="11" spans="1:24" ht="35.25">
      <c r="A11" s="83">
        <f t="shared" si="0"/>
        <v>7</v>
      </c>
      <c r="B11" s="279" t="s">
        <v>78</v>
      </c>
      <c r="C11" s="41"/>
      <c r="D11" s="42">
        <f t="shared" si="1"/>
        <v>0</v>
      </c>
      <c r="E11" s="43"/>
      <c r="F11" s="42">
        <f t="shared" si="2"/>
        <v>0</v>
      </c>
      <c r="G11" s="41">
        <v>40.700000000000003</v>
      </c>
      <c r="H11" s="42">
        <f t="shared" si="3"/>
        <v>108.53333333333333</v>
      </c>
      <c r="I11" s="41">
        <v>35.299999999999997</v>
      </c>
      <c r="J11" s="42">
        <f t="shared" si="4"/>
        <v>110.81666666666668</v>
      </c>
      <c r="K11" s="41">
        <v>36</v>
      </c>
      <c r="L11" s="42">
        <f t="shared" si="5"/>
        <v>112.65333333333334</v>
      </c>
      <c r="M11" s="44">
        <v>37.1</v>
      </c>
      <c r="N11" s="42">
        <f t="shared" si="6"/>
        <v>114.48888888888888</v>
      </c>
      <c r="O11" s="45"/>
      <c r="P11" s="46">
        <f t="shared" si="7"/>
        <v>103.03999999999999</v>
      </c>
      <c r="Q11" s="44"/>
      <c r="R11" s="46">
        <f t="shared" si="8"/>
        <v>92.73599999999999</v>
      </c>
      <c r="S11" s="44"/>
      <c r="T11" s="42">
        <f t="shared" si="9"/>
        <v>83.462399999999988</v>
      </c>
      <c r="U11" s="47"/>
      <c r="V11" s="48">
        <f t="shared" si="10"/>
        <v>75.116159999999994</v>
      </c>
      <c r="W11" s="3"/>
      <c r="X11" s="3"/>
    </row>
    <row r="12" spans="1:24" ht="35.25">
      <c r="A12" s="83">
        <f t="shared" si="0"/>
        <v>8</v>
      </c>
      <c r="B12" s="280" t="s">
        <v>43</v>
      </c>
      <c r="C12" s="41">
        <v>33.9</v>
      </c>
      <c r="D12" s="42">
        <f t="shared" si="1"/>
        <v>112.99999999999999</v>
      </c>
      <c r="E12" s="43">
        <v>26.2</v>
      </c>
      <c r="F12" s="42">
        <f t="shared" si="2"/>
        <v>100.16666666666666</v>
      </c>
      <c r="G12" s="41"/>
      <c r="H12" s="42">
        <f t="shared" si="3"/>
        <v>90.149999999999991</v>
      </c>
      <c r="I12" s="41">
        <v>34</v>
      </c>
      <c r="J12" s="42">
        <f t="shared" si="4"/>
        <v>95.945833333333326</v>
      </c>
      <c r="K12" s="41">
        <v>40.1</v>
      </c>
      <c r="L12" s="42">
        <f t="shared" si="5"/>
        <v>103.48999999999998</v>
      </c>
      <c r="M12" s="44">
        <v>45.5</v>
      </c>
      <c r="N12" s="42">
        <f t="shared" si="6"/>
        <v>111.51944444444443</v>
      </c>
      <c r="O12" s="45"/>
      <c r="P12" s="46">
        <f t="shared" si="7"/>
        <v>100.36749999999999</v>
      </c>
      <c r="Q12" s="44"/>
      <c r="R12" s="46">
        <f t="shared" si="8"/>
        <v>90.330749999999995</v>
      </c>
      <c r="S12" s="44"/>
      <c r="T12" s="49">
        <f t="shared" si="9"/>
        <v>81.297674999999998</v>
      </c>
      <c r="U12" s="47"/>
      <c r="V12" s="48">
        <f t="shared" si="10"/>
        <v>73.167907499999998</v>
      </c>
      <c r="W12" s="3"/>
      <c r="X12" s="3"/>
    </row>
    <row r="13" spans="1:24" ht="35.25">
      <c r="A13" s="83">
        <f t="shared" si="0"/>
        <v>9</v>
      </c>
      <c r="B13" s="363" t="s">
        <v>53</v>
      </c>
      <c r="C13" s="41">
        <v>40</v>
      </c>
      <c r="D13" s="42">
        <f t="shared" si="1"/>
        <v>133.33333333333334</v>
      </c>
      <c r="E13" s="43">
        <v>39.5</v>
      </c>
      <c r="F13" s="42">
        <f t="shared" si="2"/>
        <v>132.5</v>
      </c>
      <c r="G13" s="41">
        <v>40.299999999999997</v>
      </c>
      <c r="H13" s="42">
        <f t="shared" si="3"/>
        <v>133.11111111111111</v>
      </c>
      <c r="I13" s="41"/>
      <c r="J13" s="42">
        <f t="shared" si="4"/>
        <v>119.80000000000001</v>
      </c>
      <c r="K13" s="41"/>
      <c r="L13" s="42">
        <f t="shared" si="5"/>
        <v>107.82000000000001</v>
      </c>
      <c r="M13" s="44">
        <v>37.5</v>
      </c>
      <c r="N13" s="42">
        <f t="shared" si="6"/>
        <v>110.68333333333334</v>
      </c>
      <c r="O13" s="45"/>
      <c r="P13" s="46">
        <f t="shared" si="7"/>
        <v>99.615000000000009</v>
      </c>
      <c r="Q13" s="44"/>
      <c r="R13" s="46">
        <f t="shared" si="8"/>
        <v>89.653500000000008</v>
      </c>
      <c r="S13" s="44"/>
      <c r="T13" s="42">
        <f t="shared" si="9"/>
        <v>80.688150000000007</v>
      </c>
      <c r="U13" s="47"/>
      <c r="V13" s="48">
        <f t="shared" si="10"/>
        <v>72.619335000000007</v>
      </c>
      <c r="W13" s="3"/>
      <c r="X13" s="3"/>
    </row>
    <row r="14" spans="1:24" ht="36" thickBot="1">
      <c r="A14" s="348">
        <f t="shared" si="0"/>
        <v>10</v>
      </c>
      <c r="B14" s="370" t="s">
        <v>44</v>
      </c>
      <c r="C14" s="54"/>
      <c r="D14" s="51">
        <f t="shared" si="1"/>
        <v>0</v>
      </c>
      <c r="E14" s="383"/>
      <c r="F14" s="53">
        <f t="shared" si="2"/>
        <v>0</v>
      </c>
      <c r="G14" s="54"/>
      <c r="H14" s="51">
        <f t="shared" si="3"/>
        <v>0</v>
      </c>
      <c r="I14" s="54"/>
      <c r="J14" s="51">
        <f t="shared" si="4"/>
        <v>0</v>
      </c>
      <c r="K14" s="54">
        <v>55.2</v>
      </c>
      <c r="L14" s="51">
        <f t="shared" si="5"/>
        <v>110.39999999999999</v>
      </c>
      <c r="M14" s="55"/>
      <c r="N14" s="51">
        <f t="shared" si="6"/>
        <v>99.36</v>
      </c>
      <c r="O14" s="63"/>
      <c r="P14" s="46">
        <f t="shared" si="7"/>
        <v>89.424000000000007</v>
      </c>
      <c r="Q14" s="55"/>
      <c r="R14" s="64">
        <f t="shared" si="8"/>
        <v>80.481600000000014</v>
      </c>
      <c r="S14" s="57"/>
      <c r="T14" s="46">
        <f t="shared" si="9"/>
        <v>72.433440000000019</v>
      </c>
      <c r="U14" s="65"/>
      <c r="V14" s="59">
        <f t="shared" si="10"/>
        <v>65.190096000000025</v>
      </c>
      <c r="W14" s="3"/>
      <c r="X14" s="3"/>
    </row>
    <row r="15" spans="1:24" ht="35.25">
      <c r="A15" s="347">
        <f t="shared" si="0"/>
        <v>11</v>
      </c>
      <c r="B15" s="371" t="s">
        <v>59</v>
      </c>
      <c r="C15" s="31">
        <v>19.399999999999999</v>
      </c>
      <c r="D15" s="32">
        <f t="shared" si="1"/>
        <v>64.666666666666657</v>
      </c>
      <c r="E15" s="31">
        <v>28</v>
      </c>
      <c r="F15" s="32">
        <f t="shared" si="2"/>
        <v>79</v>
      </c>
      <c r="G15" s="66">
        <v>27.6</v>
      </c>
      <c r="H15" s="46">
        <f t="shared" si="3"/>
        <v>83.333333333333329</v>
      </c>
      <c r="I15" s="73">
        <v>36</v>
      </c>
      <c r="J15" s="46">
        <f t="shared" si="4"/>
        <v>92.5</v>
      </c>
      <c r="K15" s="31">
        <v>41.5</v>
      </c>
      <c r="L15" s="32">
        <f t="shared" si="5"/>
        <v>101.66666666666667</v>
      </c>
      <c r="M15" s="60">
        <v>18</v>
      </c>
      <c r="N15" s="46">
        <f t="shared" si="6"/>
        <v>94.722222222222229</v>
      </c>
      <c r="O15" s="67"/>
      <c r="P15" s="32">
        <f t="shared" si="7"/>
        <v>85.250000000000014</v>
      </c>
      <c r="Q15" s="60"/>
      <c r="R15" s="46">
        <f t="shared" si="8"/>
        <v>76.725000000000009</v>
      </c>
      <c r="S15" s="34"/>
      <c r="T15" s="36">
        <f t="shared" si="9"/>
        <v>69.052500000000009</v>
      </c>
      <c r="U15" s="37"/>
      <c r="V15" s="38">
        <f t="shared" si="10"/>
        <v>62.147250000000007</v>
      </c>
      <c r="W15" s="3"/>
      <c r="X15" s="3"/>
    </row>
    <row r="16" spans="1:24" ht="35.25">
      <c r="A16" s="83">
        <f t="shared" si="0"/>
        <v>12</v>
      </c>
      <c r="B16" s="279" t="s">
        <v>44</v>
      </c>
      <c r="C16" s="41">
        <v>33.299999999999997</v>
      </c>
      <c r="D16" s="42">
        <f t="shared" si="1"/>
        <v>111</v>
      </c>
      <c r="E16" s="41">
        <v>45.4</v>
      </c>
      <c r="F16" s="42">
        <f t="shared" si="2"/>
        <v>131.16666666666669</v>
      </c>
      <c r="G16" s="44">
        <v>21.9</v>
      </c>
      <c r="H16" s="42">
        <f t="shared" si="3"/>
        <v>111.77777777777779</v>
      </c>
      <c r="I16" s="43"/>
      <c r="J16" s="42">
        <f t="shared" si="4"/>
        <v>100.60000000000001</v>
      </c>
      <c r="K16" s="41"/>
      <c r="L16" s="42">
        <f t="shared" si="5"/>
        <v>90.54</v>
      </c>
      <c r="M16" s="44">
        <v>30</v>
      </c>
      <c r="N16" s="42">
        <f t="shared" si="6"/>
        <v>92.116666666666674</v>
      </c>
      <c r="O16" s="45"/>
      <c r="P16" s="46">
        <f t="shared" si="7"/>
        <v>82.905000000000015</v>
      </c>
      <c r="Q16" s="44"/>
      <c r="R16" s="46">
        <f t="shared" si="8"/>
        <v>74.614500000000021</v>
      </c>
      <c r="S16" s="44"/>
      <c r="T16" s="42">
        <f t="shared" si="9"/>
        <v>67.153050000000022</v>
      </c>
      <c r="U16" s="47"/>
      <c r="V16" s="48">
        <f t="shared" si="10"/>
        <v>60.437745000000021</v>
      </c>
      <c r="W16" s="3"/>
      <c r="X16" s="3"/>
    </row>
    <row r="17" spans="1:24" ht="35.25">
      <c r="A17" s="83">
        <f t="shared" si="0"/>
        <v>13</v>
      </c>
      <c r="B17" s="280" t="s">
        <v>61</v>
      </c>
      <c r="C17" s="41">
        <v>46.5</v>
      </c>
      <c r="D17" s="42">
        <f t="shared" si="1"/>
        <v>155</v>
      </c>
      <c r="E17" s="41">
        <v>37.700000000000003</v>
      </c>
      <c r="F17" s="42">
        <f t="shared" si="2"/>
        <v>140.33333333333334</v>
      </c>
      <c r="G17" s="41"/>
      <c r="H17" s="42">
        <f t="shared" si="3"/>
        <v>126.30000000000001</v>
      </c>
      <c r="I17" s="43"/>
      <c r="J17" s="42">
        <f t="shared" si="4"/>
        <v>113.67000000000002</v>
      </c>
      <c r="K17" s="41"/>
      <c r="L17" s="42">
        <f t="shared" si="5"/>
        <v>102.30300000000001</v>
      </c>
      <c r="M17" s="44"/>
      <c r="N17" s="42">
        <f t="shared" si="6"/>
        <v>92.072700000000012</v>
      </c>
      <c r="O17" s="45"/>
      <c r="P17" s="46">
        <f t="shared" si="7"/>
        <v>82.865430000000018</v>
      </c>
      <c r="Q17" s="44"/>
      <c r="R17" s="46">
        <f t="shared" si="8"/>
        <v>74.578887000000023</v>
      </c>
      <c r="S17" s="44"/>
      <c r="T17" s="49">
        <f t="shared" si="9"/>
        <v>67.120998300000025</v>
      </c>
      <c r="U17" s="47"/>
      <c r="V17" s="48">
        <f t="shared" si="10"/>
        <v>60.408898470000025</v>
      </c>
      <c r="W17" s="3"/>
      <c r="X17" s="3"/>
    </row>
    <row r="18" spans="1:24" ht="35.25">
      <c r="A18" s="83">
        <f t="shared" si="0"/>
        <v>14</v>
      </c>
      <c r="B18" s="278" t="s">
        <v>57</v>
      </c>
      <c r="C18" s="41">
        <v>15</v>
      </c>
      <c r="D18" s="42">
        <f t="shared" si="1"/>
        <v>50</v>
      </c>
      <c r="E18" s="41"/>
      <c r="F18" s="42">
        <f t="shared" si="2"/>
        <v>45</v>
      </c>
      <c r="G18" s="41">
        <v>31.2</v>
      </c>
      <c r="H18" s="42">
        <f t="shared" si="3"/>
        <v>64.666666666666671</v>
      </c>
      <c r="I18" s="43">
        <v>28</v>
      </c>
      <c r="J18" s="42">
        <f t="shared" si="4"/>
        <v>71.833333333333329</v>
      </c>
      <c r="K18" s="41">
        <v>43.8</v>
      </c>
      <c r="L18" s="42">
        <f t="shared" si="5"/>
        <v>86.666666666666657</v>
      </c>
      <c r="M18" s="44">
        <v>28.5</v>
      </c>
      <c r="N18" s="42">
        <f t="shared" si="6"/>
        <v>88.055555555555543</v>
      </c>
      <c r="O18" s="45"/>
      <c r="P18" s="46">
        <f t="shared" si="7"/>
        <v>79.249999999999986</v>
      </c>
      <c r="Q18" s="44"/>
      <c r="R18" s="46">
        <f t="shared" si="8"/>
        <v>71.324999999999989</v>
      </c>
      <c r="S18" s="44"/>
      <c r="T18" s="42">
        <f t="shared" si="9"/>
        <v>64.192499999999995</v>
      </c>
      <c r="U18" s="47"/>
      <c r="V18" s="48">
        <f t="shared" si="10"/>
        <v>57.773249999999997</v>
      </c>
      <c r="W18" s="3"/>
      <c r="X18" s="3"/>
    </row>
    <row r="19" spans="1:24" ht="36" thickBot="1">
      <c r="A19" s="348">
        <f t="shared" si="0"/>
        <v>15</v>
      </c>
      <c r="B19" s="367" t="s">
        <v>63</v>
      </c>
      <c r="C19" s="54">
        <v>40.700000000000003</v>
      </c>
      <c r="D19" s="51">
        <f t="shared" si="1"/>
        <v>135.66666666666669</v>
      </c>
      <c r="E19" s="54">
        <v>18.899999999999999</v>
      </c>
      <c r="F19" s="51">
        <f t="shared" si="2"/>
        <v>99.333333333333343</v>
      </c>
      <c r="G19" s="57">
        <v>31.2</v>
      </c>
      <c r="H19" s="53">
        <f t="shared" si="3"/>
        <v>100.8888888888889</v>
      </c>
      <c r="I19" s="52"/>
      <c r="J19" s="53">
        <f t="shared" si="4"/>
        <v>90.800000000000011</v>
      </c>
      <c r="K19" s="50"/>
      <c r="L19" s="53">
        <f t="shared" si="5"/>
        <v>81.720000000000013</v>
      </c>
      <c r="M19" s="57">
        <v>30.2</v>
      </c>
      <c r="N19" s="53">
        <f t="shared" si="6"/>
        <v>84.877777777777794</v>
      </c>
      <c r="O19" s="56"/>
      <c r="P19" s="46">
        <f t="shared" si="7"/>
        <v>76.390000000000015</v>
      </c>
      <c r="Q19" s="57"/>
      <c r="R19" s="49">
        <f t="shared" si="8"/>
        <v>68.751000000000019</v>
      </c>
      <c r="S19" s="55"/>
      <c r="T19" s="46">
        <f t="shared" si="9"/>
        <v>61.875900000000016</v>
      </c>
      <c r="U19" s="58"/>
      <c r="V19" s="59">
        <f t="shared" si="10"/>
        <v>55.688310000000016</v>
      </c>
      <c r="W19" s="3"/>
      <c r="X19" s="3"/>
    </row>
    <row r="20" spans="1:24" ht="35.25">
      <c r="A20" s="347">
        <f t="shared" si="0"/>
        <v>16</v>
      </c>
      <c r="B20" s="368" t="s">
        <v>83</v>
      </c>
      <c r="C20" s="31"/>
      <c r="D20" s="32">
        <f t="shared" si="1"/>
        <v>0</v>
      </c>
      <c r="E20" s="33"/>
      <c r="F20" s="32">
        <f t="shared" si="2"/>
        <v>0</v>
      </c>
      <c r="G20" s="34"/>
      <c r="H20" s="32">
        <f t="shared" si="3"/>
        <v>0</v>
      </c>
      <c r="I20" s="31"/>
      <c r="J20" s="32">
        <f t="shared" si="4"/>
        <v>0</v>
      </c>
      <c r="K20" s="31">
        <v>32</v>
      </c>
      <c r="L20" s="32">
        <f t="shared" si="5"/>
        <v>64</v>
      </c>
      <c r="M20" s="34">
        <v>32.4</v>
      </c>
      <c r="N20" s="32">
        <f t="shared" si="6"/>
        <v>71.333333333333329</v>
      </c>
      <c r="O20" s="35"/>
      <c r="P20" s="32">
        <f t="shared" si="7"/>
        <v>64.2</v>
      </c>
      <c r="Q20" s="34"/>
      <c r="R20" s="32">
        <f t="shared" si="8"/>
        <v>57.78</v>
      </c>
      <c r="S20" s="60"/>
      <c r="T20" s="36">
        <f t="shared" si="9"/>
        <v>52.002000000000002</v>
      </c>
      <c r="U20" s="61"/>
      <c r="V20" s="38">
        <f t="shared" si="10"/>
        <v>46.8018</v>
      </c>
      <c r="W20" s="3"/>
      <c r="X20" s="3"/>
    </row>
    <row r="21" spans="1:24" ht="35.25">
      <c r="A21" s="83">
        <f t="shared" si="0"/>
        <v>17</v>
      </c>
      <c r="B21" s="350" t="s">
        <v>86</v>
      </c>
      <c r="C21" s="41"/>
      <c r="D21" s="46">
        <f t="shared" si="1"/>
        <v>0</v>
      </c>
      <c r="E21" s="43"/>
      <c r="F21" s="42">
        <f t="shared" si="2"/>
        <v>0</v>
      </c>
      <c r="G21" s="41"/>
      <c r="H21" s="42">
        <f t="shared" si="3"/>
        <v>0</v>
      </c>
      <c r="I21" s="41"/>
      <c r="J21" s="42">
        <f t="shared" si="4"/>
        <v>0</v>
      </c>
      <c r="K21" s="44">
        <v>37.4</v>
      </c>
      <c r="L21" s="42">
        <f t="shared" si="5"/>
        <v>74.8</v>
      </c>
      <c r="M21" s="44"/>
      <c r="N21" s="42">
        <f t="shared" si="6"/>
        <v>67.319999999999993</v>
      </c>
      <c r="O21" s="45"/>
      <c r="P21" s="46">
        <f t="shared" si="7"/>
        <v>60.587999999999994</v>
      </c>
      <c r="Q21" s="44"/>
      <c r="R21" s="46">
        <f t="shared" si="8"/>
        <v>54.529199999999996</v>
      </c>
      <c r="S21" s="44"/>
      <c r="T21" s="42">
        <f t="shared" si="9"/>
        <v>49.076279999999997</v>
      </c>
      <c r="U21" s="47"/>
      <c r="V21" s="48">
        <f t="shared" si="10"/>
        <v>44.168652000000002</v>
      </c>
      <c r="W21" s="3"/>
      <c r="X21" s="3"/>
    </row>
    <row r="22" spans="1:24" ht="35.25">
      <c r="A22" s="83">
        <f t="shared" si="0"/>
        <v>18</v>
      </c>
      <c r="B22" s="350" t="s">
        <v>65</v>
      </c>
      <c r="C22" s="41">
        <v>25.7</v>
      </c>
      <c r="D22" s="42">
        <f t="shared" si="1"/>
        <v>85.666666666666657</v>
      </c>
      <c r="E22" s="43"/>
      <c r="F22" s="42">
        <f t="shared" si="2"/>
        <v>77.099999999999994</v>
      </c>
      <c r="G22" s="41"/>
      <c r="H22" s="42">
        <f t="shared" si="3"/>
        <v>69.39</v>
      </c>
      <c r="I22" s="41"/>
      <c r="J22" s="42">
        <f t="shared" si="4"/>
        <v>62.451000000000001</v>
      </c>
      <c r="K22" s="44"/>
      <c r="L22" s="42">
        <f t="shared" si="5"/>
        <v>56.2059</v>
      </c>
      <c r="M22" s="44">
        <v>35.299999999999997</v>
      </c>
      <c r="N22" s="42">
        <f t="shared" si="6"/>
        <v>66.449361111111116</v>
      </c>
      <c r="O22" s="45"/>
      <c r="P22" s="46">
        <f t="shared" si="7"/>
        <v>59.804425000000009</v>
      </c>
      <c r="Q22" s="44"/>
      <c r="R22" s="46">
        <f t="shared" si="8"/>
        <v>53.823982500000007</v>
      </c>
      <c r="S22" s="44"/>
      <c r="T22" s="49">
        <f t="shared" si="9"/>
        <v>48.441584250000005</v>
      </c>
      <c r="U22" s="47"/>
      <c r="V22" s="48">
        <f t="shared" si="10"/>
        <v>43.597425825000009</v>
      </c>
      <c r="W22" s="3"/>
      <c r="X22" s="3"/>
    </row>
    <row r="23" spans="1:24" ht="35.25">
      <c r="A23" s="83">
        <f t="shared" si="0"/>
        <v>19</v>
      </c>
      <c r="B23" s="350" t="s">
        <v>85</v>
      </c>
      <c r="C23" s="41"/>
      <c r="D23" s="42">
        <f t="shared" si="1"/>
        <v>0</v>
      </c>
      <c r="E23" s="43"/>
      <c r="F23" s="42">
        <f t="shared" si="2"/>
        <v>0</v>
      </c>
      <c r="G23" s="41"/>
      <c r="H23" s="42">
        <f t="shared" si="3"/>
        <v>0</v>
      </c>
      <c r="I23" s="47"/>
      <c r="J23" s="42">
        <f t="shared" si="4"/>
        <v>0</v>
      </c>
      <c r="K23" s="41">
        <v>34</v>
      </c>
      <c r="L23" s="42">
        <f t="shared" si="5"/>
        <v>68</v>
      </c>
      <c r="M23" s="44"/>
      <c r="N23" s="42">
        <f t="shared" si="6"/>
        <v>61.2</v>
      </c>
      <c r="O23" s="45"/>
      <c r="P23" s="46">
        <f t="shared" si="7"/>
        <v>55.080000000000005</v>
      </c>
      <c r="Q23" s="44"/>
      <c r="R23" s="46">
        <f t="shared" si="8"/>
        <v>49.572000000000003</v>
      </c>
      <c r="S23" s="44"/>
      <c r="T23" s="42">
        <f t="shared" si="9"/>
        <v>44.614800000000002</v>
      </c>
      <c r="U23" s="47"/>
      <c r="V23" s="48">
        <f t="shared" si="10"/>
        <v>40.153320000000001</v>
      </c>
      <c r="W23" s="3"/>
      <c r="X23" s="3"/>
    </row>
    <row r="24" spans="1:24" ht="36" thickBot="1">
      <c r="A24" s="348">
        <f t="shared" si="0"/>
        <v>20</v>
      </c>
      <c r="B24" s="376" t="s">
        <v>62</v>
      </c>
      <c r="C24" s="54">
        <v>30</v>
      </c>
      <c r="D24" s="51">
        <f t="shared" si="1"/>
        <v>100</v>
      </c>
      <c r="E24" s="71"/>
      <c r="F24" s="51">
        <f t="shared" si="2"/>
        <v>90</v>
      </c>
      <c r="G24" s="54"/>
      <c r="H24" s="51">
        <f t="shared" si="3"/>
        <v>81</v>
      </c>
      <c r="I24" s="54"/>
      <c r="J24" s="51">
        <f t="shared" si="4"/>
        <v>72.900000000000006</v>
      </c>
      <c r="K24" s="54"/>
      <c r="L24" s="51">
        <f t="shared" si="5"/>
        <v>65.610000000000014</v>
      </c>
      <c r="M24" s="55"/>
      <c r="N24" s="51">
        <f t="shared" si="6"/>
        <v>59.049000000000014</v>
      </c>
      <c r="O24" s="63"/>
      <c r="P24" s="46">
        <f t="shared" si="7"/>
        <v>53.144100000000016</v>
      </c>
      <c r="Q24" s="55"/>
      <c r="R24" s="64">
        <f t="shared" si="8"/>
        <v>47.829690000000014</v>
      </c>
      <c r="S24" s="57"/>
      <c r="T24" s="46">
        <f t="shared" si="9"/>
        <v>43.046721000000012</v>
      </c>
      <c r="U24" s="65"/>
      <c r="V24" s="59">
        <f t="shared" si="10"/>
        <v>38.742048900000015</v>
      </c>
      <c r="W24" s="3"/>
      <c r="X24" s="3"/>
    </row>
    <row r="25" spans="1:24" ht="36" thickBot="1">
      <c r="A25" s="347">
        <f t="shared" si="0"/>
        <v>21</v>
      </c>
      <c r="B25" s="375" t="s">
        <v>60</v>
      </c>
      <c r="C25" s="33">
        <v>24.900000000000002</v>
      </c>
      <c r="D25" s="32">
        <f t="shared" si="1"/>
        <v>83</v>
      </c>
      <c r="E25" s="33">
        <v>27.7</v>
      </c>
      <c r="F25" s="369">
        <f t="shared" si="2"/>
        <v>87.666666666666657</v>
      </c>
      <c r="G25" s="34"/>
      <c r="H25" s="32">
        <f t="shared" si="3"/>
        <v>78.899999999999991</v>
      </c>
      <c r="I25" s="33"/>
      <c r="J25" s="32">
        <f t="shared" si="4"/>
        <v>71.009999999999991</v>
      </c>
      <c r="K25" s="31"/>
      <c r="L25" s="32">
        <f t="shared" si="5"/>
        <v>63.908999999999992</v>
      </c>
      <c r="M25" s="60"/>
      <c r="N25" s="46">
        <f t="shared" si="6"/>
        <v>57.518099999999997</v>
      </c>
      <c r="O25" s="67"/>
      <c r="P25" s="32">
        <f t="shared" si="7"/>
        <v>51.766289999999998</v>
      </c>
      <c r="Q25" s="60"/>
      <c r="R25" s="46">
        <f t="shared" si="8"/>
        <v>46.589661</v>
      </c>
      <c r="S25" s="34"/>
      <c r="T25" s="36">
        <f t="shared" si="9"/>
        <v>41.930694899999999</v>
      </c>
      <c r="U25" s="37"/>
      <c r="V25" s="38">
        <f t="shared" si="10"/>
        <v>37.73762541</v>
      </c>
      <c r="W25" s="3"/>
      <c r="X25" s="3"/>
    </row>
    <row r="26" spans="1:24" ht="35.25">
      <c r="A26" s="83">
        <f t="shared" si="0"/>
        <v>22</v>
      </c>
      <c r="B26" s="374" t="s">
        <v>84</v>
      </c>
      <c r="C26" s="43"/>
      <c r="D26" s="42">
        <f t="shared" si="1"/>
        <v>0</v>
      </c>
      <c r="E26" s="43"/>
      <c r="F26" s="42">
        <f t="shared" si="2"/>
        <v>0</v>
      </c>
      <c r="G26" s="41"/>
      <c r="H26" s="42">
        <f t="shared" si="3"/>
        <v>0</v>
      </c>
      <c r="I26" s="43"/>
      <c r="J26" s="42">
        <f t="shared" si="4"/>
        <v>0</v>
      </c>
      <c r="K26" s="41">
        <v>31.3</v>
      </c>
      <c r="L26" s="42">
        <f t="shared" si="5"/>
        <v>62.599999999999994</v>
      </c>
      <c r="M26" s="44"/>
      <c r="N26" s="42">
        <f t="shared" si="6"/>
        <v>56.339999999999996</v>
      </c>
      <c r="O26" s="45"/>
      <c r="P26" s="46">
        <f t="shared" si="7"/>
        <v>50.705999999999996</v>
      </c>
      <c r="Q26" s="44"/>
      <c r="R26" s="46">
        <f t="shared" si="8"/>
        <v>45.635399999999997</v>
      </c>
      <c r="S26" s="44"/>
      <c r="T26" s="42">
        <f t="shared" si="9"/>
        <v>41.071860000000001</v>
      </c>
      <c r="U26" s="47"/>
      <c r="V26" s="48">
        <f t="shared" si="10"/>
        <v>36.964674000000002</v>
      </c>
      <c r="W26" s="3"/>
      <c r="X26" s="3"/>
    </row>
    <row r="27" spans="1:24" ht="35.25">
      <c r="A27" s="83">
        <f t="shared" si="0"/>
        <v>23</v>
      </c>
      <c r="B27" s="350" t="s">
        <v>87</v>
      </c>
      <c r="C27" s="43"/>
      <c r="D27" s="42">
        <f t="shared" si="1"/>
        <v>0</v>
      </c>
      <c r="E27" s="43"/>
      <c r="F27" s="42">
        <f t="shared" si="2"/>
        <v>0</v>
      </c>
      <c r="G27" s="44"/>
      <c r="H27" s="42">
        <f t="shared" si="3"/>
        <v>0</v>
      </c>
      <c r="I27" s="43"/>
      <c r="J27" s="42">
        <f t="shared" si="4"/>
        <v>0</v>
      </c>
      <c r="K27" s="41">
        <v>30.5</v>
      </c>
      <c r="L27" s="42">
        <f t="shared" si="5"/>
        <v>61</v>
      </c>
      <c r="M27" s="44"/>
      <c r="N27" s="42">
        <f t="shared" si="6"/>
        <v>54.9</v>
      </c>
      <c r="O27" s="75"/>
      <c r="P27" s="46">
        <f t="shared" si="7"/>
        <v>49.41</v>
      </c>
      <c r="Q27" s="44"/>
      <c r="R27" s="46">
        <f t="shared" si="8"/>
        <v>44.469000000000001</v>
      </c>
      <c r="S27" s="44"/>
      <c r="T27" s="49">
        <f t="shared" si="9"/>
        <v>40.022100000000002</v>
      </c>
      <c r="U27" s="47"/>
      <c r="V27" s="48">
        <f t="shared" si="10"/>
        <v>36.019890000000004</v>
      </c>
      <c r="W27" s="3"/>
      <c r="X27" s="3"/>
    </row>
    <row r="28" spans="1:24" ht="35.25">
      <c r="A28" s="83">
        <f t="shared" si="0"/>
        <v>24</v>
      </c>
      <c r="B28" s="350" t="s">
        <v>68</v>
      </c>
      <c r="C28" s="43"/>
      <c r="D28" s="42">
        <f t="shared" si="1"/>
        <v>0</v>
      </c>
      <c r="E28" s="43">
        <v>27.5</v>
      </c>
      <c r="F28" s="42">
        <f t="shared" si="2"/>
        <v>82.5</v>
      </c>
      <c r="G28" s="41"/>
      <c r="H28" s="42">
        <f t="shared" si="3"/>
        <v>74.25</v>
      </c>
      <c r="I28" s="43"/>
      <c r="J28" s="42">
        <f t="shared" si="4"/>
        <v>66.825000000000003</v>
      </c>
      <c r="K28" s="41"/>
      <c r="L28" s="42">
        <f t="shared" si="5"/>
        <v>60.142500000000005</v>
      </c>
      <c r="M28" s="44"/>
      <c r="N28" s="42">
        <f t="shared" si="6"/>
        <v>54.128250000000008</v>
      </c>
      <c r="O28" s="45"/>
      <c r="P28" s="46">
        <f t="shared" si="7"/>
        <v>48.71542500000001</v>
      </c>
      <c r="Q28" s="44"/>
      <c r="R28" s="46">
        <f t="shared" si="8"/>
        <v>43.843882500000014</v>
      </c>
      <c r="S28" s="44"/>
      <c r="T28" s="42">
        <f t="shared" si="9"/>
        <v>39.459494250000013</v>
      </c>
      <c r="U28" s="47"/>
      <c r="V28" s="48">
        <f t="shared" si="10"/>
        <v>35.513544825000011</v>
      </c>
      <c r="W28" s="3"/>
      <c r="X28" s="3"/>
    </row>
    <row r="29" spans="1:24" ht="36" thickBot="1">
      <c r="A29" s="348">
        <f t="shared" si="0"/>
        <v>25</v>
      </c>
      <c r="B29" s="373" t="s">
        <v>77</v>
      </c>
      <c r="C29" s="71"/>
      <c r="D29" s="51">
        <f t="shared" si="1"/>
        <v>0</v>
      </c>
      <c r="E29" s="71"/>
      <c r="F29" s="51">
        <f t="shared" si="2"/>
        <v>0</v>
      </c>
      <c r="G29" s="54">
        <v>26.5</v>
      </c>
      <c r="H29" s="51">
        <f t="shared" si="3"/>
        <v>70.666666666666671</v>
      </c>
      <c r="I29" s="63"/>
      <c r="J29" s="51">
        <f t="shared" si="4"/>
        <v>63.600000000000009</v>
      </c>
      <c r="K29" s="55"/>
      <c r="L29" s="51">
        <f t="shared" si="5"/>
        <v>57.240000000000009</v>
      </c>
      <c r="M29" s="57"/>
      <c r="N29" s="53">
        <f t="shared" si="6"/>
        <v>51.516000000000012</v>
      </c>
      <c r="O29" s="56"/>
      <c r="P29" s="46">
        <f t="shared" si="7"/>
        <v>46.36440000000001</v>
      </c>
      <c r="Q29" s="57"/>
      <c r="R29" s="49">
        <f t="shared" si="8"/>
        <v>41.72796000000001</v>
      </c>
      <c r="S29" s="55"/>
      <c r="T29" s="46">
        <f t="shared" si="9"/>
        <v>37.555164000000012</v>
      </c>
      <c r="U29" s="58"/>
      <c r="V29" s="59">
        <f t="shared" si="10"/>
        <v>33.799647600000014</v>
      </c>
      <c r="W29" s="3"/>
      <c r="X29" s="3"/>
    </row>
    <row r="30" spans="1:24" ht="36" thickBot="1">
      <c r="A30" s="347">
        <f t="shared" si="0"/>
        <v>26</v>
      </c>
      <c r="B30" s="372" t="s">
        <v>72</v>
      </c>
      <c r="C30" s="382"/>
      <c r="D30" s="32">
        <f t="shared" si="1"/>
        <v>0</v>
      </c>
      <c r="E30" s="31">
        <v>25.7</v>
      </c>
      <c r="F30" s="32">
        <f t="shared" si="2"/>
        <v>77.100000000000009</v>
      </c>
      <c r="G30" s="31"/>
      <c r="H30" s="32">
        <f t="shared" si="3"/>
        <v>69.390000000000015</v>
      </c>
      <c r="I30" s="31"/>
      <c r="J30" s="32">
        <f t="shared" si="4"/>
        <v>62.451000000000015</v>
      </c>
      <c r="K30" s="31"/>
      <c r="L30" s="32">
        <f t="shared" si="5"/>
        <v>56.205900000000014</v>
      </c>
      <c r="M30" s="34"/>
      <c r="N30" s="42">
        <f t="shared" si="6"/>
        <v>50.585310000000014</v>
      </c>
      <c r="O30" s="35"/>
      <c r="P30" s="32">
        <f t="shared" si="7"/>
        <v>45.526779000000012</v>
      </c>
      <c r="Q30" s="34"/>
      <c r="R30" s="32">
        <f t="shared" si="8"/>
        <v>40.974101100000013</v>
      </c>
      <c r="S30" s="60"/>
      <c r="T30" s="36">
        <f t="shared" si="9"/>
        <v>36.876690990000014</v>
      </c>
      <c r="U30" s="61"/>
      <c r="V30" s="38">
        <f t="shared" si="10"/>
        <v>33.189021891000017</v>
      </c>
      <c r="W30" s="3"/>
      <c r="X30" s="3"/>
    </row>
    <row r="31" spans="1:24" ht="36" thickBot="1">
      <c r="A31" s="83">
        <f t="shared" si="0"/>
        <v>27</v>
      </c>
      <c r="B31" s="364" t="s">
        <v>82</v>
      </c>
      <c r="C31" s="43"/>
      <c r="D31" s="32">
        <f t="shared" si="1"/>
        <v>0</v>
      </c>
      <c r="E31" s="41"/>
      <c r="F31" s="32">
        <f t="shared" si="2"/>
        <v>0</v>
      </c>
      <c r="G31" s="41"/>
      <c r="H31" s="42">
        <f t="shared" si="3"/>
        <v>0</v>
      </c>
      <c r="I31" s="44">
        <v>26.5</v>
      </c>
      <c r="J31" s="42">
        <f t="shared" si="4"/>
        <v>61.833333333333329</v>
      </c>
      <c r="K31" s="41"/>
      <c r="L31" s="42">
        <f t="shared" si="5"/>
        <v>55.65</v>
      </c>
      <c r="M31" s="68"/>
      <c r="N31" s="42">
        <f t="shared" si="6"/>
        <v>50.085000000000001</v>
      </c>
      <c r="O31" s="75"/>
      <c r="P31" s="46">
        <f t="shared" si="7"/>
        <v>45.076500000000003</v>
      </c>
      <c r="Q31" s="44"/>
      <c r="R31" s="46">
        <f t="shared" si="8"/>
        <v>40.568850000000005</v>
      </c>
      <c r="S31" s="44"/>
      <c r="T31" s="42">
        <f t="shared" si="9"/>
        <v>36.511965000000004</v>
      </c>
      <c r="U31" s="47"/>
      <c r="V31" s="48">
        <f t="shared" si="10"/>
        <v>32.860768500000006</v>
      </c>
      <c r="W31" s="3"/>
      <c r="X31" s="3"/>
    </row>
    <row r="32" spans="1:24" ht="36" thickBot="1">
      <c r="A32" s="83">
        <f t="shared" si="0"/>
        <v>28</v>
      </c>
      <c r="B32" s="95" t="s">
        <v>74</v>
      </c>
      <c r="C32" s="43"/>
      <c r="D32" s="32">
        <f t="shared" si="1"/>
        <v>0</v>
      </c>
      <c r="E32" s="41"/>
      <c r="F32" s="32">
        <f t="shared" si="2"/>
        <v>0</v>
      </c>
      <c r="G32" s="41">
        <v>24.8</v>
      </c>
      <c r="H32" s="42">
        <f t="shared" si="3"/>
        <v>66.13333333333334</v>
      </c>
      <c r="I32" s="41"/>
      <c r="J32" s="42">
        <f t="shared" si="4"/>
        <v>59.52000000000001</v>
      </c>
      <c r="K32" s="41"/>
      <c r="L32" s="42">
        <f t="shared" si="5"/>
        <v>53.568000000000012</v>
      </c>
      <c r="M32" s="44"/>
      <c r="N32" s="42">
        <f t="shared" si="6"/>
        <v>48.211200000000012</v>
      </c>
      <c r="O32" s="45"/>
      <c r="P32" s="46">
        <f t="shared" si="7"/>
        <v>43.390080000000012</v>
      </c>
      <c r="Q32" s="44"/>
      <c r="R32" s="46">
        <f t="shared" si="8"/>
        <v>39.051072000000012</v>
      </c>
      <c r="S32" s="44"/>
      <c r="T32" s="49">
        <f t="shared" si="9"/>
        <v>35.145964800000009</v>
      </c>
      <c r="U32" s="47"/>
      <c r="V32" s="48">
        <f t="shared" si="10"/>
        <v>31.631368320000007</v>
      </c>
      <c r="W32" s="3"/>
      <c r="X32" s="3"/>
    </row>
    <row r="33" spans="1:24" ht="35.25">
      <c r="A33" s="83">
        <f t="shared" si="0"/>
        <v>29</v>
      </c>
      <c r="B33" s="377" t="s">
        <v>89</v>
      </c>
      <c r="C33" s="43"/>
      <c r="D33" s="32">
        <f t="shared" si="1"/>
        <v>0</v>
      </c>
      <c r="E33" s="41"/>
      <c r="F33" s="42">
        <f t="shared" si="2"/>
        <v>0</v>
      </c>
      <c r="G33" s="44"/>
      <c r="H33" s="42">
        <f t="shared" si="3"/>
        <v>0</v>
      </c>
      <c r="I33" s="68"/>
      <c r="J33" s="42">
        <f t="shared" si="4"/>
        <v>0</v>
      </c>
      <c r="K33" s="41"/>
      <c r="L33" s="42">
        <f t="shared" si="5"/>
        <v>0</v>
      </c>
      <c r="M33" s="44">
        <v>26.7</v>
      </c>
      <c r="N33" s="42">
        <f t="shared" si="6"/>
        <v>44.5</v>
      </c>
      <c r="O33" s="45"/>
      <c r="P33" s="46">
        <f t="shared" si="7"/>
        <v>40.050000000000004</v>
      </c>
      <c r="Q33" s="44"/>
      <c r="R33" s="46">
        <f t="shared" si="8"/>
        <v>36.045000000000002</v>
      </c>
      <c r="S33" s="44"/>
      <c r="T33" s="42">
        <f t="shared" si="9"/>
        <v>32.4405</v>
      </c>
      <c r="U33" s="47"/>
      <c r="V33" s="48">
        <f t="shared" si="10"/>
        <v>29.196450000000002</v>
      </c>
      <c r="W33" s="3"/>
      <c r="X33" s="3"/>
    </row>
    <row r="34" spans="1:24" ht="39.75" customHeight="1" thickBot="1">
      <c r="A34" s="348">
        <f t="shared" si="0"/>
        <v>30</v>
      </c>
      <c r="B34" s="379" t="s">
        <v>91</v>
      </c>
      <c r="C34" s="71"/>
      <c r="D34" s="51">
        <f t="shared" si="1"/>
        <v>0</v>
      </c>
      <c r="E34" s="54"/>
      <c r="F34" s="51">
        <f t="shared" si="2"/>
        <v>0</v>
      </c>
      <c r="G34" s="54"/>
      <c r="H34" s="51">
        <f t="shared" si="3"/>
        <v>0</v>
      </c>
      <c r="I34" s="54"/>
      <c r="J34" s="51">
        <f t="shared" si="4"/>
        <v>0</v>
      </c>
      <c r="K34" s="54"/>
      <c r="L34" s="51">
        <f t="shared" si="5"/>
        <v>0</v>
      </c>
      <c r="M34" s="55">
        <v>25.5</v>
      </c>
      <c r="N34" s="51">
        <f t="shared" si="6"/>
        <v>42.5</v>
      </c>
      <c r="O34" s="63"/>
      <c r="P34" s="46">
        <f t="shared" si="7"/>
        <v>38.25</v>
      </c>
      <c r="Q34" s="55"/>
      <c r="R34" s="64">
        <f t="shared" si="8"/>
        <v>34.425000000000004</v>
      </c>
      <c r="S34" s="57"/>
      <c r="T34" s="46">
        <f t="shared" si="9"/>
        <v>30.982500000000005</v>
      </c>
      <c r="U34" s="65"/>
      <c r="V34" s="59">
        <f t="shared" si="10"/>
        <v>27.884250000000005</v>
      </c>
      <c r="W34" s="3"/>
      <c r="X34" s="3"/>
    </row>
    <row r="35" spans="1:24" ht="36" thickBot="1">
      <c r="A35" s="347">
        <f t="shared" si="0"/>
        <v>31</v>
      </c>
      <c r="B35" s="378" t="s">
        <v>75</v>
      </c>
      <c r="C35" s="66"/>
      <c r="D35" s="64">
        <f t="shared" si="1"/>
        <v>0</v>
      </c>
      <c r="E35" s="66"/>
      <c r="F35" s="64">
        <f t="shared" si="2"/>
        <v>0</v>
      </c>
      <c r="G35" s="66">
        <v>21</v>
      </c>
      <c r="H35" s="46">
        <f t="shared" si="3"/>
        <v>56</v>
      </c>
      <c r="I35" s="66"/>
      <c r="J35" s="46">
        <f t="shared" si="4"/>
        <v>50.4</v>
      </c>
      <c r="K35" s="66"/>
      <c r="L35" s="46">
        <f t="shared" si="5"/>
        <v>45.36</v>
      </c>
      <c r="M35" s="66"/>
      <c r="N35" s="46">
        <f t="shared" si="6"/>
        <v>40.823999999999998</v>
      </c>
      <c r="O35" s="67"/>
      <c r="P35" s="32">
        <f t="shared" si="7"/>
        <v>36.741599999999998</v>
      </c>
      <c r="Q35" s="60"/>
      <c r="R35" s="46">
        <f t="shared" si="8"/>
        <v>33.067439999999998</v>
      </c>
      <c r="S35" s="34"/>
      <c r="T35" s="36">
        <f t="shared" si="9"/>
        <v>29.760695999999999</v>
      </c>
      <c r="U35" s="37"/>
      <c r="V35" s="38">
        <f t="shared" si="10"/>
        <v>26.784626400000001</v>
      </c>
      <c r="W35" s="3"/>
      <c r="X35" s="3"/>
    </row>
    <row r="36" spans="1:24" ht="36" thickBot="1">
      <c r="A36" s="83">
        <f t="shared" si="0"/>
        <v>32</v>
      </c>
      <c r="B36" s="364" t="s">
        <v>76</v>
      </c>
      <c r="C36" s="41"/>
      <c r="D36" s="51">
        <f t="shared" si="1"/>
        <v>0</v>
      </c>
      <c r="E36" s="41"/>
      <c r="F36" s="42">
        <f t="shared" si="2"/>
        <v>0</v>
      </c>
      <c r="G36" s="41">
        <v>20</v>
      </c>
      <c r="H36" s="42">
        <f t="shared" si="3"/>
        <v>53.333333333333343</v>
      </c>
      <c r="I36" s="41"/>
      <c r="J36" s="42">
        <f t="shared" si="4"/>
        <v>48.000000000000007</v>
      </c>
      <c r="K36" s="41"/>
      <c r="L36" s="46">
        <f t="shared" si="5"/>
        <v>43.20000000000001</v>
      </c>
      <c r="M36" s="44"/>
      <c r="N36" s="42">
        <f t="shared" si="6"/>
        <v>38.88000000000001</v>
      </c>
      <c r="O36" s="45"/>
      <c r="P36" s="46">
        <f t="shared" si="7"/>
        <v>34.992000000000012</v>
      </c>
      <c r="Q36" s="44"/>
      <c r="R36" s="46">
        <f t="shared" si="8"/>
        <v>31.49280000000001</v>
      </c>
      <c r="S36" s="44"/>
      <c r="T36" s="42">
        <f t="shared" si="9"/>
        <v>28.343520000000009</v>
      </c>
      <c r="U36" s="47"/>
      <c r="V36" s="48">
        <f t="shared" si="10"/>
        <v>25.50916800000001</v>
      </c>
      <c r="W36" s="3"/>
      <c r="X36" s="3"/>
    </row>
    <row r="37" spans="1:24" ht="36" thickBot="1">
      <c r="A37" s="83">
        <f t="shared" si="0"/>
        <v>33</v>
      </c>
      <c r="B37" s="280" t="s">
        <v>70</v>
      </c>
      <c r="C37" s="41"/>
      <c r="D37" s="51">
        <f t="shared" si="1"/>
        <v>0</v>
      </c>
      <c r="E37" s="41">
        <v>18</v>
      </c>
      <c r="F37" s="42">
        <f t="shared" si="2"/>
        <v>54</v>
      </c>
      <c r="G37" s="41"/>
      <c r="H37" s="42">
        <f t="shared" si="3"/>
        <v>48.6</v>
      </c>
      <c r="I37" s="44"/>
      <c r="J37" s="42">
        <f t="shared" si="4"/>
        <v>43.74</v>
      </c>
      <c r="K37" s="41"/>
      <c r="L37" s="46">
        <f t="shared" si="5"/>
        <v>39.366</v>
      </c>
      <c r="M37" s="44"/>
      <c r="N37" s="42">
        <f t="shared" si="6"/>
        <v>35.429400000000001</v>
      </c>
      <c r="O37" s="75"/>
      <c r="P37" s="46">
        <f t="shared" si="7"/>
        <v>31.886460000000003</v>
      </c>
      <c r="Q37" s="44"/>
      <c r="R37" s="46">
        <f t="shared" si="8"/>
        <v>28.697814000000005</v>
      </c>
      <c r="S37" s="44"/>
      <c r="T37" s="49">
        <f t="shared" si="9"/>
        <v>25.828032600000004</v>
      </c>
      <c r="U37" s="47"/>
      <c r="V37" s="48">
        <f t="shared" si="10"/>
        <v>23.245229340000005</v>
      </c>
      <c r="W37" s="3"/>
      <c r="X37" s="3"/>
    </row>
    <row r="38" spans="1:24" ht="35.25">
      <c r="A38" s="83">
        <f t="shared" si="0"/>
        <v>34</v>
      </c>
      <c r="B38" s="279" t="s">
        <v>93</v>
      </c>
      <c r="C38" s="41"/>
      <c r="D38" s="42">
        <f t="shared" si="1"/>
        <v>0</v>
      </c>
      <c r="E38" s="41"/>
      <c r="F38" s="42">
        <f t="shared" si="2"/>
        <v>0</v>
      </c>
      <c r="G38" s="41"/>
      <c r="H38" s="42">
        <f t="shared" si="3"/>
        <v>0</v>
      </c>
      <c r="I38" s="41"/>
      <c r="J38" s="42">
        <f t="shared" si="4"/>
        <v>0</v>
      </c>
      <c r="K38" s="41"/>
      <c r="L38" s="46">
        <f t="shared" si="5"/>
        <v>0</v>
      </c>
      <c r="M38" s="44">
        <v>18.2</v>
      </c>
      <c r="N38" s="42">
        <f t="shared" si="6"/>
        <v>30.333333333333332</v>
      </c>
      <c r="O38" s="45"/>
      <c r="P38" s="46">
        <f t="shared" si="7"/>
        <v>27.3</v>
      </c>
      <c r="Q38" s="44"/>
      <c r="R38" s="46">
        <f t="shared" si="8"/>
        <v>24.57</v>
      </c>
      <c r="S38" s="44"/>
      <c r="T38" s="42">
        <f t="shared" si="9"/>
        <v>22.113</v>
      </c>
      <c r="U38" s="47"/>
      <c r="V38" s="48">
        <f t="shared" si="10"/>
        <v>19.901700000000002</v>
      </c>
      <c r="W38" s="3"/>
      <c r="X38" s="3"/>
    </row>
    <row r="39" spans="1:24" ht="36" thickBot="1">
      <c r="A39" s="348">
        <f t="shared" si="0"/>
        <v>35</v>
      </c>
      <c r="B39" s="380" t="s">
        <v>92</v>
      </c>
      <c r="C39" s="115"/>
      <c r="D39" s="51">
        <f t="shared" si="1"/>
        <v>0</v>
      </c>
      <c r="E39" s="54"/>
      <c r="F39" s="51">
        <f t="shared" si="2"/>
        <v>0</v>
      </c>
      <c r="G39" s="54"/>
      <c r="H39" s="42">
        <f t="shared" si="3"/>
        <v>0</v>
      </c>
      <c r="I39" s="55"/>
      <c r="J39" s="42">
        <f t="shared" si="4"/>
        <v>0</v>
      </c>
      <c r="K39" s="54"/>
      <c r="L39" s="64">
        <f t="shared" si="5"/>
        <v>0</v>
      </c>
      <c r="M39" s="57">
        <v>16.399999999999999</v>
      </c>
      <c r="N39" s="53">
        <f t="shared" si="6"/>
        <v>27.333333333333332</v>
      </c>
      <c r="O39" s="56"/>
      <c r="P39" s="46">
        <f t="shared" si="7"/>
        <v>24.599999999999998</v>
      </c>
      <c r="Q39" s="57"/>
      <c r="R39" s="49">
        <f t="shared" si="8"/>
        <v>22.139999999999997</v>
      </c>
      <c r="S39" s="55"/>
      <c r="T39" s="46">
        <f t="shared" si="9"/>
        <v>19.925999999999998</v>
      </c>
      <c r="U39" s="58"/>
      <c r="V39" s="59">
        <f t="shared" si="10"/>
        <v>17.933399999999999</v>
      </c>
      <c r="W39" s="3"/>
      <c r="X39" s="3"/>
    </row>
    <row r="40" spans="1:24" ht="36" thickBot="1">
      <c r="A40" s="347">
        <f t="shared" si="0"/>
        <v>36</v>
      </c>
      <c r="B40" s="381" t="s">
        <v>94</v>
      </c>
      <c r="C40" s="31"/>
      <c r="D40" s="51">
        <f t="shared" si="1"/>
        <v>0</v>
      </c>
      <c r="E40" s="31"/>
      <c r="F40" s="51">
        <f t="shared" si="2"/>
        <v>0</v>
      </c>
      <c r="G40" s="31"/>
      <c r="H40" s="42">
        <f t="shared" si="3"/>
        <v>0</v>
      </c>
      <c r="I40" s="31"/>
      <c r="J40" s="42">
        <f t="shared" si="4"/>
        <v>0</v>
      </c>
      <c r="K40" s="31"/>
      <c r="L40" s="64">
        <f t="shared" si="5"/>
        <v>0</v>
      </c>
      <c r="M40" s="34">
        <v>15.2</v>
      </c>
      <c r="N40" s="32">
        <f t="shared" si="6"/>
        <v>25.333333333333332</v>
      </c>
      <c r="O40" s="34"/>
      <c r="P40" s="32">
        <f t="shared" si="7"/>
        <v>22.8</v>
      </c>
      <c r="Q40" s="34"/>
      <c r="R40" s="32">
        <f t="shared" si="8"/>
        <v>20.52</v>
      </c>
      <c r="S40" s="34"/>
      <c r="T40" s="36">
        <f t="shared" si="9"/>
        <v>18.468</v>
      </c>
      <c r="U40" s="37"/>
      <c r="V40" s="38">
        <f t="shared" si="10"/>
        <v>16.621200000000002</v>
      </c>
      <c r="W40" s="3"/>
      <c r="X40" s="3"/>
    </row>
    <row r="41" spans="1:24" ht="36" thickBot="1">
      <c r="A41" s="83">
        <f t="shared" si="0"/>
        <v>37</v>
      </c>
      <c r="B41" s="279" t="s">
        <v>64</v>
      </c>
      <c r="C41" s="41">
        <v>11.5</v>
      </c>
      <c r="D41" s="51">
        <f t="shared" si="1"/>
        <v>38.333333333333336</v>
      </c>
      <c r="E41" s="41"/>
      <c r="F41" s="51">
        <f t="shared" si="2"/>
        <v>34.5</v>
      </c>
      <c r="G41" s="41"/>
      <c r="H41" s="42">
        <f t="shared" si="3"/>
        <v>31.05</v>
      </c>
      <c r="I41" s="41"/>
      <c r="J41" s="42">
        <f t="shared" si="4"/>
        <v>27.945</v>
      </c>
      <c r="K41" s="41"/>
      <c r="L41" s="64">
        <f t="shared" si="5"/>
        <v>25.150500000000001</v>
      </c>
      <c r="M41" s="68"/>
      <c r="N41" s="42">
        <f t="shared" si="6"/>
        <v>22.635450000000002</v>
      </c>
      <c r="O41" s="44"/>
      <c r="P41" s="46">
        <f t="shared" si="7"/>
        <v>20.371905000000002</v>
      </c>
      <c r="Q41" s="44"/>
      <c r="R41" s="46">
        <f t="shared" si="8"/>
        <v>18.3347145</v>
      </c>
      <c r="S41" s="44"/>
      <c r="T41" s="42">
        <f t="shared" si="9"/>
        <v>16.501243049999999</v>
      </c>
      <c r="U41" s="47"/>
      <c r="V41" s="48">
        <f t="shared" si="10"/>
        <v>14.851118744999999</v>
      </c>
      <c r="W41" s="3"/>
      <c r="X41" s="3"/>
    </row>
    <row r="42" spans="1:24" ht="36" thickBot="1">
      <c r="A42" s="83">
        <f t="shared" ref="A42:A46" si="11">A41+1</f>
        <v>38</v>
      </c>
      <c r="B42" s="353"/>
      <c r="C42" s="41"/>
      <c r="D42" s="51">
        <f t="shared" ref="D42:D46" si="12">C42/3*10</f>
        <v>0</v>
      </c>
      <c r="E42" s="41"/>
      <c r="F42" s="51">
        <f t="shared" ref="F42:F52" si="13">IF(E42&gt;0,IF(D42&gt;0,(D42*C$3+E42*10/3)/E$3,E42*10/3*(1-0.1*C$3)),IF(D42&gt;10,D42*0.9,D42))</f>
        <v>0</v>
      </c>
      <c r="G42" s="41"/>
      <c r="H42" s="42">
        <f t="shared" ref="H42:H53" si="14">IF(G42&gt;0,IF(F42&gt;0,(F42*E$3+G42*10/3)/G$3,G42*10/3*(1-0.1*E$3)),IF(F42&gt;10,F42*0.9,F42))</f>
        <v>0</v>
      </c>
      <c r="I42" s="41"/>
      <c r="J42" s="42">
        <f t="shared" ref="J42:J53" si="15">IF(I42&gt;0,IF(H42&gt;0,(H42*G$3+I42*10/3)/I$3,I42*10/3*(1-0.1*G$3)),IF(H42&gt;10,H42*0.9,H42))</f>
        <v>0</v>
      </c>
      <c r="K42" s="41"/>
      <c r="L42" s="42">
        <f t="shared" ref="L42:L50" si="16">IF(K42&gt;0,IF(J42&gt;0,(J42*I$3+K42*10/3)/K$3,K42*10/3*(1-0.1*I$3)),IF(J42&gt;10,J42*0.9,J42))</f>
        <v>0</v>
      </c>
      <c r="M42" s="44"/>
      <c r="N42" s="42">
        <f t="shared" ref="N42:N43" si="17">IF(M42&gt;0,IF(L42&gt;0,(L42*K$3+M42*10/3)/M$3,M42*10/3*(1-0.1*K$3)),IF(L42&gt;10,L42*0.9,L42))</f>
        <v>0</v>
      </c>
      <c r="O42" s="44"/>
      <c r="P42" s="46">
        <f t="shared" ref="P42:P54" si="18">IF(O42&gt;0,IF(N42&gt;0,(N42*M$3+O42*10/3)/O$3,O42*10/3*(1-0.1*M$3)),IF(N42&gt;10,N42*0.9,N42))</f>
        <v>0</v>
      </c>
      <c r="Q42" s="44"/>
      <c r="R42" s="46">
        <f t="shared" ref="R42:R54" si="19">IF(Q42&gt;0,IF(P42&gt;0,(P42*O$3+Q42*10/3)/Q$3,Q42*10/3*(1-0.1*O$3)),IF(P42&gt;10,P42*0.9,P42))</f>
        <v>0</v>
      </c>
      <c r="S42" s="44"/>
      <c r="T42" s="49">
        <f t="shared" ref="T42:T53" si="20">IF(S42&gt;0,IF(R42&gt;0,(R42*Q$3+S42*10/3)/S$3,S42*10/3*(1-0.1*Q$3)),IF(R42&gt;10,R42*0.9,R42))</f>
        <v>0</v>
      </c>
      <c r="U42" s="47"/>
      <c r="V42" s="48">
        <f t="shared" ref="V42:V48" si="21">IF(U42&gt;0,IF(T42&gt;0,(T42*S$3+U42*10/3)/U$3,U42*10/3*(1-0.1*S$3)),IF(T42&gt;10,T42*0.9,T42))</f>
        <v>0</v>
      </c>
      <c r="W42" s="3"/>
      <c r="X42" s="3"/>
    </row>
    <row r="43" spans="1:24" ht="36" thickBot="1">
      <c r="A43" s="83">
        <f t="shared" si="11"/>
        <v>39</v>
      </c>
      <c r="B43" s="349"/>
      <c r="C43" s="41"/>
      <c r="D43" s="51">
        <f t="shared" si="12"/>
        <v>0</v>
      </c>
      <c r="E43" s="41"/>
      <c r="F43" s="51">
        <f t="shared" si="13"/>
        <v>0</v>
      </c>
      <c r="G43" s="41"/>
      <c r="H43" s="42">
        <f t="shared" si="14"/>
        <v>0</v>
      </c>
      <c r="I43" s="41"/>
      <c r="J43" s="42">
        <f t="shared" si="15"/>
        <v>0</v>
      </c>
      <c r="K43" s="44"/>
      <c r="L43" s="42">
        <f t="shared" si="16"/>
        <v>0</v>
      </c>
      <c r="M43" s="44"/>
      <c r="N43" s="42">
        <f t="shared" si="17"/>
        <v>0</v>
      </c>
      <c r="O43" s="44"/>
      <c r="P43" s="46">
        <f t="shared" si="18"/>
        <v>0</v>
      </c>
      <c r="Q43" s="44"/>
      <c r="R43" s="46">
        <f t="shared" si="19"/>
        <v>0</v>
      </c>
      <c r="S43" s="41"/>
      <c r="T43" s="42">
        <f t="shared" si="20"/>
        <v>0</v>
      </c>
      <c r="U43" s="47"/>
      <c r="V43" s="48">
        <f t="shared" si="21"/>
        <v>0</v>
      </c>
      <c r="W43" s="3"/>
      <c r="X43" s="3"/>
    </row>
    <row r="44" spans="1:24" ht="36" thickBot="1">
      <c r="A44" s="84">
        <f t="shared" si="11"/>
        <v>40</v>
      </c>
      <c r="B44" s="352"/>
      <c r="C44" s="54"/>
      <c r="D44" s="51">
        <f t="shared" si="12"/>
        <v>0</v>
      </c>
      <c r="E44" s="54"/>
      <c r="F44" s="51">
        <f t="shared" si="13"/>
        <v>0</v>
      </c>
      <c r="G44" s="54"/>
      <c r="H44" s="42">
        <f t="shared" si="14"/>
        <v>0</v>
      </c>
      <c r="I44" s="54"/>
      <c r="J44" s="42">
        <f t="shared" si="15"/>
        <v>0</v>
      </c>
      <c r="K44" s="357"/>
      <c r="L44" s="42">
        <f t="shared" si="16"/>
        <v>0</v>
      </c>
      <c r="M44" s="54"/>
      <c r="N44" s="42">
        <f t="shared" ref="N44:N53" si="22">IF(M44&gt;0,IF(L44&gt;0,(L44*K$3+M44*10/3)/M$3,M44*10/3*(1-0.1*K$3)),IF(L44&gt;10,L44*0.9,L44))</f>
        <v>0</v>
      </c>
      <c r="O44" s="55"/>
      <c r="P44" s="64">
        <f t="shared" si="18"/>
        <v>0</v>
      </c>
      <c r="Q44" s="55"/>
      <c r="R44" s="64">
        <f t="shared" si="19"/>
        <v>0</v>
      </c>
      <c r="S44" s="55"/>
      <c r="T44" s="64">
        <f t="shared" si="20"/>
        <v>0</v>
      </c>
      <c r="U44" s="58"/>
      <c r="V44" s="59">
        <f t="shared" si="21"/>
        <v>0</v>
      </c>
      <c r="W44" s="3"/>
      <c r="X44" s="3"/>
    </row>
    <row r="45" spans="1:24" s="82" customFormat="1" ht="36" thickBot="1">
      <c r="A45" s="346">
        <f t="shared" si="11"/>
        <v>41</v>
      </c>
      <c r="B45" s="354"/>
      <c r="C45" s="31"/>
      <c r="D45" s="51">
        <f t="shared" si="12"/>
        <v>0</v>
      </c>
      <c r="E45" s="31"/>
      <c r="F45" s="51">
        <f t="shared" si="13"/>
        <v>0</v>
      </c>
      <c r="G45" s="31"/>
      <c r="H45" s="42">
        <f t="shared" si="14"/>
        <v>0</v>
      </c>
      <c r="I45" s="31"/>
      <c r="J45" s="42">
        <f t="shared" si="15"/>
        <v>0</v>
      </c>
      <c r="K45" s="31"/>
      <c r="L45" s="42">
        <f t="shared" si="16"/>
        <v>0</v>
      </c>
      <c r="M45" s="60"/>
      <c r="N45" s="42">
        <f t="shared" si="22"/>
        <v>0</v>
      </c>
      <c r="O45" s="358"/>
      <c r="P45" s="32">
        <f t="shared" si="18"/>
        <v>0</v>
      </c>
      <c r="Q45" s="60"/>
      <c r="R45" s="46">
        <f t="shared" si="19"/>
        <v>0</v>
      </c>
      <c r="S45" s="34"/>
      <c r="T45" s="36">
        <f t="shared" si="20"/>
        <v>0</v>
      </c>
      <c r="U45" s="37"/>
      <c r="V45" s="38">
        <f t="shared" si="21"/>
        <v>0</v>
      </c>
    </row>
    <row r="46" spans="1:24" s="82" customFormat="1" ht="36" thickBot="1">
      <c r="A46" s="83">
        <f t="shared" si="11"/>
        <v>42</v>
      </c>
      <c r="B46" s="350"/>
      <c r="C46" s="41"/>
      <c r="D46" s="51">
        <f t="shared" si="12"/>
        <v>0</v>
      </c>
      <c r="E46" s="41"/>
      <c r="F46" s="51">
        <f t="shared" si="13"/>
        <v>0</v>
      </c>
      <c r="G46" s="41"/>
      <c r="H46" s="42">
        <f t="shared" si="14"/>
        <v>0</v>
      </c>
      <c r="I46" s="41"/>
      <c r="J46" s="42">
        <f t="shared" si="15"/>
        <v>0</v>
      </c>
      <c r="K46" s="41"/>
      <c r="L46" s="42">
        <f t="shared" si="16"/>
        <v>0</v>
      </c>
      <c r="M46" s="44"/>
      <c r="N46" s="42">
        <f t="shared" si="22"/>
        <v>0</v>
      </c>
      <c r="O46" s="45"/>
      <c r="P46" s="32">
        <f t="shared" si="18"/>
        <v>0</v>
      </c>
      <c r="Q46" s="44"/>
      <c r="R46" s="46">
        <f t="shared" si="19"/>
        <v>0</v>
      </c>
      <c r="S46" s="44"/>
      <c r="T46" s="42">
        <f t="shared" si="20"/>
        <v>0</v>
      </c>
      <c r="U46" s="47"/>
      <c r="V46" s="48">
        <f t="shared" si="21"/>
        <v>0</v>
      </c>
    </row>
    <row r="47" spans="1:24" s="82" customFormat="1" ht="36" thickBot="1">
      <c r="A47" s="83">
        <f>A46+1</f>
        <v>43</v>
      </c>
      <c r="B47" s="76"/>
      <c r="C47" s="77"/>
      <c r="D47" s="51">
        <f t="shared" ref="D47:D53" si="23">C47/3*10</f>
        <v>0</v>
      </c>
      <c r="E47" s="77"/>
      <c r="F47" s="51">
        <f t="shared" si="13"/>
        <v>0</v>
      </c>
      <c r="G47" s="41"/>
      <c r="H47" s="42">
        <f t="shared" si="14"/>
        <v>0</v>
      </c>
      <c r="I47" s="41"/>
      <c r="J47" s="42">
        <f t="shared" si="15"/>
        <v>0</v>
      </c>
      <c r="K47" s="41"/>
      <c r="L47" s="42">
        <f t="shared" si="16"/>
        <v>0</v>
      </c>
      <c r="M47" s="41"/>
      <c r="N47" s="42">
        <f t="shared" si="22"/>
        <v>0</v>
      </c>
      <c r="O47" s="75"/>
      <c r="P47" s="46">
        <f t="shared" si="18"/>
        <v>0</v>
      </c>
      <c r="Q47" s="44"/>
      <c r="R47" s="46">
        <f t="shared" si="19"/>
        <v>0</v>
      </c>
      <c r="S47" s="44"/>
      <c r="T47" s="49">
        <f t="shared" si="20"/>
        <v>0</v>
      </c>
      <c r="U47" s="47"/>
      <c r="V47" s="48">
        <f t="shared" si="21"/>
        <v>0</v>
      </c>
    </row>
    <row r="48" spans="1:24" s="82" customFormat="1" ht="36" thickBot="1">
      <c r="A48" s="83">
        <f>A47+1</f>
        <v>44</v>
      </c>
      <c r="B48" s="351"/>
      <c r="C48" s="41"/>
      <c r="D48" s="51">
        <f t="shared" si="23"/>
        <v>0</v>
      </c>
      <c r="E48" s="41"/>
      <c r="F48" s="51">
        <f t="shared" si="13"/>
        <v>0</v>
      </c>
      <c r="G48" s="44"/>
      <c r="H48" s="42">
        <f t="shared" si="14"/>
        <v>0</v>
      </c>
      <c r="I48" s="44"/>
      <c r="J48" s="42">
        <f t="shared" si="15"/>
        <v>0</v>
      </c>
      <c r="K48" s="41"/>
      <c r="L48" s="42">
        <f t="shared" si="16"/>
        <v>0</v>
      </c>
      <c r="M48" s="68"/>
      <c r="N48" s="42">
        <f t="shared" si="22"/>
        <v>0</v>
      </c>
      <c r="O48" s="45"/>
      <c r="P48" s="46">
        <f t="shared" si="18"/>
        <v>0</v>
      </c>
      <c r="Q48" s="44"/>
      <c r="R48" s="46">
        <f t="shared" si="19"/>
        <v>0</v>
      </c>
      <c r="S48" s="44"/>
      <c r="T48" s="42">
        <f t="shared" si="20"/>
        <v>0</v>
      </c>
      <c r="U48" s="47"/>
      <c r="V48" s="48">
        <f t="shared" si="21"/>
        <v>0</v>
      </c>
    </row>
    <row r="49" spans="1:24" s="82" customFormat="1" ht="36" thickBot="1">
      <c r="A49" s="84">
        <f>A48+1</f>
        <v>45</v>
      </c>
      <c r="B49" s="62"/>
      <c r="C49" s="54"/>
      <c r="D49" s="51">
        <f t="shared" si="23"/>
        <v>0</v>
      </c>
      <c r="E49" s="54"/>
      <c r="F49" s="51">
        <f t="shared" si="13"/>
        <v>0</v>
      </c>
      <c r="G49" s="54"/>
      <c r="H49" s="42">
        <f t="shared" si="14"/>
        <v>0</v>
      </c>
      <c r="I49" s="54"/>
      <c r="J49" s="42">
        <f t="shared" si="15"/>
        <v>0</v>
      </c>
      <c r="K49" s="54"/>
      <c r="L49" s="42">
        <f t="shared" si="16"/>
        <v>0</v>
      </c>
      <c r="M49" s="55"/>
      <c r="N49" s="42">
        <f t="shared" si="22"/>
        <v>0</v>
      </c>
      <c r="O49" s="359"/>
      <c r="P49" s="46">
        <f t="shared" si="18"/>
        <v>0</v>
      </c>
      <c r="Q49" s="50"/>
      <c r="R49" s="46">
        <f t="shared" si="19"/>
        <v>0</v>
      </c>
      <c r="S49" s="55"/>
      <c r="T49" s="46">
        <f t="shared" si="20"/>
        <v>0</v>
      </c>
      <c r="U49" s="58"/>
      <c r="V49" s="59">
        <f t="shared" ref="V49:V59" si="24">IF(U49&gt;0,IF(T49&gt;0,(T49*S$3+U49*10/3)/U$3,U49*10/3*(1-0.1*S$3)),IF(T49&gt;10,T49*0.9,T49))</f>
        <v>0</v>
      </c>
    </row>
    <row r="50" spans="1:24" s="87" customFormat="1" ht="36" thickBot="1">
      <c r="A50" s="30">
        <f>A49+1</f>
        <v>46</v>
      </c>
      <c r="B50" s="355"/>
      <c r="C50" s="33"/>
      <c r="D50" s="51">
        <f t="shared" si="23"/>
        <v>0</v>
      </c>
      <c r="E50" s="31"/>
      <c r="F50" s="51">
        <f t="shared" si="13"/>
        <v>0</v>
      </c>
      <c r="G50" s="34"/>
      <c r="H50" s="42">
        <f t="shared" si="14"/>
        <v>0</v>
      </c>
      <c r="I50" s="33"/>
      <c r="J50" s="42">
        <f t="shared" si="15"/>
        <v>0</v>
      </c>
      <c r="K50" s="31"/>
      <c r="L50" s="42">
        <f t="shared" si="16"/>
        <v>0</v>
      </c>
      <c r="M50" s="34"/>
      <c r="N50" s="42">
        <f t="shared" si="22"/>
        <v>0</v>
      </c>
      <c r="O50" s="34"/>
      <c r="P50" s="32">
        <f t="shared" si="18"/>
        <v>0</v>
      </c>
      <c r="Q50" s="34"/>
      <c r="R50" s="32">
        <f t="shared" si="19"/>
        <v>0</v>
      </c>
      <c r="S50" s="60"/>
      <c r="T50" s="36">
        <f t="shared" si="20"/>
        <v>0</v>
      </c>
      <c r="U50" s="61"/>
      <c r="V50" s="38">
        <f t="shared" si="24"/>
        <v>0</v>
      </c>
    </row>
    <row r="51" spans="1:24" s="87" customFormat="1" ht="36" thickBot="1">
      <c r="A51" s="39">
        <v>45</v>
      </c>
      <c r="B51" s="356"/>
      <c r="C51" s="43"/>
      <c r="D51" s="51">
        <f t="shared" si="23"/>
        <v>0</v>
      </c>
      <c r="E51" s="41"/>
      <c r="F51" s="51">
        <f t="shared" si="13"/>
        <v>0</v>
      </c>
      <c r="G51" s="41"/>
      <c r="H51" s="42">
        <f t="shared" si="14"/>
        <v>0</v>
      </c>
      <c r="I51" s="43"/>
      <c r="J51" s="42">
        <f t="shared" si="15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22"/>
        <v>0</v>
      </c>
      <c r="O51" s="44"/>
      <c r="P51" s="46">
        <f t="shared" si="18"/>
        <v>0</v>
      </c>
      <c r="Q51" s="44"/>
      <c r="R51" s="46">
        <f t="shared" si="19"/>
        <v>0</v>
      </c>
      <c r="S51" s="44"/>
      <c r="T51" s="42">
        <f t="shared" si="20"/>
        <v>0</v>
      </c>
      <c r="U51" s="47"/>
      <c r="V51" s="48">
        <f t="shared" si="24"/>
        <v>0</v>
      </c>
    </row>
    <row r="52" spans="1:24" s="87" customFormat="1" ht="36" thickBot="1">
      <c r="A52" s="39">
        <f t="shared" ref="A52:A59" si="25">A51+1</f>
        <v>46</v>
      </c>
      <c r="B52" s="76"/>
      <c r="C52" s="43"/>
      <c r="D52" s="51">
        <f t="shared" si="23"/>
        <v>0</v>
      </c>
      <c r="E52" s="77"/>
      <c r="F52" s="51">
        <f t="shared" si="13"/>
        <v>0</v>
      </c>
      <c r="G52" s="41"/>
      <c r="H52" s="42">
        <f t="shared" si="14"/>
        <v>0</v>
      </c>
      <c r="I52" s="43"/>
      <c r="J52" s="42">
        <f t="shared" si="15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22"/>
        <v>0</v>
      </c>
      <c r="O52" s="44"/>
      <c r="P52" s="46">
        <f t="shared" si="18"/>
        <v>0</v>
      </c>
      <c r="Q52" s="44"/>
      <c r="R52" s="46">
        <f t="shared" si="19"/>
        <v>0</v>
      </c>
      <c r="S52" s="44"/>
      <c r="T52" s="49">
        <f t="shared" si="20"/>
        <v>0</v>
      </c>
      <c r="U52" s="47"/>
      <c r="V52" s="48">
        <f t="shared" si="24"/>
        <v>0</v>
      </c>
    </row>
    <row r="53" spans="1:24" s="87" customFormat="1" ht="36" thickBot="1">
      <c r="A53" s="39">
        <f t="shared" si="25"/>
        <v>47</v>
      </c>
      <c r="B53" s="350"/>
      <c r="C53" s="43"/>
      <c r="D53" s="51">
        <f t="shared" si="23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4"/>
        <v>0</v>
      </c>
      <c r="I53" s="43"/>
      <c r="J53" s="42">
        <f t="shared" si="15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22"/>
        <v>0</v>
      </c>
      <c r="O53" s="68"/>
      <c r="P53" s="46">
        <f t="shared" si="18"/>
        <v>0</v>
      </c>
      <c r="Q53" s="44"/>
      <c r="R53" s="46">
        <f t="shared" si="19"/>
        <v>0</v>
      </c>
      <c r="S53" s="44"/>
      <c r="T53" s="42">
        <f t="shared" si="20"/>
        <v>0</v>
      </c>
      <c r="U53" s="47"/>
      <c r="V53" s="48">
        <f t="shared" si="24"/>
        <v>0</v>
      </c>
    </row>
    <row r="54" spans="1:24" s="87" customFormat="1" ht="36" hidden="1" thickBot="1">
      <c r="A54" s="70">
        <f t="shared" si="25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8"/>
        <v>0</v>
      </c>
      <c r="Q54" s="55"/>
      <c r="R54" s="64">
        <f t="shared" si="19"/>
        <v>0</v>
      </c>
      <c r="S54" s="57"/>
      <c r="T54" s="46">
        <f t="shared" ref="T54:T59" si="26">IF(S54&gt;0,IF(R54&gt;0,(R54*Q$3+S54*10/3)/S$3,S54*10/3*(1-0.1*Q$3)),IF(R54&gt;10,R54*0.9,R54))</f>
        <v>0</v>
      </c>
      <c r="U54" s="65"/>
      <c r="V54" s="59">
        <f t="shared" si="24"/>
        <v>0</v>
      </c>
    </row>
    <row r="55" spans="1:24" ht="35.25" hidden="1">
      <c r="A55" s="30">
        <f t="shared" si="25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6"/>
        <v>0</v>
      </c>
      <c r="U55" s="37"/>
      <c r="V55" s="38">
        <f t="shared" si="24"/>
        <v>0</v>
      </c>
      <c r="W55" s="3"/>
      <c r="X55" s="3"/>
    </row>
    <row r="56" spans="1:24" ht="35.25" hidden="1">
      <c r="A56" s="39">
        <f t="shared" si="25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6"/>
        <v>0</v>
      </c>
      <c r="U56" s="47"/>
      <c r="V56" s="48">
        <f t="shared" si="24"/>
        <v>0</v>
      </c>
      <c r="W56" s="3"/>
      <c r="X56" s="3"/>
    </row>
    <row r="57" spans="1:24" ht="35.25" hidden="1">
      <c r="A57" s="39">
        <f t="shared" si="25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6"/>
        <v>0</v>
      </c>
      <c r="U57" s="47"/>
      <c r="V57" s="48">
        <f t="shared" si="24"/>
        <v>0</v>
      </c>
      <c r="W57" s="3"/>
      <c r="X57" s="3"/>
    </row>
    <row r="58" spans="1:24" ht="35.25" hidden="1">
      <c r="A58" s="39">
        <f t="shared" si="25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6"/>
        <v>0</v>
      </c>
      <c r="U58" s="47"/>
      <c r="V58" s="48">
        <f t="shared" si="24"/>
        <v>0</v>
      </c>
      <c r="W58" s="3"/>
      <c r="X58" s="3"/>
    </row>
    <row r="59" spans="1:24" ht="36" hidden="1" thickBot="1">
      <c r="A59" s="70">
        <f t="shared" si="25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6"/>
        <v>0</v>
      </c>
      <c r="U59" s="65"/>
      <c r="V59" s="92">
        <f t="shared" si="24"/>
        <v>0</v>
      </c>
      <c r="W59" s="3"/>
      <c r="X59" s="3"/>
    </row>
    <row r="60" spans="1:24" s="87" customFormat="1" ht="35.25" hidden="1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7">IF(U60&gt;0,IF(T60&gt;0,(T60*S$3+U60*10/3)/U$3,U60*10/3*(1-0.1*S$3)),IF(T60&gt;10,T60*0.9,T60))</f>
        <v>0</v>
      </c>
    </row>
    <row r="61" spans="1:24" s="87" customFormat="1" ht="35.25" hidden="1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7"/>
        <v>0</v>
      </c>
    </row>
    <row r="62" spans="1:24" s="87" customFormat="1" ht="35.25" hidden="1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7"/>
        <v>0</v>
      </c>
    </row>
    <row r="63" spans="1:24" s="87" customFormat="1" ht="35.25" hidden="1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7"/>
        <v>0</v>
      </c>
    </row>
    <row r="64" spans="1:24" s="87" customFormat="1" ht="36" hidden="1" thickBot="1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7"/>
        <v>0</v>
      </c>
    </row>
    <row r="65" spans="1:24" ht="37.5" hidden="1" customHeight="1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7"/>
        <v>0</v>
      </c>
      <c r="W65" s="3"/>
      <c r="X65" s="3"/>
    </row>
    <row r="66" spans="1:24" ht="35.25" hidden="1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7"/>
        <v>0</v>
      </c>
      <c r="W66" s="3"/>
      <c r="X66" s="3"/>
    </row>
    <row r="67" spans="1:24" ht="35.25" hidden="1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7"/>
        <v>0</v>
      </c>
      <c r="W67" s="3"/>
      <c r="X67" s="3"/>
    </row>
    <row r="68" spans="1:24" ht="35.25" hidden="1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7"/>
        <v>0</v>
      </c>
      <c r="W68" s="3"/>
      <c r="X68" s="3"/>
    </row>
    <row r="69" spans="1:24" ht="36" hidden="1" thickBot="1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>
      <c r="B81" s="124"/>
    </row>
    <row r="82" spans="2:2">
      <c r="B82" s="124"/>
    </row>
    <row r="87" spans="2:2">
      <c r="B87" s="125"/>
    </row>
    <row r="88" spans="2:2">
      <c r="B88" s="125"/>
    </row>
  </sheetData>
  <sortState ref="A5:N41">
    <sortCondition descending="1" ref="N5:N41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AJ34"/>
  <sheetViews>
    <sheetView workbookViewId="0">
      <selection activeCell="B4" sqref="B4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>
      <c r="A2" s="208" t="s">
        <v>37</v>
      </c>
      <c r="B2" s="390" t="s">
        <v>29</v>
      </c>
      <c r="C2" s="391"/>
      <c r="D2" s="157"/>
      <c r="E2" s="214" t="s">
        <v>36</v>
      </c>
      <c r="F2" s="390" t="s">
        <v>29</v>
      </c>
      <c r="G2" s="391"/>
      <c r="H2" s="156"/>
      <c r="I2" s="214" t="s">
        <v>35</v>
      </c>
      <c r="J2" s="390" t="s">
        <v>29</v>
      </c>
      <c r="K2" s="391"/>
      <c r="L2" s="156"/>
      <c r="M2" s="214" t="s">
        <v>34</v>
      </c>
      <c r="N2" s="390" t="s">
        <v>29</v>
      </c>
      <c r="O2" s="391"/>
      <c r="P2" s="156"/>
      <c r="Q2" s="214" t="s">
        <v>33</v>
      </c>
      <c r="R2" s="390" t="s">
        <v>29</v>
      </c>
      <c r="S2" s="391"/>
      <c r="T2" s="156"/>
      <c r="U2" s="208" t="s">
        <v>38</v>
      </c>
      <c r="V2" s="390" t="s">
        <v>29</v>
      </c>
      <c r="W2" s="391"/>
      <c r="X2" s="156"/>
      <c r="Y2" s="217" t="s">
        <v>39</v>
      </c>
      <c r="Z2" s="390" t="s">
        <v>29</v>
      </c>
      <c r="AA2" s="391"/>
      <c r="AC2" s="217" t="s">
        <v>39</v>
      </c>
      <c r="AD2" s="390" t="s">
        <v>29</v>
      </c>
      <c r="AE2" s="391"/>
      <c r="AG2" s="389" t="s">
        <v>46</v>
      </c>
      <c r="AH2" s="389"/>
      <c r="AI2" s="389"/>
      <c r="AJ2" s="389"/>
    </row>
    <row r="3" spans="1:36" ht="15.75" customHeight="1" thickBot="1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1"/>
      <c r="AH3" s="302" t="s">
        <v>47</v>
      </c>
      <c r="AI3" s="302" t="s">
        <v>48</v>
      </c>
      <c r="AJ3" s="303" t="s">
        <v>49</v>
      </c>
    </row>
    <row r="4" spans="1:36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4">
        <v>1</v>
      </c>
      <c r="AH4" s="305">
        <v>17</v>
      </c>
      <c r="AI4" s="305">
        <v>11.5</v>
      </c>
      <c r="AJ4" s="306">
        <v>6.5</v>
      </c>
    </row>
    <row r="5" spans="1:36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7">
        <v>2</v>
      </c>
      <c r="AH5" s="308">
        <v>16</v>
      </c>
      <c r="AI5" s="308">
        <v>10.5</v>
      </c>
      <c r="AJ5" s="309">
        <v>5.5</v>
      </c>
    </row>
    <row r="6" spans="1:36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7">
        <v>3</v>
      </c>
      <c r="AH6" s="308">
        <v>15</v>
      </c>
      <c r="AI6" s="308">
        <v>9.5</v>
      </c>
      <c r="AJ6" s="309">
        <v>4.5</v>
      </c>
    </row>
    <row r="7" spans="1:36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7">
        <v>4</v>
      </c>
      <c r="AH7" s="308">
        <v>14</v>
      </c>
      <c r="AI7" s="308">
        <v>8.5</v>
      </c>
      <c r="AJ7" s="309">
        <v>3.5</v>
      </c>
    </row>
    <row r="8" spans="1:36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7">
        <v>5</v>
      </c>
      <c r="AH8" s="308">
        <v>13</v>
      </c>
      <c r="AI8" s="308">
        <v>7.5</v>
      </c>
      <c r="AJ8" s="309">
        <v>2.5</v>
      </c>
    </row>
    <row r="9" spans="1:36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7">
        <v>6</v>
      </c>
      <c r="AH9" s="308">
        <v>12.5</v>
      </c>
      <c r="AI9" s="308">
        <v>7</v>
      </c>
      <c r="AJ9" s="309">
        <v>2</v>
      </c>
    </row>
    <row r="10" spans="1:36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7">
        <v>7</v>
      </c>
      <c r="AH10" s="308">
        <v>12</v>
      </c>
      <c r="AI10" s="308">
        <v>6.5</v>
      </c>
      <c r="AJ10" s="309">
        <v>1.5</v>
      </c>
    </row>
    <row r="11" spans="1:36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7">
        <v>8</v>
      </c>
      <c r="AH11" s="308">
        <v>11.5</v>
      </c>
      <c r="AI11" s="308">
        <v>6</v>
      </c>
      <c r="AJ11" s="309">
        <v>1</v>
      </c>
    </row>
    <row r="12" spans="1:36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7">
        <v>9</v>
      </c>
      <c r="AH12" s="308">
        <v>11</v>
      </c>
      <c r="AI12" s="308">
        <v>5.5</v>
      </c>
      <c r="AJ12" s="309">
        <v>0.5</v>
      </c>
    </row>
    <row r="13" spans="1:36" ht="15.75" thickBot="1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0">
        <v>10</v>
      </c>
      <c r="AH13" s="311">
        <v>10.5</v>
      </c>
      <c r="AI13" s="311"/>
      <c r="AJ13" s="312"/>
    </row>
    <row r="14" spans="1:36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92"/>
      <c r="P19" s="394" t="s">
        <v>16</v>
      </c>
      <c r="Q19" s="395"/>
      <c r="R19" s="395"/>
      <c r="S19" s="395"/>
      <c r="T19" s="395"/>
      <c r="U19" s="395"/>
      <c r="V19" s="395"/>
      <c r="W19" s="395"/>
      <c r="X19" s="395"/>
      <c r="Y19" s="395"/>
      <c r="Z19" s="396"/>
      <c r="AA19" s="155" t="s">
        <v>15</v>
      </c>
      <c r="AB19" s="313" t="s">
        <v>50</v>
      </c>
    </row>
    <row r="20" spans="1:28" ht="15.75" thickBot="1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93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4"/>
    </row>
    <row r="21" spans="1:28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5">
        <v>0.5</v>
      </c>
    </row>
    <row r="22" spans="1:28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6">
        <v>1</v>
      </c>
    </row>
    <row r="23" spans="1:28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6">
        <v>1.5</v>
      </c>
    </row>
    <row r="24" spans="1:28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6">
        <v>2</v>
      </c>
    </row>
    <row r="25" spans="1:28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6">
        <v>2.5</v>
      </c>
    </row>
    <row r="26" spans="1:28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6">
        <v>3</v>
      </c>
    </row>
    <row r="27" spans="1:28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6">
        <v>3.5</v>
      </c>
    </row>
    <row r="28" spans="1:28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6">
        <v>4</v>
      </c>
    </row>
    <row r="29" spans="1:28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6">
        <v>4.5</v>
      </c>
    </row>
    <row r="30" spans="1:28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6">
        <v>5</v>
      </c>
    </row>
    <row r="31" spans="1:28" ht="15.75" thickBot="1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7">
        <v>5.5</v>
      </c>
    </row>
    <row r="32" spans="1:28">
      <c r="O32">
        <f>O31+Z21</f>
        <v>12.9</v>
      </c>
    </row>
    <row r="34" spans="5: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76"/>
  <sheetViews>
    <sheetView zoomScale="80" zoomScaleNormal="80" zoomScalePageLayoutView="90" workbookViewId="0">
      <selection activeCell="B13" sqref="B13"/>
    </sheetView>
  </sheetViews>
  <sheetFormatPr defaultColWidth="8.85546875" defaultRowHeight="15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397" t="s">
        <v>58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>
      <c r="A4" s="400"/>
      <c r="B4" s="403"/>
      <c r="C4" s="416" t="s">
        <v>24</v>
      </c>
      <c r="D4" s="418" t="s">
        <v>29</v>
      </c>
      <c r="E4" s="422" t="s">
        <v>31</v>
      </c>
      <c r="F4" s="424" t="s">
        <v>32</v>
      </c>
      <c r="G4" s="418" t="s">
        <v>29</v>
      </c>
      <c r="H4" s="422" t="s">
        <v>31</v>
      </c>
      <c r="I4" s="424" t="s">
        <v>32</v>
      </c>
      <c r="J4" s="418" t="s">
        <v>29</v>
      </c>
      <c r="K4" s="422" t="s">
        <v>31</v>
      </c>
      <c r="L4" s="424" t="s">
        <v>32</v>
      </c>
      <c r="M4" s="426" t="s">
        <v>30</v>
      </c>
      <c r="N4" s="420">
        <v>1</v>
      </c>
      <c r="O4" s="421"/>
      <c r="P4" s="421"/>
      <c r="Q4" s="421"/>
      <c r="R4" s="420">
        <v>2</v>
      </c>
      <c r="S4" s="421"/>
      <c r="T4" s="421"/>
      <c r="U4" s="421"/>
      <c r="V4" s="420">
        <v>3</v>
      </c>
      <c r="W4" s="421"/>
      <c r="X4" s="421"/>
      <c r="Y4" s="421"/>
      <c r="Z4" s="144"/>
      <c r="AA4" s="129"/>
      <c r="AB4" s="415"/>
      <c r="AC4" s="130"/>
      <c r="AD4" s="130"/>
      <c r="AE4" s="130"/>
    </row>
    <row r="5" spans="1:31" s="133" customFormat="1" ht="33" customHeight="1" thickBot="1">
      <c r="A5" s="401"/>
      <c r="B5" s="404"/>
      <c r="C5" s="417"/>
      <c r="D5" s="419"/>
      <c r="E5" s="423"/>
      <c r="F5" s="425"/>
      <c r="G5" s="419"/>
      <c r="H5" s="423"/>
      <c r="I5" s="425"/>
      <c r="J5" s="419"/>
      <c r="K5" s="423"/>
      <c r="L5" s="425"/>
      <c r="M5" s="42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5"/>
      <c r="AC5" s="132"/>
      <c r="AD5" s="132"/>
      <c r="AE5" s="132"/>
    </row>
    <row r="6" spans="1:31" ht="15.75">
      <c r="A6" s="281">
        <f ca="1">RANK(AB6,AB$6:OFFSET(AB$6,0,0,COUNTA(B$6:B$43)))</f>
        <v>1</v>
      </c>
      <c r="B6" s="318" t="s">
        <v>52</v>
      </c>
      <c r="C6" s="288">
        <v>10</v>
      </c>
      <c r="D6" s="257">
        <v>1</v>
      </c>
      <c r="E6" s="258">
        <v>3</v>
      </c>
      <c r="F6" s="259">
        <v>2</v>
      </c>
      <c r="G6" s="260">
        <v>1</v>
      </c>
      <c r="H6" s="224">
        <v>1</v>
      </c>
      <c r="I6" s="258">
        <v>1</v>
      </c>
      <c r="J6" s="257">
        <v>1</v>
      </c>
      <c r="K6" s="258">
        <v>7</v>
      </c>
      <c r="L6" s="261">
        <v>4</v>
      </c>
      <c r="M6" s="272"/>
      <c r="N6" s="218">
        <f ca="1">OFFSET(Очки!$A$3,F6,D6+QUOTIENT(MAX($C$44-11,0), 2)*4)</f>
        <v>15</v>
      </c>
      <c r="O6" s="186">
        <f ca="1">IF(F6&lt;E6,OFFSET(IF(OR($C$44=11,$C$44=12),Очки!$B$17,Очки!$O$18),2+E6-F6,IF(D6=2,12,13-E6)),0)</f>
        <v>0.7</v>
      </c>
      <c r="P6" s="186"/>
      <c r="Q6" s="262"/>
      <c r="R6" s="218">
        <f ca="1">OFFSET(Очки!$A$3,I6,G6+QUOTIENT(MAX($C$44-11,0), 2)*4)</f>
        <v>16</v>
      </c>
      <c r="S6" s="186">
        <f ca="1">IF(I6&lt;H6,OFFSET(IF(OR($C$44=11,$C$44=12),Очки!$B$17,Очки!$O$18),2+H6-I6,IF(G6=2,12,13-H6)),0)</f>
        <v>0</v>
      </c>
      <c r="T6" s="186">
        <v>2</v>
      </c>
      <c r="U6" s="262"/>
      <c r="V6" s="218">
        <f ca="1">OFFSET(Очки!$A$3,L6,J6+QUOTIENT(MAX($C$44-11,0), 2)*4)</f>
        <v>13</v>
      </c>
      <c r="W6" s="186">
        <f ca="1">IF(L6&lt;K6,OFFSET(IF(OR($C$44=11,$C$44=12),Очки!$B$17,Очки!$O$18),2+K6-L6,IF(J6=2,12,13-K6)),0)</f>
        <v>3</v>
      </c>
      <c r="X6" s="186">
        <v>2.5</v>
      </c>
      <c r="Y6" s="187"/>
      <c r="Z6" s="134"/>
      <c r="AA6" s="135"/>
      <c r="AB6" s="182">
        <f t="shared" ref="AB6:AB22" ca="1" si="0">SUM(M6:Y6)</f>
        <v>52.2</v>
      </c>
      <c r="AC6" s="127"/>
      <c r="AD6" s="127"/>
      <c r="AE6" s="127"/>
    </row>
    <row r="7" spans="1:31" ht="15.75">
      <c r="A7" s="282">
        <f ca="1">RANK(AB7,AB$6:OFFSET(AB$6,0,0,COUNTA(B$6:B$43)))</f>
        <v>2</v>
      </c>
      <c r="B7" s="286" t="s">
        <v>61</v>
      </c>
      <c r="C7" s="219"/>
      <c r="D7" s="225">
        <v>1</v>
      </c>
      <c r="E7" s="226">
        <v>4</v>
      </c>
      <c r="F7" s="227">
        <v>3</v>
      </c>
      <c r="G7" s="223">
        <v>1</v>
      </c>
      <c r="H7" s="228">
        <v>5</v>
      </c>
      <c r="I7" s="226">
        <v>2</v>
      </c>
      <c r="J7" s="225">
        <v>2</v>
      </c>
      <c r="K7" s="226">
        <v>5</v>
      </c>
      <c r="L7" s="229">
        <v>1</v>
      </c>
      <c r="M7" s="273"/>
      <c r="N7" s="192">
        <f ca="1">OFFSET(Очки!$A$3,F7,D7+QUOTIENT(MAX($C$44-11,0), 2)*4)</f>
        <v>14</v>
      </c>
      <c r="O7" s="188">
        <f ca="1">IF(F7&lt;E7,OFFSET(IF(OR($C$44=11,$C$44=12),Очки!$B$17,Очки!$O$18),2+E7-F7,IF(D7=2,12,13-E7)),0)</f>
        <v>0.8</v>
      </c>
      <c r="P7" s="188">
        <v>0.5</v>
      </c>
      <c r="Q7" s="263"/>
      <c r="R7" s="192">
        <f ca="1">OFFSET(Очки!$A$3,I7,G7+QUOTIENT(MAX($C$44-11,0), 2)*4)</f>
        <v>15</v>
      </c>
      <c r="S7" s="188">
        <f ca="1">IF(I7&lt;H7,OFFSET(IF(OR($C$44=11,$C$44=12),Очки!$B$17,Очки!$O$18),2+H7-I7,IF(G7=2,12,13-H7)),0)</f>
        <v>2.4000000000000004</v>
      </c>
      <c r="T7" s="188"/>
      <c r="U7" s="263"/>
      <c r="V7" s="192">
        <f ca="1">OFFSET(Очки!$A$3,L7,J7+QUOTIENT(MAX($C$44-11,0), 2)*4)</f>
        <v>11</v>
      </c>
      <c r="W7" s="188">
        <f ca="1">IF(L7&lt;K7,OFFSET(IF(OR($C$44=11,$C$44=12),Очки!$B$17,Очки!$O$18),2+K7-L7,IF(J7=2,12,13-K7)),0)</f>
        <v>2.8</v>
      </c>
      <c r="X7" s="188"/>
      <c r="Y7" s="189"/>
      <c r="Z7" s="136"/>
      <c r="AA7" s="137"/>
      <c r="AB7" s="183">
        <f t="shared" ca="1" si="0"/>
        <v>46.5</v>
      </c>
      <c r="AC7" s="127"/>
      <c r="AD7" s="127"/>
      <c r="AE7" s="127"/>
    </row>
    <row r="8" spans="1:31" ht="15.75">
      <c r="A8" s="282">
        <f ca="1">RANK(AB8,AB$6:OFFSET(AB$6,0,0,COUNTA(B$6:B$43)))</f>
        <v>3</v>
      </c>
      <c r="B8" s="285" t="s">
        <v>51</v>
      </c>
      <c r="C8" s="219">
        <v>5</v>
      </c>
      <c r="D8" s="225">
        <v>1</v>
      </c>
      <c r="E8" s="226">
        <v>7</v>
      </c>
      <c r="F8" s="227">
        <v>6</v>
      </c>
      <c r="G8" s="223">
        <v>1</v>
      </c>
      <c r="H8" s="228">
        <v>8</v>
      </c>
      <c r="I8" s="226">
        <v>7</v>
      </c>
      <c r="J8" s="225">
        <v>1</v>
      </c>
      <c r="K8" s="226">
        <v>4</v>
      </c>
      <c r="L8" s="229">
        <v>5</v>
      </c>
      <c r="M8" s="273">
        <v>1.5</v>
      </c>
      <c r="N8" s="192">
        <f ca="1">OFFSET(Очки!$A$3,F8,D8+QUOTIENT(MAX($C$44-11,0), 2)*4)</f>
        <v>11.5</v>
      </c>
      <c r="O8" s="188">
        <f ca="1">IF(F8&lt;E8,OFFSET(IF(OR($C$44=11,$C$44=12),Очки!$B$17,Очки!$O$18),2+E8-F8,IF(D8=2,12,13-E8)),0)</f>
        <v>1.1000000000000001</v>
      </c>
      <c r="P8" s="188">
        <v>2</v>
      </c>
      <c r="Q8" s="263"/>
      <c r="R8" s="192">
        <f ca="1">OFFSET(Очки!$A$3,I8,G8+QUOTIENT(MAX($C$44-11,0), 2)*4)</f>
        <v>11</v>
      </c>
      <c r="S8" s="188">
        <f ca="1">IF(I8&lt;H8,OFFSET(IF(OR($C$44=11,$C$44=12),Очки!$B$17,Очки!$O$18),2+H8-I8,IF(G8=2,12,13-H8)),0)</f>
        <v>1.2</v>
      </c>
      <c r="T8" s="188"/>
      <c r="U8" s="263"/>
      <c r="V8" s="192">
        <f ca="1">OFFSET(Очки!$A$3,L8,J8+QUOTIENT(MAX($C$44-11,0), 2)*4)</f>
        <v>12</v>
      </c>
      <c r="W8" s="188">
        <f ca="1">IF(L8&lt;K8,OFFSET(IF(OR($C$44=11,$C$44=12),Очки!$B$17,Очки!$O$18),2+K8-L8,IF(J8=2,12,13-K8)),0)</f>
        <v>0</v>
      </c>
      <c r="X8" s="188">
        <v>1.5</v>
      </c>
      <c r="Y8" s="189"/>
      <c r="Z8" s="136"/>
      <c r="AA8" s="137"/>
      <c r="AB8" s="183">
        <f t="shared" ca="1" si="0"/>
        <v>41.8</v>
      </c>
      <c r="AC8" s="127"/>
      <c r="AD8" s="127"/>
      <c r="AE8" s="127"/>
    </row>
    <row r="9" spans="1:31" ht="15.75">
      <c r="A9" s="282">
        <f ca="1">RANK(AB9,AB$6:OFFSET(AB$6,0,0,COUNTA(B$6:B$43)))</f>
        <v>4</v>
      </c>
      <c r="B9" s="284" t="s">
        <v>63</v>
      </c>
      <c r="C9" s="219"/>
      <c r="D9" s="225">
        <v>1</v>
      </c>
      <c r="E9" s="226">
        <v>2</v>
      </c>
      <c r="F9" s="227">
        <v>4</v>
      </c>
      <c r="G9" s="223">
        <v>1</v>
      </c>
      <c r="H9" s="228">
        <v>3</v>
      </c>
      <c r="I9" s="226">
        <v>5</v>
      </c>
      <c r="J9" s="225">
        <v>1</v>
      </c>
      <c r="K9" s="226">
        <v>3</v>
      </c>
      <c r="L9" s="229">
        <v>2</v>
      </c>
      <c r="M9" s="273"/>
      <c r="N9" s="192">
        <f ca="1">OFFSET(Очки!$A$3,F9,D9+QUOTIENT(MAX($C$44-11,0), 2)*4)</f>
        <v>13</v>
      </c>
      <c r="O9" s="188">
        <f ca="1">IF(F9&lt;E9,OFFSET(IF(OR($C$44=11,$C$44=12),Очки!$B$17,Очки!$O$18),2+E9-F9,IF(D9=2,12,13-E9)),0)</f>
        <v>0</v>
      </c>
      <c r="P9" s="188"/>
      <c r="Q9" s="263"/>
      <c r="R9" s="192">
        <f ca="1">OFFSET(Очки!$A$3,I9,G9+QUOTIENT(MAX($C$44-11,0), 2)*4)</f>
        <v>12</v>
      </c>
      <c r="S9" s="188">
        <f ca="1">IF(I9&lt;H9,OFFSET(IF(OR($C$44=11,$C$44=12),Очки!$B$17,Очки!$O$18),2+H9-I9,IF(G9=2,12,13-H9)),0)</f>
        <v>0</v>
      </c>
      <c r="T9" s="188"/>
      <c r="U9" s="263"/>
      <c r="V9" s="192">
        <f ca="1">OFFSET(Очки!$A$3,L9,J9+QUOTIENT(MAX($C$44-11,0), 2)*4)</f>
        <v>15</v>
      </c>
      <c r="W9" s="188">
        <f ca="1">IF(L9&lt;K9,OFFSET(IF(OR($C$44=11,$C$44=12),Очки!$B$17,Очки!$O$18),2+K9-L9,IF(J9=2,12,13-K9)),0)</f>
        <v>0.7</v>
      </c>
      <c r="X9" s="188"/>
      <c r="Y9" s="189"/>
      <c r="Z9" s="136"/>
      <c r="AA9" s="137"/>
      <c r="AB9" s="183">
        <f t="shared" ca="1" si="0"/>
        <v>40.700000000000003</v>
      </c>
      <c r="AC9" s="127"/>
      <c r="AD9" s="127"/>
      <c r="AE9" s="127"/>
    </row>
    <row r="10" spans="1:31" ht="15.75">
      <c r="A10" s="282">
        <f ca="1">RANK(AB10,AB$6:OFFSET(AB$6,0,0,COUNTA(B$6:B$43)))</f>
        <v>5</v>
      </c>
      <c r="B10" s="289" t="s">
        <v>53</v>
      </c>
      <c r="C10" s="219">
        <v>5</v>
      </c>
      <c r="D10" s="225">
        <v>1</v>
      </c>
      <c r="E10" s="226">
        <v>1</v>
      </c>
      <c r="F10" s="227">
        <v>1</v>
      </c>
      <c r="G10" s="223">
        <v>1</v>
      </c>
      <c r="H10" s="228">
        <v>4</v>
      </c>
      <c r="I10" s="226">
        <v>9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OFFSET(Очки!$A$3,F10,D10+QUOTIENT(MAX($C$44-11,0), 2)*4)</f>
        <v>16</v>
      </c>
      <c r="O10" s="188">
        <f ca="1">IF(F10&lt;E10,OFFSET(IF(OR($C$44=11,$C$44=12),Очки!$B$17,Очки!$O$18),2+E10-F10,IF(D10=2,12,13-E10)),0)</f>
        <v>0</v>
      </c>
      <c r="P10" s="188"/>
      <c r="Q10" s="263"/>
      <c r="R10" s="192">
        <f ca="1">OFFSET(Очки!$A$3,I10,G10+QUOTIENT(MAX($C$44-11,0), 2)*4)</f>
        <v>10</v>
      </c>
      <c r="S10" s="188">
        <f ca="1">IF(I10&lt;H10,OFFSET(IF(OR($C$44=11,$C$44=12),Очки!$B$17,Очки!$O$18),2+H10-I10,IF(G10=2,12,13-H10)),0)</f>
        <v>0</v>
      </c>
      <c r="T10" s="188"/>
      <c r="U10" s="263"/>
      <c r="V10" s="192">
        <f ca="1">OFFSET(Очки!$A$3,L10,J10+QUOTIENT(MAX($C$44-11,0), 2)*4)</f>
        <v>14</v>
      </c>
      <c r="W10" s="188">
        <f ca="1">IF(L10&lt;K10,OFFSET(IF(OR($C$44=11,$C$44=12),Очки!$B$17,Очки!$O$18),2+K10-L10,IF(J10=2,12,13-K10)),0)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>
      <c r="A11" s="282">
        <f ca="1">RANK(AB11,AB$6:OFFSET(AB$6,0,0,COUNTA(B$6:B$43)))</f>
        <v>6</v>
      </c>
      <c r="B11" s="285" t="s">
        <v>42</v>
      </c>
      <c r="C11" s="219"/>
      <c r="D11" s="225">
        <v>1</v>
      </c>
      <c r="E11" s="226">
        <v>9</v>
      </c>
      <c r="F11" s="227">
        <v>8</v>
      </c>
      <c r="G11" s="223">
        <v>1</v>
      </c>
      <c r="H11" s="228">
        <v>7</v>
      </c>
      <c r="I11" s="226">
        <v>8</v>
      </c>
      <c r="J11" s="225">
        <v>1</v>
      </c>
      <c r="K11" s="226">
        <v>8</v>
      </c>
      <c r="L11" s="229">
        <v>8</v>
      </c>
      <c r="M11" s="273">
        <v>2.5</v>
      </c>
      <c r="N11" s="192">
        <f ca="1">OFFSET(Очки!$A$3,F11,D11+QUOTIENT(MAX($C$44-11,0), 2)*4)</f>
        <v>10.5</v>
      </c>
      <c r="O11" s="188">
        <f ca="1">IF(F11&lt;E11,OFFSET(IF(OR($C$44=11,$C$44=12),Очки!$B$17,Очки!$O$18),2+E11-F11,IF(D11=2,12,13-E11)),0)</f>
        <v>1.2</v>
      </c>
      <c r="P11" s="188">
        <v>1.5</v>
      </c>
      <c r="Q11" s="263"/>
      <c r="R11" s="192">
        <f ca="1">OFFSET(Очки!$A$3,I11,G11+QUOTIENT(MAX($C$44-11,0), 2)*4)</f>
        <v>10.5</v>
      </c>
      <c r="S11" s="188">
        <f ca="1">IF(I11&lt;H11,OFFSET(IF(OR($C$44=11,$C$44=12),Очки!$B$17,Очки!$O$18),2+H11-I11,IF(G11=2,12,13-H11)),0)</f>
        <v>0</v>
      </c>
      <c r="T11" s="188">
        <v>2.5</v>
      </c>
      <c r="U11" s="263">
        <v>-5</v>
      </c>
      <c r="V11" s="192">
        <f ca="1">OFFSET(Очки!$A$3,L11,J11+QUOTIENT(MAX($C$44-11,0), 2)*4)</f>
        <v>10.5</v>
      </c>
      <c r="W11" s="188">
        <f ca="1">IF(L11&lt;K11,OFFSET(IF(OR($C$44=11,$C$44=12),Очки!$B$17,Очки!$O$18),2+K11-L11,IF(J11=2,12,13-K11)),0)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36.200000000000003</v>
      </c>
      <c r="AC11" s="127"/>
      <c r="AD11" s="127"/>
      <c r="AE11" s="127"/>
    </row>
    <row r="12" spans="1:31" ht="15.75">
      <c r="A12" s="281">
        <f ca="1">RANK(AB12,AB$6:OFFSET(AB$6,0,0,COUNTA(B$6:B$43)))</f>
        <v>7</v>
      </c>
      <c r="B12" s="285" t="s">
        <v>45</v>
      </c>
      <c r="C12" s="283"/>
      <c r="D12" s="222">
        <v>1</v>
      </c>
      <c r="E12" s="319">
        <v>6</v>
      </c>
      <c r="F12" s="320">
        <v>5</v>
      </c>
      <c r="G12" s="321">
        <v>1</v>
      </c>
      <c r="H12" s="322">
        <v>9</v>
      </c>
      <c r="I12" s="319">
        <v>5</v>
      </c>
      <c r="J12" s="222">
        <v>1</v>
      </c>
      <c r="K12" s="319">
        <v>5</v>
      </c>
      <c r="L12" s="323">
        <v>6</v>
      </c>
      <c r="M12" s="324">
        <v>1</v>
      </c>
      <c r="N12" s="325">
        <f ca="1">OFFSET(Очки!$A$3,F12,D12+QUOTIENT(MAX($C$44-11,0), 2)*4)</f>
        <v>12</v>
      </c>
      <c r="O12" s="326">
        <f ca="1">IF(F12&lt;E12,OFFSET(IF(OR($C$44=11,$C$44=12),Очки!$B$17,Очки!$O$18),2+E12-F12,IF(D12=2,12,13-E12)),0)</f>
        <v>1</v>
      </c>
      <c r="P12" s="326">
        <v>2.5</v>
      </c>
      <c r="Q12" s="327">
        <v>-10</v>
      </c>
      <c r="R12" s="325">
        <f ca="1">OFFSET(Очки!$A$3,I12,G12+QUOTIENT(MAX($C$44-11,0), 2)*4)</f>
        <v>12</v>
      </c>
      <c r="S12" s="326">
        <f ca="1">IF(I12&lt;H12,OFFSET(IF(OR($C$44=11,$C$44=12),Очки!$B$17,Очки!$O$18),2+H12-I12,IF(G12=2,12,13-H12)),0)</f>
        <v>4.5</v>
      </c>
      <c r="T12" s="326">
        <v>1</v>
      </c>
      <c r="U12" s="327"/>
      <c r="V12" s="325">
        <f ca="1">OFFSET(Очки!$A$3,L12,J12+QUOTIENT(MAX($C$44-11,0), 2)*4)</f>
        <v>11.5</v>
      </c>
      <c r="W12" s="326">
        <f ca="1">IF(L12&lt;K12,OFFSET(IF(OR($C$44=11,$C$44=12),Очки!$B$17,Очки!$O$18),2+K12-L12,IF(J12=2,12,13-K12)),0)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35.5</v>
      </c>
      <c r="AC12" s="127"/>
      <c r="AD12" s="127"/>
      <c r="AE12" s="127"/>
    </row>
    <row r="13" spans="1:31" ht="15.75">
      <c r="A13" s="282">
        <f ca="1">RANK(AB13,AB$6:OFFSET(AB$6,0,0,COUNTA(B$6:B$43)))</f>
        <v>8</v>
      </c>
      <c r="B13" s="285" t="s">
        <v>43</v>
      </c>
      <c r="C13" s="219">
        <v>20</v>
      </c>
      <c r="D13" s="225">
        <v>2</v>
      </c>
      <c r="E13" s="226">
        <v>8</v>
      </c>
      <c r="F13" s="227">
        <v>8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OFFSET(Очки!$A$3,F13,D13+QUOTIENT(MAX($C$44-11,0), 2)*4)</f>
        <v>5.5</v>
      </c>
      <c r="O13" s="188">
        <f ca="1">IF(F13&lt;E13,OFFSET(IF(OR($C$44=11,$C$44=12),Очки!$B$17,Очки!$O$18),2+E13-F13,IF(D13=2,12,13-E13)),0)</f>
        <v>0</v>
      </c>
      <c r="P13" s="188">
        <v>1</v>
      </c>
      <c r="Q13" s="263"/>
      <c r="R13" s="192">
        <f ca="1">OFFSET(Очки!$A$3,I13,G13+QUOTIENT(MAX($C$44-11,0), 2)*4)</f>
        <v>13</v>
      </c>
      <c r="S13" s="188">
        <f ca="1">IF(I13&lt;H13,OFFSET(IF(OR($C$44=11,$C$44=12),Очки!$B$17,Очки!$O$18),2+H13-I13,IF(G13=2,12,13-H13)),0)</f>
        <v>1.9</v>
      </c>
      <c r="T13" s="188"/>
      <c r="U13" s="263"/>
      <c r="V13" s="192">
        <f ca="1">OFFSET(Очки!$A$3,L13,J13+QUOTIENT(MAX($C$44-11,0), 2)*4)</f>
        <v>9</v>
      </c>
      <c r="W13" s="188">
        <f ca="1">IF(L13&lt;K13,OFFSET(IF(OR($C$44=11,$C$44=12),Очки!$B$17,Очки!$O$18),2+K13-L13,IF(J13=2,12,13-K13)),0)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33.9</v>
      </c>
      <c r="AC13" s="127"/>
      <c r="AD13" s="127"/>
      <c r="AE13" s="127"/>
    </row>
    <row r="14" spans="1:31" ht="15.75">
      <c r="A14" s="282">
        <f ca="1">RANK(AB14,AB$6:OFFSET(AB$6,0,0,COUNTA(B$6:B$43)))</f>
        <v>9</v>
      </c>
      <c r="B14" s="285" t="s">
        <v>44</v>
      </c>
      <c r="C14" s="219"/>
      <c r="D14" s="225">
        <v>2</v>
      </c>
      <c r="E14" s="226">
        <v>7</v>
      </c>
      <c r="F14" s="227">
        <v>6</v>
      </c>
      <c r="G14" s="223">
        <v>2</v>
      </c>
      <c r="H14" s="228">
        <v>5</v>
      </c>
      <c r="I14" s="226">
        <v>2</v>
      </c>
      <c r="J14" s="225">
        <v>2</v>
      </c>
      <c r="K14" s="226">
        <v>7</v>
      </c>
      <c r="L14" s="229">
        <v>2</v>
      </c>
      <c r="M14" s="273"/>
      <c r="N14" s="192">
        <f ca="1">OFFSET(Очки!$A$3,F14,D14+QUOTIENT(MAX($C$44-11,0), 2)*4)</f>
        <v>6.5</v>
      </c>
      <c r="O14" s="188">
        <f ca="1">IF(F14&lt;E14,OFFSET(IF(OR($C$44=11,$C$44=12),Очки!$B$17,Очки!$O$18),2+E14-F14,IF(D14=2,12,13-E14)),0)</f>
        <v>0.7</v>
      </c>
      <c r="P14" s="188"/>
      <c r="Q14" s="263"/>
      <c r="R14" s="192">
        <f ca="1">OFFSET(Очки!$A$3,I14,G14+QUOTIENT(MAX($C$44-11,0), 2)*4)</f>
        <v>10</v>
      </c>
      <c r="S14" s="188">
        <f ca="1">IF(I14&lt;H14,OFFSET(IF(OR($C$44=11,$C$44=12),Очки!$B$17,Очки!$O$18),2+H14-I14,IF(G14=2,12,13-H14)),0)</f>
        <v>2.1</v>
      </c>
      <c r="T14" s="188"/>
      <c r="U14" s="263"/>
      <c r="V14" s="192">
        <f ca="1">OFFSET(Очки!$A$3,L14,J14+QUOTIENT(MAX($C$44-11,0), 2)*4)</f>
        <v>10</v>
      </c>
      <c r="W14" s="188">
        <f ca="1">IF(L14&lt;K14,OFFSET(IF(OR($C$44=11,$C$44=12),Очки!$B$17,Очки!$O$18),2+K14-L14,IF(J14=2,12,13-K14)),0)</f>
        <v>3.5</v>
      </c>
      <c r="X14" s="188">
        <v>0.5</v>
      </c>
      <c r="Y14" s="189"/>
      <c r="Z14" s="136"/>
      <c r="AA14" s="137"/>
      <c r="AB14" s="183">
        <f t="shared" ca="1" si="0"/>
        <v>33.299999999999997</v>
      </c>
      <c r="AC14" s="127"/>
      <c r="AD14" s="127"/>
      <c r="AE14" s="127"/>
    </row>
    <row r="15" spans="1:31" ht="15.75">
      <c r="A15" s="282">
        <f ca="1">RANK(AB15,AB$6:OFFSET(AB$6,0,0,COUNTA(B$6:B$43)))</f>
        <v>10</v>
      </c>
      <c r="B15" s="285" t="s">
        <v>55</v>
      </c>
      <c r="C15" s="219"/>
      <c r="D15" s="225">
        <v>1</v>
      </c>
      <c r="E15" s="226">
        <v>5</v>
      </c>
      <c r="F15" s="227">
        <v>7</v>
      </c>
      <c r="G15" s="223">
        <v>2</v>
      </c>
      <c r="H15" s="228">
        <v>6</v>
      </c>
      <c r="I15" s="226">
        <v>6</v>
      </c>
      <c r="J15" s="225">
        <v>1</v>
      </c>
      <c r="K15" s="226">
        <v>6</v>
      </c>
      <c r="L15" s="229">
        <v>8</v>
      </c>
      <c r="M15" s="273">
        <v>0.5</v>
      </c>
      <c r="N15" s="192">
        <f ca="1">OFFSET(Очки!$A$3,F15,D15+QUOTIENT(MAX($C$44-11,0), 2)*4)</f>
        <v>11</v>
      </c>
      <c r="O15" s="188">
        <f ca="1">IF(F15&lt;E15,OFFSET(IF(OR($C$44=11,$C$44=12),Очки!$B$17,Очки!$O$18),2+E15-F15,IF(D15=2,12,13-E15)),0)</f>
        <v>0</v>
      </c>
      <c r="P15" s="188"/>
      <c r="Q15" s="263"/>
      <c r="R15" s="192">
        <f ca="1">OFFSET(Очки!$A$3,I15,G15+QUOTIENT(MAX($C$44-11,0), 2)*4)</f>
        <v>6.5</v>
      </c>
      <c r="S15" s="188">
        <f ca="1">IF(I15&lt;H15,OFFSET(IF(OR($C$44=11,$C$44=12),Очки!$B$17,Очки!$O$18),2+H15-I15,IF(G15=2,12,13-H15)),0)</f>
        <v>0</v>
      </c>
      <c r="T15" s="188">
        <v>1.5</v>
      </c>
      <c r="U15" s="263"/>
      <c r="V15" s="192">
        <f ca="1">OFFSET(Очки!$A$3,L15,J15+QUOTIENT(MAX($C$44-11,0), 2)*4)</f>
        <v>10.5</v>
      </c>
      <c r="W15" s="188">
        <f ca="1">IF(L15&lt;K15,OFFSET(IF(OR($C$44=11,$C$44=12),Очки!$B$17,Очки!$O$18),2+K15-L15,IF(J15=2,12,13-K15)),0)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>
      <c r="A16" s="282">
        <f ca="1">RANK(AB16,AB$6:OFFSET(AB$6,0,0,COUNTA(B$6:B$43)))</f>
        <v>11</v>
      </c>
      <c r="B16" s="285" t="s">
        <v>62</v>
      </c>
      <c r="C16" s="219"/>
      <c r="D16" s="225">
        <v>2</v>
      </c>
      <c r="E16" s="226">
        <v>1</v>
      </c>
      <c r="F16" s="227">
        <v>1</v>
      </c>
      <c r="G16" s="223">
        <v>2</v>
      </c>
      <c r="H16" s="228">
        <v>1</v>
      </c>
      <c r="I16" s="226">
        <v>1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OFFSET(Очки!$A$3,F16,D16+QUOTIENT(MAX($C$44-11,0), 2)*4)</f>
        <v>11</v>
      </c>
      <c r="O16" s="188">
        <f ca="1">IF(F16&lt;E16,OFFSET(IF(OR($C$44=11,$C$44=12),Очки!$B$17,Очки!$O$18),2+E16-F16,IF(D16=2,12,13-E16)),0)</f>
        <v>0</v>
      </c>
      <c r="P16" s="188"/>
      <c r="Q16" s="263"/>
      <c r="R16" s="192">
        <f ca="1">OFFSET(Очки!$A$3,I16,G16+QUOTIENT(MAX($C$44-11,0), 2)*4)</f>
        <v>11</v>
      </c>
      <c r="S16" s="188">
        <f ca="1">IF(I16&lt;H16,OFFSET(IF(OR($C$44=11,$C$44=12),Очки!$B$17,Очки!$O$18),2+H16-I16,IF(G16=2,12,13-H16)),0)</f>
        <v>0</v>
      </c>
      <c r="T16" s="188"/>
      <c r="U16" s="263"/>
      <c r="V16" s="192">
        <f ca="1">OFFSET(Очки!$A$3,L16,J16+QUOTIENT(MAX($C$44-11,0), 2)*4)</f>
        <v>8</v>
      </c>
      <c r="W16" s="188">
        <f ca="1">IF(L16&lt;K16,OFFSET(IF(OR($C$44=11,$C$44=12),Очки!$B$17,Очки!$O$18),2+K16-L16,IF(J16=2,12,13-K16)),0)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</v>
      </c>
      <c r="AD16" s="127"/>
    </row>
    <row r="17" spans="1:30" ht="15.75">
      <c r="A17" s="282">
        <f ca="1">RANK(AB17,AB$6:OFFSET(AB$6,0,0,COUNTA(B$6:B$43)))</f>
        <v>12</v>
      </c>
      <c r="B17" s="284" t="s">
        <v>65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2</v>
      </c>
      <c r="I17" s="226">
        <v>3</v>
      </c>
      <c r="J17" s="222">
        <v>2</v>
      </c>
      <c r="K17" s="226">
        <v>6</v>
      </c>
      <c r="L17" s="229">
        <v>7</v>
      </c>
      <c r="M17" s="273"/>
      <c r="N17" s="192">
        <f ca="1">OFFSET(Очки!$A$3,F17,D17+QUOTIENT(MAX($C$44-11,0), 2)*4)</f>
        <v>7</v>
      </c>
      <c r="O17" s="188">
        <f ca="1">IF(F17&lt;E17,OFFSET(IF(OR($C$44=11,$C$44=12),Очки!$B$17,Очки!$O$18),2+E17-F17,IF(D17=2,12,13-E17)),0)</f>
        <v>0.7</v>
      </c>
      <c r="P17" s="188"/>
      <c r="Q17" s="263"/>
      <c r="R17" s="192">
        <f ca="1">OFFSET(Очки!$A$3,I17,G17+QUOTIENT(MAX($C$44-11,0), 2)*4)</f>
        <v>14</v>
      </c>
      <c r="S17" s="188">
        <f ca="1">IF(I17&lt;H17,OFFSET(IF(OR($C$44=11,$C$44=12),Очки!$B$17,Очки!$O$18),2+H17-I17,IF(G17=2,12,13-H17)),0)</f>
        <v>0</v>
      </c>
      <c r="T17" s="188"/>
      <c r="U17" s="263"/>
      <c r="V17" s="192">
        <f ca="1">OFFSET(Очки!$A$3,L17,J17+QUOTIENT(MAX($C$44-11,0), 2)*4)</f>
        <v>6</v>
      </c>
      <c r="W17" s="188">
        <f ca="1">IF(L17&lt;K17,OFFSET(IF(OR($C$44=11,$C$44=12),Очки!$B$17,Очки!$O$18),2+K17-L17,IF(J17=2,12,13-K17)),0)</f>
        <v>0</v>
      </c>
      <c r="X17" s="188"/>
      <c r="Y17" s="189">
        <v>-2</v>
      </c>
      <c r="Z17" s="136"/>
      <c r="AA17" s="137"/>
      <c r="AB17" s="183">
        <f t="shared" ca="1" si="0"/>
        <v>25.7</v>
      </c>
      <c r="AD17" s="127"/>
    </row>
    <row r="18" spans="1:30" ht="15.75">
      <c r="A18" s="282">
        <f ca="1">RANK(AB18,AB$6:OFFSET(AB$6,0,0,COUNTA(B$6:B$43)))</f>
        <v>13</v>
      </c>
      <c r="B18" s="286" t="s">
        <v>60</v>
      </c>
      <c r="C18" s="219"/>
      <c r="D18" s="225">
        <v>2</v>
      </c>
      <c r="E18" s="226">
        <v>5</v>
      </c>
      <c r="F18" s="227">
        <v>2</v>
      </c>
      <c r="G18" s="223">
        <v>2</v>
      </c>
      <c r="H18" s="228">
        <v>7</v>
      </c>
      <c r="I18" s="226">
        <v>3</v>
      </c>
      <c r="J18" s="225">
        <v>1</v>
      </c>
      <c r="K18" s="226">
        <v>1</v>
      </c>
      <c r="L18" s="229">
        <v>1</v>
      </c>
      <c r="M18" s="273"/>
      <c r="N18" s="192">
        <f ca="1">OFFSET(Очки!$A$3,F18,D18+QUOTIENT(MAX($C$44-11,0), 2)*4)</f>
        <v>10</v>
      </c>
      <c r="O18" s="188">
        <f ca="1">IF(F18&lt;E18,OFFSET(IF(OR($C$44=11,$C$44=12),Очки!$B$17,Очки!$O$18),2+E18-F18,IF(D18=2,12,13-E18)),0)</f>
        <v>2.1</v>
      </c>
      <c r="P18" s="188"/>
      <c r="Q18" s="263">
        <v>-5</v>
      </c>
      <c r="R18" s="192">
        <f ca="1">OFFSET(Очки!$A$3,I18,G18+QUOTIENT(MAX($C$44-11,0), 2)*4)</f>
        <v>9</v>
      </c>
      <c r="S18" s="188">
        <f ca="1">IF(I18&lt;H18,OFFSET(IF(OR($C$44=11,$C$44=12),Очки!$B$17,Очки!$O$18),2+H18-I18,IF(G18=2,12,13-H18)),0)</f>
        <v>2.8</v>
      </c>
      <c r="T18" s="188"/>
      <c r="U18" s="263">
        <f>-5-5</f>
        <v>-10</v>
      </c>
      <c r="V18" s="192">
        <f ca="1">OFFSET(Очки!$A$3,L18,J18+QUOTIENT(MAX($C$44-11,0), 2)*4)</f>
        <v>16</v>
      </c>
      <c r="W18" s="188">
        <f ca="1">IF(L18&lt;K18,OFFSET(IF(OR($C$44=11,$C$44=12),Очки!$B$17,Очки!$O$18),2+K18-L18,IF(J18=2,12,13-K18)),0)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24.900000000000002</v>
      </c>
      <c r="AD18" s="127"/>
    </row>
    <row r="19" spans="1:30" ht="15.75">
      <c r="A19" s="282">
        <f ca="1">RANK(AB19,AB$6:OFFSET(AB$6,0,0,COUNTA(B$6:B$43)))</f>
        <v>14</v>
      </c>
      <c r="B19" s="285" t="s">
        <v>59</v>
      </c>
      <c r="C19" s="219"/>
      <c r="D19" s="225">
        <v>2</v>
      </c>
      <c r="E19" s="226">
        <v>4</v>
      </c>
      <c r="F19" s="227">
        <v>2</v>
      </c>
      <c r="G19" s="223">
        <v>2</v>
      </c>
      <c r="H19" s="228">
        <v>4</v>
      </c>
      <c r="I19" s="226">
        <v>6</v>
      </c>
      <c r="J19" s="222">
        <v>2</v>
      </c>
      <c r="K19" s="226">
        <v>3</v>
      </c>
      <c r="L19" s="229">
        <v>6</v>
      </c>
      <c r="M19" s="273"/>
      <c r="N19" s="192">
        <f ca="1">OFFSET(Очки!$A$3,F19,D19+QUOTIENT(MAX($C$44-11,0), 2)*4)</f>
        <v>10</v>
      </c>
      <c r="O19" s="188">
        <f ca="1">IF(F19&lt;E19,OFFSET(IF(OR($C$44=11,$C$44=12),Очки!$B$17,Очки!$O$18),2+E19-F19,IF(D19=2,12,13-E19)),0)</f>
        <v>1.4</v>
      </c>
      <c r="P19" s="188"/>
      <c r="Q19" s="263"/>
      <c r="R19" s="192">
        <f ca="1">OFFSET(Очки!$A$3,I19,G19+QUOTIENT(MAX($C$44-11,0), 2)*4)</f>
        <v>6.5</v>
      </c>
      <c r="S19" s="188">
        <f ca="1">IF(I19&lt;H19,OFFSET(IF(OR($C$44=11,$C$44=12),Очки!$B$17,Очки!$O$18),2+H19-I19,IF(G19=2,12,13-H19)),0)</f>
        <v>0</v>
      </c>
      <c r="T19" s="188"/>
      <c r="U19" s="263">
        <v>-5</v>
      </c>
      <c r="V19" s="192">
        <f ca="1">OFFSET(Очки!$A$3,L19,J19+QUOTIENT(MAX($C$44-11,0), 2)*4)</f>
        <v>6.5</v>
      </c>
      <c r="W19" s="188">
        <f ca="1">IF(L19&lt;K19,OFFSET(IF(OR($C$44=11,$C$44=12),Очки!$B$17,Очки!$O$18),2+K19-L19,IF(J19=2,12,13-K19)),0)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19.399999999999999</v>
      </c>
      <c r="AD19" s="127"/>
    </row>
    <row r="20" spans="1:30" ht="15.75" hidden="1">
      <c r="A20" s="282">
        <f ca="1">RANK(AB20,AB$6:OFFSET(AB$6,0,0,COUNTA(B$6:B$43)))</f>
        <v>15</v>
      </c>
      <c r="B20" s="285" t="s">
        <v>54</v>
      </c>
      <c r="C20" s="219">
        <v>2.5</v>
      </c>
      <c r="D20" s="225">
        <v>1</v>
      </c>
      <c r="E20" s="226">
        <v>8</v>
      </c>
      <c r="F20" s="227">
        <v>9</v>
      </c>
      <c r="G20" s="223">
        <v>2</v>
      </c>
      <c r="H20" s="228">
        <v>8</v>
      </c>
      <c r="I20" s="226">
        <v>8</v>
      </c>
      <c r="J20" s="225"/>
      <c r="K20" s="226"/>
      <c r="L20" s="229"/>
      <c r="M20" s="273">
        <v>2</v>
      </c>
      <c r="N20" s="192">
        <f ca="1">OFFSET(Очки!$A$3,F20,D20+QUOTIENT(MAX($C$44-11,0), 2)*4)</f>
        <v>10</v>
      </c>
      <c r="O20" s="188">
        <f ca="1">IF(F20&lt;E20,OFFSET(IF(OR($C$44=11,$C$44=12),Очки!$B$17,Очки!$O$18),2+E20-F20,IF(D20=2,12,13-E20)),0)</f>
        <v>0</v>
      </c>
      <c r="P20" s="188"/>
      <c r="Q20" s="263"/>
      <c r="R20" s="192">
        <f ca="1">OFFSET(Очки!$A$3,I20,G20+QUOTIENT(MAX($C$44-11,0), 2)*4)</f>
        <v>5.5</v>
      </c>
      <c r="S20" s="188">
        <f ca="1">IF(I20&lt;H20,OFFSET(IF(OR($C$44=11,$C$44=12),Очки!$B$17,Очки!$O$18),2+H20-I20,IF(G20=2,12,13-H20)),0)</f>
        <v>0</v>
      </c>
      <c r="T20" s="188">
        <v>0.5</v>
      </c>
      <c r="U20" s="263"/>
      <c r="V20" s="192" t="str">
        <f ca="1">OFFSET(Очки!$A$3,L20,J20+QUOTIENT(MAX($C$44-11,0), 2)*4)</f>
        <v>Место</v>
      </c>
      <c r="W20" s="188">
        <f ca="1">IF(L20&lt;K20,OFFSET(IF(OR($C$44=11,$C$44=12),Очки!$B$17,Очки!$O$18),2+K20-L20,IF(J20=2,12,13-K20)),0)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18</v>
      </c>
      <c r="AD20" s="127"/>
    </row>
    <row r="21" spans="1:30" ht="15.75">
      <c r="A21" s="282">
        <f ca="1">RANK(AB21,AB$6:OFFSET(AB$6,0,0,COUNTA(B$6:B$43)))</f>
        <v>16</v>
      </c>
      <c r="B21" s="284" t="s">
        <v>57</v>
      </c>
      <c r="C21" s="219"/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4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OFFSET(Очки!$A$3,F21,D21+QUOTIENT(MAX($C$44-11,0), 2)*4)</f>
        <v>6</v>
      </c>
      <c r="O21" s="188">
        <f ca="1">IF(F21&lt;E21,OFFSET(IF(OR($C$44=11,$C$44=12),Очки!$B$17,Очки!$O$18),2+E21-F21,IF(D21=2,12,13-E21)),0)</f>
        <v>0</v>
      </c>
      <c r="P21" s="188"/>
      <c r="Q21" s="263"/>
      <c r="R21" s="192">
        <f ca="1">OFFSET(Очки!$A$3,I21,G21+QUOTIENT(MAX($C$44-11,0), 2)*4)</f>
        <v>8</v>
      </c>
      <c r="S21" s="188">
        <f ca="1">IF(I21&lt;H21,OFFSET(IF(OR($C$44=11,$C$44=12),Очки!$B$17,Очки!$O$18),2+H21-I21,IF(G21=2,12,13-H21)),0)</f>
        <v>0</v>
      </c>
      <c r="T21" s="188"/>
      <c r="U21" s="263">
        <f>-1-5</f>
        <v>-6</v>
      </c>
      <c r="V21" s="192">
        <f ca="1">OFFSET(Очки!$A$3,L21,J21+QUOTIENT(MAX($C$44-11,0), 2)*4)</f>
        <v>7</v>
      </c>
      <c r="W21" s="188">
        <f ca="1">IF(L21&lt;K21,OFFSET(IF(OR($C$44=11,$C$44=12),Очки!$B$17,Очки!$O$18),2+K21-L21,IF(J21=2,12,13-K21)),0)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15</v>
      </c>
      <c r="AD21" s="127"/>
    </row>
    <row r="22" spans="1:30" ht="15.75">
      <c r="A22" s="282">
        <f ca="1">RANK(AB22,AB$6:OFFSET(AB$6,0,0,COUNTA(B$6:B$43)))</f>
        <v>17</v>
      </c>
      <c r="B22" s="284" t="s">
        <v>64</v>
      </c>
      <c r="C22" s="219">
        <v>5</v>
      </c>
      <c r="D22" s="225">
        <v>2</v>
      </c>
      <c r="E22" s="226">
        <v>2</v>
      </c>
      <c r="F22" s="227">
        <v>4</v>
      </c>
      <c r="G22" s="223">
        <v>2</v>
      </c>
      <c r="H22" s="228">
        <v>3</v>
      </c>
      <c r="I22" s="226">
        <v>4</v>
      </c>
      <c r="J22" s="225">
        <v>2</v>
      </c>
      <c r="K22" s="226">
        <v>2</v>
      </c>
      <c r="L22" s="229">
        <v>8</v>
      </c>
      <c r="M22" s="273"/>
      <c r="N22" s="192">
        <f ca="1">OFFSET(Очки!$A$3,F22,D22+QUOTIENT(MAX($C$44-11,0), 2)*4)</f>
        <v>8</v>
      </c>
      <c r="O22" s="188">
        <f ca="1">IF(F22&lt;E22,OFFSET(IF(OR($C$44=11,$C$44=12),Очки!$B$17,Очки!$O$18),2+E22-F22,IF(D22=2,12,13-E22)),0)</f>
        <v>0</v>
      </c>
      <c r="P22" s="188"/>
      <c r="Q22" s="263">
        <v>-5</v>
      </c>
      <c r="R22" s="192">
        <f ca="1">OFFSET(Очки!$A$3,I22,G22+QUOTIENT(MAX($C$44-11,0), 2)*4)</f>
        <v>8</v>
      </c>
      <c r="S22" s="188">
        <f ca="1">IF(I22&lt;H22,OFFSET(IF(OR($C$44=11,$C$44=12),Очки!$B$17,Очки!$O$18),2+H22-I22,IF(G22=2,12,13-H22)),0)</f>
        <v>0</v>
      </c>
      <c r="T22" s="188"/>
      <c r="U22" s="263">
        <v>-5</v>
      </c>
      <c r="V22" s="192">
        <f ca="1">OFFSET(Очки!$A$3,L22,J22+QUOTIENT(MAX($C$44-11,0), 2)*4)</f>
        <v>5.5</v>
      </c>
      <c r="W22" s="188">
        <f ca="1">IF(L22&lt;K22,OFFSET(IF(OR($C$44=11,$C$44=12),Очки!$B$17,Очки!$O$18),2+K22-L22,IF(J22=2,12,13-K22)),0)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11.5</v>
      </c>
      <c r="AD22" s="127"/>
    </row>
    <row r="23" spans="1:30" ht="15.95" hidden="1" customHeight="1">
      <c r="A23" s="282" t="e">
        <f ca="1">RANK(AB23,AB$6:OFFSET(AB$6,0,0,COUNTA(B$6:B$43)))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OFFSET(Очки!$A$3,F23,D23+QUOTIENT(MAX($C$44-11,0), 2)*4)</f>
        <v>Место</v>
      </c>
      <c r="O23" s="188">
        <f ca="1">IF(F23&lt;E23,OFFSET(IF(OR($C$44=11,$C$44=12),Очки!$B$17,Очки!$O$18),2+E23-F23,IF(D23=2,12,13-E23)),0)</f>
        <v>0</v>
      </c>
      <c r="P23" s="188"/>
      <c r="Q23" s="263"/>
      <c r="R23" s="192" t="str">
        <f ca="1">OFFSET(Очки!$A$3,I23,G23+QUOTIENT(MAX($C$44-11,0), 2)*4)</f>
        <v>Место</v>
      </c>
      <c r="S23" s="188">
        <f ca="1">IF(I23&lt;H23,OFFSET(IF(OR($C$44=11,$C$44=12),Очки!$B$17,Очки!$O$18),2+H23-I23,IF(G23=2,12,13-H23)),0)</f>
        <v>0</v>
      </c>
      <c r="T23" s="188"/>
      <c r="U23" s="263"/>
      <c r="V23" s="192" t="str">
        <f ca="1">OFFSET(Очки!$A$3,L23,J23+QUOTIENT(MAX($C$44-11,0), 2)*4)</f>
        <v>Место</v>
      </c>
      <c r="W23" s="188">
        <f ca="1">IF(L23&lt;K23,OFFSET(IF(OR($C$44=11,$C$44=12),Очки!$B$17,Очки!$O$18),2+K23-L23,IF(J23=2,12,13-K23)),0)</f>
        <v>0</v>
      </c>
      <c r="X23" s="188"/>
      <c r="Y23" s="189"/>
      <c r="Z23" s="136"/>
      <c r="AA23" s="137"/>
      <c r="AB23" s="183">
        <f t="shared" ref="AB23:AB35" ca="1" si="1">SUM(M23:Y23)</f>
        <v>0</v>
      </c>
      <c r="AD23" s="127"/>
    </row>
    <row r="24" spans="1:30" ht="16.5" hidden="1" customHeight="1">
      <c r="A24" s="282" t="e">
        <f ca="1">RANK(AB24,AB$6:OFFSET(AB$6,0,0,COUNTA(B$6:B$43)))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OFFSET(Очки!$A$3,F24,D24+QUOTIENT(MAX($C$44-11,0), 2)*4)</f>
        <v>Место</v>
      </c>
      <c r="O24" s="188">
        <f ca="1">IF(F24&lt;E24,OFFSET(IF(OR($C$44=11,$C$44=12),Очки!$B$17,Очки!$O$18),2+E24-F24,IF(D24=2,12,13-E24)),0)</f>
        <v>0</v>
      </c>
      <c r="P24" s="188"/>
      <c r="Q24" s="263"/>
      <c r="R24" s="192" t="str">
        <f ca="1">OFFSET(Очки!$A$3,I24,G24+QUOTIENT(MAX($C$44-11,0), 2)*4)</f>
        <v>Место</v>
      </c>
      <c r="S24" s="188">
        <f ca="1">IF(I24&lt;H24,OFFSET(IF(OR($C$44=11,$C$44=12),Очки!$B$17,Очки!$O$18),2+H24-I24,IF(G24=2,12,13-H24)),0)</f>
        <v>0</v>
      </c>
      <c r="T24" s="188"/>
      <c r="U24" s="263"/>
      <c r="V24" s="192" t="str">
        <f ca="1">OFFSET(Очки!$A$3,L24,J24+QUOTIENT(MAX($C$44-11,0), 2)*4)</f>
        <v>Место</v>
      </c>
      <c r="W24" s="188">
        <f ca="1">IF(L24&lt;K24,OFFSET(IF(OR($C$44=11,$C$44=12),Очки!$B$17,Очки!$O$18),2+K24-L24,IF(J24=2,12,13-K24)),0)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6.5" hidden="1" customHeight="1">
      <c r="A25" s="282"/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/>
      <c r="O25" s="188"/>
      <c r="P25" s="188"/>
      <c r="Q25" s="263"/>
      <c r="R25" s="192"/>
      <c r="S25" s="188"/>
      <c r="T25" s="188"/>
      <c r="U25" s="263"/>
      <c r="V25" s="192"/>
      <c r="W25" s="188"/>
      <c r="X25" s="188"/>
      <c r="Y25" s="189"/>
      <c r="Z25" s="136"/>
      <c r="AA25" s="137"/>
      <c r="AB25" s="183"/>
      <c r="AD25" s="127"/>
    </row>
    <row r="26" spans="1:30" ht="16.5" hidden="1" customHeight="1">
      <c r="A26" s="282"/>
      <c r="B26" s="284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/>
      <c r="O26" s="188"/>
      <c r="P26" s="188"/>
      <c r="Q26" s="263"/>
      <c r="R26" s="192"/>
      <c r="S26" s="188"/>
      <c r="T26" s="188"/>
      <c r="U26" s="263"/>
      <c r="V26" s="192"/>
      <c r="W26" s="188"/>
      <c r="X26" s="188"/>
      <c r="Y26" s="189"/>
      <c r="Z26" s="136"/>
      <c r="AA26" s="137"/>
      <c r="AB26" s="183"/>
      <c r="AD26" s="127"/>
    </row>
    <row r="27" spans="1:30" ht="16.5" hidden="1" customHeight="1">
      <c r="A27" s="282"/>
      <c r="B27" s="284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/>
      <c r="O27" s="188"/>
      <c r="P27" s="188"/>
      <c r="Q27" s="263"/>
      <c r="R27" s="192"/>
      <c r="S27" s="188"/>
      <c r="T27" s="188"/>
      <c r="U27" s="263"/>
      <c r="V27" s="192"/>
      <c r="W27" s="188"/>
      <c r="X27" s="188"/>
      <c r="Y27" s="189"/>
      <c r="Z27" s="136"/>
      <c r="AA27" s="137"/>
      <c r="AB27" s="183"/>
      <c r="AD27" s="127"/>
    </row>
    <row r="28" spans="1:30" ht="16.5" hidden="1" customHeight="1">
      <c r="A28" s="282"/>
      <c r="B28" s="284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/>
      <c r="O28" s="188"/>
      <c r="P28" s="188"/>
      <c r="Q28" s="263"/>
      <c r="R28" s="192"/>
      <c r="S28" s="188"/>
      <c r="T28" s="188"/>
      <c r="U28" s="263"/>
      <c r="V28" s="192"/>
      <c r="W28" s="188"/>
      <c r="X28" s="188"/>
      <c r="Y28" s="189"/>
      <c r="Z28" s="136"/>
      <c r="AA28" s="137"/>
      <c r="AB28" s="183"/>
      <c r="AD28" s="127"/>
    </row>
    <row r="29" spans="1:30" ht="16.5" hidden="1" customHeight="1">
      <c r="A29" s="282"/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/>
      <c r="O29" s="188"/>
      <c r="P29" s="188"/>
      <c r="Q29" s="263"/>
      <c r="R29" s="192"/>
      <c r="S29" s="188"/>
      <c r="T29" s="188"/>
      <c r="U29" s="263"/>
      <c r="V29" s="192"/>
      <c r="W29" s="188"/>
      <c r="X29" s="188"/>
      <c r="Y29" s="189"/>
      <c r="Z29" s="136"/>
      <c r="AA29" s="137"/>
      <c r="AB29" s="183"/>
      <c r="AD29" s="127"/>
    </row>
    <row r="30" spans="1:30" ht="16.5" hidden="1" customHeight="1">
      <c r="A30" s="282"/>
      <c r="B30" s="284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/>
      <c r="O30" s="188"/>
      <c r="P30" s="188"/>
      <c r="Q30" s="263"/>
      <c r="R30" s="192"/>
      <c r="S30" s="188"/>
      <c r="T30" s="188"/>
      <c r="U30" s="263"/>
      <c r="V30" s="192"/>
      <c r="W30" s="188"/>
      <c r="X30" s="188"/>
      <c r="Y30" s="189"/>
      <c r="Z30" s="136"/>
      <c r="AA30" s="137"/>
      <c r="AB30" s="183"/>
      <c r="AD30" s="127"/>
    </row>
    <row r="31" spans="1:30" ht="16.5" hidden="1" customHeight="1">
      <c r="A31" s="282"/>
      <c r="B31" s="284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/>
      <c r="O31" s="188"/>
      <c r="P31" s="188"/>
      <c r="Q31" s="263"/>
      <c r="R31" s="192"/>
      <c r="S31" s="188"/>
      <c r="T31" s="188"/>
      <c r="U31" s="263"/>
      <c r="V31" s="192"/>
      <c r="W31" s="188"/>
      <c r="X31" s="188"/>
      <c r="Y31" s="189"/>
      <c r="Z31" s="136"/>
      <c r="AA31" s="137"/>
      <c r="AB31" s="183"/>
      <c r="AD31" s="127"/>
    </row>
    <row r="32" spans="1:30" ht="16.5" hidden="1" customHeight="1">
      <c r="A32" s="282"/>
      <c r="B32" s="284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/>
      <c r="O32" s="188"/>
      <c r="P32" s="188"/>
      <c r="Q32" s="263"/>
      <c r="R32" s="192"/>
      <c r="S32" s="188"/>
      <c r="T32" s="188"/>
      <c r="U32" s="263"/>
      <c r="V32" s="192"/>
      <c r="W32" s="188"/>
      <c r="X32" s="188"/>
      <c r="Y32" s="189"/>
      <c r="Z32" s="136"/>
      <c r="AA32" s="137"/>
      <c r="AB32" s="183"/>
      <c r="AD32" s="127"/>
    </row>
    <row r="33" spans="1:30" ht="16.5" hidden="1" customHeight="1">
      <c r="A33" s="282"/>
      <c r="B33" s="284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/>
      <c r="O33" s="188"/>
      <c r="P33" s="188"/>
      <c r="Q33" s="263"/>
      <c r="R33" s="192"/>
      <c r="S33" s="188"/>
      <c r="T33" s="188"/>
      <c r="U33" s="263"/>
      <c r="V33" s="192"/>
      <c r="W33" s="188"/>
      <c r="X33" s="188"/>
      <c r="Y33" s="189"/>
      <c r="Z33" s="136"/>
      <c r="AA33" s="137"/>
      <c r="AB33" s="183"/>
      <c r="AD33" s="127"/>
    </row>
    <row r="34" spans="1:30" ht="16.5" hidden="1" customHeight="1">
      <c r="A34" s="282"/>
      <c r="B34" s="284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/>
      <c r="O34" s="188"/>
      <c r="P34" s="188"/>
      <c r="Q34" s="263"/>
      <c r="R34" s="192"/>
      <c r="S34" s="188"/>
      <c r="T34" s="188"/>
      <c r="U34" s="263"/>
      <c r="V34" s="192"/>
      <c r="W34" s="188"/>
      <c r="X34" s="188"/>
      <c r="Y34" s="189"/>
      <c r="Z34" s="136"/>
      <c r="AA34" s="137"/>
      <c r="AB34" s="183"/>
      <c r="AD34" s="127"/>
    </row>
    <row r="35" spans="1:30" ht="15.95" hidden="1" customHeight="1">
      <c r="A35" s="282" t="e">
        <f ca="1">RANK(AB35,AB$6:OFFSET(AB$6,0,0,COUNTA(B$6:B$43)))</f>
        <v>#N/A</v>
      </c>
      <c r="B35" s="286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OFFSET(Очки!$A$3,F35,D35+QUOTIENT(MAX($C$44-11,0), 2)*4)</f>
        <v>Место</v>
      </c>
      <c r="O35" s="188">
        <f ca="1">IF(F35&lt;E35,OFFSET(IF(OR($C$44=11,$C$44=12),Очки!$B$17,Очки!$O$18),2+E35-F35,IF(D35=2,12,13-E35)),0)</f>
        <v>0</v>
      </c>
      <c r="P35" s="188"/>
      <c r="Q35" s="263"/>
      <c r="R35" s="192" t="str">
        <f ca="1">OFFSET(Очки!$A$3,I35,G35+QUOTIENT(MAX($C$44-11,0), 2)*4)</f>
        <v>Место</v>
      </c>
      <c r="S35" s="188">
        <f ca="1">IF(I35&lt;H35,OFFSET(IF(OR($C$44=11,$C$44=12),Очки!$B$17,Очки!$O$18),2+H35-I35,IF(G35=2,12,13-H35)),0)</f>
        <v>0</v>
      </c>
      <c r="T35" s="188"/>
      <c r="U35" s="263"/>
      <c r="V35" s="192" t="str">
        <f ca="1">OFFSET(Очки!$A$3,L35,J35+QUOTIENT(MAX($C$44-11,0), 2)*4)</f>
        <v>Место</v>
      </c>
      <c r="W35" s="188">
        <f ca="1">IF(L35&lt;K35,OFFSET(IF(OR($C$44=11,$C$44=12),Очки!$B$17,Очки!$O$18),2+K35-L35,IF(J35=2,12,13-K35)),0)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thickBot="1">
      <c r="A36" s="333" t="e">
        <f ca="1">RANK(AB36,AB$6:OFFSET(AB$6,0,0,COUNTA(B$6:B$43)))</f>
        <v>#N/A</v>
      </c>
      <c r="B36" s="334"/>
      <c r="C36" s="335"/>
      <c r="D36" s="336"/>
      <c r="E36" s="337"/>
      <c r="F36" s="338"/>
      <c r="G36" s="339"/>
      <c r="H36" s="340"/>
      <c r="I36" s="337"/>
      <c r="J36" s="341"/>
      <c r="K36" s="337"/>
      <c r="L36" s="342"/>
      <c r="M36" s="343"/>
      <c r="N36" s="193" t="str">
        <f ca="1">OFFSET(Очки!$A$3,F36,D36+QUOTIENT(MAX($C$44-11,0), 2)*4)</f>
        <v>Место</v>
      </c>
      <c r="O36" s="190">
        <f ca="1">IF(F36&lt;E36,OFFSET(IF(OR($C$44=11,$C$44=12),Очки!$B$17,Очки!$O$18),2+E36-F36,IF(D36=2,12,13-E36)),0)</f>
        <v>0</v>
      </c>
      <c r="P36" s="190"/>
      <c r="Q36" s="154"/>
      <c r="R36" s="193" t="str">
        <f ca="1">OFFSET(Очки!$A$3,I36,G36+QUOTIENT(MAX($C$44-11,0), 2)*4)</f>
        <v>Место</v>
      </c>
      <c r="S36" s="190">
        <f ca="1">IF(I36&lt;H36,OFFSET(IF(OR($C$44=11,$C$44=12),Очки!$B$17,Очки!$O$18),2+H36-I36,IF(G36=2,12,13-H36)),0)</f>
        <v>0</v>
      </c>
      <c r="T36" s="190"/>
      <c r="U36" s="154"/>
      <c r="V36" s="193" t="str">
        <f ca="1">OFFSET(Очки!$A$3,L36,J36+QUOTIENT(MAX($C$44-11,0), 2)*4)</f>
        <v>Место</v>
      </c>
      <c r="W36" s="190">
        <f ca="1">IF(L36&lt;K36,OFFSET(IF(OR($C$44=11,$C$44=12),Очки!$B$17,Очки!$O$18),2+K36-L36,IF(J36=2,12,13-K36)),0)</f>
        <v>0</v>
      </c>
      <c r="X36" s="190"/>
      <c r="Y36" s="191"/>
      <c r="Z36" s="344"/>
      <c r="AA36" s="345"/>
      <c r="AB36" s="185">
        <f ca="1">SUM(M36:Y36)</f>
        <v>0</v>
      </c>
      <c r="AD36" s="127"/>
    </row>
    <row r="37" spans="1:30" ht="15.95" hidden="1" customHeight="1">
      <c r="A37" s="332" t="e">
        <f ca="1">RANK(AB37,AB$6:OFFSET(AB$6,0,0,COUNTA(B$6:B$43)))</f>
        <v>#N/A</v>
      </c>
      <c r="B37" s="290"/>
      <c r="C37" s="291"/>
      <c r="D37" s="222"/>
      <c r="E37" s="319"/>
      <c r="F37" s="320"/>
      <c r="G37" s="321"/>
      <c r="H37" s="322"/>
      <c r="I37" s="319"/>
      <c r="J37" s="222"/>
      <c r="K37" s="319"/>
      <c r="L37" s="323"/>
      <c r="M37" s="324"/>
      <c r="N37" s="325" t="str">
        <f ca="1">OFFSET(Очки!$A$3,F37,D37+QUOTIENT(MAX($C$44-11,0), 2)*4)</f>
        <v>Место</v>
      </c>
      <c r="O37" s="326">
        <f ca="1">IF(F37&lt;E37,OFFSET(IF(OR($C$44=11,$C$44=12),Очки!$B$17,Очки!$O$18),2+E37-F37,IF(D37=2,12,13-E37)),0)</f>
        <v>0</v>
      </c>
      <c r="P37" s="326"/>
      <c r="Q37" s="327"/>
      <c r="R37" s="325" t="str">
        <f ca="1">OFFSET(Очки!$A$3,I37,G37+QUOTIENT(MAX($C$44-11,0), 2)*4)</f>
        <v>Место</v>
      </c>
      <c r="S37" s="326">
        <f ca="1">IF(I37&lt;H37,OFFSET(IF(OR($C$44=11,$C$44=12),Очки!$B$17,Очки!$O$18),2+H37-I37,IF(G37=2,12,13-H37)),0)</f>
        <v>0</v>
      </c>
      <c r="T37" s="326"/>
      <c r="U37" s="327"/>
      <c r="V37" s="325" t="str">
        <f ca="1">OFFSET(Очки!$A$3,L37,J37+QUOTIENT(MAX($C$44-11,0), 2)*4)</f>
        <v>Место</v>
      </c>
      <c r="W37" s="326">
        <f ca="1">IF(L37&lt;K37,OFFSET(IF(OR($C$44=11,$C$44=12),Очки!$B$17,Очки!$O$18),2+K37-L37,IF(J37=2,12,13-K37)),0)</f>
        <v>0</v>
      </c>
      <c r="X37" s="326"/>
      <c r="Y37" s="328"/>
      <c r="Z37" s="329"/>
      <c r="AA37" s="330"/>
      <c r="AB37" s="331">
        <f ca="1">SUM(M37:Y37)</f>
        <v>0</v>
      </c>
      <c r="AD37" s="127"/>
    </row>
    <row r="38" spans="1:30" ht="15.95" hidden="1" customHeight="1">
      <c r="A38" s="150" t="e">
        <f ca="1">RANK(AB38,AB$6:OFFSET(AB$6,0,0,COUNTA(B$6:B$43)))</f>
        <v>#N/A</v>
      </c>
      <c r="B38" s="300"/>
      <c r="C38" s="283"/>
      <c r="D38" s="225"/>
      <c r="E38" s="226"/>
      <c r="F38" s="227"/>
      <c r="G38" s="223"/>
      <c r="H38" s="228"/>
      <c r="I38" s="226"/>
      <c r="J38" s="225"/>
      <c r="K38" s="226"/>
      <c r="L38" s="229"/>
      <c r="M38" s="273"/>
      <c r="N38" s="192" t="str">
        <f ca="1">OFFSET(Очки!$A$3,F38,D38+QUOTIENT(MAX($C$44-11,0), 2)*4)</f>
        <v>Место</v>
      </c>
      <c r="O38" s="188">
        <f ca="1">IF(F38&lt;E38,OFFSET(IF(OR($C$44=11,$C$44=12),Очки!$B$17,Очки!$O$18),2+E38-F38,IF(D38=2,12,13-E38)),0)</f>
        <v>0</v>
      </c>
      <c r="P38" s="188"/>
      <c r="Q38" s="263"/>
      <c r="R38" s="192" t="str">
        <f ca="1">OFFSET(Очки!$A$3,I38,G38+QUOTIENT(MAX($C$44-11,0), 2)*4)</f>
        <v>Место</v>
      </c>
      <c r="S38" s="188">
        <f ca="1">IF(I38&lt;H38,OFFSET(IF(OR($C$44=11,$C$44=12),Очки!$B$17,Очки!$O$18),2+H38-I38,IF(G38=2,12,13-H38)),0)</f>
        <v>0</v>
      </c>
      <c r="T38" s="188"/>
      <c r="U38" s="263"/>
      <c r="V38" s="192" t="str">
        <f ca="1">OFFSET(Очки!$A$3,L38,J38+QUOTIENT(MAX($C$44-11,0), 2)*4)</f>
        <v>Место</v>
      </c>
      <c r="W38" s="188">
        <f ca="1">IF(L38&lt;K38,OFFSET(IF(OR($C$44=11,$C$44=12),Очки!$B$17,Очки!$O$18),2+K38-L38,IF(J38=2,12,13-K38)),0)</f>
        <v>0</v>
      </c>
      <c r="X38" s="188"/>
      <c r="Y38" s="189"/>
      <c r="Z38" s="136"/>
      <c r="AA38" s="137"/>
      <c r="AB38" s="183">
        <f t="shared" ref="AB38:AB43" ca="1" si="2">SUM(M38:Y38)</f>
        <v>0</v>
      </c>
      <c r="AD38" s="127"/>
    </row>
    <row r="39" spans="1:30" ht="15.95" hidden="1" customHeight="1">
      <c r="A39" s="150" t="e">
        <f ca="1">RANK(AB39,AB$6:OFFSET(AB$6,0,0,COUNTA(B$6:B$43)))</f>
        <v>#N/A</v>
      </c>
      <c r="B39" s="151"/>
      <c r="C39" s="220"/>
      <c r="D39" s="230"/>
      <c r="E39" s="231"/>
      <c r="F39" s="232"/>
      <c r="G39" s="223"/>
      <c r="H39" s="233"/>
      <c r="I39" s="231"/>
      <c r="J39" s="222"/>
      <c r="K39" s="231"/>
      <c r="L39" s="234"/>
      <c r="M39" s="273"/>
      <c r="N39" s="192" t="str">
        <f ca="1">OFFSET(Очки!$A$3,F39,D39+QUOTIENT(MAX($C$44-11,0), 2)*4)</f>
        <v>Место</v>
      </c>
      <c r="O39" s="188">
        <f ca="1">IF(F39&lt;E39,OFFSET(IF(OR($C$44=11,$C$44=12),Очки!$B$17,Очки!$O$18),2+E39-F39,IF(D39=2,12,13-E39)),0)</f>
        <v>0</v>
      </c>
      <c r="P39" s="188"/>
      <c r="Q39" s="263"/>
      <c r="R39" s="192" t="str">
        <f ca="1">OFFSET(Очки!$A$3,I39,G39+QUOTIENT(MAX($C$44-11,0), 2)*4)</f>
        <v>Место</v>
      </c>
      <c r="S39" s="188">
        <f ca="1">IF(I39&lt;H39,OFFSET(IF(OR($C$44=11,$C$44=12),Очки!$B$17,Очки!$O$18),2+H39-I39,IF(G39=2,12,13-H39)),0)</f>
        <v>0</v>
      </c>
      <c r="T39" s="188"/>
      <c r="U39" s="263"/>
      <c r="V39" s="192" t="str">
        <f ca="1">OFFSET(Очки!$A$3,L39,J39+QUOTIENT(MAX($C$44-11,0), 2)*4)</f>
        <v>Место</v>
      </c>
      <c r="W39" s="188">
        <f ca="1">IF(L39&lt;K39,OFFSET(IF(OR($C$44=11,$C$44=12),Очки!$B$17,Очки!$O$18),2+K39-L39,IF(J39=2,12,13-K39)),0)</f>
        <v>0</v>
      </c>
      <c r="X39" s="188"/>
      <c r="Y39" s="189"/>
      <c r="Z39" s="138"/>
      <c r="AA39" s="139"/>
      <c r="AB39" s="184">
        <f t="shared" ca="1" si="2"/>
        <v>0</v>
      </c>
      <c r="AD39" s="127"/>
    </row>
    <row r="40" spans="1:30" ht="15.95" hidden="1" customHeight="1">
      <c r="A40" s="150" t="e">
        <f ca="1">RANK(AB40,AB$6:OFFSET(AB$6,0,0,COUNTA(B$6:B$43)))</f>
        <v>#N/A</v>
      </c>
      <c r="B40" s="292"/>
      <c r="C40" s="220"/>
      <c r="D40" s="230"/>
      <c r="E40" s="231"/>
      <c r="F40" s="232"/>
      <c r="G40" s="293"/>
      <c r="H40" s="233"/>
      <c r="I40" s="231"/>
      <c r="J40" s="294"/>
      <c r="K40" s="231"/>
      <c r="L40" s="234"/>
      <c r="M40" s="295"/>
      <c r="N40" s="192" t="str">
        <f ca="1">OFFSET(Очки!$A$3,F40,D40+QUOTIENT(MAX($C$44-11,0), 2)*4)</f>
        <v>Место</v>
      </c>
      <c r="O40" s="188">
        <f ca="1">IF(F40&lt;E40,OFFSET(IF(OR($C$44=11,$C$44=12),Очки!$B$17,Очки!$O$18),2+E40-F40,IF(D40=2,12,13-E40)),0)</f>
        <v>0</v>
      </c>
      <c r="P40" s="296"/>
      <c r="Q40" s="297"/>
      <c r="R40" s="192" t="str">
        <f ca="1">OFFSET(Очки!$A$3,I40,G40+QUOTIENT(MAX($C$44-11,0), 2)*4)</f>
        <v>Место</v>
      </c>
      <c r="S40" s="188">
        <f ca="1">IF(I40&lt;H40,OFFSET(IF(OR($C$44=11,$C$44=12),Очки!$B$17,Очки!$O$18),2+H40-I40,IF(G40=2,12,13-H40)),0)</f>
        <v>0</v>
      </c>
      <c r="T40" s="296"/>
      <c r="U40" s="297"/>
      <c r="V40" s="192" t="str">
        <f ca="1">OFFSET(Очки!$A$3,L40,J40+QUOTIENT(MAX($C$44-11,0), 2)*4)</f>
        <v>Место</v>
      </c>
      <c r="W40" s="188">
        <f ca="1">IF(L40&lt;K40,OFFSET(IF(OR($C$44=11,$C$44=12),Очки!$B$17,Очки!$O$18),2+K40-L40,IF(J40=2,12,13-K40)),0)</f>
        <v>0</v>
      </c>
      <c r="X40" s="296"/>
      <c r="Y40" s="298"/>
      <c r="Z40" s="138"/>
      <c r="AA40" s="139"/>
      <c r="AB40" s="184">
        <f t="shared" ca="1" si="2"/>
        <v>0</v>
      </c>
      <c r="AD40" s="127"/>
    </row>
    <row r="41" spans="1:30" ht="15.95" hidden="1" customHeight="1">
      <c r="A41" s="150" t="e">
        <f ca="1">RANK(AB41,AB$6:OFFSET(AB$6,0,0,COUNTA(B$6:B$43)))</f>
        <v>#N/A</v>
      </c>
      <c r="B41" s="299"/>
      <c r="C41" s="220"/>
      <c r="D41" s="230"/>
      <c r="E41" s="231"/>
      <c r="F41" s="232"/>
      <c r="G41" s="293"/>
      <c r="H41" s="233"/>
      <c r="I41" s="231"/>
      <c r="J41" s="294"/>
      <c r="K41" s="231"/>
      <c r="L41" s="234"/>
      <c r="M41" s="295"/>
      <c r="N41" s="192" t="str">
        <f ca="1">OFFSET(Очки!$A$3,F41,D41+QUOTIENT(MAX($C$44-11,0), 2)*4)</f>
        <v>Место</v>
      </c>
      <c r="O41" s="188">
        <f ca="1">IF(F41&lt;E41,OFFSET(IF(OR($C$44=11,$C$44=12),Очки!$B$17,Очки!$O$18),2+E41-F41,IF(D41=2,12,13-E41)),0)</f>
        <v>0</v>
      </c>
      <c r="P41" s="296"/>
      <c r="Q41" s="297"/>
      <c r="R41" s="192" t="str">
        <f ca="1">OFFSET(Очки!$A$3,I41,G41+QUOTIENT(MAX($C$44-11,0), 2)*4)</f>
        <v>Место</v>
      </c>
      <c r="S41" s="188">
        <f ca="1">IF(I41&lt;H41,OFFSET(IF(OR($C$44=11,$C$44=12),Очки!$B$17,Очки!$O$18),2+H41-I41,IF(G41=2,12,13-H41)),0)</f>
        <v>0</v>
      </c>
      <c r="T41" s="296"/>
      <c r="U41" s="297"/>
      <c r="V41" s="192" t="str">
        <f ca="1">OFFSET(Очки!$A$3,L41,J41+QUOTIENT(MAX($C$44-11,0), 2)*4)</f>
        <v>Место</v>
      </c>
      <c r="W41" s="188">
        <f ca="1">IF(L41&lt;K41,OFFSET(IF(OR($C$44=11,$C$44=12),Очки!$B$17,Очки!$O$18),2+K41-L41,IF(J41=2,12,13-K41)),0)</f>
        <v>0</v>
      </c>
      <c r="X41" s="296"/>
      <c r="Y41" s="298"/>
      <c r="Z41" s="138"/>
      <c r="AA41" s="139"/>
      <c r="AB41" s="184">
        <f t="shared" ca="1" si="2"/>
        <v>0</v>
      </c>
      <c r="AD41" s="127"/>
    </row>
    <row r="42" spans="1:30" ht="15.95" hidden="1" customHeight="1">
      <c r="A42" s="150" t="e">
        <f ca="1">RANK(AB42,AB$6:OFFSET(AB$6,0,0,COUNTA(B$6:B$43)))</f>
        <v>#N/A</v>
      </c>
      <c r="B42" s="292"/>
      <c r="C42" s="220"/>
      <c r="D42" s="230"/>
      <c r="E42" s="231"/>
      <c r="F42" s="232"/>
      <c r="G42" s="293"/>
      <c r="H42" s="233"/>
      <c r="I42" s="231"/>
      <c r="J42" s="294"/>
      <c r="K42" s="231"/>
      <c r="L42" s="234"/>
      <c r="M42" s="295"/>
      <c r="N42" s="192" t="str">
        <f ca="1">OFFSET(Очки!$A$3,F42,D42+QUOTIENT(MAX($C$44-11,0), 2)*4)</f>
        <v>Место</v>
      </c>
      <c r="O42" s="188">
        <f ca="1">IF(F42&lt;E42,OFFSET(IF(OR($C$44=11,$C$44=12),Очки!$B$17,Очки!$O$18),2+E42-F42,IF(D42=2,12,13-E42)),0)</f>
        <v>0</v>
      </c>
      <c r="P42" s="296"/>
      <c r="Q42" s="297"/>
      <c r="R42" s="192" t="str">
        <f ca="1">OFFSET(Очки!$A$3,I42,G42+QUOTIENT(MAX($C$44-11,0), 2)*4)</f>
        <v>Место</v>
      </c>
      <c r="S42" s="188">
        <f ca="1">IF(I42&lt;H42,OFFSET(IF(OR($C$44=11,$C$44=12),Очки!$B$17,Очки!$O$18),2+H42-I42,IF(G42=2,12,13-H42)),0)</f>
        <v>0</v>
      </c>
      <c r="T42" s="296"/>
      <c r="U42" s="297"/>
      <c r="V42" s="192" t="str">
        <f ca="1">OFFSET(Очки!$A$3,L42,J42+QUOTIENT(MAX($C$44-11,0), 2)*4)</f>
        <v>Место</v>
      </c>
      <c r="W42" s="188">
        <f ca="1">IF(L42&lt;K42,OFFSET(IF(OR($C$44=11,$C$44=12),Очки!$B$17,Очки!$O$18),2+K42-L42,IF(J42=2,12,13-K42)),0)</f>
        <v>0</v>
      </c>
      <c r="X42" s="296"/>
      <c r="Y42" s="298"/>
      <c r="Z42" s="138"/>
      <c r="AA42" s="139"/>
      <c r="AB42" s="184">
        <f t="shared" ca="1" si="2"/>
        <v>0</v>
      </c>
      <c r="AD42" s="127"/>
    </row>
    <row r="43" spans="1:30" ht="15.95" hidden="1" customHeight="1" thickBot="1">
      <c r="A43" s="152" t="e">
        <f ca="1">RANK(AB43,AB$6:OFFSET(AB$6,0,0,COUNTA(B$6:B$43)))</f>
        <v>#N/A</v>
      </c>
      <c r="B43" s="153"/>
      <c r="C43" s="221"/>
      <c r="D43" s="193"/>
      <c r="E43" s="143"/>
      <c r="F43" s="191"/>
      <c r="G43" s="142"/>
      <c r="H43" s="190"/>
      <c r="I43" s="143"/>
      <c r="J43" s="193"/>
      <c r="K43" s="143"/>
      <c r="L43" s="154"/>
      <c r="M43" s="274"/>
      <c r="N43" s="193" t="str">
        <f ca="1">OFFSET(Очки!$A$3,F43,D43+QUOTIENT(MAX($C$44-11,0), 2)*4)</f>
        <v>Место</v>
      </c>
      <c r="O43" s="190">
        <f ca="1">IF(F43&lt;E43,OFFSET(IF(OR($C$44=11,$C$44=12),Очки!$B$17,Очки!$O$18),2+E43-F43,IF(D43=2,12,13-E43)),0)</f>
        <v>0</v>
      </c>
      <c r="P43" s="190"/>
      <c r="Q43" s="154"/>
      <c r="R43" s="193" t="str">
        <f ca="1">OFFSET(Очки!$A$3,I43,G43+QUOTIENT(MAX($C$44-11,0), 2)*4)</f>
        <v>Место</v>
      </c>
      <c r="S43" s="190">
        <f ca="1">IF(I43&lt;H43,OFFSET(IF(OR($C$44=11,$C$44=12),Очки!$B$17,Очки!$O$18),2+H43-I43,IF(G43=2,12,13-H43)),0)</f>
        <v>0</v>
      </c>
      <c r="T43" s="190"/>
      <c r="U43" s="154"/>
      <c r="V43" s="193" t="str">
        <f ca="1">OFFSET(Очки!$A$3,L43,J43+QUOTIENT(MAX($C$44-11,0), 2)*4)</f>
        <v>Место</v>
      </c>
      <c r="W43" s="190">
        <f ca="1">IF(L43&lt;K43,OFFSET(IF(OR($C$44=11,$C$44=12),Очки!$B$17,Очки!$O$18),2+K43-L43,IF(J43=2,12,13-K43)),0)</f>
        <v>0</v>
      </c>
      <c r="X43" s="190"/>
      <c r="Y43" s="191"/>
      <c r="Z43" s="136"/>
      <c r="AA43" s="137"/>
      <c r="AB43" s="185">
        <f t="shared" ca="1" si="2"/>
        <v>0</v>
      </c>
      <c r="AD43" s="127"/>
    </row>
    <row r="44" spans="1:30" ht="15.95" customHeight="1">
      <c r="B44" s="127" t="s">
        <v>41</v>
      </c>
      <c r="C44" s="127">
        <f>COUNTA(B6:B43)</f>
        <v>17</v>
      </c>
    </row>
    <row r="45" spans="1:30" ht="15.95" customHeight="1"/>
    <row r="46" spans="1:30" ht="15.95" customHeight="1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95" customHeight="1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</sheetData>
  <sortState ref="B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43">
    <cfRule type="expression" dxfId="20" priority="3">
      <formula>AND(E6&gt;F6,O6=0)</formula>
    </cfRule>
  </conditionalFormatting>
  <conditionalFormatting sqref="S6:S43">
    <cfRule type="expression" dxfId="19" priority="2">
      <formula>AND(H6&gt;I6,S6=0)</formula>
    </cfRule>
  </conditionalFormatting>
  <conditionalFormatting sqref="W6:W4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6"/>
  <sheetViews>
    <sheetView topLeftCell="A4" zoomScale="80" zoomScaleNormal="80" zoomScalePageLayoutView="90" workbookViewId="0">
      <selection activeCell="B11" sqref="B11"/>
    </sheetView>
  </sheetViews>
  <sheetFormatPr defaultColWidth="8.85546875" defaultRowHeight="15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397" t="s">
        <v>67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>
      <c r="A4" s="400"/>
      <c r="B4" s="403"/>
      <c r="C4" s="416" t="s">
        <v>24</v>
      </c>
      <c r="D4" s="418" t="s">
        <v>29</v>
      </c>
      <c r="E4" s="422" t="s">
        <v>31</v>
      </c>
      <c r="F4" s="424" t="s">
        <v>32</v>
      </c>
      <c r="G4" s="418" t="s">
        <v>29</v>
      </c>
      <c r="H4" s="422" t="s">
        <v>31</v>
      </c>
      <c r="I4" s="424" t="s">
        <v>32</v>
      </c>
      <c r="J4" s="418" t="s">
        <v>29</v>
      </c>
      <c r="K4" s="422" t="s">
        <v>31</v>
      </c>
      <c r="L4" s="424" t="s">
        <v>32</v>
      </c>
      <c r="M4" s="426" t="s">
        <v>30</v>
      </c>
      <c r="N4" s="420">
        <v>1</v>
      </c>
      <c r="O4" s="421"/>
      <c r="P4" s="421"/>
      <c r="Q4" s="421"/>
      <c r="R4" s="420">
        <v>2</v>
      </c>
      <c r="S4" s="421"/>
      <c r="T4" s="421"/>
      <c r="U4" s="421"/>
      <c r="V4" s="420">
        <v>3</v>
      </c>
      <c r="W4" s="421"/>
      <c r="X4" s="421"/>
      <c r="Y4" s="421"/>
      <c r="Z4" s="144"/>
      <c r="AA4" s="129"/>
      <c r="AB4" s="415"/>
      <c r="AC4" s="130"/>
      <c r="AD4" s="130"/>
      <c r="AE4" s="130"/>
    </row>
    <row r="5" spans="1:31" s="133" customFormat="1" ht="33" customHeight="1" thickBot="1">
      <c r="A5" s="401"/>
      <c r="B5" s="404"/>
      <c r="C5" s="417"/>
      <c r="D5" s="419"/>
      <c r="E5" s="423"/>
      <c r="F5" s="425"/>
      <c r="G5" s="419"/>
      <c r="H5" s="423"/>
      <c r="I5" s="425"/>
      <c r="J5" s="419"/>
      <c r="K5" s="423"/>
      <c r="L5" s="425"/>
      <c r="M5" s="42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5"/>
      <c r="AC5" s="132"/>
      <c r="AD5" s="132"/>
      <c r="AE5" s="132"/>
    </row>
    <row r="6" spans="1:31" ht="15.75">
      <c r="A6" s="281">
        <f ca="1">RANK(AB6,AB$6:OFFSET(AB$6,0,0,COUNTA(B$6:B$33)))</f>
        <v>1</v>
      </c>
      <c r="B6" s="361" t="s">
        <v>42</v>
      </c>
      <c r="C6" s="288"/>
      <c r="D6" s="257">
        <v>1</v>
      </c>
      <c r="E6" s="258">
        <v>5</v>
      </c>
      <c r="F6" s="259">
        <v>4</v>
      </c>
      <c r="G6" s="260">
        <v>1</v>
      </c>
      <c r="H6" s="224">
        <v>7</v>
      </c>
      <c r="I6" s="258">
        <v>3</v>
      </c>
      <c r="J6" s="257">
        <v>1</v>
      </c>
      <c r="K6" s="258">
        <v>8</v>
      </c>
      <c r="L6" s="261">
        <v>5</v>
      </c>
      <c r="M6" s="272">
        <v>1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0.9</v>
      </c>
      <c r="P6" s="186">
        <v>2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3.8</v>
      </c>
      <c r="T6" s="186">
        <v>2.5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3.3</v>
      </c>
      <c r="X6" s="186">
        <v>1.5</v>
      </c>
      <c r="Y6" s="187"/>
      <c r="Z6" s="134"/>
      <c r="AA6" s="135"/>
      <c r="AB6" s="182">
        <f t="shared" ref="AB6:AB21" ca="1" si="0">SUM(M6:Y6)</f>
        <v>53.999999999999993</v>
      </c>
      <c r="AC6" s="127"/>
      <c r="AD6" s="127"/>
      <c r="AE6" s="127"/>
    </row>
    <row r="7" spans="1:31" ht="15.75">
      <c r="A7" s="282">
        <f ca="1">RANK(AB7,AB$6:OFFSET(AB$6,0,0,COUNTA(B$6:B$33)))</f>
        <v>2</v>
      </c>
      <c r="B7" s="284" t="s">
        <v>69</v>
      </c>
      <c r="C7" s="219" t="s">
        <v>71</v>
      </c>
      <c r="D7" s="225">
        <v>1</v>
      </c>
      <c r="E7" s="226">
        <v>8</v>
      </c>
      <c r="F7" s="227">
        <v>5</v>
      </c>
      <c r="G7" s="223">
        <v>1</v>
      </c>
      <c r="H7" s="228">
        <v>8</v>
      </c>
      <c r="I7" s="226">
        <v>5</v>
      </c>
      <c r="J7" s="225">
        <v>1</v>
      </c>
      <c r="K7" s="226">
        <v>7</v>
      </c>
      <c r="L7" s="229">
        <v>4</v>
      </c>
      <c r="M7" s="273">
        <v>2.5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2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3</v>
      </c>
      <c r="X7" s="188"/>
      <c r="Y7" s="189"/>
      <c r="Z7" s="136"/>
      <c r="AA7" s="137"/>
      <c r="AB7" s="183">
        <f t="shared" ca="1" si="0"/>
        <v>53.599999999999994</v>
      </c>
      <c r="AC7" s="127"/>
      <c r="AD7" s="127"/>
      <c r="AE7" s="127"/>
    </row>
    <row r="8" spans="1:31" ht="15.75">
      <c r="A8" s="282">
        <f ca="1">RANK(AB8,AB$6:OFFSET(AB$6,0,0,COUNTA(B$6:B$33)))</f>
        <v>3</v>
      </c>
      <c r="B8" s="285" t="s">
        <v>44</v>
      </c>
      <c r="C8" s="219"/>
      <c r="D8" s="225">
        <v>1</v>
      </c>
      <c r="E8" s="226">
        <v>3</v>
      </c>
      <c r="F8" s="227">
        <v>2</v>
      </c>
      <c r="G8" s="223">
        <v>1</v>
      </c>
      <c r="H8" s="228">
        <v>3</v>
      </c>
      <c r="I8" s="226">
        <v>2</v>
      </c>
      <c r="J8" s="225">
        <v>1</v>
      </c>
      <c r="K8" s="226">
        <v>6</v>
      </c>
      <c r="L8" s="229">
        <v>6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0.7</v>
      </c>
      <c r="T8" s="188">
        <v>1.5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t="shared" ca="1" si="0"/>
        <v>45.4</v>
      </c>
      <c r="AC8" s="127"/>
      <c r="AD8" s="127"/>
      <c r="AE8" s="127"/>
    </row>
    <row r="9" spans="1:31" ht="15.75">
      <c r="A9" s="282">
        <f ca="1">RANK(AB9,AB$6:OFFSET(AB$6,0,0,COUNTA(B$6:B$33)))</f>
        <v>4</v>
      </c>
      <c r="B9" s="284" t="s">
        <v>52</v>
      </c>
      <c r="C9" s="219">
        <v>10</v>
      </c>
      <c r="D9" s="225">
        <v>1</v>
      </c>
      <c r="E9" s="226">
        <v>7</v>
      </c>
      <c r="F9" s="227">
        <v>7</v>
      </c>
      <c r="G9" s="223">
        <v>1</v>
      </c>
      <c r="H9" s="228">
        <v>4</v>
      </c>
      <c r="I9" s="226">
        <v>7</v>
      </c>
      <c r="J9" s="225">
        <v>2</v>
      </c>
      <c r="K9" s="226">
        <v>5</v>
      </c>
      <c r="L9" s="229">
        <v>1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2.8</v>
      </c>
      <c r="X9" s="188">
        <v>2.5</v>
      </c>
      <c r="Y9" s="189"/>
      <c r="Z9" s="136"/>
      <c r="AA9" s="137"/>
      <c r="AB9" s="183">
        <f t="shared" ca="1" si="0"/>
        <v>41.3</v>
      </c>
      <c r="AC9" s="127"/>
      <c r="AD9" s="127"/>
      <c r="AE9" s="127"/>
    </row>
    <row r="10" spans="1:31" ht="15.75">
      <c r="A10" s="282">
        <f ca="1">RANK(AB10,AB$6:OFFSET(AB$6,0,0,COUNTA(B$6:B$33)))</f>
        <v>5</v>
      </c>
      <c r="B10" s="285" t="s">
        <v>51</v>
      </c>
      <c r="C10" s="219">
        <v>2.5</v>
      </c>
      <c r="D10" s="225">
        <v>1</v>
      </c>
      <c r="E10" s="226">
        <v>6</v>
      </c>
      <c r="F10" s="227">
        <v>6</v>
      </c>
      <c r="G10" s="223">
        <v>1</v>
      </c>
      <c r="H10" s="228">
        <v>2</v>
      </c>
      <c r="I10" s="226">
        <v>6</v>
      </c>
      <c r="J10" s="225">
        <v>1</v>
      </c>
      <c r="K10" s="226">
        <v>1</v>
      </c>
      <c r="L10" s="229">
        <v>1</v>
      </c>
      <c r="M10" s="273">
        <v>1.5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16</v>
      </c>
      <c r="W10" s="188">
        <f ca="1">IF(L10&lt;K10,OFFSET(IF(OR($C$34=11,$C$34=12),Очки!$B$17,Очки!$O$18),2+K10-L10,IF(J10=2,12,13-K10)),0)</f>
        <v>0</v>
      </c>
      <c r="X10" s="188">
        <v>0.5</v>
      </c>
      <c r="Y10" s="189"/>
      <c r="Z10" s="136"/>
      <c r="AA10" s="137"/>
      <c r="AB10" s="183">
        <f t="shared" ca="1" si="0"/>
        <v>41</v>
      </c>
      <c r="AC10" s="127"/>
      <c r="AD10" s="127"/>
      <c r="AE10" s="127"/>
    </row>
    <row r="11" spans="1:31" ht="16.5" thickBot="1">
      <c r="A11" s="282">
        <f ca="1">RANK(AB11,AB$6:OFFSET(AB$6,0,0,COUNTA(B$6:B$33)))</f>
        <v>6</v>
      </c>
      <c r="B11" s="286" t="s">
        <v>53</v>
      </c>
      <c r="C11" s="219">
        <v>5</v>
      </c>
      <c r="D11" s="225">
        <v>1</v>
      </c>
      <c r="E11" s="226">
        <v>1</v>
      </c>
      <c r="F11" s="227">
        <v>1</v>
      </c>
      <c r="G11" s="223">
        <v>1</v>
      </c>
      <c r="H11" s="228">
        <v>5</v>
      </c>
      <c r="I11" s="226">
        <v>8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10.5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39.5</v>
      </c>
      <c r="AC11" s="127"/>
      <c r="AD11" s="127"/>
      <c r="AE11" s="127"/>
    </row>
    <row r="12" spans="1:31" ht="15.75">
      <c r="A12" s="281">
        <f ca="1">RANK(AB12,AB$6:OFFSET(AB$6,0,0,COUNTA(B$6:B$33)))</f>
        <v>6</v>
      </c>
      <c r="B12" s="285" t="s">
        <v>45</v>
      </c>
      <c r="C12" s="283"/>
      <c r="D12" s="222">
        <v>2</v>
      </c>
      <c r="E12" s="319">
        <v>6</v>
      </c>
      <c r="F12" s="320">
        <v>5</v>
      </c>
      <c r="G12" s="321">
        <v>1</v>
      </c>
      <c r="H12" s="322">
        <v>1</v>
      </c>
      <c r="I12" s="319">
        <v>1</v>
      </c>
      <c r="J12" s="222">
        <v>1</v>
      </c>
      <c r="K12" s="319">
        <v>4</v>
      </c>
      <c r="L12" s="323">
        <v>3</v>
      </c>
      <c r="M12" s="324"/>
      <c r="N12" s="325">
        <f ca="1">OFFSET(Очки!$A$3,F12,D12+QUOTIENT(MAX($C$34-11,0), 2)*4)</f>
        <v>7.5</v>
      </c>
      <c r="O12" s="326">
        <f ca="1">IF(F12&lt;E12,OFFSET(IF(OR($C$34=11,$C$34=12),Очки!$B$17,Очки!$O$18),2+E12-F12,IF(D12=2,12,13-E12)),0)</f>
        <v>0.7</v>
      </c>
      <c r="P12" s="326"/>
      <c r="Q12" s="327"/>
      <c r="R12" s="325">
        <f ca="1">OFFSET(Очки!$A$3,I12,G12+QUOTIENT(MAX($C$34-11,0), 2)*4)</f>
        <v>16</v>
      </c>
      <c r="S12" s="326">
        <f ca="1">IF(I12&lt;H12,OFFSET(IF(OR($C$34=11,$C$34=12),Очки!$B$17,Очки!$O$18),2+H12-I12,IF(G12=2,12,13-H12)),0)</f>
        <v>0</v>
      </c>
      <c r="T12" s="326">
        <v>0.5</v>
      </c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0.8</v>
      </c>
      <c r="X12" s="326"/>
      <c r="Y12" s="328"/>
      <c r="Z12" s="329"/>
      <c r="AA12" s="330"/>
      <c r="AB12" s="331">
        <f t="shared" ca="1" si="0"/>
        <v>39.5</v>
      </c>
      <c r="AC12" s="127"/>
      <c r="AD12" s="127"/>
      <c r="AE12" s="127"/>
    </row>
    <row r="13" spans="1:31" ht="15.75">
      <c r="A13" s="282">
        <f ca="1">RANK(AB13,AB$6:OFFSET(AB$6,0,0,COUNTA(B$6:B$33)))</f>
        <v>8</v>
      </c>
      <c r="B13" s="285" t="s">
        <v>61</v>
      </c>
      <c r="C13" s="219"/>
      <c r="D13" s="225">
        <v>1</v>
      </c>
      <c r="E13" s="226">
        <v>4</v>
      </c>
      <c r="F13" s="227">
        <v>3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8</v>
      </c>
      <c r="M13" s="273">
        <v>0.5</v>
      </c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0.8</v>
      </c>
      <c r="P13" s="188">
        <v>1.5</v>
      </c>
      <c r="Q13" s="263"/>
      <c r="R13" s="192">
        <f ca="1">OFFSET(Очки!$A$3,I13,G13+QUOTIENT(MAX($C$34-11,0), 2)*4)</f>
        <v>13</v>
      </c>
      <c r="S13" s="188">
        <f ca="1">IF(I13&lt;H13,OFFSET(IF(OR($C$34=11,$C$34=12),Очки!$B$17,Очки!$O$18),2+H13-I13,IF(G13=2,12,13-H13)),0)</f>
        <v>1.9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37.700000000000003</v>
      </c>
      <c r="AC13" s="127"/>
      <c r="AD13" s="127"/>
      <c r="AE13" s="127"/>
    </row>
    <row r="14" spans="1:31" ht="15.75">
      <c r="A14" s="282">
        <f ca="1">RANK(AB14,AB$6:OFFSET(AB$6,0,0,COUNTA(B$6:B$33)))</f>
        <v>9</v>
      </c>
      <c r="B14" s="289" t="s">
        <v>55</v>
      </c>
      <c r="C14" s="219" t="s">
        <v>71</v>
      </c>
      <c r="D14" s="225">
        <v>2</v>
      </c>
      <c r="E14" s="226">
        <v>5</v>
      </c>
      <c r="F14" s="227">
        <v>6</v>
      </c>
      <c r="G14" s="223">
        <v>2</v>
      </c>
      <c r="H14" s="228">
        <v>5</v>
      </c>
      <c r="I14" s="226">
        <v>1</v>
      </c>
      <c r="J14" s="225">
        <v>2</v>
      </c>
      <c r="K14" s="226">
        <v>4</v>
      </c>
      <c r="L14" s="229">
        <v>3</v>
      </c>
      <c r="M14" s="273"/>
      <c r="N14" s="192">
        <f ca="1">OFFSET(Очки!$A$3,F14,D14+QUOTIENT(MAX($C$34-11,0), 2)*4)</f>
        <v>7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2.8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0.7</v>
      </c>
      <c r="X14" s="188"/>
      <c r="Y14" s="189"/>
      <c r="Z14" s="136"/>
      <c r="AA14" s="137"/>
      <c r="AB14" s="183">
        <f t="shared" ca="1" si="0"/>
        <v>31.5</v>
      </c>
      <c r="AC14" s="127"/>
      <c r="AD14" s="127"/>
      <c r="AE14" s="127"/>
    </row>
    <row r="15" spans="1:31" ht="15.75">
      <c r="A15" s="282">
        <f ca="1">RANK(AB15,AB$6:OFFSET(AB$6,0,0,COUNTA(B$6:B$33)))</f>
        <v>10</v>
      </c>
      <c r="B15" s="285" t="s">
        <v>59</v>
      </c>
      <c r="C15" s="219" t="s">
        <v>71</v>
      </c>
      <c r="D15" s="225">
        <v>2</v>
      </c>
      <c r="E15" s="226">
        <v>1</v>
      </c>
      <c r="F15" s="227">
        <v>2</v>
      </c>
      <c r="G15" s="223">
        <v>2</v>
      </c>
      <c r="H15" s="228">
        <v>1</v>
      </c>
      <c r="I15" s="226">
        <v>2</v>
      </c>
      <c r="J15" s="225">
        <v>2</v>
      </c>
      <c r="K15" s="226">
        <v>3</v>
      </c>
      <c r="L15" s="229">
        <v>6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7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28</v>
      </c>
      <c r="AC15" s="127"/>
      <c r="AD15" s="127"/>
      <c r="AE15" s="127"/>
    </row>
    <row r="16" spans="1:31" ht="15" customHeight="1">
      <c r="A16" s="282">
        <f ca="1">RANK(AB16,AB$6:OFFSET(AB$6,0,0,COUNTA(B$6:B$33)))</f>
        <v>11</v>
      </c>
      <c r="B16" s="284" t="s">
        <v>60</v>
      </c>
      <c r="C16" s="219"/>
      <c r="D16" s="225">
        <v>2</v>
      </c>
      <c r="E16" s="226">
        <v>2</v>
      </c>
      <c r="F16" s="227">
        <v>1</v>
      </c>
      <c r="G16" s="223">
        <v>2</v>
      </c>
      <c r="H16" s="228">
        <v>4</v>
      </c>
      <c r="I16" s="226">
        <v>6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OFFSET(Очки!$A$3,F16,D16+QUOTIENT(MAX($C$34-11,0), 2)*4)</f>
        <v>11.5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27.7</v>
      </c>
      <c r="AD16" s="127"/>
    </row>
    <row r="17" spans="1:30" ht="15.75">
      <c r="A17" s="282">
        <f ca="1">RANK(AB17,AB$6:OFFSET(AB$6,0,0,COUNTA(B$6:B$33)))</f>
        <v>12</v>
      </c>
      <c r="B17" s="287" t="s">
        <v>68</v>
      </c>
      <c r="C17" s="219" t="s">
        <v>71</v>
      </c>
      <c r="D17" s="225">
        <v>2</v>
      </c>
      <c r="E17" s="226">
        <v>4</v>
      </c>
      <c r="F17" s="227">
        <v>4</v>
      </c>
      <c r="G17" s="223">
        <v>2</v>
      </c>
      <c r="H17" s="228">
        <v>3</v>
      </c>
      <c r="I17" s="226">
        <v>4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8.5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27.5</v>
      </c>
      <c r="AD17" s="127"/>
    </row>
    <row r="18" spans="1:30" ht="15.75">
      <c r="A18" s="282">
        <f ca="1">RANK(AB18,AB$6:OFFSET(AB$6,0,0,COUNTA(B$6:B$33)))</f>
        <v>13</v>
      </c>
      <c r="B18" s="284" t="s">
        <v>43</v>
      </c>
      <c r="C18" s="219">
        <v>20</v>
      </c>
      <c r="D18" s="225">
        <v>2</v>
      </c>
      <c r="E18" s="226">
        <v>7</v>
      </c>
      <c r="F18" s="227">
        <v>6</v>
      </c>
      <c r="G18" s="223">
        <v>2</v>
      </c>
      <c r="H18" s="228">
        <v>7</v>
      </c>
      <c r="I18" s="226">
        <v>7</v>
      </c>
      <c r="J18" s="225">
        <v>1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0.7</v>
      </c>
      <c r="P18" s="188"/>
      <c r="Q18" s="263">
        <v>-5</v>
      </c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15</v>
      </c>
      <c r="W18" s="188">
        <f ca="1">IF(L18&lt;K18,OFFSET(IF(OR($C$34=11,$C$34=12),Очки!$B$17,Очки!$O$18),2+K18-L18,IF(J18=2,12,13-K18)),0)</f>
        <v>0</v>
      </c>
      <c r="X18" s="188">
        <v>2</v>
      </c>
      <c r="Y18" s="189"/>
      <c r="Z18" s="136"/>
      <c r="AA18" s="137"/>
      <c r="AB18" s="183">
        <f t="shared" ca="1" si="0"/>
        <v>26.2</v>
      </c>
      <c r="AD18" s="127"/>
    </row>
    <row r="19" spans="1:30" ht="15.75">
      <c r="A19" s="282">
        <f ca="1">RANK(AB19,AB$6:OFFSET(AB$6,0,0,COUNTA(B$6:B$33)))</f>
        <v>14</v>
      </c>
      <c r="B19" s="285" t="s">
        <v>72</v>
      </c>
      <c r="C19" s="219">
        <v>5</v>
      </c>
      <c r="D19" s="225">
        <v>1</v>
      </c>
      <c r="E19" s="226">
        <v>2</v>
      </c>
      <c r="F19" s="227">
        <v>8</v>
      </c>
      <c r="G19" s="223">
        <v>2</v>
      </c>
      <c r="H19" s="228">
        <v>6</v>
      </c>
      <c r="I19" s="226">
        <v>5</v>
      </c>
      <c r="J19" s="222">
        <v>2</v>
      </c>
      <c r="K19" s="226">
        <v>6</v>
      </c>
      <c r="L19" s="229">
        <v>6</v>
      </c>
      <c r="M19" s="273"/>
      <c r="N19" s="192">
        <f ca="1">OFFSET(Очки!$A$3,F19,D19+QUOTIENT(MAX($C$34-11,0), 2)*4)</f>
        <v>10.5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25.7</v>
      </c>
      <c r="AD19" s="127"/>
    </row>
    <row r="20" spans="1:30" ht="15.75">
      <c r="A20" s="282">
        <f ca="1">RANK(AB20,AB$6:OFFSET(AB$6,0,0,COUNTA(B$6:B$33)))</f>
        <v>15</v>
      </c>
      <c r="B20" s="286" t="s">
        <v>63</v>
      </c>
      <c r="C20" s="219" t="s">
        <v>71</v>
      </c>
      <c r="D20" s="225">
        <v>2</v>
      </c>
      <c r="E20" s="226">
        <v>3</v>
      </c>
      <c r="F20" s="227">
        <v>3</v>
      </c>
      <c r="G20" s="223">
        <v>2</v>
      </c>
      <c r="H20" s="228">
        <v>2</v>
      </c>
      <c r="I20" s="226">
        <v>2</v>
      </c>
      <c r="J20" s="225">
        <v>2</v>
      </c>
      <c r="K20" s="226">
        <v>7</v>
      </c>
      <c r="L20" s="229">
        <v>5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</v>
      </c>
      <c r="T20" s="188"/>
      <c r="U20" s="263">
        <v>-5</v>
      </c>
      <c r="V20" s="192">
        <f ca="1">OFFSET(Очки!$A$3,L20,J20+QUOTIENT(MAX($C$34-11,0), 2)*4)</f>
        <v>7.5</v>
      </c>
      <c r="W20" s="188">
        <f ca="1">IF(L20&lt;K20,OFFSET(IF(OR($C$34=11,$C$34=12),Очки!$B$17,Очки!$O$18),2+K20-L20,IF(J20=2,12,13-K20)),0)</f>
        <v>1.4</v>
      </c>
      <c r="X20" s="188"/>
      <c r="Y20" s="189">
        <v>-5</v>
      </c>
      <c r="Z20" s="136"/>
      <c r="AA20" s="137"/>
      <c r="AB20" s="183">
        <f t="shared" ca="1" si="0"/>
        <v>18.899999999999999</v>
      </c>
      <c r="AD20" s="127"/>
    </row>
    <row r="21" spans="1:30" ht="15.75">
      <c r="A21" s="282">
        <f ca="1">RANK(AB21,AB$6:OFFSET(AB$6,0,0,COUNTA(B$6:B$33)))</f>
        <v>16</v>
      </c>
      <c r="B21" s="284" t="s">
        <v>70</v>
      </c>
      <c r="C21" s="219" t="s">
        <v>71</v>
      </c>
      <c r="D21" s="225">
        <v>2</v>
      </c>
      <c r="E21" s="226">
        <v>8</v>
      </c>
      <c r="F21" s="227">
        <v>8</v>
      </c>
      <c r="G21" s="223">
        <v>2</v>
      </c>
      <c r="H21" s="228">
        <v>8</v>
      </c>
      <c r="I21" s="226">
        <v>8</v>
      </c>
      <c r="J21" s="222">
        <v>2</v>
      </c>
      <c r="K21" s="226">
        <v>3</v>
      </c>
      <c r="L21" s="229">
        <v>8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 t="s">
        <v>73</v>
      </c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hidden="1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>
      <c r="B34" s="127" t="s">
        <v>41</v>
      </c>
      <c r="C34" s="127">
        <f>COUNTA(B6:B33)</f>
        <v>16</v>
      </c>
    </row>
    <row r="35" spans="1:30" ht="15.95" customHeight="1"/>
    <row r="36" spans="1:30" ht="15.95" customHeight="1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6"/>
  <sheetViews>
    <sheetView topLeftCell="A4" zoomScale="80" zoomScaleNormal="80" zoomScalePageLayoutView="90" workbookViewId="0">
      <selection activeCell="B15" sqref="B15"/>
    </sheetView>
  </sheetViews>
  <sheetFormatPr defaultColWidth="8.85546875" defaultRowHeight="15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397" t="s">
        <v>79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>
      <c r="A4" s="400"/>
      <c r="B4" s="403"/>
      <c r="C4" s="416" t="s">
        <v>24</v>
      </c>
      <c r="D4" s="418" t="s">
        <v>29</v>
      </c>
      <c r="E4" s="422" t="s">
        <v>31</v>
      </c>
      <c r="F4" s="424" t="s">
        <v>32</v>
      </c>
      <c r="G4" s="418" t="s">
        <v>29</v>
      </c>
      <c r="H4" s="422" t="s">
        <v>31</v>
      </c>
      <c r="I4" s="424" t="s">
        <v>32</v>
      </c>
      <c r="J4" s="418" t="s">
        <v>29</v>
      </c>
      <c r="K4" s="422" t="s">
        <v>31</v>
      </c>
      <c r="L4" s="424" t="s">
        <v>32</v>
      </c>
      <c r="M4" s="426" t="s">
        <v>30</v>
      </c>
      <c r="N4" s="420">
        <v>1</v>
      </c>
      <c r="O4" s="421"/>
      <c r="P4" s="421"/>
      <c r="Q4" s="421"/>
      <c r="R4" s="420">
        <v>2</v>
      </c>
      <c r="S4" s="421"/>
      <c r="T4" s="421"/>
      <c r="U4" s="421"/>
      <c r="V4" s="420">
        <v>3</v>
      </c>
      <c r="W4" s="421"/>
      <c r="X4" s="421"/>
      <c r="Y4" s="421"/>
      <c r="Z4" s="144"/>
      <c r="AA4" s="129"/>
      <c r="AB4" s="415"/>
      <c r="AC4" s="130"/>
      <c r="AD4" s="130"/>
      <c r="AE4" s="130"/>
    </row>
    <row r="5" spans="1:31" s="133" customFormat="1" ht="33" customHeight="1" thickBot="1">
      <c r="A5" s="401"/>
      <c r="B5" s="404"/>
      <c r="C5" s="417"/>
      <c r="D5" s="419"/>
      <c r="E5" s="423"/>
      <c r="F5" s="425"/>
      <c r="G5" s="419"/>
      <c r="H5" s="423"/>
      <c r="I5" s="425"/>
      <c r="J5" s="419"/>
      <c r="K5" s="423"/>
      <c r="L5" s="425"/>
      <c r="M5" s="42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5"/>
      <c r="AC5" s="132"/>
      <c r="AD5" s="132"/>
      <c r="AE5" s="132"/>
    </row>
    <row r="6" spans="1:31" ht="15.75">
      <c r="A6" s="281">
        <f ca="1">RANK(AB6,AB$6:OFFSET(AB$6,0,0,COUNTA(B$6:B$33)))</f>
        <v>1</v>
      </c>
      <c r="B6" s="362" t="s">
        <v>69</v>
      </c>
      <c r="C6" s="288"/>
      <c r="D6" s="257">
        <v>1</v>
      </c>
      <c r="E6" s="258">
        <v>7</v>
      </c>
      <c r="F6" s="259">
        <v>2</v>
      </c>
      <c r="G6" s="260">
        <v>1</v>
      </c>
      <c r="H6" s="224">
        <v>8</v>
      </c>
      <c r="I6" s="258">
        <v>5</v>
      </c>
      <c r="J6" s="257">
        <v>1</v>
      </c>
      <c r="K6" s="258">
        <v>8</v>
      </c>
      <c r="L6" s="261">
        <v>8</v>
      </c>
      <c r="M6" s="272">
        <v>2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4.5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>
        <v>2.5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0</v>
      </c>
      <c r="X6" s="186">
        <v>2.5</v>
      </c>
      <c r="Y6" s="187"/>
      <c r="Z6" s="134"/>
      <c r="AA6" s="135"/>
      <c r="AB6" s="182">
        <f t="shared" ref="AB6:AB21" ca="1" si="0">SUM(M6:Y6)</f>
        <v>54.8</v>
      </c>
      <c r="AC6" s="127"/>
      <c r="AD6" s="127"/>
      <c r="AE6" s="127"/>
    </row>
    <row r="7" spans="1:31" ht="15.75">
      <c r="A7" s="282">
        <f ca="1">RANK(AB7,AB$6:OFFSET(AB$6,0,0,COUNTA(B$6:B$33)))</f>
        <v>2</v>
      </c>
      <c r="B7" s="285" t="s">
        <v>45</v>
      </c>
      <c r="C7" s="219"/>
      <c r="D7" s="225">
        <v>1</v>
      </c>
      <c r="E7" s="226">
        <v>2</v>
      </c>
      <c r="F7" s="227">
        <v>1</v>
      </c>
      <c r="G7" s="223">
        <v>1</v>
      </c>
      <c r="H7" s="228">
        <v>6</v>
      </c>
      <c r="I7" s="226">
        <v>3</v>
      </c>
      <c r="J7" s="225">
        <v>1</v>
      </c>
      <c r="K7" s="226">
        <v>7</v>
      </c>
      <c r="L7" s="229">
        <v>6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0.7</v>
      </c>
      <c r="P7" s="188">
        <v>1.5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2.7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2</v>
      </c>
      <c r="Y7" s="189"/>
      <c r="Z7" s="136"/>
      <c r="AA7" s="137"/>
      <c r="AB7" s="183">
        <f t="shared" ca="1" si="0"/>
        <v>51.500000000000007</v>
      </c>
      <c r="AC7" s="127"/>
      <c r="AD7" s="127"/>
      <c r="AE7" s="127"/>
    </row>
    <row r="8" spans="1:31" ht="15.75">
      <c r="A8" s="282">
        <f ca="1">RANK(AB8,AB$6:OFFSET(AB$6,0,0,COUNTA(B$6:B$33)))</f>
        <v>3</v>
      </c>
      <c r="B8" s="284" t="s">
        <v>51</v>
      </c>
      <c r="C8" s="219">
        <v>2.5</v>
      </c>
      <c r="D8" s="225">
        <v>1</v>
      </c>
      <c r="E8" s="226">
        <v>8</v>
      </c>
      <c r="F8" s="227">
        <v>7</v>
      </c>
      <c r="G8" s="223">
        <v>1</v>
      </c>
      <c r="H8" s="228">
        <v>3</v>
      </c>
      <c r="I8" s="226">
        <v>1</v>
      </c>
      <c r="J8" s="225">
        <v>1</v>
      </c>
      <c r="K8" s="226">
        <v>2</v>
      </c>
      <c r="L8" s="229">
        <v>2</v>
      </c>
      <c r="M8" s="273">
        <v>2.5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1.2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1.4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47.1</v>
      </c>
      <c r="AC8" s="127"/>
      <c r="AD8" s="127"/>
      <c r="AE8" s="127"/>
    </row>
    <row r="9" spans="1:31" ht="15.75">
      <c r="A9" s="282">
        <f ca="1">RANK(AB9,AB$6:OFFSET(AB$6,0,0,COUNTA(B$6:B$33)))</f>
        <v>4</v>
      </c>
      <c r="B9" s="285" t="s">
        <v>42</v>
      </c>
      <c r="C9" s="219"/>
      <c r="D9" s="225">
        <v>1</v>
      </c>
      <c r="E9" s="226">
        <v>3</v>
      </c>
      <c r="F9" s="227">
        <v>3</v>
      </c>
      <c r="G9" s="223">
        <v>2</v>
      </c>
      <c r="H9" s="228">
        <v>4</v>
      </c>
      <c r="I9" s="226">
        <v>1</v>
      </c>
      <c r="J9" s="225">
        <v>1</v>
      </c>
      <c r="K9" s="226">
        <v>1</v>
      </c>
      <c r="L9" s="229">
        <v>1</v>
      </c>
      <c r="M9" s="273"/>
      <c r="N9" s="192">
        <f ca="1">OFFSET(Очки!$A$3,F9,D9+QUOTIENT(MAX($C$34-11,0), 2)*4)</f>
        <v>14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2.1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t="shared" ca="1" si="0"/>
        <v>44.1</v>
      </c>
      <c r="AC9" s="127"/>
      <c r="AD9" s="127"/>
      <c r="AE9" s="127"/>
    </row>
    <row r="10" spans="1:31" ht="15.75">
      <c r="A10" s="282">
        <f ca="1">RANK(AB10,AB$6:OFFSET(AB$6,0,0,COUNTA(B$6:B$33)))</f>
        <v>5</v>
      </c>
      <c r="B10" s="287" t="s">
        <v>55</v>
      </c>
      <c r="C10" s="219"/>
      <c r="D10" s="225">
        <v>1</v>
      </c>
      <c r="E10" s="226">
        <v>4</v>
      </c>
      <c r="F10" s="227">
        <v>5</v>
      </c>
      <c r="G10" s="223">
        <v>1</v>
      </c>
      <c r="H10" s="228">
        <v>7</v>
      </c>
      <c r="I10" s="226">
        <v>8</v>
      </c>
      <c r="J10" s="225">
        <v>1</v>
      </c>
      <c r="K10" s="226">
        <v>6</v>
      </c>
      <c r="L10" s="229">
        <v>5</v>
      </c>
      <c r="M10" s="273">
        <v>0.5</v>
      </c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>
        <v>1.5</v>
      </c>
      <c r="Y10" s="189"/>
      <c r="Z10" s="136"/>
      <c r="AA10" s="137"/>
      <c r="AB10" s="183">
        <f t="shared" ca="1" si="0"/>
        <v>41</v>
      </c>
      <c r="AC10" s="127"/>
      <c r="AD10" s="127"/>
      <c r="AE10" s="127"/>
    </row>
    <row r="11" spans="1:31" ht="16.5" thickBot="1">
      <c r="A11" s="282">
        <f ca="1">RANK(AB11,AB$6:OFFSET(AB$6,0,0,COUNTA(B$6:B$33)))</f>
        <v>6</v>
      </c>
      <c r="B11" s="285" t="s">
        <v>78</v>
      </c>
      <c r="C11" s="219">
        <v>5</v>
      </c>
      <c r="D11" s="225">
        <v>2</v>
      </c>
      <c r="E11" s="226">
        <v>2</v>
      </c>
      <c r="F11" s="227">
        <v>1</v>
      </c>
      <c r="G11" s="223">
        <v>1</v>
      </c>
      <c r="H11" s="228">
        <v>1</v>
      </c>
      <c r="I11" s="226">
        <v>2</v>
      </c>
      <c r="J11" s="225">
        <v>1</v>
      </c>
      <c r="K11" s="226">
        <v>4</v>
      </c>
      <c r="L11" s="229">
        <v>4</v>
      </c>
      <c r="M11" s="273"/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0.7</v>
      </c>
      <c r="P11" s="188"/>
      <c r="Q11" s="263"/>
      <c r="R11" s="192">
        <f ca="1">OFFSET(Очки!$A$3,I11,G11+QUOTIENT(MAX($C$34-11,0), 2)*4)</f>
        <v>15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40.700000000000003</v>
      </c>
      <c r="AC11" s="127"/>
      <c r="AD11" s="127"/>
      <c r="AE11" s="127"/>
    </row>
    <row r="12" spans="1:31" ht="15.75">
      <c r="A12" s="281">
        <f ca="1">RANK(AB12,AB$6:OFFSET(AB$6,0,0,COUNTA(B$6:B$33)))</f>
        <v>7</v>
      </c>
      <c r="B12" s="286" t="s">
        <v>53</v>
      </c>
      <c r="C12" s="283">
        <v>5</v>
      </c>
      <c r="D12" s="222">
        <v>2</v>
      </c>
      <c r="E12" s="319">
        <v>7</v>
      </c>
      <c r="F12" s="320">
        <v>6</v>
      </c>
      <c r="G12" s="321">
        <v>1</v>
      </c>
      <c r="H12" s="322">
        <v>5</v>
      </c>
      <c r="I12" s="319">
        <v>4</v>
      </c>
      <c r="J12" s="222">
        <v>1</v>
      </c>
      <c r="K12" s="319">
        <v>5</v>
      </c>
      <c r="L12" s="323">
        <v>3</v>
      </c>
      <c r="M12" s="324"/>
      <c r="N12" s="325">
        <f ca="1">OFFSET(Очки!$A$3,F12,D12+QUOTIENT(MAX($C$34-11,0), 2)*4)</f>
        <v>7</v>
      </c>
      <c r="O12" s="326">
        <f ca="1">IF(F12&lt;E12,OFFSET(IF(OR($C$34=11,$C$34=12),Очки!$B$17,Очки!$O$18),2+E12-F12,IF(D12=2,12,13-E12)),0)</f>
        <v>0.7</v>
      </c>
      <c r="P12" s="326">
        <v>1</v>
      </c>
      <c r="Q12" s="327"/>
      <c r="R12" s="325">
        <f ca="1">OFFSET(Очки!$A$3,I12,G12+QUOTIENT(MAX($C$34-11,0), 2)*4)</f>
        <v>13</v>
      </c>
      <c r="S12" s="326">
        <f ca="1">IF(I12&lt;H12,OFFSET(IF(OR($C$34=11,$C$34=12),Очки!$B$17,Очки!$O$18),2+H12-I12,IF(G12=2,12,13-H12)),0)</f>
        <v>0.9</v>
      </c>
      <c r="T12" s="326">
        <v>1</v>
      </c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1.7000000000000002</v>
      </c>
      <c r="X12" s="326">
        <v>1</v>
      </c>
      <c r="Y12" s="328"/>
      <c r="Z12" s="329"/>
      <c r="AA12" s="330"/>
      <c r="AB12" s="331">
        <f t="shared" ca="1" si="0"/>
        <v>40.299999999999997</v>
      </c>
      <c r="AC12" s="127"/>
      <c r="AD12" s="127"/>
      <c r="AE12" s="127"/>
    </row>
    <row r="13" spans="1:31" ht="15.75">
      <c r="A13" s="282">
        <f ca="1">RANK(AB13,AB$6:OFFSET(AB$6,0,0,COUNTA(B$6:B$33)))</f>
        <v>8</v>
      </c>
      <c r="B13" s="285" t="s">
        <v>57</v>
      </c>
      <c r="C13" s="219"/>
      <c r="D13" s="225">
        <v>2</v>
      </c>
      <c r="E13" s="226">
        <v>1</v>
      </c>
      <c r="F13" s="227">
        <v>2</v>
      </c>
      <c r="G13" s="223">
        <v>2</v>
      </c>
      <c r="H13" s="228">
        <v>2</v>
      </c>
      <c r="I13" s="226">
        <v>4</v>
      </c>
      <c r="J13" s="225">
        <v>2</v>
      </c>
      <c r="K13" s="226">
        <v>2</v>
      </c>
      <c r="L13" s="229">
        <v>1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8.5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0.7</v>
      </c>
      <c r="X13" s="188"/>
      <c r="Y13" s="189"/>
      <c r="Z13" s="136"/>
      <c r="AA13" s="137"/>
      <c r="AB13" s="183">
        <f t="shared" ca="1" si="0"/>
        <v>31.2</v>
      </c>
      <c r="AC13" s="127"/>
      <c r="AD13" s="127"/>
      <c r="AE13" s="127"/>
    </row>
    <row r="14" spans="1:31" ht="15.75">
      <c r="A14" s="282">
        <f ca="1">RANK(AB14,AB$6:OFFSET(AB$6,0,0,COUNTA(B$6:B$33)))</f>
        <v>9</v>
      </c>
      <c r="B14" s="289" t="s">
        <v>63</v>
      </c>
      <c r="C14" s="219"/>
      <c r="D14" s="225">
        <v>1</v>
      </c>
      <c r="E14" s="226">
        <v>6</v>
      </c>
      <c r="F14" s="227">
        <v>4</v>
      </c>
      <c r="G14" s="223">
        <v>2</v>
      </c>
      <c r="H14" s="228">
        <v>5</v>
      </c>
      <c r="I14" s="226">
        <v>3</v>
      </c>
      <c r="J14" s="225">
        <v>2</v>
      </c>
      <c r="K14" s="226">
        <v>7</v>
      </c>
      <c r="L14" s="229">
        <v>5</v>
      </c>
      <c r="M14" s="273">
        <v>1.5</v>
      </c>
      <c r="N14" s="192">
        <f ca="1">OFFSET(Очки!$A$3,F14,D14+QUOTIENT(MAX($C$34-11,0), 2)*4)</f>
        <v>13</v>
      </c>
      <c r="O14" s="188">
        <f ca="1">IF(F14&lt;E14,OFFSET(IF(OR($C$34=11,$C$34=12),Очки!$B$17,Очки!$O$18),2+E14-F14,IF(D14=2,12,13-E14)),0)</f>
        <v>1.9</v>
      </c>
      <c r="P14" s="188"/>
      <c r="Q14" s="263"/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/>
      <c r="U14" s="263">
        <v>-5</v>
      </c>
      <c r="V14" s="192">
        <f ca="1">OFFSET(Очки!$A$3,L14,J14+QUOTIENT(MAX($C$34-11,0), 2)*4)</f>
        <v>7.5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31.199999999999996</v>
      </c>
      <c r="AC14" s="127"/>
      <c r="AD14" s="127"/>
      <c r="AE14" s="127"/>
    </row>
    <row r="15" spans="1:31" ht="15.75">
      <c r="A15" s="282">
        <f ca="1">RANK(AB15,AB$6:OFFSET(AB$6,0,0,COUNTA(B$6:B$33)))</f>
        <v>10</v>
      </c>
      <c r="B15" s="284" t="s">
        <v>59</v>
      </c>
      <c r="C15" s="219"/>
      <c r="D15" s="225">
        <v>2</v>
      </c>
      <c r="E15" s="226">
        <v>6</v>
      </c>
      <c r="F15" s="227">
        <v>5</v>
      </c>
      <c r="G15" s="223">
        <v>1</v>
      </c>
      <c r="H15" s="228">
        <v>2</v>
      </c>
      <c r="I15" s="226">
        <v>6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7.5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11.5</v>
      </c>
      <c r="W15" s="188">
        <f ca="1">IF(L15&lt;K15,OFFSET(IF(OR($C$34=11,$C$34=12),Очки!$B$17,Очки!$O$18),2+K15-L15,IF(J15=2,12,13-K15)),0)</f>
        <v>1.4</v>
      </c>
      <c r="X15" s="188"/>
      <c r="Y15" s="189">
        <v>-5</v>
      </c>
      <c r="Z15" s="136"/>
      <c r="AA15" s="137"/>
      <c r="AB15" s="183">
        <f t="shared" ca="1" si="0"/>
        <v>27.6</v>
      </c>
      <c r="AC15" s="127"/>
      <c r="AD15" s="127"/>
      <c r="AE15" s="127"/>
    </row>
    <row r="16" spans="1:31" ht="15" customHeight="1">
      <c r="A16" s="282">
        <f ca="1">RANK(AB16,AB$6:OFFSET(AB$6,0,0,COUNTA(B$6:B$33)))</f>
        <v>11</v>
      </c>
      <c r="B16" s="286" t="s">
        <v>77</v>
      </c>
      <c r="C16" s="219"/>
      <c r="D16" s="225">
        <v>2</v>
      </c>
      <c r="E16" s="226">
        <v>4</v>
      </c>
      <c r="F16" s="227">
        <v>4</v>
      </c>
      <c r="G16" s="223">
        <v>2</v>
      </c>
      <c r="H16" s="228">
        <v>6</v>
      </c>
      <c r="I16" s="226">
        <v>6</v>
      </c>
      <c r="J16" s="222">
        <v>1</v>
      </c>
      <c r="K16" s="226">
        <v>3</v>
      </c>
      <c r="L16" s="229">
        <v>7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26.5</v>
      </c>
      <c r="AD16" s="127"/>
    </row>
    <row r="17" spans="1:30" ht="15.75">
      <c r="A17" s="282">
        <f ca="1">RANK(AB17,AB$6:OFFSET(AB$6,0,0,COUNTA(B$6:B$33)))</f>
        <v>12</v>
      </c>
      <c r="B17" s="284" t="s">
        <v>74</v>
      </c>
      <c r="C17" s="219"/>
      <c r="D17" s="225">
        <v>2</v>
      </c>
      <c r="E17" s="226">
        <v>3</v>
      </c>
      <c r="F17" s="227">
        <v>3</v>
      </c>
      <c r="G17" s="223">
        <v>1</v>
      </c>
      <c r="H17" s="228">
        <v>4</v>
      </c>
      <c r="I17" s="226">
        <v>6</v>
      </c>
      <c r="J17" s="222">
        <v>2</v>
      </c>
      <c r="K17" s="226">
        <v>6</v>
      </c>
      <c r="L17" s="229">
        <v>2</v>
      </c>
      <c r="M17" s="273"/>
      <c r="N17" s="192">
        <f ca="1">OFFSET(Очки!$A$3,F17,D17+QUOTIENT(MAX($C$34-11,0), 2)*4)</f>
        <v>9.5</v>
      </c>
      <c r="O17" s="188">
        <f ca="1">IF(F17&lt;E17,OFFSET(IF(OR($C$34=11,$C$34=12),Очки!$B$17,Очки!$O$18),2+E17-F17,IF(D17=2,12,13-E17)),0)</f>
        <v>0</v>
      </c>
      <c r="P17" s="188">
        <v>0.5</v>
      </c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</v>
      </c>
      <c r="T17" s="188"/>
      <c r="U17" s="263">
        <v>-5</v>
      </c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2.8</v>
      </c>
      <c r="X17" s="188"/>
      <c r="Y17" s="189">
        <v>-5</v>
      </c>
      <c r="Z17" s="136"/>
      <c r="AA17" s="137"/>
      <c r="AB17" s="183">
        <f t="shared" ca="1" si="0"/>
        <v>24.8</v>
      </c>
      <c r="AD17" s="127"/>
    </row>
    <row r="18" spans="1:30" ht="15.75">
      <c r="A18" s="282">
        <f ca="1">RANK(AB18,AB$6:OFFSET(AB$6,0,0,COUNTA(B$6:B$33)))</f>
        <v>13</v>
      </c>
      <c r="B18" s="285" t="s">
        <v>44</v>
      </c>
      <c r="C18" s="219"/>
      <c r="D18" s="225">
        <v>1</v>
      </c>
      <c r="E18" s="226">
        <v>1</v>
      </c>
      <c r="F18" s="227">
        <v>6</v>
      </c>
      <c r="G18" s="223">
        <v>2</v>
      </c>
      <c r="H18" s="228">
        <v>3</v>
      </c>
      <c r="I18" s="226">
        <v>2</v>
      </c>
      <c r="J18" s="225">
        <v>2</v>
      </c>
      <c r="K18" s="226">
        <v>5</v>
      </c>
      <c r="L18" s="229">
        <v>4</v>
      </c>
      <c r="M18" s="273"/>
      <c r="N18" s="192">
        <f ca="1">OFFSET(Очки!$A$3,F18,D18+QUOTIENT(MAX($C$34-11,0), 2)*4)</f>
        <v>11.5</v>
      </c>
      <c r="O18" s="188">
        <f ca="1">IF(F18&lt;E18,OFFSET(IF(OR($C$34=11,$C$34=12),Очки!$B$17,Очки!$O$18),2+E18-F18,IF(D18=2,12,13-E18)),0)</f>
        <v>0</v>
      </c>
      <c r="P18" s="188"/>
      <c r="Q18" s="263">
        <v>-10</v>
      </c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0.7</v>
      </c>
      <c r="T18" s="188"/>
      <c r="U18" s="263"/>
      <c r="V18" s="192">
        <f ca="1">OFFSET(Очки!$A$3,L18,J18+QUOTIENT(MAX($C$34-11,0), 2)*4)</f>
        <v>8.5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21.9</v>
      </c>
      <c r="AD18" s="127"/>
    </row>
    <row r="19" spans="1:30" ht="15.75">
      <c r="A19" s="282">
        <f ca="1">RANK(AB19,AB$6:OFFSET(AB$6,0,0,COUNTA(B$6:B$33)))</f>
        <v>14</v>
      </c>
      <c r="B19" s="284" t="s">
        <v>75</v>
      </c>
      <c r="C19" s="219"/>
      <c r="D19" s="225">
        <v>2</v>
      </c>
      <c r="E19" s="226">
        <v>8</v>
      </c>
      <c r="F19" s="227">
        <v>8</v>
      </c>
      <c r="G19" s="223">
        <v>2</v>
      </c>
      <c r="H19" s="228">
        <v>1</v>
      </c>
      <c r="I19" s="226">
        <v>4</v>
      </c>
      <c r="J19" s="222">
        <v>2</v>
      </c>
      <c r="K19" s="226">
        <v>1</v>
      </c>
      <c r="L19" s="229">
        <v>7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</v>
      </c>
      <c r="AD19" s="127"/>
    </row>
    <row r="20" spans="1:30" ht="15.75">
      <c r="A20" s="282">
        <f ca="1">RANK(AB20,AB$6:OFFSET(AB$6,0,0,COUNTA(B$6:B$33)))</f>
        <v>15</v>
      </c>
      <c r="B20" s="285" t="s">
        <v>76</v>
      </c>
      <c r="C20" s="219">
        <v>5</v>
      </c>
      <c r="D20" s="225">
        <v>2</v>
      </c>
      <c r="E20" s="226">
        <v>5</v>
      </c>
      <c r="F20" s="227">
        <v>7</v>
      </c>
      <c r="G20" s="223">
        <v>2</v>
      </c>
      <c r="H20" s="228">
        <v>7</v>
      </c>
      <c r="I20" s="226">
        <v>7</v>
      </c>
      <c r="J20" s="225">
        <v>2</v>
      </c>
      <c r="K20" s="226">
        <v>4</v>
      </c>
      <c r="L20" s="229">
        <v>6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>
      <c r="A21" s="282">
        <f ca="1">RANK(AB21,AB$6:OFFSET(AB$6,0,0,COUNTA(B$6:B$33)))</f>
        <v>16</v>
      </c>
      <c r="B21" s="284" t="s">
        <v>52</v>
      </c>
      <c r="C21" s="219">
        <v>10</v>
      </c>
      <c r="D21" s="225">
        <v>1</v>
      </c>
      <c r="E21" s="226">
        <v>5</v>
      </c>
      <c r="F21" s="227">
        <v>7</v>
      </c>
      <c r="G21" s="223"/>
      <c r="H21" s="228"/>
      <c r="I21" s="226"/>
      <c r="J21" s="222"/>
      <c r="K21" s="226"/>
      <c r="L21" s="229"/>
      <c r="M21" s="273">
        <v>1</v>
      </c>
      <c r="N21" s="192">
        <f ca="1">OFFSET(Очки!$A$3,F21,D21+QUOTIENT(MAX($C$34-11,0), 2)*4)</f>
        <v>11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12</v>
      </c>
      <c r="AD21" s="127"/>
    </row>
    <row r="22" spans="1:30" ht="15.75" hidden="1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>
      <c r="B34" s="127" t="s">
        <v>41</v>
      </c>
      <c r="C34" s="127">
        <f>COUNTA(B6:B33)</f>
        <v>16</v>
      </c>
    </row>
    <row r="35" spans="1:30" ht="15.95" customHeight="1"/>
    <row r="36" spans="1:30" ht="15.95" customHeight="1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6"/>
  <sheetViews>
    <sheetView zoomScale="80" zoomScaleNormal="80" zoomScalePageLayoutView="90" workbookViewId="0">
      <selection activeCell="B9" sqref="B9"/>
    </sheetView>
  </sheetViews>
  <sheetFormatPr defaultColWidth="8.85546875" defaultRowHeight="15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397" t="s">
        <v>80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>
      <c r="A4" s="400"/>
      <c r="B4" s="403"/>
      <c r="C4" s="416" t="s">
        <v>24</v>
      </c>
      <c r="D4" s="418" t="s">
        <v>29</v>
      </c>
      <c r="E4" s="422" t="s">
        <v>31</v>
      </c>
      <c r="F4" s="424" t="s">
        <v>32</v>
      </c>
      <c r="G4" s="418" t="s">
        <v>29</v>
      </c>
      <c r="H4" s="422" t="s">
        <v>31</v>
      </c>
      <c r="I4" s="424" t="s">
        <v>32</v>
      </c>
      <c r="J4" s="418" t="s">
        <v>29</v>
      </c>
      <c r="K4" s="422" t="s">
        <v>31</v>
      </c>
      <c r="L4" s="424" t="s">
        <v>32</v>
      </c>
      <c r="M4" s="426" t="s">
        <v>30</v>
      </c>
      <c r="N4" s="420">
        <v>1</v>
      </c>
      <c r="O4" s="421"/>
      <c r="P4" s="421"/>
      <c r="Q4" s="421"/>
      <c r="R4" s="420">
        <v>2</v>
      </c>
      <c r="S4" s="421"/>
      <c r="T4" s="421"/>
      <c r="U4" s="421"/>
      <c r="V4" s="420">
        <v>3</v>
      </c>
      <c r="W4" s="421"/>
      <c r="X4" s="421"/>
      <c r="Y4" s="421"/>
      <c r="Z4" s="144"/>
      <c r="AA4" s="129"/>
      <c r="AB4" s="415"/>
      <c r="AC4" s="130"/>
      <c r="AD4" s="130"/>
      <c r="AE4" s="130"/>
    </row>
    <row r="5" spans="1:31" s="133" customFormat="1" ht="33" customHeight="1" thickBot="1">
      <c r="A5" s="401"/>
      <c r="B5" s="404"/>
      <c r="C5" s="417"/>
      <c r="D5" s="419"/>
      <c r="E5" s="423"/>
      <c r="F5" s="425"/>
      <c r="G5" s="419"/>
      <c r="H5" s="423"/>
      <c r="I5" s="425"/>
      <c r="J5" s="419"/>
      <c r="K5" s="423"/>
      <c r="L5" s="425"/>
      <c r="M5" s="42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5"/>
      <c r="AC5" s="132"/>
      <c r="AD5" s="132"/>
      <c r="AE5" s="132"/>
    </row>
    <row r="6" spans="1:31" ht="15.75">
      <c r="A6" s="281">
        <f ca="1">RANK(AB6,AB$6:OFFSET(AB$6,0,0,COUNTA(B$6:B$33)))</f>
        <v>1</v>
      </c>
      <c r="B6" s="318" t="s">
        <v>69</v>
      </c>
      <c r="C6" s="288"/>
      <c r="D6" s="257">
        <v>1</v>
      </c>
      <c r="E6" s="258">
        <v>9</v>
      </c>
      <c r="F6" s="259">
        <v>2</v>
      </c>
      <c r="G6" s="260">
        <v>1</v>
      </c>
      <c r="H6" s="224">
        <v>8</v>
      </c>
      <c r="I6" s="258">
        <v>2</v>
      </c>
      <c r="J6" s="257">
        <v>1</v>
      </c>
      <c r="K6" s="258">
        <v>9</v>
      </c>
      <c r="L6" s="261">
        <v>2</v>
      </c>
      <c r="M6" s="272">
        <v>2.5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6.9</v>
      </c>
      <c r="P6" s="186">
        <v>2</v>
      </c>
      <c r="Q6" s="262">
        <v>-5</v>
      </c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5.7</v>
      </c>
      <c r="T6" s="186">
        <v>2.5</v>
      </c>
      <c r="U6" s="262">
        <f>-1-5</f>
        <v>-6</v>
      </c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6.9</v>
      </c>
      <c r="X6" s="186">
        <v>2.5</v>
      </c>
      <c r="Y6" s="187"/>
      <c r="Z6" s="134"/>
      <c r="AA6" s="135"/>
      <c r="AB6" s="182">
        <f t="shared" ref="AB6:AB14" ca="1" si="0">SUM(M6:Y6)</f>
        <v>63</v>
      </c>
      <c r="AC6" s="127"/>
      <c r="AD6" s="127"/>
      <c r="AE6" s="127"/>
    </row>
    <row r="7" spans="1:31" ht="15.75">
      <c r="A7" s="282">
        <f ca="1">RANK(AB7,AB$6:OFFSET(AB$6,0,0,COUNTA(B$6:B$33)))</f>
        <v>2</v>
      </c>
      <c r="B7" s="284" t="s">
        <v>55</v>
      </c>
      <c r="C7" s="219"/>
      <c r="D7" s="225">
        <v>1</v>
      </c>
      <c r="E7" s="226">
        <v>8</v>
      </c>
      <c r="F7" s="227">
        <v>3</v>
      </c>
      <c r="G7" s="223">
        <v>1</v>
      </c>
      <c r="H7" s="228">
        <v>9</v>
      </c>
      <c r="I7" s="226">
        <v>5</v>
      </c>
      <c r="J7" s="225">
        <v>1</v>
      </c>
      <c r="K7" s="226">
        <v>5</v>
      </c>
      <c r="L7" s="229">
        <v>6</v>
      </c>
      <c r="M7" s="273">
        <v>2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5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4.5</v>
      </c>
      <c r="T7" s="188">
        <v>0.5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0</v>
      </c>
      <c r="X7" s="188">
        <v>2</v>
      </c>
      <c r="Y7" s="189"/>
      <c r="Z7" s="136"/>
      <c r="AA7" s="137"/>
      <c r="AB7" s="183">
        <f t="shared" ca="1" si="0"/>
        <v>54</v>
      </c>
      <c r="AC7" s="127"/>
      <c r="AD7" s="127"/>
      <c r="AE7" s="127"/>
    </row>
    <row r="8" spans="1:31" ht="15.75">
      <c r="A8" s="282">
        <f ca="1">RANK(AB8,AB$6:OFFSET(AB$6,0,0,COUNTA(B$6:B$33)))</f>
        <v>3</v>
      </c>
      <c r="B8" s="286" t="s">
        <v>42</v>
      </c>
      <c r="C8" s="219"/>
      <c r="D8" s="225">
        <v>1</v>
      </c>
      <c r="E8" s="226">
        <v>2</v>
      </c>
      <c r="F8" s="227">
        <v>7</v>
      </c>
      <c r="G8" s="223">
        <v>1</v>
      </c>
      <c r="H8" s="228">
        <v>2</v>
      </c>
      <c r="I8" s="226">
        <v>1</v>
      </c>
      <c r="J8" s="225">
        <v>1</v>
      </c>
      <c r="K8" s="226">
        <v>8</v>
      </c>
      <c r="L8" s="229">
        <v>1</v>
      </c>
      <c r="M8" s="273">
        <v>0.5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0.7</v>
      </c>
      <c r="T8" s="188">
        <v>2</v>
      </c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6.4</v>
      </c>
      <c r="X8" s="188">
        <v>1</v>
      </c>
      <c r="Y8" s="189"/>
      <c r="Z8" s="136"/>
      <c r="AA8" s="137"/>
      <c r="AB8" s="183">
        <f t="shared" ca="1" si="0"/>
        <v>53.6</v>
      </c>
      <c r="AC8" s="127"/>
      <c r="AD8" s="127"/>
      <c r="AE8" s="127"/>
    </row>
    <row r="9" spans="1:31" ht="15.75">
      <c r="A9" s="282">
        <f ca="1">RANK(AB9,AB$6:OFFSET(AB$6,0,0,COUNTA(B$6:B$33)))</f>
        <v>4</v>
      </c>
      <c r="B9" s="285" t="s">
        <v>45</v>
      </c>
      <c r="C9" s="219"/>
      <c r="D9" s="225">
        <v>1</v>
      </c>
      <c r="E9" s="226">
        <v>3</v>
      </c>
      <c r="F9" s="227">
        <v>1</v>
      </c>
      <c r="G9" s="223">
        <v>1</v>
      </c>
      <c r="H9" s="228">
        <v>7</v>
      </c>
      <c r="I9" s="226">
        <v>4</v>
      </c>
      <c r="J9" s="225">
        <v>1</v>
      </c>
      <c r="K9" s="226">
        <v>7</v>
      </c>
      <c r="L9" s="229">
        <v>5</v>
      </c>
      <c r="M9" s="273">
        <v>1</v>
      </c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1.4</v>
      </c>
      <c r="P9" s="188">
        <v>1.5</v>
      </c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3</v>
      </c>
      <c r="T9" s="188">
        <v>1.5</v>
      </c>
      <c r="U9" s="263">
        <v>-5</v>
      </c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>
        <v>0.5</v>
      </c>
      <c r="Y9" s="189"/>
      <c r="Z9" s="136"/>
      <c r="AA9" s="137"/>
      <c r="AB9" s="183">
        <f t="shared" ca="1" si="0"/>
        <v>47</v>
      </c>
      <c r="AC9" s="127"/>
      <c r="AD9" s="127"/>
      <c r="AE9" s="127"/>
    </row>
    <row r="10" spans="1:31" ht="15.75">
      <c r="A10" s="282">
        <f ca="1">RANK(AB10,AB$6:OFFSET(AB$6,0,0,COUNTA(B$6:B$33)))</f>
        <v>5</v>
      </c>
      <c r="B10" s="284" t="s">
        <v>59</v>
      </c>
      <c r="C10" s="219"/>
      <c r="D10" s="225">
        <v>1</v>
      </c>
      <c r="E10" s="226">
        <v>1</v>
      </c>
      <c r="F10" s="227">
        <v>5</v>
      </c>
      <c r="G10" s="223">
        <v>1</v>
      </c>
      <c r="H10" s="228">
        <v>1</v>
      </c>
      <c r="I10" s="226">
        <v>3</v>
      </c>
      <c r="J10" s="225">
        <v>1</v>
      </c>
      <c r="K10" s="226">
        <v>2</v>
      </c>
      <c r="L10" s="229">
        <v>9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36</v>
      </c>
      <c r="AC10" s="127"/>
      <c r="AD10" s="127"/>
      <c r="AE10" s="127"/>
    </row>
    <row r="11" spans="1:31" ht="16.5" thickBot="1">
      <c r="A11" s="282">
        <f ca="1">RANK(AB11,AB$6:OFFSET(AB$6,0,0,COUNTA(B$6:B$33)))</f>
        <v>6</v>
      </c>
      <c r="B11" s="284" t="s">
        <v>78</v>
      </c>
      <c r="C11" s="219">
        <v>5</v>
      </c>
      <c r="D11" s="225">
        <v>1</v>
      </c>
      <c r="E11" s="226">
        <v>4</v>
      </c>
      <c r="F11" s="227">
        <v>4</v>
      </c>
      <c r="G11" s="223">
        <v>1</v>
      </c>
      <c r="H11" s="228">
        <v>6</v>
      </c>
      <c r="I11" s="226">
        <v>6</v>
      </c>
      <c r="J11" s="225">
        <v>1</v>
      </c>
      <c r="K11" s="226">
        <v>4</v>
      </c>
      <c r="L11" s="229">
        <v>3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/>
      <c r="U11" s="263">
        <v>-5</v>
      </c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0.8</v>
      </c>
      <c r="X11" s="188"/>
      <c r="Y11" s="189"/>
      <c r="Z11" s="136"/>
      <c r="AA11" s="137"/>
      <c r="AB11" s="183">
        <f t="shared" ca="1" si="0"/>
        <v>35.299999999999997</v>
      </c>
      <c r="AC11" s="127"/>
      <c r="AD11" s="127"/>
      <c r="AE11" s="127"/>
    </row>
    <row r="12" spans="1:31" ht="15.75">
      <c r="A12" s="281">
        <f ca="1">RANK(AB12,AB$6:OFFSET(AB$6,0,0,COUNTA(B$6:B$33)))</f>
        <v>7</v>
      </c>
      <c r="B12" s="286" t="s">
        <v>43</v>
      </c>
      <c r="C12" s="283">
        <v>20</v>
      </c>
      <c r="D12" s="222">
        <v>1</v>
      </c>
      <c r="E12" s="319">
        <v>7</v>
      </c>
      <c r="F12" s="320">
        <v>5</v>
      </c>
      <c r="G12" s="321">
        <v>1</v>
      </c>
      <c r="H12" s="322">
        <v>5</v>
      </c>
      <c r="I12" s="319">
        <v>8</v>
      </c>
      <c r="J12" s="222">
        <v>1</v>
      </c>
      <c r="K12" s="319">
        <v>6</v>
      </c>
      <c r="L12" s="323">
        <v>4</v>
      </c>
      <c r="M12" s="324">
        <v>1.5</v>
      </c>
      <c r="N12" s="325">
        <f ca="1">OFFSET(Очки!$A$3,F12,D12+QUOTIENT(MAX($C$34-11,0), 2)*4)</f>
        <v>12</v>
      </c>
      <c r="O12" s="326">
        <f ca="1">IF(F12&lt;E12,OFFSET(IF(OR($C$34=11,$C$34=12),Очки!$B$17,Очки!$O$18),2+E12-F12,IF(D12=2,12,13-E12)),0)</f>
        <v>2.1</v>
      </c>
      <c r="P12" s="326">
        <v>0.5</v>
      </c>
      <c r="Q12" s="327"/>
      <c r="R12" s="325">
        <f ca="1">OFFSET(Очки!$A$3,I12,G12+QUOTIENT(MAX($C$34-11,0), 2)*4)</f>
        <v>10.5</v>
      </c>
      <c r="S12" s="326">
        <f ca="1">IF(I12&lt;H12,OFFSET(IF(OR($C$34=11,$C$34=12),Очки!$B$17,Очки!$O$18),2+H12-I12,IF(G12=2,12,13-H12)),0)</f>
        <v>0</v>
      </c>
      <c r="T12" s="326">
        <v>1</v>
      </c>
      <c r="U12" s="327">
        <f>-5-5</f>
        <v>-10</v>
      </c>
      <c r="V12" s="325">
        <f ca="1">OFFSET(Очки!$A$3,L12,J12+QUOTIENT(MAX($C$34-11,0), 2)*4)</f>
        <v>13</v>
      </c>
      <c r="W12" s="326">
        <f ca="1">IF(L12&lt;K12,OFFSET(IF(OR($C$34=11,$C$34=12),Очки!$B$17,Очки!$O$18),2+K12-L12,IF(J12=2,12,13-K12)),0)</f>
        <v>1.9</v>
      </c>
      <c r="X12" s="326">
        <v>1.5</v>
      </c>
      <c r="Y12" s="328"/>
      <c r="Z12" s="329"/>
      <c r="AA12" s="330"/>
      <c r="AB12" s="331">
        <f t="shared" ca="1" si="0"/>
        <v>34</v>
      </c>
      <c r="AC12" s="127"/>
      <c r="AD12" s="127"/>
      <c r="AE12" s="127"/>
    </row>
    <row r="13" spans="1:31" ht="15.75">
      <c r="A13" s="282">
        <f ca="1">RANK(AB13,AB$6:OFFSET(AB$6,0,0,COUNTA(B$6:B$33)))</f>
        <v>8</v>
      </c>
      <c r="B13" s="287" t="s">
        <v>81</v>
      </c>
      <c r="C13" s="219"/>
      <c r="D13" s="225">
        <v>1</v>
      </c>
      <c r="E13" s="226">
        <v>2</v>
      </c>
      <c r="F13" s="227">
        <v>8</v>
      </c>
      <c r="G13" s="223">
        <v>1</v>
      </c>
      <c r="H13" s="228">
        <v>4</v>
      </c>
      <c r="I13" s="226">
        <v>6</v>
      </c>
      <c r="J13" s="225">
        <v>1</v>
      </c>
      <c r="K13" s="226">
        <v>1</v>
      </c>
      <c r="L13" s="229">
        <v>7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>
        <v>-5</v>
      </c>
      <c r="Z13" s="136"/>
      <c r="AA13" s="137"/>
      <c r="AB13" s="183">
        <f t="shared" ca="1" si="0"/>
        <v>28</v>
      </c>
      <c r="AC13" s="127"/>
      <c r="AD13" s="127"/>
      <c r="AE13" s="127"/>
    </row>
    <row r="14" spans="1:31" ht="15.75">
      <c r="A14" s="282">
        <f ca="1">RANK(AB14,AB$6:OFFSET(AB$6,0,0,COUNTA(B$6:B$33)))</f>
        <v>9</v>
      </c>
      <c r="B14" s="289" t="s">
        <v>82</v>
      </c>
      <c r="C14" s="219">
        <v>10</v>
      </c>
      <c r="D14" s="225">
        <v>1</v>
      </c>
      <c r="E14" s="226">
        <v>3</v>
      </c>
      <c r="F14" s="227">
        <v>9</v>
      </c>
      <c r="G14" s="223">
        <v>1</v>
      </c>
      <c r="H14" s="228">
        <v>3</v>
      </c>
      <c r="I14" s="226">
        <v>7</v>
      </c>
      <c r="J14" s="225">
        <v>1</v>
      </c>
      <c r="K14" s="226">
        <v>3</v>
      </c>
      <c r="L14" s="229">
        <v>8</v>
      </c>
      <c r="M14" s="273"/>
      <c r="N14" s="192">
        <f ca="1">OFFSET(Очки!$A$3,F14,D14+QUOTIENT(MAX($C$34-11,0), 2)*4)</f>
        <v>10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0</v>
      </c>
      <c r="T14" s="188"/>
      <c r="U14" s="263">
        <v>-5</v>
      </c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26.5</v>
      </c>
      <c r="AC14" s="127"/>
      <c r="AD14" s="127"/>
      <c r="AE14" s="127"/>
    </row>
    <row r="15" spans="1:31" ht="15.75" hidden="1">
      <c r="A15" s="282" t="e">
        <f ca="1">RANK(AB15,AB$6:OFFSET(AB$6,0,0,COUNTA(B$6:B$33)))</f>
        <v>#N/A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ref="AB15:AB26" ca="1" si="1">SUM(M15:Y15)</f>
        <v>0</v>
      </c>
      <c r="AC15" s="127"/>
      <c r="AD15" s="127"/>
      <c r="AE15" s="127"/>
    </row>
    <row r="16" spans="1:31" ht="15" hidden="1" customHeight="1">
      <c r="A16" s="282" t="e">
        <f ca="1">RANK(AB16,AB$6:OFFSET(AB$6,0,0,COUNTA(B$6:B$33)))</f>
        <v>#N/A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1"/>
        <v>0</v>
      </c>
      <c r="AD16" s="127"/>
    </row>
    <row r="17" spans="1:30" ht="15.75" hidden="1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1"/>
        <v>0</v>
      </c>
      <c r="AD17" s="127"/>
    </row>
    <row r="18" spans="1:30" ht="15.75" hidden="1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1"/>
        <v>0</v>
      </c>
      <c r="AD18" s="127"/>
    </row>
    <row r="19" spans="1:30" ht="15.75" hidden="1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>
      <c r="B34" s="127" t="s">
        <v>41</v>
      </c>
      <c r="C34" s="127">
        <f>COUNTA(B6:B33)</f>
        <v>9</v>
      </c>
    </row>
    <row r="35" spans="1:30" ht="15.95" customHeight="1"/>
    <row r="36" spans="1:30" ht="15.95" customHeight="1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4">
    <sortCondition descending="1" ref="AB6:AB1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6"/>
  <sheetViews>
    <sheetView zoomScale="80" zoomScaleNormal="80" zoomScalePageLayoutView="90" workbookViewId="0">
      <selection activeCell="B34" sqref="B34"/>
    </sheetView>
  </sheetViews>
  <sheetFormatPr defaultColWidth="8.85546875" defaultRowHeight="15"/>
  <cols>
    <col min="1" max="1" width="6.5703125" style="126" customWidth="1"/>
    <col min="2" max="2" width="56.5703125" style="127" bestFit="1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6" width="6.42578125" style="141" customWidth="1"/>
    <col min="17" max="17" width="7.7109375" style="141" bestFit="1" customWidth="1"/>
    <col min="18" max="18" width="6.42578125" style="141" customWidth="1"/>
    <col min="19" max="19" width="5.140625" style="141" customWidth="1"/>
    <col min="20" max="20" width="6.42578125" style="141" customWidth="1"/>
    <col min="21" max="21" width="7.7109375" style="141" bestFit="1" customWidth="1"/>
    <col min="22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397" t="s">
        <v>88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>
      <c r="A4" s="400"/>
      <c r="B4" s="403"/>
      <c r="C4" s="416" t="s">
        <v>24</v>
      </c>
      <c r="D4" s="418" t="s">
        <v>29</v>
      </c>
      <c r="E4" s="422" t="s">
        <v>31</v>
      </c>
      <c r="F4" s="424" t="s">
        <v>32</v>
      </c>
      <c r="G4" s="418" t="s">
        <v>29</v>
      </c>
      <c r="H4" s="422" t="s">
        <v>31</v>
      </c>
      <c r="I4" s="424" t="s">
        <v>32</v>
      </c>
      <c r="J4" s="418" t="s">
        <v>29</v>
      </c>
      <c r="K4" s="422" t="s">
        <v>31</v>
      </c>
      <c r="L4" s="424" t="s">
        <v>32</v>
      </c>
      <c r="M4" s="426" t="s">
        <v>30</v>
      </c>
      <c r="N4" s="420">
        <v>1</v>
      </c>
      <c r="O4" s="421"/>
      <c r="P4" s="421"/>
      <c r="Q4" s="421"/>
      <c r="R4" s="420">
        <v>2</v>
      </c>
      <c r="S4" s="421"/>
      <c r="T4" s="421"/>
      <c r="U4" s="421"/>
      <c r="V4" s="420">
        <v>3</v>
      </c>
      <c r="W4" s="421"/>
      <c r="X4" s="421"/>
      <c r="Y4" s="421"/>
      <c r="Z4" s="144"/>
      <c r="AA4" s="129"/>
      <c r="AB4" s="415"/>
      <c r="AC4" s="130"/>
      <c r="AD4" s="130"/>
      <c r="AE4" s="130"/>
    </row>
    <row r="5" spans="1:31" s="133" customFormat="1" ht="33" customHeight="1" thickBot="1">
      <c r="A5" s="401"/>
      <c r="B5" s="404"/>
      <c r="C5" s="417"/>
      <c r="D5" s="419"/>
      <c r="E5" s="423"/>
      <c r="F5" s="425"/>
      <c r="G5" s="419"/>
      <c r="H5" s="423"/>
      <c r="I5" s="425"/>
      <c r="J5" s="419"/>
      <c r="K5" s="423"/>
      <c r="L5" s="425"/>
      <c r="M5" s="42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5"/>
      <c r="AC5" s="132"/>
      <c r="AD5" s="132"/>
      <c r="AE5" s="132"/>
    </row>
    <row r="6" spans="1:31" ht="15.75">
      <c r="A6" s="281">
        <f ca="1">RANK(AB6,AB$6:OFFSET(AB$6,0,0,COUNTA(B$6:B$33)))</f>
        <v>1</v>
      </c>
      <c r="B6" s="285" t="s">
        <v>55</v>
      </c>
      <c r="C6" s="288" t="s">
        <v>73</v>
      </c>
      <c r="D6" s="257">
        <v>1</v>
      </c>
      <c r="E6" s="258">
        <v>8</v>
      </c>
      <c r="F6" s="259">
        <v>3</v>
      </c>
      <c r="G6" s="260">
        <v>1</v>
      </c>
      <c r="H6" s="224">
        <v>10</v>
      </c>
      <c r="I6" s="258">
        <v>6</v>
      </c>
      <c r="J6" s="257">
        <v>1</v>
      </c>
      <c r="K6" s="258">
        <v>12</v>
      </c>
      <c r="L6" s="261">
        <v>5</v>
      </c>
      <c r="M6" s="272">
        <v>0.5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3.6000000000000005</v>
      </c>
      <c r="P6" s="186">
        <v>1.5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3.8</v>
      </c>
      <c r="T6" s="186">
        <v>2.5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7</v>
      </c>
      <c r="X6" s="186">
        <v>0.5</v>
      </c>
      <c r="Y6" s="187"/>
      <c r="Z6" s="134"/>
      <c r="AA6" s="135"/>
      <c r="AB6" s="182">
        <f t="shared" ref="AB6:AB17" ca="1" si="0">SUM(M6:Y6)</f>
        <v>56.9</v>
      </c>
      <c r="AC6" s="127"/>
      <c r="AD6" s="127"/>
      <c r="AE6" s="127"/>
    </row>
    <row r="7" spans="1:31" ht="15.75">
      <c r="A7" s="282">
        <f ca="1">RANK(AB7,AB$6:OFFSET(AB$6,0,0,COUNTA(B$6:B$33)))</f>
        <v>2</v>
      </c>
      <c r="B7" s="285" t="s">
        <v>51</v>
      </c>
      <c r="C7" s="219"/>
      <c r="D7" s="225">
        <v>1</v>
      </c>
      <c r="E7" s="226">
        <v>7</v>
      </c>
      <c r="F7" s="227">
        <v>1</v>
      </c>
      <c r="G7" s="223">
        <v>1</v>
      </c>
      <c r="H7" s="228">
        <v>11</v>
      </c>
      <c r="I7" s="226">
        <v>10</v>
      </c>
      <c r="J7" s="225">
        <v>1</v>
      </c>
      <c r="K7" s="226">
        <v>9</v>
      </c>
      <c r="L7" s="229">
        <v>1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3.7</v>
      </c>
      <c r="P7" s="188">
        <v>2</v>
      </c>
      <c r="Q7" s="263"/>
      <c r="R7" s="192">
        <f ca="1">OFFSET(Очки!$A$3,I7,G7+QUOTIENT(MAX($C$34-11,0), 2)*4)</f>
        <v>9.5</v>
      </c>
      <c r="S7" s="188">
        <f ca="1">IF(I7&lt;H7,OFFSET(IF(OR($C$34=11,$C$34=12),Очки!$B$17,Очки!$O$18),2+H7-I7,IF(G7=2,12,13-H7)),0)</f>
        <v>1.2</v>
      </c>
      <c r="T7" s="188">
        <v>1</v>
      </c>
      <c r="U7" s="263">
        <v>-2</v>
      </c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5.6</v>
      </c>
      <c r="X7" s="188">
        <v>2.5</v>
      </c>
      <c r="Y7" s="189"/>
      <c r="Z7" s="136"/>
      <c r="AA7" s="137"/>
      <c r="AB7" s="183">
        <f t="shared" ca="1" si="0"/>
        <v>55.5</v>
      </c>
      <c r="AC7" s="127"/>
      <c r="AD7" s="127"/>
      <c r="AE7" s="127"/>
    </row>
    <row r="8" spans="1:31" ht="15.75">
      <c r="A8" s="282">
        <f ca="1">RANK(AB8,AB$6:OFFSET(AB$6,0,0,COUNTA(B$6:B$33)))</f>
        <v>3</v>
      </c>
      <c r="B8" s="285" t="s">
        <v>44</v>
      </c>
      <c r="C8" s="219" t="s">
        <v>71</v>
      </c>
      <c r="D8" s="225">
        <v>1</v>
      </c>
      <c r="E8" s="226">
        <v>12</v>
      </c>
      <c r="F8" s="227">
        <v>4</v>
      </c>
      <c r="G8" s="223">
        <v>1</v>
      </c>
      <c r="H8" s="228">
        <v>8</v>
      </c>
      <c r="I8" s="226">
        <v>8</v>
      </c>
      <c r="J8" s="225">
        <v>1</v>
      </c>
      <c r="K8" s="226">
        <v>10</v>
      </c>
      <c r="L8" s="229">
        <v>4</v>
      </c>
      <c r="M8" s="273">
        <v>2.5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7.6</v>
      </c>
      <c r="P8" s="188">
        <v>0.5</v>
      </c>
      <c r="Q8" s="263"/>
      <c r="R8" s="192">
        <f ca="1">OFFSET(Очки!$A$3,I8,G8+QUOTIENT(MAX($C$34-11,0), 2)*4)</f>
        <v>10.5</v>
      </c>
      <c r="S8" s="188">
        <f ca="1">IF(I8&lt;H8,OFFSET(IF(OR($C$34=11,$C$34=12),Очки!$B$17,Очки!$O$18),2+H8-I8,IF(G8=2,12,13-H8)),0)</f>
        <v>0</v>
      </c>
      <c r="T8" s="188">
        <v>1.5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5.0999999999999996</v>
      </c>
      <c r="X8" s="188">
        <v>1.5</v>
      </c>
      <c r="Y8" s="189"/>
      <c r="Z8" s="136"/>
      <c r="AA8" s="137"/>
      <c r="AB8" s="183">
        <f t="shared" ca="1" si="0"/>
        <v>55.2</v>
      </c>
      <c r="AC8" s="127"/>
      <c r="AD8" s="127"/>
      <c r="AE8" s="127"/>
    </row>
    <row r="9" spans="1:31" ht="15.75">
      <c r="A9" s="282">
        <f ca="1">RANK(AB9,AB$6:OFFSET(AB$6,0,0,COUNTA(B$6:B$33)))</f>
        <v>4</v>
      </c>
      <c r="B9" s="284" t="s">
        <v>57</v>
      </c>
      <c r="C9" s="219" t="s">
        <v>71</v>
      </c>
      <c r="D9" s="225">
        <v>1</v>
      </c>
      <c r="E9" s="226">
        <v>1</v>
      </c>
      <c r="F9" s="227">
        <v>2</v>
      </c>
      <c r="G9" s="223">
        <v>1</v>
      </c>
      <c r="H9" s="228">
        <v>5</v>
      </c>
      <c r="I9" s="226">
        <v>4</v>
      </c>
      <c r="J9" s="225">
        <v>1</v>
      </c>
      <c r="K9" s="226">
        <v>5</v>
      </c>
      <c r="L9" s="229">
        <v>3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0.6</v>
      </c>
      <c r="T9" s="188"/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1.2</v>
      </c>
      <c r="X9" s="188"/>
      <c r="Y9" s="189"/>
      <c r="Z9" s="136"/>
      <c r="AA9" s="137"/>
      <c r="AB9" s="183">
        <f t="shared" ca="1" si="0"/>
        <v>43.800000000000004</v>
      </c>
      <c r="AC9" s="127"/>
      <c r="AD9" s="127"/>
      <c r="AE9" s="127"/>
    </row>
    <row r="10" spans="1:31" ht="15.75">
      <c r="A10" s="282">
        <f ca="1">RANK(AB10,AB$6:OFFSET(AB$6,0,0,COUNTA(B$6:B$33)))</f>
        <v>5</v>
      </c>
      <c r="B10" s="285" t="s">
        <v>59</v>
      </c>
      <c r="C10" s="219" t="s">
        <v>71</v>
      </c>
      <c r="D10" s="225">
        <v>1</v>
      </c>
      <c r="E10" s="226">
        <v>6</v>
      </c>
      <c r="F10" s="227">
        <v>9</v>
      </c>
      <c r="G10" s="223">
        <v>1</v>
      </c>
      <c r="H10" s="228">
        <v>1</v>
      </c>
      <c r="I10" s="226">
        <v>1</v>
      </c>
      <c r="J10" s="225">
        <v>1</v>
      </c>
      <c r="K10" s="226">
        <v>3</v>
      </c>
      <c r="L10" s="229">
        <v>2</v>
      </c>
      <c r="M10" s="273"/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0.5</v>
      </c>
      <c r="X10" s="188"/>
      <c r="Y10" s="189"/>
      <c r="Z10" s="136"/>
      <c r="AA10" s="137"/>
      <c r="AB10" s="183">
        <f t="shared" ca="1" si="0"/>
        <v>41.5</v>
      </c>
      <c r="AC10" s="127"/>
      <c r="AD10" s="127"/>
      <c r="AE10" s="127"/>
    </row>
    <row r="11" spans="1:31" ht="16.5" thickBot="1">
      <c r="A11" s="282">
        <f ca="1">RANK(AB11,AB$6:OFFSET(AB$6,0,0,COUNTA(B$6:B$33)))</f>
        <v>6</v>
      </c>
      <c r="B11" s="285" t="s">
        <v>43</v>
      </c>
      <c r="C11" s="219"/>
      <c r="D11" s="225">
        <v>1</v>
      </c>
      <c r="E11" s="226">
        <v>11</v>
      </c>
      <c r="F11" s="227">
        <v>5</v>
      </c>
      <c r="G11" s="223">
        <v>1</v>
      </c>
      <c r="H11" s="228">
        <v>9</v>
      </c>
      <c r="I11" s="226">
        <v>9</v>
      </c>
      <c r="J11" s="225">
        <v>1</v>
      </c>
      <c r="K11" s="226">
        <v>8</v>
      </c>
      <c r="L11" s="229">
        <v>7</v>
      </c>
      <c r="M11" s="273">
        <v>2</v>
      </c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5.7</v>
      </c>
      <c r="P11" s="188">
        <v>1</v>
      </c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0.9</v>
      </c>
      <c r="X11" s="188">
        <v>2</v>
      </c>
      <c r="Y11" s="189">
        <v>-5</v>
      </c>
      <c r="Z11" s="136"/>
      <c r="AA11" s="137"/>
      <c r="AB11" s="183">
        <f t="shared" ca="1" si="0"/>
        <v>40.1</v>
      </c>
      <c r="AC11" s="127"/>
      <c r="AD11" s="127"/>
      <c r="AE11" s="127"/>
    </row>
    <row r="12" spans="1:31" ht="15.75">
      <c r="A12" s="281">
        <f ca="1">RANK(AB12,AB$6:OFFSET(AB$6,0,0,COUNTA(B$6:B$33)))</f>
        <v>7</v>
      </c>
      <c r="B12" s="284" t="s">
        <v>86</v>
      </c>
      <c r="C12" s="283">
        <v>2.5</v>
      </c>
      <c r="D12" s="222">
        <v>1</v>
      </c>
      <c r="E12" s="319">
        <v>9</v>
      </c>
      <c r="F12" s="320">
        <v>12</v>
      </c>
      <c r="G12" s="321">
        <v>1</v>
      </c>
      <c r="H12" s="322">
        <v>6</v>
      </c>
      <c r="I12" s="319">
        <v>2</v>
      </c>
      <c r="J12" s="222">
        <v>1</v>
      </c>
      <c r="K12" s="319">
        <v>11</v>
      </c>
      <c r="L12" s="323">
        <v>12</v>
      </c>
      <c r="M12" s="324">
        <v>1</v>
      </c>
      <c r="N12" s="325">
        <f ca="1">OFFSET(Очки!$A$3,F12,D12+QUOTIENT(MAX($C$34-11,0), 2)*4)</f>
        <v>8.5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>
        <f ca="1">OFFSET(Очки!$A$3,I12,G12+QUOTIENT(MAX($C$34-11,0), 2)*4)</f>
        <v>15</v>
      </c>
      <c r="S12" s="326">
        <f ca="1">IF(I12&lt;H12,OFFSET(IF(OR($C$34=11,$C$34=12),Очки!$B$17,Очки!$O$18),2+H12-I12,IF(G12=2,12,13-H12)),0)</f>
        <v>2.4</v>
      </c>
      <c r="T12" s="326">
        <v>2</v>
      </c>
      <c r="U12" s="327"/>
      <c r="V12" s="325">
        <f ca="1">OFFSET(Очки!$A$3,L12,J12+QUOTIENT(MAX($C$34-11,0), 2)*4)</f>
        <v>8.5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37.4</v>
      </c>
      <c r="AC12" s="127"/>
      <c r="AD12" s="127"/>
      <c r="AE12" s="127"/>
    </row>
    <row r="13" spans="1:31" ht="15.75">
      <c r="A13" s="282">
        <f ca="1">RANK(AB13,AB$6:OFFSET(AB$6,0,0,COUNTA(B$6:B$33)))</f>
        <v>8</v>
      </c>
      <c r="B13" s="285" t="s">
        <v>78</v>
      </c>
      <c r="C13" s="219">
        <v>5</v>
      </c>
      <c r="D13" s="225">
        <v>1</v>
      </c>
      <c r="E13" s="226">
        <v>5</v>
      </c>
      <c r="F13" s="227">
        <v>6</v>
      </c>
      <c r="G13" s="223">
        <v>1</v>
      </c>
      <c r="H13" s="228">
        <v>12</v>
      </c>
      <c r="I13" s="226">
        <v>7</v>
      </c>
      <c r="J13" s="225">
        <v>1</v>
      </c>
      <c r="K13" s="226">
        <v>6</v>
      </c>
      <c r="L13" s="229">
        <v>8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>
        <v>2.5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5.5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>
        <v>-5</v>
      </c>
      <c r="Z13" s="136"/>
      <c r="AA13" s="137"/>
      <c r="AB13" s="183">
        <f t="shared" ca="1" si="0"/>
        <v>36</v>
      </c>
      <c r="AC13" s="127"/>
      <c r="AD13" s="127"/>
      <c r="AE13" s="127"/>
    </row>
    <row r="14" spans="1:31" ht="15.75">
      <c r="A14" s="282">
        <f ca="1">RANK(AB14,AB$6:OFFSET(AB$6,0,0,COUNTA(B$6:B$33)))</f>
        <v>9</v>
      </c>
      <c r="B14" s="284" t="s">
        <v>85</v>
      </c>
      <c r="C14" s="219">
        <v>2.5</v>
      </c>
      <c r="D14" s="225">
        <v>1</v>
      </c>
      <c r="E14" s="226">
        <v>10</v>
      </c>
      <c r="F14" s="227">
        <v>11</v>
      </c>
      <c r="G14" s="223">
        <v>1</v>
      </c>
      <c r="H14" s="228">
        <v>3</v>
      </c>
      <c r="I14" s="226">
        <v>3</v>
      </c>
      <c r="J14" s="225">
        <v>1</v>
      </c>
      <c r="K14" s="226">
        <v>4</v>
      </c>
      <c r="L14" s="229">
        <v>10</v>
      </c>
      <c r="M14" s="273">
        <v>1.5</v>
      </c>
      <c r="N14" s="192">
        <f ca="1">OFFSET(Очки!$A$3,F14,D14+QUOTIENT(MAX($C$34-11,0), 2)*4)</f>
        <v>9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34</v>
      </c>
      <c r="AC14" s="127"/>
      <c r="AD14" s="127"/>
      <c r="AE14" s="127"/>
    </row>
    <row r="15" spans="1:31" ht="15.75">
      <c r="A15" s="282">
        <f ca="1">RANK(AB15,AB$6:OFFSET(AB$6,0,0,COUNTA(B$6:B$33)))</f>
        <v>10</v>
      </c>
      <c r="B15" s="284" t="s">
        <v>83</v>
      </c>
      <c r="C15" s="219" t="s">
        <v>71</v>
      </c>
      <c r="D15" s="225">
        <v>1</v>
      </c>
      <c r="E15" s="226">
        <v>2</v>
      </c>
      <c r="F15" s="227">
        <v>7</v>
      </c>
      <c r="G15" s="223">
        <v>1</v>
      </c>
      <c r="H15" s="228">
        <v>2</v>
      </c>
      <c r="I15" s="226">
        <v>5</v>
      </c>
      <c r="J15" s="225">
        <v>1</v>
      </c>
      <c r="K15" s="226">
        <v>2</v>
      </c>
      <c r="L15" s="229">
        <v>11</v>
      </c>
      <c r="M15" s="273"/>
      <c r="N15" s="192">
        <f ca="1">OFFSET(Очки!$A$3,F15,D15+QUOTIENT(MAX($C$34-11,0), 2)*4)</f>
        <v>11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12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32</v>
      </c>
      <c r="AC15" s="127"/>
      <c r="AD15" s="127"/>
      <c r="AE15" s="127"/>
    </row>
    <row r="16" spans="1:31" ht="15" customHeight="1">
      <c r="A16" s="282">
        <f ca="1">RANK(AB16,AB$6:OFFSET(AB$6,0,0,COUNTA(B$6:B$33)))</f>
        <v>11</v>
      </c>
      <c r="B16" s="287" t="s">
        <v>111</v>
      </c>
      <c r="C16" s="219">
        <v>15</v>
      </c>
      <c r="D16" s="225">
        <v>1</v>
      </c>
      <c r="E16" s="226">
        <v>4</v>
      </c>
      <c r="F16" s="227">
        <v>10</v>
      </c>
      <c r="G16" s="223">
        <v>1</v>
      </c>
      <c r="H16" s="228">
        <v>4</v>
      </c>
      <c r="I16" s="226">
        <v>12</v>
      </c>
      <c r="J16" s="222">
        <v>1</v>
      </c>
      <c r="K16" s="226">
        <v>7</v>
      </c>
      <c r="L16" s="229">
        <v>6</v>
      </c>
      <c r="M16" s="273"/>
      <c r="N16" s="192">
        <f ca="1">OFFSET(Очки!$A$3,F16,D16+QUOTIENT(MAX($C$34-11,0), 2)*4)</f>
        <v>9.5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11.5</v>
      </c>
      <c r="W16" s="188">
        <f ca="1">IF(L16&lt;K16,OFFSET(IF(OR($C$34=11,$C$34=12),Очки!$B$17,Очки!$O$18),2+K16-L16,IF(J16=2,12,13-K16)),0)</f>
        <v>0.8</v>
      </c>
      <c r="X16" s="188">
        <v>1</v>
      </c>
      <c r="Y16" s="189"/>
      <c r="Z16" s="136"/>
      <c r="AA16" s="137"/>
      <c r="AB16" s="183">
        <f t="shared" ca="1" si="0"/>
        <v>31.3</v>
      </c>
      <c r="AD16" s="127"/>
    </row>
    <row r="17" spans="1:30" ht="15.75">
      <c r="A17" s="282">
        <f ca="1">RANK(AB17,AB$6:OFFSET(AB$6,0,0,COUNTA(B$6:B$33)))</f>
        <v>12</v>
      </c>
      <c r="B17" s="284" t="s">
        <v>87</v>
      </c>
      <c r="C17" s="219">
        <v>15</v>
      </c>
      <c r="D17" s="225">
        <v>1</v>
      </c>
      <c r="E17" s="226">
        <v>3</v>
      </c>
      <c r="F17" s="227">
        <v>8</v>
      </c>
      <c r="G17" s="223">
        <v>1</v>
      </c>
      <c r="H17" s="228">
        <v>7</v>
      </c>
      <c r="I17" s="226">
        <v>11</v>
      </c>
      <c r="J17" s="222">
        <v>1</v>
      </c>
      <c r="K17" s="226">
        <v>1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11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30.5</v>
      </c>
      <c r="AD17" s="127"/>
    </row>
    <row r="18" spans="1:30" ht="15.75" hidden="1">
      <c r="A18" s="282">
        <f ca="1">RANK(AB18,AB$6:OFFSET(AB$6,0,0,COUNTA(B$6:B$33)))</f>
        <v>13</v>
      </c>
      <c r="B18" s="285" t="s">
        <v>73</v>
      </c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ref="AB18:AB26" ca="1" si="1">SUM(M18:Y18)</f>
        <v>0</v>
      </c>
      <c r="AD18" s="127"/>
    </row>
    <row r="19" spans="1:30" ht="15.75" hidden="1">
      <c r="A19" s="282">
        <f ca="1">RANK(AB19,AB$6:OFFSET(AB$6,0,0,COUNTA(B$6:B$33)))</f>
        <v>13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>
      <c r="A20" s="282">
        <f ca="1">RANK(AB20,AB$6:OFFSET(AB$6,0,0,COUNTA(B$6:B$33)))</f>
        <v>13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>
      <c r="A21" s="282">
        <f ca="1">RANK(AB21,AB$6:OFFSET(AB$6,0,0,COUNTA(B$6:B$33)))</f>
        <v>13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>
      <c r="A22" s="282">
        <f ca="1">RANK(AB22,AB$6:OFFSET(AB$6,0,0,COUNTA(B$6:B$33)))</f>
        <v>13</v>
      </c>
      <c r="B22" s="292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>
      <c r="A23" s="282">
        <f ca="1">RANK(AB23,AB$6:OFFSET(AB$6,0,0,COUNTA(B$6:B$33)))</f>
        <v>13</v>
      </c>
      <c r="B23" s="299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>
      <c r="A24" s="282">
        <f ca="1">RANK(AB24,AB$6:OFFSET(AB$6,0,0,COUNTA(B$6:B$33)))</f>
        <v>13</v>
      </c>
      <c r="B24" s="292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>
      <c r="A25" s="282">
        <f ca="1">RANK(AB25,AB$6:OFFSET(AB$6,0,0,COUNTA(B$6:B$33)))</f>
        <v>13</v>
      </c>
      <c r="B25" s="299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>
      <c r="A26" s="333">
        <f ca="1">RANK(AB26,AB$6:OFFSET(AB$6,0,0,COUNTA(B$6:B$33)))</f>
        <v>13</v>
      </c>
      <c r="B26" s="292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>
      <c r="A27" s="332">
        <f ca="1">RANK(AB27,AB$6:OFFSET(AB$6,0,0,COUNTA(B$6:B$33)))</f>
        <v>13</v>
      </c>
      <c r="B27" s="299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>
      <c r="A28" s="150">
        <f ca="1">RANK(AB28,AB$6:OFFSET(AB$6,0,0,COUNTA(B$6:B$33)))</f>
        <v>13</v>
      </c>
      <c r="B28" s="292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>
      <c r="A29" s="150">
        <f ca="1">RANK(AB29,AB$6:OFFSET(AB$6,0,0,COUNTA(B$6:B$33)))</f>
        <v>13</v>
      </c>
      <c r="B29" s="299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>
      <c r="A30" s="150">
        <f ca="1">RANK(AB30,AB$6:OFFSET(AB$6,0,0,COUNTA(B$6:B$33)))</f>
        <v>13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>
      <c r="A31" s="150">
        <f ca="1">RANK(AB31,AB$6:OFFSET(AB$6,0,0,COUNTA(B$6:B$33)))</f>
        <v>13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>
      <c r="A32" s="150">
        <f ca="1">RANK(AB32,AB$6:OFFSET(AB$6,0,0,COUNTA(B$6:B$33)))</f>
        <v>13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>
      <c r="A33" s="152">
        <f ca="1">RANK(AB33,AB$6:OFFSET(AB$6,0,0,COUNTA(B$6:B$33)))</f>
        <v>13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>
      <c r="B34" s="127" t="s">
        <v>41</v>
      </c>
      <c r="C34" s="127">
        <v>12</v>
      </c>
    </row>
    <row r="35" spans="1:30" ht="15.95" customHeight="1"/>
    <row r="36" spans="1:30" ht="15.95" customHeight="1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7">
    <sortCondition ref="A6:A1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4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6"/>
  <sheetViews>
    <sheetView tabSelected="1" zoomScale="80" zoomScaleNormal="80" zoomScalePageLayoutView="90" workbookViewId="0">
      <selection activeCell="B24" sqref="B24"/>
    </sheetView>
  </sheetViews>
  <sheetFormatPr defaultColWidth="8.85546875" defaultRowHeight="15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397" t="s">
        <v>90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>
      <c r="A4" s="400"/>
      <c r="B4" s="403"/>
      <c r="C4" s="416" t="s">
        <v>24</v>
      </c>
      <c r="D4" s="418" t="s">
        <v>29</v>
      </c>
      <c r="E4" s="422" t="s">
        <v>31</v>
      </c>
      <c r="F4" s="424" t="s">
        <v>32</v>
      </c>
      <c r="G4" s="418" t="s">
        <v>29</v>
      </c>
      <c r="H4" s="422" t="s">
        <v>31</v>
      </c>
      <c r="I4" s="424" t="s">
        <v>32</v>
      </c>
      <c r="J4" s="418" t="s">
        <v>29</v>
      </c>
      <c r="K4" s="422" t="s">
        <v>31</v>
      </c>
      <c r="L4" s="424" t="s">
        <v>32</v>
      </c>
      <c r="M4" s="426" t="s">
        <v>30</v>
      </c>
      <c r="N4" s="420">
        <v>1</v>
      </c>
      <c r="O4" s="421"/>
      <c r="P4" s="421"/>
      <c r="Q4" s="421"/>
      <c r="R4" s="420">
        <v>2</v>
      </c>
      <c r="S4" s="421"/>
      <c r="T4" s="421"/>
      <c r="U4" s="421"/>
      <c r="V4" s="420">
        <v>3</v>
      </c>
      <c r="W4" s="421"/>
      <c r="X4" s="421"/>
      <c r="Y4" s="421"/>
      <c r="Z4" s="144"/>
      <c r="AA4" s="129"/>
      <c r="AB4" s="415"/>
      <c r="AC4" s="130"/>
      <c r="AD4" s="130"/>
      <c r="AE4" s="130"/>
    </row>
    <row r="5" spans="1:31" s="133" customFormat="1" ht="33" customHeight="1" thickBot="1">
      <c r="A5" s="401"/>
      <c r="B5" s="404"/>
      <c r="C5" s="417"/>
      <c r="D5" s="419"/>
      <c r="E5" s="423"/>
      <c r="F5" s="425"/>
      <c r="G5" s="419"/>
      <c r="H5" s="423"/>
      <c r="I5" s="425"/>
      <c r="J5" s="419"/>
      <c r="K5" s="423"/>
      <c r="L5" s="425"/>
      <c r="M5" s="42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5"/>
      <c r="AC5" s="132"/>
      <c r="AD5" s="132"/>
      <c r="AE5" s="132"/>
    </row>
    <row r="6" spans="1:31" ht="15.75">
      <c r="A6" s="281">
        <f ca="1">RANK(AB6,AB$6:OFFSET(AB$6,0,0,COUNTA(B$6:B$33)))</f>
        <v>1</v>
      </c>
      <c r="B6" s="361" t="s">
        <v>45</v>
      </c>
      <c r="C6" s="288"/>
      <c r="D6" s="257">
        <v>1</v>
      </c>
      <c r="E6" s="258">
        <v>8</v>
      </c>
      <c r="F6" s="259">
        <v>4</v>
      </c>
      <c r="G6" s="260">
        <v>1</v>
      </c>
      <c r="H6" s="224">
        <v>4</v>
      </c>
      <c r="I6" s="258">
        <v>3</v>
      </c>
      <c r="J6" s="257">
        <v>1</v>
      </c>
      <c r="K6" s="258">
        <v>6</v>
      </c>
      <c r="L6" s="261">
        <v>1</v>
      </c>
      <c r="M6" s="272">
        <v>1.5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/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0.8</v>
      </c>
      <c r="T6" s="186">
        <v>0.5</v>
      </c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4.1000000000000005</v>
      </c>
      <c r="X6" s="186">
        <v>1</v>
      </c>
      <c r="Y6" s="187"/>
      <c r="Z6" s="134"/>
      <c r="AA6" s="135"/>
      <c r="AB6" s="182">
        <f t="shared" ref="AB6:AB24" ca="1" si="0">SUM(M6:Y6)</f>
        <v>55.1</v>
      </c>
      <c r="AC6" s="127"/>
      <c r="AD6" s="127"/>
      <c r="AE6" s="127"/>
    </row>
    <row r="7" spans="1:31" ht="15.75">
      <c r="A7" s="282">
        <f ca="1">RANK(AB7,AB$6:OFFSET(AB$6,0,0,COUNTA(B$6:B$33)))</f>
        <v>2</v>
      </c>
      <c r="B7" s="285" t="s">
        <v>95</v>
      </c>
      <c r="C7" s="219">
        <v>2.5</v>
      </c>
      <c r="D7" s="225">
        <v>1</v>
      </c>
      <c r="E7" s="226">
        <v>10</v>
      </c>
      <c r="F7" s="227">
        <v>6</v>
      </c>
      <c r="G7" s="223">
        <v>1</v>
      </c>
      <c r="H7" s="228">
        <v>6</v>
      </c>
      <c r="I7" s="226">
        <v>4</v>
      </c>
      <c r="J7" s="225">
        <v>1</v>
      </c>
      <c r="K7" s="226">
        <v>8</v>
      </c>
      <c r="L7" s="229">
        <v>4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4.8000000000000007</v>
      </c>
      <c r="P7" s="188">
        <v>0.5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1.9</v>
      </c>
      <c r="T7" s="188">
        <v>1.5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4.2</v>
      </c>
      <c r="X7" s="188">
        <v>0.5</v>
      </c>
      <c r="Y7" s="189"/>
      <c r="Z7" s="136"/>
      <c r="AA7" s="137"/>
      <c r="AB7" s="183">
        <f t="shared" ca="1" si="0"/>
        <v>53.4</v>
      </c>
      <c r="AC7" s="127"/>
      <c r="AD7" s="127"/>
      <c r="AE7" s="127"/>
    </row>
    <row r="8" spans="1:31" ht="15.75">
      <c r="A8" s="282">
        <f ca="1">RANK(AB8,AB$6:OFFSET(AB$6,0,0,COUNTA(B$6:B$33)))</f>
        <v>3</v>
      </c>
      <c r="B8" s="285" t="s">
        <v>96</v>
      </c>
      <c r="C8" s="219">
        <v>2.5</v>
      </c>
      <c r="D8" s="225">
        <v>1</v>
      </c>
      <c r="E8" s="226">
        <v>9</v>
      </c>
      <c r="F8" s="227">
        <v>9</v>
      </c>
      <c r="G8" s="223">
        <v>1</v>
      </c>
      <c r="H8" s="228">
        <v>9</v>
      </c>
      <c r="I8" s="226">
        <v>5</v>
      </c>
      <c r="J8" s="225">
        <v>1</v>
      </c>
      <c r="K8" s="226">
        <v>10</v>
      </c>
      <c r="L8" s="229">
        <v>6</v>
      </c>
      <c r="M8" s="273">
        <v>2</v>
      </c>
      <c r="N8" s="192">
        <f ca="1">OFFSET(Очки!$A$3,F8,D8+QUOTIENT(MAX($C$34-11,0), 2)*4)</f>
        <v>10</v>
      </c>
      <c r="O8" s="188">
        <f ca="1">IF(F8&lt;E8,OFFSET(IF(OR($C$34=11,$C$34=12),Очки!$B$17,Очки!$O$18),2+E8-F8,IF(D8=2,12,13-E8)),0)</f>
        <v>0</v>
      </c>
      <c r="P8" s="188">
        <v>2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4.5</v>
      </c>
      <c r="T8" s="188">
        <v>2.5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4.8000000000000007</v>
      </c>
      <c r="X8" s="188">
        <v>1.5</v>
      </c>
      <c r="Y8" s="189"/>
      <c r="Z8" s="136"/>
      <c r="AA8" s="137"/>
      <c r="AB8" s="183">
        <f t="shared" ca="1" si="0"/>
        <v>50.8</v>
      </c>
      <c r="AC8" s="127"/>
      <c r="AD8" s="127"/>
      <c r="AE8" s="127"/>
    </row>
    <row r="9" spans="1:31" ht="15.75">
      <c r="A9" s="282">
        <f ca="1">RANK(AB9,AB$6:OFFSET(AB$6,0,0,COUNTA(B$6:B$33)))</f>
        <v>4</v>
      </c>
      <c r="B9" s="285" t="s">
        <v>97</v>
      </c>
      <c r="C9" s="219">
        <v>20</v>
      </c>
      <c r="D9" s="225">
        <v>1</v>
      </c>
      <c r="E9" s="226">
        <v>6</v>
      </c>
      <c r="F9" s="227">
        <v>7</v>
      </c>
      <c r="G9" s="223">
        <v>1</v>
      </c>
      <c r="H9" s="228">
        <v>10</v>
      </c>
      <c r="I9" s="226">
        <v>8</v>
      </c>
      <c r="J9" s="225">
        <v>1</v>
      </c>
      <c r="K9" s="226">
        <v>4</v>
      </c>
      <c r="L9" s="229">
        <v>2</v>
      </c>
      <c r="M9" s="273">
        <v>0.5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2.5</v>
      </c>
      <c r="Q9" s="263"/>
      <c r="R9" s="192">
        <f ca="1">OFFSET(Очки!$A$3,I9,G9+QUOTIENT(MAX($C$34-11,0), 2)*4)</f>
        <v>10.5</v>
      </c>
      <c r="S9" s="188">
        <f ca="1">IF(I9&lt;H9,OFFSET(IF(OR($C$34=11,$C$34=12),Очки!$B$17,Очки!$O$18),2+H9-I9,IF(G9=2,12,13-H9)),0)</f>
        <v>2.5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1.5</v>
      </c>
      <c r="X9" s="188">
        <v>2</v>
      </c>
      <c r="Y9" s="189"/>
      <c r="Z9" s="136"/>
      <c r="AA9" s="137"/>
      <c r="AB9" s="183">
        <f t="shared" ca="1" si="0"/>
        <v>45.5</v>
      </c>
      <c r="AC9" s="127"/>
      <c r="AD9" s="127"/>
      <c r="AE9" s="127"/>
    </row>
    <row r="10" spans="1:31" ht="15.75">
      <c r="A10" s="282">
        <f ca="1">RANK(AB10,AB$6:OFFSET(AB$6,0,0,COUNTA(B$6:B$33)))</f>
        <v>5</v>
      </c>
      <c r="B10" s="284" t="s">
        <v>98</v>
      </c>
      <c r="C10" s="219">
        <v>10</v>
      </c>
      <c r="D10" s="225">
        <v>1</v>
      </c>
      <c r="E10" s="226">
        <v>3</v>
      </c>
      <c r="F10" s="227">
        <v>1</v>
      </c>
      <c r="G10" s="223">
        <v>1</v>
      </c>
      <c r="H10" s="228">
        <v>8</v>
      </c>
      <c r="I10" s="226">
        <v>6</v>
      </c>
      <c r="J10" s="225">
        <v>1</v>
      </c>
      <c r="K10" s="226">
        <v>9</v>
      </c>
      <c r="L10" s="229">
        <v>4</v>
      </c>
      <c r="M10" s="273"/>
      <c r="N10" s="192">
        <f ca="1">OFFSET(Очки!$A$3,F10,D10+QUOTIENT(MAX($C$34-11,0), 2)*4)</f>
        <v>16</v>
      </c>
      <c r="O10" s="188">
        <f ca="1">IF(F10&lt;E10,OFFSET(IF(OR($C$34=11,$C$34=12),Очки!$B$17,Очки!$O$18),2+E10-F10,IF(D10=2,12,13-E10)),0)</f>
        <v>1.4</v>
      </c>
      <c r="P10" s="188">
        <v>1.5</v>
      </c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2.2999999999999998</v>
      </c>
      <c r="T10" s="188">
        <v>2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5.4</v>
      </c>
      <c r="X10" s="188"/>
      <c r="Y10" s="189">
        <f>-5-5</f>
        <v>-10</v>
      </c>
      <c r="Z10" s="136"/>
      <c r="AA10" s="137"/>
      <c r="AB10" s="183">
        <f t="shared" ca="1" si="0"/>
        <v>43.099999999999994</v>
      </c>
      <c r="AC10" s="127"/>
      <c r="AD10" s="127"/>
      <c r="AE10" s="127"/>
    </row>
    <row r="11" spans="1:31" ht="16.5" thickBot="1">
      <c r="A11" s="282">
        <f ca="1">RANK(AB11,AB$6:OFFSET(AB$6,0,0,COUNTA(B$6:B$33)))</f>
        <v>6</v>
      </c>
      <c r="B11" s="284" t="s">
        <v>99</v>
      </c>
      <c r="C11" s="219"/>
      <c r="D11" s="225">
        <v>1</v>
      </c>
      <c r="E11" s="226">
        <v>4</v>
      </c>
      <c r="F11" s="227">
        <v>8</v>
      </c>
      <c r="G11" s="223">
        <v>1</v>
      </c>
      <c r="H11" s="228">
        <v>1</v>
      </c>
      <c r="I11" s="226">
        <v>1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10.5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16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37.5</v>
      </c>
      <c r="AC11" s="127"/>
      <c r="AD11" s="127"/>
      <c r="AE11" s="127"/>
    </row>
    <row r="12" spans="1:31" ht="15.75">
      <c r="A12" s="281">
        <f ca="1">RANK(AB12,AB$6:OFFSET(AB$6,0,0,COUNTA(B$6:B$33)))</f>
        <v>7</v>
      </c>
      <c r="B12" s="285" t="s">
        <v>100</v>
      </c>
      <c r="C12" s="283">
        <v>7.5</v>
      </c>
      <c r="D12" s="222">
        <v>1</v>
      </c>
      <c r="E12" s="319">
        <v>5</v>
      </c>
      <c r="F12" s="320">
        <v>3</v>
      </c>
      <c r="G12" s="321">
        <v>1</v>
      </c>
      <c r="H12" s="322">
        <v>3</v>
      </c>
      <c r="I12" s="319">
        <v>9</v>
      </c>
      <c r="J12" s="222">
        <v>2</v>
      </c>
      <c r="K12" s="319">
        <v>6</v>
      </c>
      <c r="L12" s="323">
        <v>4</v>
      </c>
      <c r="M12" s="324"/>
      <c r="N12" s="325">
        <f ca="1">OFFSET(Очки!$A$3,F12,D12+QUOTIENT(MAX($C$34-11,0), 2)*4)</f>
        <v>14</v>
      </c>
      <c r="O12" s="326">
        <f ca="1">IF(F12&lt;E12,OFFSET(IF(OR($C$34=11,$C$34=12),Очки!$B$17,Очки!$O$18),2+E12-F12,IF(D12=2,12,13-E12)),0)</f>
        <v>1.7000000000000002</v>
      </c>
      <c r="P12" s="326"/>
      <c r="Q12" s="327"/>
      <c r="R12" s="325">
        <f ca="1">OFFSET(Очки!$A$3,I12,G12+QUOTIENT(MAX($C$34-11,0), 2)*4)</f>
        <v>10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>
        <f ca="1">OFFSET(Очки!$A$3,L12,J12+QUOTIENT(MAX($C$34-11,0), 2)*4)</f>
        <v>7.5</v>
      </c>
      <c r="W12" s="326">
        <f ca="1">IF(L12&lt;K12,OFFSET(IF(OR($C$34=11,$C$34=12),Очки!$B$17,Очки!$O$18),2+K12-L12,IF(J12=2,12,13-K12)),0)</f>
        <v>1.4</v>
      </c>
      <c r="X12" s="326">
        <v>2.5</v>
      </c>
      <c r="Y12" s="328"/>
      <c r="Z12" s="329"/>
      <c r="AA12" s="330"/>
      <c r="AB12" s="331">
        <f t="shared" ca="1" si="0"/>
        <v>37.1</v>
      </c>
      <c r="AC12" s="127"/>
      <c r="AD12" s="127"/>
      <c r="AE12" s="127"/>
    </row>
    <row r="13" spans="1:31" ht="15.75">
      <c r="A13" s="282">
        <f ca="1">RANK(AB13,AB$6:OFFSET(AB$6,0,0,COUNTA(B$6:B$33)))</f>
        <v>8</v>
      </c>
      <c r="B13" s="284" t="s">
        <v>101</v>
      </c>
      <c r="C13" s="219"/>
      <c r="D13" s="225">
        <v>2</v>
      </c>
      <c r="E13" s="226">
        <v>5</v>
      </c>
      <c r="F13" s="227">
        <v>1</v>
      </c>
      <c r="G13" s="223">
        <v>1</v>
      </c>
      <c r="H13" s="228">
        <v>7</v>
      </c>
      <c r="I13" s="226">
        <v>7</v>
      </c>
      <c r="J13" s="225">
        <v>1</v>
      </c>
      <c r="K13" s="226">
        <v>7</v>
      </c>
      <c r="L13" s="229">
        <v>9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2.8</v>
      </c>
      <c r="P13" s="188">
        <v>1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>
        <v>1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/>
      <c r="Y13" s="189">
        <v>-1</v>
      </c>
      <c r="Z13" s="136"/>
      <c r="AA13" s="137"/>
      <c r="AB13" s="183">
        <f t="shared" ca="1" si="0"/>
        <v>35.299999999999997</v>
      </c>
      <c r="AC13" s="127"/>
      <c r="AD13" s="127"/>
      <c r="AE13" s="127"/>
    </row>
    <row r="14" spans="1:31" ht="15.75">
      <c r="A14" s="282">
        <f ca="1">RANK(AB14,AB$6:OFFSET(AB$6,0,0,COUNTA(B$6:B$33)))</f>
        <v>9</v>
      </c>
      <c r="B14" s="289" t="s">
        <v>102</v>
      </c>
      <c r="C14" s="219"/>
      <c r="D14" s="225">
        <v>1</v>
      </c>
      <c r="E14" s="226">
        <v>1</v>
      </c>
      <c r="F14" s="227">
        <v>2</v>
      </c>
      <c r="G14" s="223">
        <v>2</v>
      </c>
      <c r="H14" s="228">
        <v>6</v>
      </c>
      <c r="I14" s="226">
        <v>4</v>
      </c>
      <c r="J14" s="225">
        <v>2</v>
      </c>
      <c r="K14" s="226">
        <v>3</v>
      </c>
      <c r="L14" s="229">
        <v>3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7.5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32.4</v>
      </c>
      <c r="AC14" s="127"/>
      <c r="AD14" s="127"/>
      <c r="AE14" s="127"/>
    </row>
    <row r="15" spans="1:31" ht="15.75">
      <c r="A15" s="282">
        <f ca="1">RANK(AB15,AB$6:OFFSET(AB$6,0,0,COUNTA(B$6:B$33)))</f>
        <v>10</v>
      </c>
      <c r="B15" s="286" t="s">
        <v>103</v>
      </c>
      <c r="C15" s="219"/>
      <c r="D15" s="225">
        <v>2</v>
      </c>
      <c r="E15" s="226">
        <v>7</v>
      </c>
      <c r="F15" s="227">
        <v>6</v>
      </c>
      <c r="G15" s="223">
        <v>1</v>
      </c>
      <c r="H15" s="228">
        <v>5</v>
      </c>
      <c r="I15" s="226">
        <v>10</v>
      </c>
      <c r="J15" s="225">
        <v>1</v>
      </c>
      <c r="K15" s="226">
        <v>1</v>
      </c>
      <c r="L15" s="229">
        <v>3</v>
      </c>
      <c r="M15" s="273"/>
      <c r="N15" s="192">
        <f ca="1">OFFSET(Очки!$A$3,F15,D15+QUOTIENT(MAX($C$34-11,0), 2)*4)</f>
        <v>6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14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30.2</v>
      </c>
      <c r="AC15" s="127"/>
      <c r="AD15" s="127"/>
      <c r="AE15" s="127"/>
    </row>
    <row r="16" spans="1:31" ht="15" customHeight="1">
      <c r="A16" s="282">
        <f ca="1">RANK(AB16,AB$6:OFFSET(AB$6,0,0,COUNTA(B$6:B$33)))</f>
        <v>11</v>
      </c>
      <c r="B16" s="284" t="s">
        <v>44</v>
      </c>
      <c r="C16" s="219"/>
      <c r="D16" s="225">
        <v>1</v>
      </c>
      <c r="E16" s="226">
        <v>7</v>
      </c>
      <c r="F16" s="227">
        <v>10</v>
      </c>
      <c r="G16" s="223">
        <v>1</v>
      </c>
      <c r="H16" s="228">
        <v>2</v>
      </c>
      <c r="I16" s="226">
        <v>2</v>
      </c>
      <c r="J16" s="222">
        <v>2</v>
      </c>
      <c r="K16" s="226">
        <v>5</v>
      </c>
      <c r="L16" s="229">
        <v>9</v>
      </c>
      <c r="M16" s="273">
        <v>1</v>
      </c>
      <c r="N16" s="192">
        <f ca="1">OFFSET(Очки!$A$3,F16,D16+QUOTIENT(MAX($C$34-11,0), 2)*4)</f>
        <v>9.5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</v>
      </c>
      <c r="AD16" s="127"/>
    </row>
    <row r="17" spans="1:30" ht="15.75">
      <c r="A17" s="282">
        <f ca="1">RANK(AB17,AB$6:OFFSET(AB$6,0,0,COUNTA(B$6:B$33)))</f>
        <v>12</v>
      </c>
      <c r="B17" s="286" t="s">
        <v>104</v>
      </c>
      <c r="C17" s="219"/>
      <c r="D17" s="225">
        <v>1</v>
      </c>
      <c r="E17" s="226">
        <v>2</v>
      </c>
      <c r="F17" s="227">
        <v>5</v>
      </c>
      <c r="G17" s="223">
        <v>2</v>
      </c>
      <c r="H17" s="228">
        <v>8</v>
      </c>
      <c r="I17" s="226">
        <v>7</v>
      </c>
      <c r="J17" s="222">
        <v>1</v>
      </c>
      <c r="K17" s="226">
        <v>3</v>
      </c>
      <c r="L17" s="229">
        <v>8</v>
      </c>
      <c r="M17" s="273"/>
      <c r="N17" s="192">
        <f ca="1">OFFSET(Очки!$A$3,F17,D17+QUOTIENT(MAX($C$34-11,0), 2)*4)</f>
        <v>12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5.5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28.7</v>
      </c>
      <c r="AD17" s="127"/>
    </row>
    <row r="18" spans="1:30" ht="15.75">
      <c r="A18" s="282">
        <f ca="1">RANK(AB18,AB$6:OFFSET(AB$6,0,0,COUNTA(B$6:B$33)))</f>
        <v>13</v>
      </c>
      <c r="B18" s="284" t="s">
        <v>105</v>
      </c>
      <c r="C18" s="219"/>
      <c r="D18" s="225">
        <v>2</v>
      </c>
      <c r="E18" s="226">
        <v>2</v>
      </c>
      <c r="F18" s="227">
        <v>3</v>
      </c>
      <c r="G18" s="223">
        <v>2</v>
      </c>
      <c r="H18" s="228">
        <v>1</v>
      </c>
      <c r="I18" s="226">
        <v>1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8.5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28.5</v>
      </c>
      <c r="AD18" s="127"/>
    </row>
    <row r="19" spans="1:30" ht="15.75">
      <c r="A19" s="282">
        <f ca="1">RANK(AB19,AB$6:OFFSET(AB$6,0,0,COUNTA(B$6:B$33)))</f>
        <v>14</v>
      </c>
      <c r="B19" s="286" t="s">
        <v>106</v>
      </c>
      <c r="C19" s="219"/>
      <c r="D19" s="225">
        <v>2</v>
      </c>
      <c r="E19" s="226">
        <v>4</v>
      </c>
      <c r="F19" s="227">
        <v>6</v>
      </c>
      <c r="G19" s="223">
        <v>2</v>
      </c>
      <c r="H19" s="228">
        <v>3</v>
      </c>
      <c r="I19" s="226">
        <v>2</v>
      </c>
      <c r="J19" s="222">
        <v>2</v>
      </c>
      <c r="K19" s="226">
        <v>1</v>
      </c>
      <c r="L19" s="229">
        <v>1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9.5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10.5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26.7</v>
      </c>
      <c r="AD19" s="127"/>
    </row>
    <row r="20" spans="1:30" ht="15.75">
      <c r="A20" s="282">
        <f ca="1">RANK(AB20,AB$6:OFFSET(AB$6,0,0,COUNTA(B$6:B$33)))</f>
        <v>15</v>
      </c>
      <c r="B20" s="287" t="s">
        <v>107</v>
      </c>
      <c r="C20" s="219">
        <v>10</v>
      </c>
      <c r="D20" s="225">
        <v>2</v>
      </c>
      <c r="E20" s="226">
        <v>1</v>
      </c>
      <c r="F20" s="227">
        <v>2</v>
      </c>
      <c r="G20" s="223">
        <v>2</v>
      </c>
      <c r="H20" s="228">
        <v>5</v>
      </c>
      <c r="I20" s="226">
        <v>6</v>
      </c>
      <c r="J20" s="225">
        <v>1</v>
      </c>
      <c r="K20" s="226">
        <v>2</v>
      </c>
      <c r="L20" s="229">
        <v>9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25.5</v>
      </c>
      <c r="AD20" s="127"/>
    </row>
    <row r="21" spans="1:30" ht="15.75">
      <c r="A21" s="282">
        <f ca="1">RANK(AB21,AB$6:OFFSET(AB$6,0,0,COUNTA(B$6:B$33)))</f>
        <v>16</v>
      </c>
      <c r="B21" s="284" t="s">
        <v>108</v>
      </c>
      <c r="C21" s="219"/>
      <c r="D21" s="225">
        <v>2</v>
      </c>
      <c r="E21" s="226">
        <v>3</v>
      </c>
      <c r="F21" s="227">
        <v>4</v>
      </c>
      <c r="G21" s="223">
        <v>2</v>
      </c>
      <c r="H21" s="228">
        <v>4</v>
      </c>
      <c r="I21" s="226">
        <v>3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OFFSET(Очки!$A$3,F21,D21+QUOTIENT(MAX($C$34-11,0), 2)*4)</f>
        <v>7.5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8.5</v>
      </c>
      <c r="S21" s="188">
        <f ca="1">IF(I21&lt;H21,OFFSET(IF(OR($C$34=11,$C$34=12),Очки!$B$17,Очки!$O$18),2+H21-I21,IF(G21=2,12,13-H21)),0)</f>
        <v>0.7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>
        <v>-5</v>
      </c>
      <c r="Z21" s="136"/>
      <c r="AA21" s="137"/>
      <c r="AB21" s="183">
        <f t="shared" ca="1" si="0"/>
        <v>18.2</v>
      </c>
      <c r="AD21" s="127"/>
    </row>
    <row r="22" spans="1:30" ht="15.75">
      <c r="A22" s="282">
        <f ca="1">RANK(AB22,AB$6:OFFSET(AB$6,0,0,COUNTA(B$6:B$33)))</f>
        <v>17</v>
      </c>
      <c r="B22" s="285" t="s">
        <v>59</v>
      </c>
      <c r="C22" s="219"/>
      <c r="D22" s="225">
        <v>2</v>
      </c>
      <c r="E22" s="226">
        <v>6</v>
      </c>
      <c r="F22" s="227">
        <v>5</v>
      </c>
      <c r="G22" s="223">
        <v>2</v>
      </c>
      <c r="H22" s="228">
        <v>7</v>
      </c>
      <c r="I22" s="226">
        <v>5</v>
      </c>
      <c r="J22" s="225">
        <v>2</v>
      </c>
      <c r="K22" s="226">
        <v>7</v>
      </c>
      <c r="L22" s="229">
        <v>5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0.7</v>
      </c>
      <c r="P22" s="188"/>
      <c r="Q22" s="263">
        <v>-5</v>
      </c>
      <c r="R22" s="192">
        <f ca="1">OFFSET(Очки!$A$3,I22,G22+QUOTIENT(MAX($C$34-11,0), 2)*4)</f>
        <v>6.5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6.5</v>
      </c>
      <c r="W22" s="188">
        <f ca="1">IF(L22&lt;K22,OFFSET(IF(OR($C$34=11,$C$34=12),Очки!$B$17,Очки!$O$18),2+K22-L22,IF(J22=2,12,13-K22)),0)</f>
        <v>1.4</v>
      </c>
      <c r="X22" s="188"/>
      <c r="Y22" s="189"/>
      <c r="Z22" s="136"/>
      <c r="AA22" s="137"/>
      <c r="AB22" s="183">
        <f t="shared" ca="1" si="0"/>
        <v>18</v>
      </c>
      <c r="AD22" s="127"/>
    </row>
    <row r="23" spans="1:30" ht="15.95" customHeight="1">
      <c r="A23" s="282">
        <f ca="1">RANK(AB23,AB$6:OFFSET(AB$6,0,0,COUNTA(B$6:B$33)))</f>
        <v>18</v>
      </c>
      <c r="B23" s="285" t="s">
        <v>109</v>
      </c>
      <c r="C23" s="219"/>
      <c r="D23" s="225">
        <v>2</v>
      </c>
      <c r="E23" s="226">
        <v>9</v>
      </c>
      <c r="F23" s="227">
        <v>9</v>
      </c>
      <c r="G23" s="223">
        <v>2</v>
      </c>
      <c r="H23" s="228">
        <v>9</v>
      </c>
      <c r="I23" s="226">
        <v>8</v>
      </c>
      <c r="J23" s="225">
        <v>2</v>
      </c>
      <c r="K23" s="226">
        <v>8</v>
      </c>
      <c r="L23" s="229">
        <v>7</v>
      </c>
      <c r="M23" s="273"/>
      <c r="N23" s="192">
        <f ca="1">OFFSET(Очки!$A$3,F23,D23+QUOTIENT(MAX($C$34-11,0), 2)*4)</f>
        <v>4.5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5</v>
      </c>
      <c r="S23" s="188">
        <f ca="1">IF(I23&lt;H23,OFFSET(IF(OR($C$34=11,$C$34=12),Очки!$B$17,Очки!$O$18),2+H23-I23,IF(G23=2,12,13-H23)),0)</f>
        <v>0.7</v>
      </c>
      <c r="T23" s="188"/>
      <c r="U23" s="263"/>
      <c r="V23" s="192">
        <f ca="1">OFFSET(Очки!$A$3,L23,J23+QUOTIENT(MAX($C$34-11,0), 2)*4)</f>
        <v>5.5</v>
      </c>
      <c r="W23" s="188">
        <f ca="1">IF(L23&lt;K23,OFFSET(IF(OR($C$34=11,$C$34=12),Очки!$B$17,Очки!$O$18),2+K23-L23,IF(J23=2,12,13-K23)),0)</f>
        <v>0.7</v>
      </c>
      <c r="X23" s="188"/>
      <c r="Y23" s="189"/>
      <c r="Z23" s="136"/>
      <c r="AA23" s="137"/>
      <c r="AB23" s="183">
        <f t="shared" ca="1" si="0"/>
        <v>16.399999999999999</v>
      </c>
      <c r="AD23" s="127"/>
    </row>
    <row r="24" spans="1:30" ht="16.5" customHeight="1">
      <c r="A24" s="282">
        <f ca="1">RANK(AB24,AB$6:OFFSET(AB$6,0,0,COUNTA(B$6:B$33)))</f>
        <v>19</v>
      </c>
      <c r="B24" s="285" t="s">
        <v>110</v>
      </c>
      <c r="C24" s="219"/>
      <c r="D24" s="225">
        <v>2</v>
      </c>
      <c r="E24" s="226">
        <v>8</v>
      </c>
      <c r="F24" s="227">
        <v>8</v>
      </c>
      <c r="G24" s="223">
        <v>2</v>
      </c>
      <c r="H24" s="228">
        <v>2</v>
      </c>
      <c r="I24" s="226">
        <v>9</v>
      </c>
      <c r="J24" s="222">
        <v>2</v>
      </c>
      <c r="K24" s="226">
        <v>9</v>
      </c>
      <c r="L24" s="229">
        <v>8</v>
      </c>
      <c r="M24" s="273"/>
      <c r="N24" s="192">
        <f ca="1">OFFSET(Очки!$A$3,F24,D24+QUOTIENT(MAX($C$34-11,0), 2)*4)</f>
        <v>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4.5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0.7</v>
      </c>
      <c r="X24" s="188"/>
      <c r="Y24" s="189"/>
      <c r="Z24" s="136"/>
      <c r="AA24" s="137"/>
      <c r="AB24" s="183">
        <f t="shared" ca="1" si="0"/>
        <v>15.2</v>
      </c>
      <c r="AD24" s="127"/>
    </row>
    <row r="25" spans="1:30" ht="15.95" hidden="1" customHeight="1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ref="AB25:AB26" ca="1" si="1">SUM(M25:Y25)</f>
        <v>0</v>
      </c>
      <c r="AD25" s="127"/>
    </row>
    <row r="26" spans="1:30" ht="15.95" hidden="1" customHeight="1" thickBot="1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>
      <c r="B34" s="127" t="s">
        <v>41</v>
      </c>
      <c r="C34" s="127">
        <f>COUNTA(B6:B33)</f>
        <v>19</v>
      </c>
    </row>
    <row r="35" spans="1:30" ht="15.95" customHeight="1"/>
    <row r="36" spans="1:30" ht="15.95" customHeight="1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descending="1" ref="AB6:AB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6"/>
  <sheetViews>
    <sheetView zoomScale="80" zoomScaleNormal="80" zoomScalePageLayoutView="90" workbookViewId="0">
      <selection activeCell="O35" sqref="O35"/>
    </sheetView>
  </sheetViews>
  <sheetFormatPr defaultColWidth="8.85546875" defaultRowHeight="15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397" t="s">
        <v>56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>
      <c r="A4" s="400"/>
      <c r="B4" s="403"/>
      <c r="C4" s="416" t="s">
        <v>24</v>
      </c>
      <c r="D4" s="418" t="s">
        <v>29</v>
      </c>
      <c r="E4" s="422" t="s">
        <v>31</v>
      </c>
      <c r="F4" s="424" t="s">
        <v>32</v>
      </c>
      <c r="G4" s="418" t="s">
        <v>29</v>
      </c>
      <c r="H4" s="422" t="s">
        <v>31</v>
      </c>
      <c r="I4" s="424" t="s">
        <v>32</v>
      </c>
      <c r="J4" s="418" t="s">
        <v>29</v>
      </c>
      <c r="K4" s="422" t="s">
        <v>31</v>
      </c>
      <c r="L4" s="424" t="s">
        <v>32</v>
      </c>
      <c r="M4" s="426" t="s">
        <v>30</v>
      </c>
      <c r="N4" s="420">
        <v>1</v>
      </c>
      <c r="O4" s="421"/>
      <c r="P4" s="421"/>
      <c r="Q4" s="421"/>
      <c r="R4" s="420">
        <v>2</v>
      </c>
      <c r="S4" s="421"/>
      <c r="T4" s="421"/>
      <c r="U4" s="421"/>
      <c r="V4" s="420">
        <v>3</v>
      </c>
      <c r="W4" s="421"/>
      <c r="X4" s="421"/>
      <c r="Y4" s="421"/>
      <c r="Z4" s="144"/>
      <c r="AA4" s="129"/>
      <c r="AB4" s="415"/>
      <c r="AC4" s="130"/>
      <c r="AD4" s="130"/>
      <c r="AE4" s="130"/>
    </row>
    <row r="5" spans="1:31" s="133" customFormat="1" ht="33" customHeight="1" thickBot="1">
      <c r="A5" s="401"/>
      <c r="B5" s="404"/>
      <c r="C5" s="417"/>
      <c r="D5" s="419"/>
      <c r="E5" s="423"/>
      <c r="F5" s="425"/>
      <c r="G5" s="419"/>
      <c r="H5" s="423"/>
      <c r="I5" s="425"/>
      <c r="J5" s="419"/>
      <c r="K5" s="423"/>
      <c r="L5" s="425"/>
      <c r="M5" s="427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5"/>
      <c r="AC5" s="132"/>
      <c r="AD5" s="132"/>
      <c r="AE5" s="132"/>
    </row>
    <row r="6" spans="1:31" ht="15.75">
      <c r="A6" s="281" t="e">
        <f ca="1">RANK(AB6,AB$6:OFFSET(AB$6,0,0,COUNTA(B$6:B$33)))</f>
        <v>#REF!</v>
      </c>
      <c r="B6" s="318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>
      <c r="A10" s="282" t="e">
        <f ca="1">RANK(AB10,AB$6:OFFSET(AB$6,0,0,COUNTA(B$6:B$33)))</f>
        <v>#REF!</v>
      </c>
      <c r="B10" s="289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>
      <c r="A12" s="281" t="e">
        <f ca="1">RANK(AB12,AB$6:OFFSET(AB$6,0,0,COUNTA(B$6:B$33)))</f>
        <v>#REF!</v>
      </c>
      <c r="B12" s="284"/>
      <c r="C12" s="283"/>
      <c r="D12" s="222"/>
      <c r="E12" s="319"/>
      <c r="F12" s="320"/>
      <c r="G12" s="321"/>
      <c r="H12" s="322"/>
      <c r="I12" s="319"/>
      <c r="J12" s="222"/>
      <c r="K12" s="319"/>
      <c r="L12" s="323"/>
      <c r="M12" s="324"/>
      <c r="N12" s="325" t="str">
        <f ca="1">OFFSET(Очки!$A$3,F12,D12+QUOTIENT(MAX($C$34-11,0), 2)*4)</f>
        <v>Место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 t="str">
        <f ca="1">OFFSET(Очки!$A$3,I12,G12+QUOTIENT(MAX($C$34-11,0), 2)*4)</f>
        <v>Место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 t="str">
        <f ca="1">OFFSET(Очки!$A$3,L12,J12+QUOTIENT(MAX($C$34-11,0), 2)*4)</f>
        <v>Место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0</v>
      </c>
      <c r="AC12" s="127"/>
      <c r="AD12" s="127"/>
      <c r="AE12" s="127"/>
    </row>
    <row r="13" spans="1:31" ht="15.7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>
      <c r="A26" s="333" t="e">
        <f ca="1">RANK(AB26,AB$6:OFFSET(AB$6,0,0,COUNTA(B$6:B$33)))</f>
        <v>#REF!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>
      <c r="A27" s="332" t="e">
        <f ca="1">RANK(AB27,AB$6:OFFSET(AB$6,0,0,COUNTA(B$6:B$33)))</f>
        <v>#REF!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>
      <c r="A28" s="150" t="e">
        <f ca="1">RANK(AB28,AB$6:OFFSET(AB$6,0,0,COUNTA(B$6:B$33)))</f>
        <v>#REF!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>
      <c r="A30" s="150" t="e">
        <f ca="1">RANK(AB30,AB$6:OFFSET(AB$6,0,0,COUNTA(B$6:B$33)))</f>
        <v>#REF!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>
      <c r="A31" s="150" t="e">
        <f ca="1">RANK(AB31,AB$6:OFFSET(AB$6,0,0,COUNTA(B$6:B$33)))</f>
        <v>#REF!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>
      <c r="A32" s="150" t="e">
        <f ca="1">RANK(AB32,AB$6:OFFSET(AB$6,0,0,COUNTA(B$6:B$33)))</f>
        <v>#REF!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>
      <c r="B34" s="127" t="s">
        <v>41</v>
      </c>
      <c r="C34" s="127">
        <f>COUNTA(B6:B33)</f>
        <v>0</v>
      </c>
    </row>
    <row r="35" spans="1:30" ht="15.95" customHeight="1"/>
    <row r="36" spans="1:30" ht="15.95" customHeight="1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Рейтинг</vt:lpstr>
      <vt:lpstr>Очки</vt:lpstr>
      <vt:lpstr>05.09</vt:lpstr>
      <vt:lpstr>17.04</vt:lpstr>
      <vt:lpstr>24.04</vt:lpstr>
      <vt:lpstr>01.05</vt:lpstr>
      <vt:lpstr>05.05</vt:lpstr>
      <vt:lpstr>15.05</vt:lpstr>
      <vt:lpstr>форма (11)</vt:lpstr>
      <vt:lpstr>Рейтинг!Область_печати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2019-05-19T19:27:00Z</dcterms:modified>
</cp:coreProperties>
</file>