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16" activeTab="22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07.08" sheetId="26" r:id="rId17"/>
    <sheet name="14.08" sheetId="29" r:id="rId18"/>
    <sheet name="21.08" sheetId="30" r:id="rId19"/>
    <sheet name="28.08" sheetId="31" r:id="rId20"/>
    <sheet name="04.09" sheetId="32" r:id="rId21"/>
    <sheet name="11.09" sheetId="33" r:id="rId22"/>
    <sheet name="18.09" sheetId="34" r:id="rId23"/>
    <sheet name="12121 (19)" sheetId="35" r:id="rId24"/>
    <sheet name="Лист2" sheetId="27" r:id="rId25"/>
    <sheet name="Лист3" sheetId="28" r:id="rId26"/>
  </sheets>
  <calcPr calcId="145621"/>
</workbook>
</file>

<file path=xl/calcChain.xml><?xml version="1.0" encoding="utf-8"?>
<calcChain xmlns="http://schemas.openxmlformats.org/spreadsheetml/2006/main">
  <c r="N7" i="34" l="1"/>
  <c r="N24" i="34"/>
  <c r="C43" i="35"/>
  <c r="P42" i="35"/>
  <c r="O42" i="35"/>
  <c r="L42" i="35"/>
  <c r="K42" i="35"/>
  <c r="S42" i="35" s="1"/>
  <c r="A42" i="35" s="1"/>
  <c r="P41" i="35"/>
  <c r="O41" i="35"/>
  <c r="L41" i="35"/>
  <c r="K41" i="35"/>
  <c r="S41" i="35" s="1"/>
  <c r="A41" i="35" s="1"/>
  <c r="P40" i="35"/>
  <c r="O40" i="35"/>
  <c r="L40" i="35"/>
  <c r="K40" i="35"/>
  <c r="S40" i="35" s="1"/>
  <c r="A40" i="35" s="1"/>
  <c r="P39" i="35"/>
  <c r="O39" i="35"/>
  <c r="L39" i="35"/>
  <c r="K39" i="35"/>
  <c r="S39" i="35" s="1"/>
  <c r="A39" i="35" s="1"/>
  <c r="P38" i="35"/>
  <c r="O38" i="35"/>
  <c r="L38" i="35"/>
  <c r="K38" i="35"/>
  <c r="S38" i="35" s="1"/>
  <c r="A38" i="35" s="1"/>
  <c r="P37" i="35"/>
  <c r="O37" i="35"/>
  <c r="L37" i="35"/>
  <c r="K37" i="35"/>
  <c r="S37" i="35" s="1"/>
  <c r="A37" i="35" s="1"/>
  <c r="P36" i="35"/>
  <c r="O36" i="35"/>
  <c r="L36" i="35"/>
  <c r="K36" i="35"/>
  <c r="S36" i="35" s="1"/>
  <c r="A36" i="35" s="1"/>
  <c r="P35" i="35"/>
  <c r="O35" i="35"/>
  <c r="L35" i="35"/>
  <c r="K35" i="35"/>
  <c r="S35" i="35" s="1"/>
  <c r="A35" i="35" s="1"/>
  <c r="P34" i="35"/>
  <c r="O34" i="35"/>
  <c r="L34" i="35"/>
  <c r="K34" i="35"/>
  <c r="S34" i="35" s="1"/>
  <c r="A34" i="35" s="1"/>
  <c r="P33" i="35"/>
  <c r="O33" i="35"/>
  <c r="L33" i="35"/>
  <c r="K33" i="35"/>
  <c r="S33" i="35" s="1"/>
  <c r="A33" i="35" s="1"/>
  <c r="P32" i="35"/>
  <c r="O32" i="35"/>
  <c r="L32" i="35"/>
  <c r="K32" i="35"/>
  <c r="S32" i="35" s="1"/>
  <c r="A32" i="35" s="1"/>
  <c r="P31" i="35"/>
  <c r="O31" i="35"/>
  <c r="L31" i="35"/>
  <c r="K31" i="35"/>
  <c r="S31" i="35" s="1"/>
  <c r="A31" i="35" s="1"/>
  <c r="P30" i="35"/>
  <c r="O30" i="35"/>
  <c r="L30" i="35"/>
  <c r="K30" i="35"/>
  <c r="S30" i="35" s="1"/>
  <c r="A30" i="35" s="1"/>
  <c r="P29" i="35"/>
  <c r="O29" i="35"/>
  <c r="L29" i="35"/>
  <c r="K29" i="35"/>
  <c r="S29" i="35" s="1"/>
  <c r="A29" i="35" s="1"/>
  <c r="P28" i="35"/>
  <c r="O28" i="35"/>
  <c r="L28" i="35"/>
  <c r="K28" i="35"/>
  <c r="S28" i="35" s="1"/>
  <c r="A28" i="35" s="1"/>
  <c r="P27" i="35"/>
  <c r="O27" i="35"/>
  <c r="L27" i="35"/>
  <c r="K27" i="35"/>
  <c r="S27" i="35" s="1"/>
  <c r="A27" i="35" s="1"/>
  <c r="P26" i="35"/>
  <c r="O26" i="35"/>
  <c r="L26" i="35"/>
  <c r="K26" i="35"/>
  <c r="S26" i="35" s="1"/>
  <c r="A26" i="35" s="1"/>
  <c r="P25" i="35"/>
  <c r="O25" i="35"/>
  <c r="L25" i="35"/>
  <c r="K25" i="35"/>
  <c r="S25" i="35" s="1"/>
  <c r="A25" i="35" s="1"/>
  <c r="P24" i="35"/>
  <c r="O24" i="35"/>
  <c r="L24" i="35"/>
  <c r="K24" i="35"/>
  <c r="S24" i="35" s="1"/>
  <c r="A24" i="35" s="1"/>
  <c r="P23" i="35"/>
  <c r="O23" i="35"/>
  <c r="L23" i="35"/>
  <c r="K23" i="35"/>
  <c r="S23" i="35" s="1"/>
  <c r="A23" i="35" s="1"/>
  <c r="P22" i="35"/>
  <c r="O22" i="35"/>
  <c r="L22" i="35"/>
  <c r="K22" i="35"/>
  <c r="S22" i="35" s="1"/>
  <c r="A22" i="35" s="1"/>
  <c r="P21" i="35"/>
  <c r="O21" i="35"/>
  <c r="L21" i="35"/>
  <c r="K21" i="35"/>
  <c r="S21" i="35" s="1"/>
  <c r="A21" i="35" s="1"/>
  <c r="P20" i="35"/>
  <c r="O20" i="35"/>
  <c r="L20" i="35"/>
  <c r="K20" i="35"/>
  <c r="S20" i="35" s="1"/>
  <c r="A20" i="35" s="1"/>
  <c r="P19" i="35"/>
  <c r="O19" i="35"/>
  <c r="L19" i="35"/>
  <c r="K19" i="35"/>
  <c r="S19" i="35" s="1"/>
  <c r="A19" i="35" s="1"/>
  <c r="P18" i="35"/>
  <c r="O18" i="35"/>
  <c r="L18" i="35"/>
  <c r="K18" i="35"/>
  <c r="S18" i="35" s="1"/>
  <c r="A18" i="35" s="1"/>
  <c r="P17" i="35"/>
  <c r="O17" i="35"/>
  <c r="L17" i="35"/>
  <c r="K17" i="35"/>
  <c r="S17" i="35" s="1"/>
  <c r="A17" i="35" s="1"/>
  <c r="P16" i="35"/>
  <c r="O16" i="35"/>
  <c r="L16" i="35"/>
  <c r="K16" i="35"/>
  <c r="S16" i="35" s="1"/>
  <c r="A16" i="35" s="1"/>
  <c r="P15" i="35"/>
  <c r="O15" i="35"/>
  <c r="L15" i="35"/>
  <c r="K15" i="35"/>
  <c r="S15" i="35" s="1"/>
  <c r="A15" i="35" s="1"/>
  <c r="P14" i="35"/>
  <c r="O14" i="35"/>
  <c r="L14" i="35"/>
  <c r="K14" i="35"/>
  <c r="S14" i="35" s="1"/>
  <c r="A14" i="35" s="1"/>
  <c r="P13" i="35"/>
  <c r="O13" i="35"/>
  <c r="L13" i="35"/>
  <c r="K13" i="35"/>
  <c r="S13" i="35" s="1"/>
  <c r="A13" i="35" s="1"/>
  <c r="P12" i="35"/>
  <c r="O12" i="35"/>
  <c r="L12" i="35"/>
  <c r="K12" i="35"/>
  <c r="S12" i="35" s="1"/>
  <c r="A12" i="35" s="1"/>
  <c r="P11" i="35"/>
  <c r="O11" i="35"/>
  <c r="L11" i="35"/>
  <c r="K11" i="35"/>
  <c r="S11" i="35" s="1"/>
  <c r="A11" i="35" s="1"/>
  <c r="P10" i="35"/>
  <c r="O10" i="35"/>
  <c r="L10" i="35"/>
  <c r="K10" i="35"/>
  <c r="S10" i="35" s="1"/>
  <c r="A10" i="35" s="1"/>
  <c r="P9" i="35"/>
  <c r="O9" i="35"/>
  <c r="L9" i="35"/>
  <c r="K9" i="35"/>
  <c r="S9" i="35" s="1"/>
  <c r="A9" i="35" s="1"/>
  <c r="P8" i="35"/>
  <c r="O8" i="35"/>
  <c r="L8" i="35"/>
  <c r="K8" i="35"/>
  <c r="S8" i="35" s="1"/>
  <c r="A8" i="35" s="1"/>
  <c r="P7" i="35"/>
  <c r="O7" i="35"/>
  <c r="L7" i="35"/>
  <c r="K7" i="35"/>
  <c r="S7" i="35" s="1"/>
  <c r="A7" i="35" s="1"/>
  <c r="P6" i="35"/>
  <c r="O6" i="35"/>
  <c r="L6" i="35"/>
  <c r="K6" i="35"/>
  <c r="S6" i="35" s="1"/>
  <c r="A6" i="35" s="1"/>
  <c r="R7" i="33" l="1"/>
  <c r="N22" i="33" l="1"/>
  <c r="C43" i="34"/>
  <c r="P42" i="34"/>
  <c r="O42" i="34"/>
  <c r="L42" i="34"/>
  <c r="K42" i="34"/>
  <c r="P41" i="34"/>
  <c r="O41" i="34"/>
  <c r="L41" i="34"/>
  <c r="K41" i="34"/>
  <c r="P40" i="34"/>
  <c r="O40" i="34"/>
  <c r="L40" i="34"/>
  <c r="K40" i="34"/>
  <c r="P39" i="34"/>
  <c r="O39" i="34"/>
  <c r="L39" i="34"/>
  <c r="K39" i="34"/>
  <c r="P38" i="34"/>
  <c r="O38" i="34"/>
  <c r="L38" i="34"/>
  <c r="K38" i="34"/>
  <c r="P37" i="34"/>
  <c r="O37" i="34"/>
  <c r="L37" i="34"/>
  <c r="K37" i="34"/>
  <c r="P36" i="34"/>
  <c r="O36" i="34"/>
  <c r="L36" i="34"/>
  <c r="K36" i="34"/>
  <c r="P35" i="34"/>
  <c r="O35" i="34"/>
  <c r="L35" i="34"/>
  <c r="K35" i="34"/>
  <c r="P34" i="34"/>
  <c r="O34" i="34"/>
  <c r="L34" i="34"/>
  <c r="K34" i="34"/>
  <c r="P33" i="34"/>
  <c r="O33" i="34"/>
  <c r="L33" i="34"/>
  <c r="K33" i="34"/>
  <c r="P32" i="34"/>
  <c r="O32" i="34"/>
  <c r="L32" i="34"/>
  <c r="K32" i="34"/>
  <c r="P31" i="34"/>
  <c r="O31" i="34"/>
  <c r="L31" i="34"/>
  <c r="K31" i="34"/>
  <c r="P30" i="34"/>
  <c r="O30" i="34"/>
  <c r="L30" i="34"/>
  <c r="K30" i="34"/>
  <c r="P29" i="34"/>
  <c r="O29" i="34"/>
  <c r="L29" i="34"/>
  <c r="K29" i="34"/>
  <c r="P22" i="34"/>
  <c r="O22" i="34"/>
  <c r="L22" i="34"/>
  <c r="K22" i="34"/>
  <c r="P27" i="34"/>
  <c r="O27" i="34"/>
  <c r="L27" i="34"/>
  <c r="K27" i="34"/>
  <c r="P6" i="34"/>
  <c r="O6" i="34"/>
  <c r="L6" i="34"/>
  <c r="K6" i="34"/>
  <c r="P21" i="34"/>
  <c r="O21" i="34"/>
  <c r="L21" i="34"/>
  <c r="K21" i="34"/>
  <c r="P24" i="34"/>
  <c r="O24" i="34"/>
  <c r="L24" i="34"/>
  <c r="K24" i="34"/>
  <c r="P25" i="34"/>
  <c r="O25" i="34"/>
  <c r="L25" i="34"/>
  <c r="K25" i="34"/>
  <c r="P13" i="34"/>
  <c r="O13" i="34"/>
  <c r="L13" i="34"/>
  <c r="K13" i="34"/>
  <c r="P23" i="34"/>
  <c r="O23" i="34"/>
  <c r="L23" i="34"/>
  <c r="K23" i="34"/>
  <c r="P8" i="34"/>
  <c r="O8" i="34"/>
  <c r="L8" i="34"/>
  <c r="K8" i="34"/>
  <c r="P28" i="34"/>
  <c r="O28" i="34"/>
  <c r="L28" i="34"/>
  <c r="K28" i="34"/>
  <c r="P19" i="34"/>
  <c r="O19" i="34"/>
  <c r="L19" i="34"/>
  <c r="K19" i="34"/>
  <c r="P17" i="34"/>
  <c r="O17" i="34"/>
  <c r="L17" i="34"/>
  <c r="K17" i="34"/>
  <c r="P16" i="34"/>
  <c r="O16" i="34"/>
  <c r="L16" i="34"/>
  <c r="K16" i="34"/>
  <c r="P10" i="34"/>
  <c r="O10" i="34"/>
  <c r="L10" i="34"/>
  <c r="K10" i="34"/>
  <c r="P14" i="34"/>
  <c r="O14" i="34"/>
  <c r="L14" i="34"/>
  <c r="K14" i="34"/>
  <c r="P15" i="34"/>
  <c r="O15" i="34"/>
  <c r="L15" i="34"/>
  <c r="K15" i="34"/>
  <c r="P12" i="34"/>
  <c r="O12" i="34"/>
  <c r="L12" i="34"/>
  <c r="K12" i="34"/>
  <c r="P7" i="34"/>
  <c r="O7" i="34"/>
  <c r="L7" i="34"/>
  <c r="K7" i="34"/>
  <c r="P26" i="34"/>
  <c r="O26" i="34"/>
  <c r="L26" i="34"/>
  <c r="K26" i="34"/>
  <c r="P11" i="34"/>
  <c r="O11" i="34"/>
  <c r="L11" i="34"/>
  <c r="K11" i="34"/>
  <c r="P18" i="34"/>
  <c r="O18" i="34"/>
  <c r="L18" i="34"/>
  <c r="K18" i="34"/>
  <c r="P20" i="34"/>
  <c r="O20" i="34"/>
  <c r="L20" i="34"/>
  <c r="K20" i="34"/>
  <c r="P9" i="34"/>
  <c r="O9" i="34"/>
  <c r="L9" i="34"/>
  <c r="K9" i="34"/>
  <c r="S9" i="34" l="1"/>
  <c r="S20" i="34"/>
  <c r="S18" i="34"/>
  <c r="S11" i="34"/>
  <c r="S26" i="34"/>
  <c r="S7" i="34"/>
  <c r="S12" i="34"/>
  <c r="S15" i="34"/>
  <c r="S14" i="34"/>
  <c r="S10" i="34"/>
  <c r="S16" i="34"/>
  <c r="S17" i="34"/>
  <c r="S19" i="34"/>
  <c r="S28" i="34"/>
  <c r="S8" i="34"/>
  <c r="S23" i="34"/>
  <c r="S13" i="34"/>
  <c r="S27" i="34"/>
  <c r="S21" i="34"/>
  <c r="S6" i="34"/>
  <c r="S25" i="34"/>
  <c r="S29" i="34"/>
  <c r="S22" i="34"/>
  <c r="S24" i="34"/>
  <c r="S30" i="34"/>
  <c r="S31" i="34"/>
  <c r="S32" i="34"/>
  <c r="S39" i="34"/>
  <c r="S40" i="34"/>
  <c r="S41" i="34"/>
  <c r="S42" i="34"/>
  <c r="S33" i="34"/>
  <c r="S35" i="34"/>
  <c r="S37" i="34"/>
  <c r="S34" i="34"/>
  <c r="S36" i="34"/>
  <c r="S38" i="34"/>
  <c r="C43" i="33"/>
  <c r="O42" i="33" s="1"/>
  <c r="P42" i="33"/>
  <c r="L42" i="33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P27" i="33"/>
  <c r="L27" i="33"/>
  <c r="P26" i="33"/>
  <c r="L26" i="33"/>
  <c r="P25" i="33"/>
  <c r="L25" i="33"/>
  <c r="P24" i="33"/>
  <c r="L24" i="33"/>
  <c r="P23" i="33"/>
  <c r="L23" i="33"/>
  <c r="P11" i="33"/>
  <c r="L11" i="33"/>
  <c r="P7" i="33"/>
  <c r="L7" i="33"/>
  <c r="P6" i="33"/>
  <c r="L6" i="33"/>
  <c r="P12" i="33"/>
  <c r="L12" i="33"/>
  <c r="P22" i="33"/>
  <c r="L22" i="33"/>
  <c r="P15" i="33"/>
  <c r="L15" i="33"/>
  <c r="P17" i="33"/>
  <c r="L17" i="33"/>
  <c r="P10" i="33"/>
  <c r="L10" i="33"/>
  <c r="P21" i="33"/>
  <c r="L21" i="33"/>
  <c r="P20" i="33"/>
  <c r="L20" i="33"/>
  <c r="P19" i="33"/>
  <c r="L19" i="33"/>
  <c r="P16" i="33"/>
  <c r="L16" i="33"/>
  <c r="P14" i="33"/>
  <c r="L14" i="33"/>
  <c r="P13" i="33"/>
  <c r="L13" i="33"/>
  <c r="P8" i="33"/>
  <c r="L8" i="33"/>
  <c r="P18" i="33"/>
  <c r="L18" i="33"/>
  <c r="P9" i="33"/>
  <c r="L9" i="33"/>
  <c r="A27" i="34" l="1"/>
  <c r="A40" i="34"/>
  <c r="A34" i="34"/>
  <c r="A29" i="34"/>
  <c r="A35" i="34"/>
  <c r="A42" i="34"/>
  <c r="A32" i="34"/>
  <c r="A30" i="34"/>
  <c r="A38" i="34"/>
  <c r="A36" i="34"/>
  <c r="A37" i="34"/>
  <c r="A33" i="34"/>
  <c r="A41" i="34"/>
  <c r="A39" i="34"/>
  <c r="A31" i="34"/>
  <c r="A24" i="34"/>
  <c r="K9" i="33"/>
  <c r="O9" i="33"/>
  <c r="K18" i="33"/>
  <c r="O18" i="33"/>
  <c r="K8" i="33"/>
  <c r="O8" i="33"/>
  <c r="K13" i="33"/>
  <c r="O13" i="33"/>
  <c r="K14" i="33"/>
  <c r="O14" i="33"/>
  <c r="K16" i="33"/>
  <c r="O16" i="33"/>
  <c r="K19" i="33"/>
  <c r="O19" i="33"/>
  <c r="K20" i="33"/>
  <c r="O20" i="33"/>
  <c r="K21" i="33"/>
  <c r="O21" i="33"/>
  <c r="K10" i="33"/>
  <c r="O10" i="33"/>
  <c r="K17" i="33"/>
  <c r="O17" i="33"/>
  <c r="K15" i="33"/>
  <c r="O15" i="33"/>
  <c r="K22" i="33"/>
  <c r="O22" i="33"/>
  <c r="K12" i="33"/>
  <c r="O12" i="33"/>
  <c r="K6" i="33"/>
  <c r="O6" i="33"/>
  <c r="K7" i="33"/>
  <c r="O7" i="33"/>
  <c r="K11" i="33"/>
  <c r="O11" i="33"/>
  <c r="K23" i="33"/>
  <c r="O23" i="33"/>
  <c r="K24" i="33"/>
  <c r="O24" i="33"/>
  <c r="K25" i="33"/>
  <c r="O25" i="33"/>
  <c r="K26" i="33"/>
  <c r="O26" i="33"/>
  <c r="K27" i="33"/>
  <c r="O27" i="33"/>
  <c r="K28" i="33"/>
  <c r="O28" i="33"/>
  <c r="K29" i="33"/>
  <c r="O29" i="33"/>
  <c r="K30" i="33"/>
  <c r="O30" i="33"/>
  <c r="K31" i="33"/>
  <c r="O31" i="33"/>
  <c r="K32" i="33"/>
  <c r="O32" i="33"/>
  <c r="K33" i="33"/>
  <c r="O33" i="33"/>
  <c r="K34" i="33"/>
  <c r="O34" i="33"/>
  <c r="K35" i="33"/>
  <c r="O35" i="33"/>
  <c r="K36" i="33"/>
  <c r="O36" i="33"/>
  <c r="K37" i="33"/>
  <c r="O37" i="33"/>
  <c r="K38" i="33"/>
  <c r="O38" i="33"/>
  <c r="K39" i="33"/>
  <c r="O39" i="33"/>
  <c r="K40" i="33"/>
  <c r="O40" i="33"/>
  <c r="K41" i="33"/>
  <c r="O41" i="33"/>
  <c r="K42" i="33"/>
  <c r="S42" i="33" s="1"/>
  <c r="S41" i="33" l="1"/>
  <c r="S37" i="33"/>
  <c r="S33" i="33"/>
  <c r="S29" i="33"/>
  <c r="S25" i="33"/>
  <c r="S40" i="33"/>
  <c r="S39" i="33"/>
  <c r="S38" i="33"/>
  <c r="S36" i="33"/>
  <c r="S35" i="33"/>
  <c r="S34" i="33"/>
  <c r="S32" i="33"/>
  <c r="S31" i="33"/>
  <c r="S30" i="33"/>
  <c r="S28" i="33"/>
  <c r="S27" i="33"/>
  <c r="S26" i="33"/>
  <c r="S24" i="33"/>
  <c r="S23" i="33"/>
  <c r="S11" i="33"/>
  <c r="S7" i="33"/>
  <c r="S6" i="33"/>
  <c r="S12" i="33"/>
  <c r="S22" i="33"/>
  <c r="S15" i="33"/>
  <c r="S17" i="33"/>
  <c r="S10" i="33"/>
  <c r="S21" i="33"/>
  <c r="S20" i="33"/>
  <c r="S19" i="33"/>
  <c r="S16" i="33"/>
  <c r="S14" i="33"/>
  <c r="S13" i="33"/>
  <c r="S8" i="33"/>
  <c r="S18" i="33"/>
  <c r="S9" i="33"/>
  <c r="A9" i="33" l="1"/>
  <c r="A18" i="33"/>
  <c r="A13" i="33"/>
  <c r="A16" i="33"/>
  <c r="A37" i="33"/>
  <c r="A8" i="33"/>
  <c r="A14" i="33"/>
  <c r="A19" i="33"/>
  <c r="A21" i="33"/>
  <c r="A17" i="33"/>
  <c r="A22" i="33"/>
  <c r="A6" i="33"/>
  <c r="A11" i="33"/>
  <c r="A24" i="33"/>
  <c r="A27" i="33"/>
  <c r="A30" i="33"/>
  <c r="A32" i="33"/>
  <c r="A35" i="33"/>
  <c r="A38" i="33"/>
  <c r="A40" i="33"/>
  <c r="A29" i="33"/>
  <c r="A33" i="33"/>
  <c r="A20" i="33"/>
  <c r="A10" i="33"/>
  <c r="A15" i="33"/>
  <c r="A12" i="33"/>
  <c r="A7" i="33"/>
  <c r="A23" i="33"/>
  <c r="A26" i="33"/>
  <c r="A28" i="33"/>
  <c r="A31" i="33"/>
  <c r="A34" i="33"/>
  <c r="A36" i="33"/>
  <c r="A39" i="33"/>
  <c r="A42" i="33"/>
  <c r="A25" i="33"/>
  <c r="A41" i="33"/>
  <c r="C43" i="32" l="1"/>
  <c r="P42" i="32"/>
  <c r="O42" i="32"/>
  <c r="L42" i="32"/>
  <c r="K42" i="32"/>
  <c r="P41" i="32"/>
  <c r="O41" i="32"/>
  <c r="L41" i="32"/>
  <c r="K41" i="32"/>
  <c r="P40" i="32"/>
  <c r="O40" i="32"/>
  <c r="L40" i="32"/>
  <c r="K40" i="32"/>
  <c r="P39" i="32"/>
  <c r="O39" i="32"/>
  <c r="L39" i="32"/>
  <c r="K39" i="32"/>
  <c r="P38" i="32"/>
  <c r="O38" i="32"/>
  <c r="L38" i="32"/>
  <c r="K38" i="32"/>
  <c r="P37" i="32"/>
  <c r="O37" i="32"/>
  <c r="L37" i="32"/>
  <c r="K37" i="32"/>
  <c r="P36" i="32"/>
  <c r="O36" i="32"/>
  <c r="L36" i="32"/>
  <c r="K36" i="32"/>
  <c r="P35" i="32"/>
  <c r="O35" i="32"/>
  <c r="L35" i="32"/>
  <c r="K35" i="32"/>
  <c r="P34" i="32"/>
  <c r="O34" i="32"/>
  <c r="L34" i="32"/>
  <c r="K34" i="32"/>
  <c r="P33" i="32"/>
  <c r="O33" i="32"/>
  <c r="L33" i="32"/>
  <c r="K33" i="32"/>
  <c r="P32" i="32"/>
  <c r="O32" i="32"/>
  <c r="L32" i="32"/>
  <c r="K32" i="32"/>
  <c r="P31" i="32"/>
  <c r="O31" i="32"/>
  <c r="L31" i="32"/>
  <c r="K31" i="32"/>
  <c r="P30" i="32"/>
  <c r="O30" i="32"/>
  <c r="L30" i="32"/>
  <c r="K30" i="32"/>
  <c r="P29" i="32"/>
  <c r="O29" i="32"/>
  <c r="L29" i="32"/>
  <c r="K29" i="32"/>
  <c r="P28" i="32"/>
  <c r="O28" i="32"/>
  <c r="L28" i="32"/>
  <c r="K28" i="32"/>
  <c r="P27" i="32"/>
  <c r="O27" i="32"/>
  <c r="L27" i="32"/>
  <c r="K27" i="32"/>
  <c r="P26" i="32"/>
  <c r="O26" i="32"/>
  <c r="L26" i="32"/>
  <c r="K26" i="32"/>
  <c r="P25" i="32"/>
  <c r="O25" i="32"/>
  <c r="L25" i="32"/>
  <c r="K25" i="32"/>
  <c r="P24" i="32"/>
  <c r="O24" i="32"/>
  <c r="L24" i="32"/>
  <c r="K24" i="32"/>
  <c r="P23" i="32"/>
  <c r="O23" i="32"/>
  <c r="L23" i="32"/>
  <c r="K23" i="32"/>
  <c r="P22" i="32"/>
  <c r="O22" i="32"/>
  <c r="L22" i="32"/>
  <c r="K22" i="32"/>
  <c r="P21" i="32"/>
  <c r="O21" i="32"/>
  <c r="L21" i="32"/>
  <c r="K21" i="32"/>
  <c r="P20" i="32"/>
  <c r="O20" i="32"/>
  <c r="L20" i="32"/>
  <c r="K20" i="32"/>
  <c r="P7" i="32"/>
  <c r="O7" i="32"/>
  <c r="L7" i="32"/>
  <c r="K7" i="32"/>
  <c r="P10" i="32"/>
  <c r="O10" i="32"/>
  <c r="L10" i="32"/>
  <c r="K10" i="32"/>
  <c r="P12" i="32"/>
  <c r="O12" i="32"/>
  <c r="L12" i="32"/>
  <c r="K12" i="32"/>
  <c r="P13" i="32"/>
  <c r="O13" i="32"/>
  <c r="L13" i="32"/>
  <c r="K13" i="32"/>
  <c r="P17" i="32"/>
  <c r="O17" i="32"/>
  <c r="L17" i="32"/>
  <c r="K17" i="32"/>
  <c r="P19" i="32"/>
  <c r="O19" i="32"/>
  <c r="L19" i="32"/>
  <c r="K19" i="32"/>
  <c r="P6" i="32"/>
  <c r="O6" i="32"/>
  <c r="L6" i="32"/>
  <c r="K6" i="32"/>
  <c r="P15" i="32"/>
  <c r="O15" i="32"/>
  <c r="L15" i="32"/>
  <c r="K15" i="32"/>
  <c r="P14" i="32"/>
  <c r="O14" i="32"/>
  <c r="L14" i="32"/>
  <c r="K14" i="32"/>
  <c r="P11" i="32"/>
  <c r="O11" i="32"/>
  <c r="L11" i="32"/>
  <c r="K11" i="32"/>
  <c r="P9" i="32"/>
  <c r="O9" i="32"/>
  <c r="L9" i="32"/>
  <c r="K9" i="32"/>
  <c r="P16" i="32"/>
  <c r="O16" i="32"/>
  <c r="L16" i="32"/>
  <c r="K16" i="32"/>
  <c r="P18" i="32"/>
  <c r="O18" i="32"/>
  <c r="L18" i="32"/>
  <c r="K18" i="32"/>
  <c r="P8" i="32"/>
  <c r="O8" i="32"/>
  <c r="L8" i="32"/>
  <c r="K8" i="32"/>
  <c r="S11" i="32" l="1"/>
  <c r="S8" i="32"/>
  <c r="S9" i="32"/>
  <c r="S23" i="32"/>
  <c r="S16" i="32"/>
  <c r="S18" i="32"/>
  <c r="S14" i="32"/>
  <c r="S19" i="32"/>
  <c r="S24" i="32"/>
  <c r="S25" i="32"/>
  <c r="S26" i="32"/>
  <c r="S27" i="32"/>
  <c r="S28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6" i="32"/>
  <c r="S15" i="32"/>
  <c r="S17" i="32"/>
  <c r="S12" i="32"/>
  <c r="S30" i="32"/>
  <c r="S13" i="32"/>
  <c r="S10" i="32"/>
  <c r="S22" i="32"/>
  <c r="S20" i="32"/>
  <c r="S21" i="32"/>
  <c r="S7" i="32"/>
  <c r="S29" i="32"/>
  <c r="A31" i="32" l="1"/>
  <c r="A36" i="32"/>
  <c r="A27" i="32"/>
  <c r="A39" i="32"/>
  <c r="A35" i="32"/>
  <c r="A10" i="32"/>
  <c r="A6" i="32"/>
  <c r="A41" i="32"/>
  <c r="A37" i="32"/>
  <c r="A33" i="32"/>
  <c r="A29" i="32"/>
  <c r="A24" i="32"/>
  <c r="A26" i="32"/>
  <c r="A9" i="32"/>
  <c r="A42" i="32"/>
  <c r="A40" i="32"/>
  <c r="A38" i="32"/>
  <c r="A34" i="32"/>
  <c r="A32" i="32"/>
  <c r="A30" i="32"/>
  <c r="A28" i="32"/>
  <c r="A25" i="32"/>
  <c r="A23" i="32"/>
  <c r="A22" i="32"/>
  <c r="A21" i="32"/>
  <c r="A8" i="32"/>
  <c r="A7" i="32"/>
  <c r="A20" i="32"/>
  <c r="R13" i="30" l="1"/>
  <c r="C43" i="31"/>
  <c r="P42" i="31"/>
  <c r="O42" i="31"/>
  <c r="L42" i="31"/>
  <c r="K42" i="31"/>
  <c r="P41" i="31"/>
  <c r="O41" i="31"/>
  <c r="L41" i="31"/>
  <c r="K41" i="31"/>
  <c r="P40" i="31"/>
  <c r="O40" i="31"/>
  <c r="L40" i="31"/>
  <c r="K40" i="31"/>
  <c r="P39" i="31"/>
  <c r="O39" i="31"/>
  <c r="L39" i="31"/>
  <c r="K39" i="31"/>
  <c r="P38" i="31"/>
  <c r="O38" i="31"/>
  <c r="L38" i="31"/>
  <c r="K38" i="31"/>
  <c r="P37" i="31"/>
  <c r="O37" i="31"/>
  <c r="L37" i="31"/>
  <c r="K37" i="31"/>
  <c r="P36" i="31"/>
  <c r="O36" i="31"/>
  <c r="L36" i="31"/>
  <c r="K36" i="31"/>
  <c r="P35" i="31"/>
  <c r="O35" i="31"/>
  <c r="L35" i="31"/>
  <c r="K35" i="31"/>
  <c r="P10" i="31"/>
  <c r="O10" i="31"/>
  <c r="L10" i="31"/>
  <c r="K10" i="31"/>
  <c r="P15" i="31"/>
  <c r="O15" i="31"/>
  <c r="L15" i="31"/>
  <c r="K15" i="31"/>
  <c r="P21" i="31"/>
  <c r="O21" i="31"/>
  <c r="L21" i="31"/>
  <c r="K21" i="31"/>
  <c r="P11" i="31"/>
  <c r="O11" i="31"/>
  <c r="L11" i="31"/>
  <c r="K11" i="31"/>
  <c r="P7" i="31"/>
  <c r="O7" i="31"/>
  <c r="L7" i="31"/>
  <c r="K7" i="31"/>
  <c r="P32" i="31"/>
  <c r="O32" i="31"/>
  <c r="L32" i="31"/>
  <c r="K32" i="31"/>
  <c r="P8" i="31"/>
  <c r="O8" i="31"/>
  <c r="L8" i="31"/>
  <c r="K8" i="31"/>
  <c r="P23" i="31"/>
  <c r="O23" i="31"/>
  <c r="L23" i="31"/>
  <c r="K23" i="31"/>
  <c r="P29" i="31"/>
  <c r="O29" i="31"/>
  <c r="L29" i="31"/>
  <c r="K29" i="31"/>
  <c r="P12" i="31"/>
  <c r="O12" i="31"/>
  <c r="L12" i="31"/>
  <c r="K12" i="31"/>
  <c r="P14" i="31"/>
  <c r="O14" i="31"/>
  <c r="L14" i="31"/>
  <c r="K14" i="31"/>
  <c r="P6" i="31"/>
  <c r="O6" i="31"/>
  <c r="L6" i="31"/>
  <c r="K6" i="31"/>
  <c r="P31" i="31"/>
  <c r="O31" i="31"/>
  <c r="L31" i="31"/>
  <c r="K31" i="31"/>
  <c r="P16" i="31"/>
  <c r="O16" i="31"/>
  <c r="L16" i="31"/>
  <c r="K16" i="31"/>
  <c r="P33" i="31"/>
  <c r="O33" i="31"/>
  <c r="L33" i="31"/>
  <c r="K33" i="31"/>
  <c r="P18" i="31"/>
  <c r="O18" i="31"/>
  <c r="L18" i="31"/>
  <c r="K18" i="31"/>
  <c r="P25" i="31"/>
  <c r="O25" i="31"/>
  <c r="L25" i="31"/>
  <c r="K25" i="31"/>
  <c r="P20" i="31"/>
  <c r="O20" i="31"/>
  <c r="L20" i="31"/>
  <c r="K20" i="31"/>
  <c r="P22" i="31"/>
  <c r="O22" i="31"/>
  <c r="L22" i="31"/>
  <c r="K22" i="31"/>
  <c r="P17" i="31"/>
  <c r="O17" i="31"/>
  <c r="L17" i="31"/>
  <c r="K17" i="31"/>
  <c r="P9" i="31"/>
  <c r="O9" i="31"/>
  <c r="L9" i="31"/>
  <c r="K9" i="31"/>
  <c r="P28" i="31"/>
  <c r="O28" i="31"/>
  <c r="L28" i="31"/>
  <c r="K28" i="31"/>
  <c r="P13" i="31"/>
  <c r="O13" i="31"/>
  <c r="L13" i="31"/>
  <c r="K13" i="31"/>
  <c r="P26" i="31"/>
  <c r="O26" i="31"/>
  <c r="L26" i="31"/>
  <c r="K26" i="31"/>
  <c r="P24" i="31"/>
  <c r="O24" i="31"/>
  <c r="L24" i="31"/>
  <c r="K24" i="31"/>
  <c r="P19" i="31"/>
  <c r="O19" i="31"/>
  <c r="L19" i="31"/>
  <c r="K19" i="31"/>
  <c r="P30" i="31"/>
  <c r="O30" i="31"/>
  <c r="L30" i="31"/>
  <c r="K30" i="31"/>
  <c r="P27" i="31"/>
  <c r="O27" i="31"/>
  <c r="L27" i="31"/>
  <c r="K27" i="31"/>
  <c r="P34" i="31"/>
  <c r="O34" i="31"/>
  <c r="L34" i="31"/>
  <c r="K34" i="31"/>
  <c r="S34" i="31" l="1"/>
  <c r="S27" i="31"/>
  <c r="S30" i="31"/>
  <c r="S19" i="31"/>
  <c r="S24" i="31"/>
  <c r="S26" i="31"/>
  <c r="S13" i="31"/>
  <c r="S28" i="31"/>
  <c r="S9" i="31"/>
  <c r="S22" i="31"/>
  <c r="S29" i="31"/>
  <c r="S23" i="31"/>
  <c r="S32" i="31"/>
  <c r="S7" i="31"/>
  <c r="S11" i="31"/>
  <c r="S21" i="31"/>
  <c r="S15" i="31"/>
  <c r="S10" i="31"/>
  <c r="S35" i="31"/>
  <c r="S36" i="31"/>
  <c r="S37" i="31"/>
  <c r="S38" i="31"/>
  <c r="S39" i="31"/>
  <c r="S40" i="31"/>
  <c r="S41" i="31"/>
  <c r="S42" i="31"/>
  <c r="S17" i="31"/>
  <c r="S31" i="31"/>
  <c r="S25" i="31"/>
  <c r="S14" i="31"/>
  <c r="S18" i="31"/>
  <c r="S20" i="31"/>
  <c r="S12" i="31"/>
  <c r="S16" i="31"/>
  <c r="S6" i="31"/>
  <c r="S33" i="31"/>
  <c r="S8" i="31"/>
  <c r="A40" i="31" l="1"/>
  <c r="A36" i="31"/>
  <c r="A10" i="31"/>
  <c r="A42" i="31"/>
  <c r="A38" i="31"/>
  <c r="A41" i="31"/>
  <c r="A39" i="31"/>
  <c r="A37" i="31"/>
  <c r="A35" i="31"/>
  <c r="A7" i="31"/>
  <c r="A6" i="31"/>
  <c r="R33" i="29" l="1"/>
  <c r="N33" i="29"/>
  <c r="N11" i="29"/>
  <c r="C43" i="30"/>
  <c r="P42" i="30"/>
  <c r="O42" i="30"/>
  <c r="L42" i="30"/>
  <c r="K42" i="30"/>
  <c r="P41" i="30"/>
  <c r="O41" i="30"/>
  <c r="L41" i="30"/>
  <c r="K41" i="30"/>
  <c r="P40" i="30"/>
  <c r="O40" i="30"/>
  <c r="L40" i="30"/>
  <c r="K40" i="30"/>
  <c r="P39" i="30"/>
  <c r="O39" i="30"/>
  <c r="L39" i="30"/>
  <c r="K39" i="30"/>
  <c r="P38" i="30"/>
  <c r="O38" i="30"/>
  <c r="L38" i="30"/>
  <c r="K38" i="30"/>
  <c r="P37" i="30"/>
  <c r="O37" i="30"/>
  <c r="L37" i="30"/>
  <c r="K37" i="30"/>
  <c r="P36" i="30"/>
  <c r="O36" i="30"/>
  <c r="L36" i="30"/>
  <c r="K36" i="30"/>
  <c r="P35" i="30"/>
  <c r="O35" i="30"/>
  <c r="L35" i="30"/>
  <c r="K35" i="30"/>
  <c r="P34" i="30"/>
  <c r="O34" i="30"/>
  <c r="L34" i="30"/>
  <c r="K34" i="30"/>
  <c r="P33" i="30"/>
  <c r="O33" i="30"/>
  <c r="L33" i="30"/>
  <c r="K33" i="30"/>
  <c r="P32" i="30"/>
  <c r="O32" i="30"/>
  <c r="L32" i="30"/>
  <c r="K32" i="30"/>
  <c r="P31" i="30"/>
  <c r="O31" i="30"/>
  <c r="L31" i="30"/>
  <c r="K31" i="30"/>
  <c r="P30" i="30"/>
  <c r="O30" i="30"/>
  <c r="L30" i="30"/>
  <c r="K30" i="30"/>
  <c r="P29" i="30"/>
  <c r="O29" i="30"/>
  <c r="L29" i="30"/>
  <c r="K29" i="30"/>
  <c r="P28" i="30"/>
  <c r="O28" i="30"/>
  <c r="L28" i="30"/>
  <c r="K28" i="30"/>
  <c r="P27" i="30"/>
  <c r="O27" i="30"/>
  <c r="L27" i="30"/>
  <c r="K27" i="30"/>
  <c r="P26" i="30"/>
  <c r="O26" i="30"/>
  <c r="L26" i="30"/>
  <c r="K26" i="30"/>
  <c r="P25" i="30"/>
  <c r="O25" i="30"/>
  <c r="L25" i="30"/>
  <c r="K25" i="30"/>
  <c r="P20" i="30"/>
  <c r="O20" i="30"/>
  <c r="L20" i="30"/>
  <c r="K20" i="30"/>
  <c r="P12" i="30"/>
  <c r="O12" i="30"/>
  <c r="L12" i="30"/>
  <c r="K12" i="30"/>
  <c r="P13" i="30"/>
  <c r="O13" i="30"/>
  <c r="L13" i="30"/>
  <c r="K13" i="30"/>
  <c r="P14" i="30"/>
  <c r="O14" i="30"/>
  <c r="L14" i="30"/>
  <c r="K14" i="30"/>
  <c r="P24" i="30"/>
  <c r="O24" i="30"/>
  <c r="L24" i="30"/>
  <c r="K24" i="30"/>
  <c r="P7" i="30"/>
  <c r="O7" i="30"/>
  <c r="L7" i="30"/>
  <c r="K7" i="30"/>
  <c r="P11" i="30"/>
  <c r="O11" i="30"/>
  <c r="L11" i="30"/>
  <c r="K11" i="30"/>
  <c r="P22" i="30"/>
  <c r="O22" i="30"/>
  <c r="L22" i="30"/>
  <c r="K22" i="30"/>
  <c r="P21" i="30"/>
  <c r="O21" i="30"/>
  <c r="L21" i="30"/>
  <c r="K21" i="30"/>
  <c r="P9" i="30"/>
  <c r="O9" i="30"/>
  <c r="L9" i="30"/>
  <c r="K9" i="30"/>
  <c r="P23" i="30"/>
  <c r="O23" i="30"/>
  <c r="L23" i="30"/>
  <c r="K23" i="30"/>
  <c r="P16" i="30"/>
  <c r="O16" i="30"/>
  <c r="L16" i="30"/>
  <c r="K16" i="30"/>
  <c r="P17" i="30"/>
  <c r="O17" i="30"/>
  <c r="L17" i="30"/>
  <c r="K17" i="30"/>
  <c r="P8" i="30"/>
  <c r="O8" i="30"/>
  <c r="L8" i="30"/>
  <c r="K8" i="30"/>
  <c r="P18" i="30"/>
  <c r="O18" i="30"/>
  <c r="L18" i="30"/>
  <c r="K18" i="30"/>
  <c r="P10" i="30"/>
  <c r="O10" i="30"/>
  <c r="L10" i="30"/>
  <c r="K10" i="30"/>
  <c r="P15" i="30"/>
  <c r="O15" i="30"/>
  <c r="L15" i="30"/>
  <c r="K15" i="30"/>
  <c r="P19" i="30"/>
  <c r="O19" i="30"/>
  <c r="L19" i="30"/>
  <c r="K19" i="30"/>
  <c r="P6" i="30"/>
  <c r="O6" i="30"/>
  <c r="L6" i="30"/>
  <c r="K6" i="30"/>
  <c r="S6" i="30" l="1"/>
  <c r="S19" i="30"/>
  <c r="S15" i="30"/>
  <c r="S10" i="30"/>
  <c r="S18" i="30"/>
  <c r="S8" i="30"/>
  <c r="S17" i="30"/>
  <c r="S16" i="30"/>
  <c r="S23" i="30"/>
  <c r="S9" i="30"/>
  <c r="S21" i="30"/>
  <c r="S22" i="30"/>
  <c r="S11" i="30"/>
  <c r="S7" i="30"/>
  <c r="S24" i="30"/>
  <c r="S14" i="30"/>
  <c r="S13" i="30"/>
  <c r="S12" i="30"/>
  <c r="S20" i="30"/>
  <c r="S25" i="30"/>
  <c r="S26" i="30"/>
  <c r="S27" i="30"/>
  <c r="S28" i="30"/>
  <c r="S29" i="30"/>
  <c r="S30" i="30"/>
  <c r="S32" i="30"/>
  <c r="S33" i="30"/>
  <c r="S37" i="30"/>
  <c r="S38" i="30"/>
  <c r="S39" i="30"/>
  <c r="S35" i="30"/>
  <c r="S31" i="30"/>
  <c r="S40" i="30"/>
  <c r="S41" i="30"/>
  <c r="S42" i="30"/>
  <c r="S34" i="30"/>
  <c r="S36" i="30"/>
  <c r="L6" i="26"/>
  <c r="P6" i="26"/>
  <c r="L7" i="26"/>
  <c r="P7" i="26"/>
  <c r="L8" i="26"/>
  <c r="P8" i="26"/>
  <c r="L9" i="26"/>
  <c r="P9" i="26"/>
  <c r="L10" i="26"/>
  <c r="P10" i="26"/>
  <c r="L11" i="26"/>
  <c r="P11" i="26"/>
  <c r="L12" i="26"/>
  <c r="P12" i="26"/>
  <c r="L13" i="26"/>
  <c r="P13" i="26"/>
  <c r="L14" i="26"/>
  <c r="P14" i="26"/>
  <c r="L15" i="26"/>
  <c r="P15" i="26"/>
  <c r="L16" i="26"/>
  <c r="P16" i="26"/>
  <c r="L17" i="26"/>
  <c r="P17" i="26"/>
  <c r="L18" i="26"/>
  <c r="P18" i="26"/>
  <c r="L19" i="26"/>
  <c r="P19" i="26"/>
  <c r="L20" i="26"/>
  <c r="P20" i="26"/>
  <c r="R20" i="26"/>
  <c r="A40" i="30" l="1"/>
  <c r="A9" i="30"/>
  <c r="A29" i="30"/>
  <c r="A28" i="30"/>
  <c r="A35" i="30"/>
  <c r="A33" i="30"/>
  <c r="A26" i="30"/>
  <c r="A31" i="30"/>
  <c r="A27" i="30"/>
  <c r="A25" i="30"/>
  <c r="A12" i="30"/>
  <c r="A11" i="30"/>
  <c r="A10" i="30"/>
  <c r="A36" i="30"/>
  <c r="A30" i="30"/>
  <c r="A6" i="30"/>
  <c r="A42" i="30"/>
  <c r="A38" i="30"/>
  <c r="A13" i="30"/>
  <c r="A7" i="30"/>
  <c r="A8" i="30"/>
  <c r="A34" i="30"/>
  <c r="A41" i="30"/>
  <c r="A39" i="30"/>
  <c r="A37" i="30"/>
  <c r="A32" i="30"/>
  <c r="R27" i="26"/>
  <c r="P33" i="26"/>
  <c r="P25" i="26"/>
  <c r="P22" i="26"/>
  <c r="P31" i="26"/>
  <c r="P26" i="26"/>
  <c r="P27" i="26"/>
  <c r="P21" i="26"/>
  <c r="P30" i="26"/>
  <c r="L33" i="26"/>
  <c r="L25" i="26"/>
  <c r="L22" i="26"/>
  <c r="L31" i="26"/>
  <c r="L26" i="26"/>
  <c r="L27" i="26"/>
  <c r="L21" i="26"/>
  <c r="L30" i="26"/>
  <c r="P19" i="29"/>
  <c r="P20" i="29"/>
  <c r="P13" i="29"/>
  <c r="P26" i="29"/>
  <c r="P22" i="29"/>
  <c r="P21" i="29"/>
  <c r="P23" i="29"/>
  <c r="P32" i="29"/>
  <c r="P16" i="29"/>
  <c r="P14" i="29"/>
  <c r="P15" i="29"/>
  <c r="P7" i="29"/>
  <c r="P33" i="29"/>
  <c r="L19" i="29"/>
  <c r="L20" i="29"/>
  <c r="L13" i="29"/>
  <c r="L26" i="29"/>
  <c r="L22" i="29"/>
  <c r="L21" i="29"/>
  <c r="L23" i="29"/>
  <c r="L32" i="29"/>
  <c r="L16" i="29"/>
  <c r="L14" i="29"/>
  <c r="L15" i="29"/>
  <c r="L7" i="29"/>
  <c r="C43" i="29"/>
  <c r="O42" i="29" s="1"/>
  <c r="P42" i="29"/>
  <c r="L42" i="29"/>
  <c r="P41" i="29"/>
  <c r="L41" i="29"/>
  <c r="P40" i="29"/>
  <c r="L40" i="29"/>
  <c r="P39" i="29"/>
  <c r="L39" i="29"/>
  <c r="P38" i="29"/>
  <c r="L38" i="29"/>
  <c r="P37" i="29"/>
  <c r="L37" i="29"/>
  <c r="P36" i="29"/>
  <c r="L36" i="29"/>
  <c r="P11" i="29"/>
  <c r="L11" i="29"/>
  <c r="P10" i="29"/>
  <c r="L10" i="29"/>
  <c r="P31" i="29"/>
  <c r="L31" i="29"/>
  <c r="P17" i="29"/>
  <c r="L17" i="29"/>
  <c r="P18" i="29"/>
  <c r="O18" i="29"/>
  <c r="L18" i="29"/>
  <c r="K18" i="29"/>
  <c r="P6" i="29"/>
  <c r="O6" i="29"/>
  <c r="L6" i="29"/>
  <c r="K6" i="29"/>
  <c r="L33" i="29"/>
  <c r="P35" i="29"/>
  <c r="L35" i="29"/>
  <c r="K35" i="29"/>
  <c r="P9" i="29"/>
  <c r="O9" i="29"/>
  <c r="L9" i="29"/>
  <c r="K9" i="29"/>
  <c r="P30" i="29"/>
  <c r="O30" i="29"/>
  <c r="L30" i="29"/>
  <c r="K30" i="29"/>
  <c r="P25" i="29"/>
  <c r="O25" i="29"/>
  <c r="L25" i="29"/>
  <c r="K25" i="29"/>
  <c r="P24" i="29"/>
  <c r="O24" i="29"/>
  <c r="L24" i="29"/>
  <c r="K24" i="29"/>
  <c r="P34" i="29"/>
  <c r="O34" i="29"/>
  <c r="L34" i="29"/>
  <c r="K34" i="29"/>
  <c r="P12" i="29"/>
  <c r="O12" i="29"/>
  <c r="L12" i="29"/>
  <c r="K12" i="29"/>
  <c r="P28" i="29"/>
  <c r="O28" i="29"/>
  <c r="L28" i="29"/>
  <c r="K28" i="29"/>
  <c r="P29" i="29"/>
  <c r="O29" i="29"/>
  <c r="L29" i="29"/>
  <c r="K29" i="29"/>
  <c r="P27" i="29"/>
  <c r="O27" i="29"/>
  <c r="L27" i="29"/>
  <c r="K27" i="29"/>
  <c r="P8" i="29"/>
  <c r="O8" i="29"/>
  <c r="L8" i="29"/>
  <c r="K8" i="29"/>
  <c r="O35" i="29" l="1"/>
  <c r="S35" i="29" s="1"/>
  <c r="K33" i="29"/>
  <c r="O33" i="29"/>
  <c r="S6" i="29"/>
  <c r="S18" i="29"/>
  <c r="K17" i="29"/>
  <c r="O17" i="29"/>
  <c r="K31" i="29"/>
  <c r="O31" i="29"/>
  <c r="K10" i="29"/>
  <c r="O10" i="29"/>
  <c r="K11" i="29"/>
  <c r="O11" i="29"/>
  <c r="K36" i="29"/>
  <c r="O36" i="29"/>
  <c r="K37" i="29"/>
  <c r="O37" i="29"/>
  <c r="K38" i="29"/>
  <c r="O38" i="29"/>
  <c r="K39" i="29"/>
  <c r="O39" i="29"/>
  <c r="K40" i="29"/>
  <c r="O40" i="29"/>
  <c r="K41" i="29"/>
  <c r="O41" i="29"/>
  <c r="K42" i="29"/>
  <c r="S42" i="29" s="1"/>
  <c r="K7" i="29"/>
  <c r="K32" i="29"/>
  <c r="K26" i="29"/>
  <c r="O7" i="29"/>
  <c r="O32" i="29"/>
  <c r="O26" i="29"/>
  <c r="K14" i="29"/>
  <c r="K21" i="29"/>
  <c r="K20" i="29"/>
  <c r="O14" i="29"/>
  <c r="O21" i="29"/>
  <c r="O20" i="29"/>
  <c r="K15" i="29"/>
  <c r="K16" i="29"/>
  <c r="K23" i="29"/>
  <c r="K22" i="29"/>
  <c r="K13" i="29"/>
  <c r="K19" i="29"/>
  <c r="O15" i="29"/>
  <c r="O16" i="29"/>
  <c r="O23" i="29"/>
  <c r="O22" i="29"/>
  <c r="O13" i="29"/>
  <c r="O19" i="29"/>
  <c r="S8" i="29"/>
  <c r="S27" i="29"/>
  <c r="S29" i="29"/>
  <c r="S28" i="29"/>
  <c r="S12" i="29"/>
  <c r="S34" i="29"/>
  <c r="S24" i="29"/>
  <c r="S25" i="29"/>
  <c r="S30" i="29"/>
  <c r="S9" i="29"/>
  <c r="S33" i="29" l="1"/>
  <c r="S17" i="29"/>
  <c r="S36" i="29"/>
  <c r="S10" i="29"/>
  <c r="S39" i="29"/>
  <c r="S37" i="29"/>
  <c r="S11" i="29"/>
  <c r="S31" i="29"/>
  <c r="S40" i="29"/>
  <c r="S38" i="29"/>
  <c r="S41" i="29"/>
  <c r="S20" i="29"/>
  <c r="S14" i="29"/>
  <c r="S26" i="29"/>
  <c r="S7" i="29"/>
  <c r="S19" i="29"/>
  <c r="S22" i="29"/>
  <c r="S16" i="29"/>
  <c r="S21" i="29"/>
  <c r="S32" i="29"/>
  <c r="S13" i="29"/>
  <c r="S23" i="29"/>
  <c r="S15" i="29"/>
  <c r="A41" i="29" l="1"/>
  <c r="A16" i="29"/>
  <c r="A37" i="29"/>
  <c r="A6" i="29"/>
  <c r="A11" i="29"/>
  <c r="A39" i="29"/>
  <c r="A14" i="29"/>
  <c r="A13" i="29"/>
  <c r="A15" i="29"/>
  <c r="A9" i="29"/>
  <c r="A42" i="29"/>
  <c r="A7" i="29"/>
  <c r="A8" i="29"/>
  <c r="A10" i="29"/>
  <c r="A38" i="29"/>
  <c r="A18" i="29"/>
  <c r="A12" i="29"/>
  <c r="A36" i="29"/>
  <c r="A40" i="29"/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40" i="26"/>
  <c r="P39" i="26"/>
  <c r="L39" i="26"/>
  <c r="P38" i="26"/>
  <c r="L38" i="26"/>
  <c r="P37" i="26"/>
  <c r="L37" i="26"/>
  <c r="P36" i="26"/>
  <c r="L36" i="26"/>
  <c r="P35" i="26"/>
  <c r="L35" i="26"/>
  <c r="P29" i="26"/>
  <c r="L29" i="26"/>
  <c r="P28" i="26"/>
  <c r="L28" i="26"/>
  <c r="P24" i="26"/>
  <c r="L24" i="26"/>
  <c r="P23" i="26"/>
  <c r="L23" i="26"/>
  <c r="P32" i="26"/>
  <c r="L32" i="26"/>
  <c r="P34" i="26"/>
  <c r="L34" i="26"/>
  <c r="K8" i="26" l="1"/>
  <c r="O8" i="26"/>
  <c r="K9" i="26"/>
  <c r="O9" i="26"/>
  <c r="K10" i="26"/>
  <c r="O10" i="26"/>
  <c r="K12" i="26"/>
  <c r="O12" i="26"/>
  <c r="K13" i="26"/>
  <c r="O13" i="26"/>
  <c r="K14" i="26"/>
  <c r="O14" i="26"/>
  <c r="K16" i="26"/>
  <c r="O16" i="26"/>
  <c r="K18" i="26"/>
  <c r="O18" i="26"/>
  <c r="K20" i="26"/>
  <c r="O20" i="26"/>
  <c r="K6" i="26"/>
  <c r="O6" i="26"/>
  <c r="K7" i="26"/>
  <c r="O7" i="26"/>
  <c r="K11" i="26"/>
  <c r="O11" i="26"/>
  <c r="K15" i="26"/>
  <c r="O15" i="26"/>
  <c r="K17" i="26"/>
  <c r="O17" i="26"/>
  <c r="K19" i="26"/>
  <c r="O19" i="26"/>
  <c r="O39" i="26"/>
  <c r="O25" i="26"/>
  <c r="O26" i="26"/>
  <c r="O21" i="26"/>
  <c r="K33" i="26"/>
  <c r="K22" i="26"/>
  <c r="K31" i="26"/>
  <c r="K27" i="26"/>
  <c r="O33" i="26"/>
  <c r="O22" i="26"/>
  <c r="O31" i="26"/>
  <c r="O27" i="26"/>
  <c r="K25" i="26"/>
  <c r="K26" i="26"/>
  <c r="K21" i="26"/>
  <c r="K34" i="26"/>
  <c r="O34" i="26"/>
  <c r="K32" i="26"/>
  <c r="O32" i="26"/>
  <c r="K23" i="26"/>
  <c r="O23" i="26"/>
  <c r="K24" i="26"/>
  <c r="O24" i="26"/>
  <c r="K28" i="26"/>
  <c r="O28" i="26"/>
  <c r="K30" i="26"/>
  <c r="O30" i="26"/>
  <c r="K29" i="26"/>
  <c r="O29" i="26"/>
  <c r="K35" i="26"/>
  <c r="O35" i="26"/>
  <c r="K36" i="26"/>
  <c r="O36" i="26"/>
  <c r="K37" i="26"/>
  <c r="O37" i="26"/>
  <c r="K38" i="26"/>
  <c r="O38" i="26"/>
  <c r="K39" i="26"/>
  <c r="S19" i="26" l="1"/>
  <c r="S17" i="26"/>
  <c r="S15" i="26"/>
  <c r="S11" i="26"/>
  <c r="S7" i="26"/>
  <c r="S6" i="26"/>
  <c r="S20" i="26"/>
  <c r="S18" i="26"/>
  <c r="S16" i="26"/>
  <c r="S14" i="26"/>
  <c r="S13" i="26"/>
  <c r="S12" i="26"/>
  <c r="S10" i="26"/>
  <c r="S9" i="26"/>
  <c r="S8" i="26"/>
  <c r="S21" i="26"/>
  <c r="S39" i="26"/>
  <c r="S31" i="26"/>
  <c r="S30" i="26"/>
  <c r="S26" i="26"/>
  <c r="S25" i="26"/>
  <c r="S27" i="26"/>
  <c r="S22" i="26"/>
  <c r="S33" i="26"/>
  <c r="S38" i="26"/>
  <c r="S37" i="26"/>
  <c r="S36" i="26"/>
  <c r="S35" i="26"/>
  <c r="S29" i="26"/>
  <c r="S28" i="26"/>
  <c r="S24" i="26"/>
  <c r="S23" i="26"/>
  <c r="S32" i="26"/>
  <c r="S34" i="26"/>
  <c r="A14" i="26" l="1"/>
  <c r="A6" i="26"/>
  <c r="A10" i="26"/>
  <c r="A7" i="26"/>
  <c r="A9" i="26"/>
  <c r="A13" i="26"/>
  <c r="A35" i="26"/>
  <c r="A39" i="26"/>
  <c r="A36" i="26"/>
  <c r="A37" i="26"/>
  <c r="A38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O6" i="25"/>
  <c r="K13" i="25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3" i="25" l="1"/>
  <c r="S14" i="25"/>
  <c r="S19" i="25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S13" i="23" l="1"/>
  <c r="K13" i="22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6" i="21" l="1"/>
  <c r="S34" i="2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K36" i="20"/>
  <c r="K16" i="20"/>
  <c r="K10" i="20"/>
  <c r="S10" i="20" s="1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33" i="20" l="1"/>
  <c r="S16" i="20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S23" i="15" l="1"/>
  <c r="O38" i="14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<sst xmlns="http://schemas.openxmlformats.org/spreadsheetml/2006/main" count="1566" uniqueCount="309">
  <si>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</si>
  <si>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</si>
  <si>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</si>
  <si>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</si>
  <si>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</si>
  <si>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</si>
  <si>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</si>
  <si>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</si>
  <si>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</si>
  <si>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</si>
  <si>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</si>
  <si>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</si>
  <si>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</si>
  <si>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</si>
  <si>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</si>
  <si>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</si>
  <si>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</si>
  <si>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</si>
  <si>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</si>
  <si>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</si>
  <si>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</si>
  <si>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</si>
  <si>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</si>
  <si>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</si>
  <si>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</si>
  <si>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</si>
  <si>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</si>
  <si>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</si>
  <si>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</si>
  <si>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</si>
  <si>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</si>
  <si>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</si>
  <si>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</si>
  <si>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</si>
  <si>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</si>
  <si>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</si>
  <si>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</si>
  <si>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</si>
  <si>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</si>
  <si>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</si>
  <si>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</si>
  <si>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</si>
  <si>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</si>
  <si>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</si>
  <si>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</si>
  <si>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</si>
  <si>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</si>
  <si>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</si>
  <si>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</si>
  <si>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</si>
  <si>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</si>
  <si>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</si>
  <si>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</si>
  <si>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</si>
  <si>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</si>
  <si>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</si>
  <si>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</si>
  <si>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</si>
  <si>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</si>
  <si>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</si>
  <si>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</si>
  <si>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</si>
  <si>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</si>
  <si>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</si>
  <si>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</si>
  <si>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</si>
  <si>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</si>
  <si>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</si>
  <si>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</si>
  <si>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</si>
  <si>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</si>
  <si>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</si>
  <si>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</si>
  <si>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</si>
  <si>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</si>
  <si>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</si>
  <si>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</si>
  <si>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</si>
  <si>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</si>
  <si>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</si>
  <si>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</si>
  <si>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</si>
  <si>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</si>
  <si>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</si>
  <si>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</si>
  <si>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</si>
  <si>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</si>
  <si>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</si>
  <si>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</si>
  <si>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</si>
  <si>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</si>
  <si>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</si>
  <si>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</si>
  <si>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</si>
  <si>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</si>
  <si>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</si>
  <si>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</si>
  <si>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</si>
  <si>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</si>
  <si>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</si>
  <si>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</si>
  <si>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</si>
  <si>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</si>
  <si>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</si>
  <si>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</si>
  <si>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</si>
  <si>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</si>
  <si>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</si>
  <si>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</si>
  <si>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</si>
  <si>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</si>
  <si>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</si>
  <si>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</si>
  <si>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</si>
  <si>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</si>
  <si>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</si>
  <si>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</si>
  <si>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</si>
  <si>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</si>
  <si>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</si>
  <si>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</si>
  <si>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</si>
  <si>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</si>
  <si>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</si>
  <si>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</si>
  <si>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</si>
  <si>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</si>
  <si>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</si>
  <si>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</si>
  <si>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</si>
  <si>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</si>
  <si>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</si>
  <si>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</si>
  <si>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</si>
  <si>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</si>
  <si>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</si>
  <si>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</si>
  <si>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</si>
  <si>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</si>
  <si>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</si>
  <si>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</si>
  <si>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</si>
  <si>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</si>
  <si>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</si>
  <si>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</si>
  <si>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</si>
  <si>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</si>
  <si>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</si>
  <si>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</si>
  <si>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</si>
  <si>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</si>
  <si>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</si>
  <si>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</si>
  <si>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</si>
  <si>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</si>
  <si>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</si>
  <si>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</si>
  <si>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</si>
  <si>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</si>
  <si>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</si>
  <si>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</si>
  <si>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</si>
  <si>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</si>
  <si>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</si>
  <si>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</si>
  <si>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</si>
  <si>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</si>
  <si>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</si>
  <si>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</si>
  <si>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</si>
  <si>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</si>
  <si>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</si>
  <si>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</si>
  <si>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</si>
  <si>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</si>
  <si>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</si>
  <si>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</si>
  <si>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</si>
  <si>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</si>
  <si>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</si>
  <si>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</si>
  <si>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</si>
  <si>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</si>
  <si>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</si>
  <si>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</si>
  <si>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</si>
  <si>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</si>
  <si>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</si>
  <si>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</si>
  <si>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</si>
  <si>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</si>
  <si>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</si>
  <si>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</si>
  <si>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</si>
  <si>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</si>
  <si>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</si>
  <si>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</si>
  <si>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</si>
  <si>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</si>
  <si>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</si>
  <si>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</si>
  <si>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</si>
  <si>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</si>
  <si>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</si>
  <si>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</si>
  <si>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</si>
  <si>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</si>
  <si>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</si>
  <si>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</si>
  <si>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</si>
  <si>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</si>
  <si>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</si>
  <si>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</si>
  <si>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</si>
  <si>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</si>
  <si>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</si>
  <si>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</si>
  <si>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</si>
  <si>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</si>
  <si>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</si>
  <si>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</si>
  <si>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</si>
  <si>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</si>
  <si>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</si>
  <si>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</si>
  <si>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</si>
  <si>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</si>
  <si>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</si>
  <si>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</si>
  <si>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</si>
  <si>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</si>
  <si>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</si>
  <si>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</si>
  <si>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</si>
  <si>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</si>
  <si>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</si>
  <si>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</si>
  <si>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</si>
  <si>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</si>
  <si>
    <t xml:space="preserve">Лайт Лига 07.08.2018 (конфигурация 1) </t>
  </si>
  <si>
    <t>Фортуна Таня</t>
  </si>
  <si>
    <t>Паламарчук Александр/Palamarchuk Aleksandr</t>
  </si>
  <si>
    <t>Антон Цымбал/Tsymbal Anton</t>
  </si>
  <si>
    <t>Велычко Денис/Velychko Denis</t>
  </si>
  <si>
    <t>Гарачун Александр/Garachun Aleksandr</t>
  </si>
  <si>
    <t>Карленко Даниил/Karlenko Daniil</t>
  </si>
  <si>
    <t>Котляр Виталий/Kotlyar Vitaliy</t>
  </si>
  <si>
    <t>Омельчук Владислав/Omelchuk Vladislav</t>
  </si>
  <si>
    <t>Садыгов Ельмур/Sadygov elmur</t>
  </si>
  <si>
    <t>Синани Влад/sinani vlad</t>
  </si>
  <si>
    <t>Тихонов Иван/tihonov Vano</t>
  </si>
  <si>
    <t>Юрченко Рома/Urchenko Roma</t>
  </si>
  <si>
    <t xml:space="preserve">Лайт Лига 14.08.2018 (конфигурация 9) </t>
  </si>
  <si>
    <t>Борисов Кирилл/Borisov Kirill</t>
  </si>
  <si>
    <t>Смерчинский Александр/Smerchinskiy Aleksandr</t>
  </si>
  <si>
    <t>Титов Влад / Titov Vlad</t>
  </si>
  <si>
    <t>Калашников Глеб/Kalashnikov Gleb</t>
  </si>
  <si>
    <t>Джемула Сергей/Dzemula Sergey</t>
  </si>
  <si>
    <t>Палыга Ольга/Palyga Olga</t>
  </si>
  <si>
    <t>Ныч Антон/Hych Anton</t>
  </si>
  <si>
    <t>Омельчук Влад/Omelchuk Vlad</t>
  </si>
  <si>
    <t>Фурсов Никита/Fursov Nikita</t>
  </si>
  <si>
    <t>Вальчук Сергей/Valchuk Sergii</t>
  </si>
  <si>
    <t>Криницын Александр/Krinitsin Aleksandr</t>
  </si>
  <si>
    <t>Ильяшенко Владимир/Iliashenko Vladimir</t>
  </si>
  <si>
    <t>Козленко Константин/Kozlenko Konstantin</t>
  </si>
  <si>
    <t>Вакофян Ваган/Vak Vagan</t>
  </si>
  <si>
    <t>Шпунтя Виталий/Shuntya Vitaliy</t>
  </si>
  <si>
    <t>Остапец Сергей/Ostapets Sergey</t>
  </si>
  <si>
    <t>Гуцуляк Игорь/Gutsliak Igor</t>
  </si>
  <si>
    <t xml:space="preserve">Лайт Лига 21.08.2018 (конфигурация 6) </t>
  </si>
  <si>
    <t>Купцов Павел/Kuptsov Pavel</t>
  </si>
  <si>
    <t>Тамберг Александр</t>
  </si>
  <si>
    <t>Балюк Андрей /Baliuk Andrey</t>
  </si>
  <si>
    <t>Криворучко Николай/Kryvoruchko Nikolay</t>
  </si>
  <si>
    <t>Майбродский /Maibrodskiy Misha</t>
  </si>
  <si>
    <t>Паламарчук Алексанлр/Palamarchuk Aleksandr</t>
  </si>
  <si>
    <t>Тамберг Александр/Tamberg Aleksandr</t>
  </si>
  <si>
    <t>Яремкович Дмирий/Yaremkovich Dmitriy</t>
  </si>
  <si>
    <t>Тихонов Вано/Tihono Vano</t>
  </si>
  <si>
    <t>Бондарь Богдан/Bondar Bogdan</t>
  </si>
  <si>
    <t>Шпакович  Валентин/Shpakovich Valentin</t>
  </si>
  <si>
    <t xml:space="preserve">Лайт Лига 28.08.2018 (конфигурация 10R) </t>
  </si>
  <si>
    <t>Паненко Евгений/Panenko Eugeniy</t>
  </si>
  <si>
    <t>Медведева Дарья/Medvediva Daria</t>
  </si>
  <si>
    <t>Братусь Игорь/Bratus igor</t>
  </si>
  <si>
    <t>Деда Гена/Petuskov Gennadiy</t>
  </si>
  <si>
    <t>Оленич Андрей/Olenich Andrey</t>
  </si>
  <si>
    <t>Панасенко Роман/Pirs Roman</t>
  </si>
  <si>
    <t>Шкульский Емиль/Shkulskiy Emil</t>
  </si>
  <si>
    <t>Сомок Денис/Somok Denis</t>
  </si>
  <si>
    <t xml:space="preserve">Лайт Лига 04.09.2018 (конфигурация 11) </t>
  </si>
  <si>
    <t>Майбродский Миша /Maibrodskiy Misha</t>
  </si>
  <si>
    <t>Дегтярев Александр/Degtiarev Alex</t>
  </si>
  <si>
    <t>Иващенко Виталий/Ivaschenko Vitaliy</t>
  </si>
  <si>
    <t>Назаренко Влад/Nazarenko Vlad</t>
  </si>
  <si>
    <t>Нимелович Тарас/Nimelovich Taras</t>
  </si>
  <si>
    <t xml:space="preserve">Лайт Лига 11.09.2018 (конфигурация 7) </t>
  </si>
  <si>
    <t>Клименко Дмитрий/Klymenko Dmitriy</t>
  </si>
  <si>
    <t>Правдзивый Богдан</t>
  </si>
  <si>
    <t xml:space="preserve">Лайт Лига 18.09.2018 (конфигурация 5) </t>
  </si>
  <si>
    <t>Климчук Евгений/Klymchuk Eugen</t>
  </si>
  <si>
    <t>Федоров Александр/Fedorov Alex</t>
  </si>
  <si>
    <t>Нечволод Олег/Nechvolod Oleg</t>
  </si>
  <si>
    <t>Дробьязко Олег/Drobyazko Oleg</t>
  </si>
  <si>
    <t>Коломиец Женя/Kolomiets Pavel</t>
  </si>
  <si>
    <t>Пилипчук Богдан/Pilipchuk Bogdan</t>
  </si>
  <si>
    <t>Скрипка Павел/Skripka Pavel</t>
  </si>
  <si>
    <t>Щерба Юрий/Scherba Uriy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</si>
</sst>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7" fillId="5" borderId="15" xfId="0" applyFont="1" applyFill="1" applyBorder="1" applyAlignment="1"/>
    <xf numFmtId="0" fontId="6" fillId="6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BF10" sqref="BF10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8" t="s">
        <v>0</v>
      </c>
      <c r="B1" s="158"/>
      <c r="C1" s="158"/>
      <c r="D1" s="158"/>
      <c r="E1"/>
      <c r="F1" s="157" t="s">
        <v>1</v>
      </c>
      <c r="G1" s="157"/>
      <c r="H1" s="157"/>
      <c r="I1" s="157"/>
      <c r="J1"/>
      <c r="K1" s="157" t="s">
        <v>2</v>
      </c>
      <c r="L1" s="157"/>
      <c r="M1" s="157"/>
      <c r="N1" s="157"/>
      <c r="O1"/>
      <c r="P1" s="158" t="s">
        <v>3</v>
      </c>
      <c r="Q1" s="158"/>
      <c r="R1" s="158"/>
      <c r="S1" s="158"/>
      <c r="T1"/>
      <c r="U1" s="157" t="s">
        <v>4</v>
      </c>
      <c r="V1" s="157"/>
      <c r="W1" s="157"/>
      <c r="X1" s="157"/>
      <c r="Y1"/>
      <c r="Z1" s="157" t="s">
        <v>5</v>
      </c>
      <c r="AA1" s="157"/>
      <c r="AB1" s="157"/>
      <c r="AC1" s="157"/>
      <c r="AD1"/>
      <c r="AE1" s="151" t="s">
        <v>6</v>
      </c>
      <c r="AF1" s="151"/>
      <c r="AG1" s="151"/>
      <c r="AH1" s="151"/>
      <c r="AI1"/>
      <c r="AJ1" s="151" t="s">
        <v>7</v>
      </c>
      <c r="AK1" s="151"/>
      <c r="AL1" s="151"/>
      <c r="AM1" s="151"/>
      <c r="AN1"/>
      <c r="AO1" s="151" t="s">
        <v>8</v>
      </c>
      <c r="AP1" s="151"/>
      <c r="AQ1" s="151"/>
      <c r="AR1" s="151"/>
      <c r="AS1"/>
      <c r="AT1" s="151" t="s">
        <v>9</v>
      </c>
      <c r="AU1" s="151"/>
      <c r="AV1" s="151"/>
      <c r="AW1" s="151"/>
      <c r="AY1" s="151" t="s">
        <v>10</v>
      </c>
      <c r="AZ1" s="151"/>
      <c r="BA1" s="151"/>
      <c r="BB1" s="151"/>
      <c r="BD1" s="151" t="s">
        <v>10</v>
      </c>
      <c r="BE1" s="151"/>
      <c r="BF1" s="151"/>
      <c r="BG1" s="15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2" t="s">
        <v>14</v>
      </c>
      <c r="B16" s="153"/>
      <c r="C16" s="153"/>
      <c r="D16" s="153"/>
      <c r="E16" s="153"/>
      <c r="F16" s="153"/>
      <c r="G16" s="15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5" t="s">
        <v>15</v>
      </c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6" t="s">
        <v>16</v>
      </c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3"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65" t="s">
        <v>51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15" t="s">
        <v>76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81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71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60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53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70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55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58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78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62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57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52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69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72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64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79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66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74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68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73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67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77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56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59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75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63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65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61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2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80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RANK(S6,S$6:OFFSET(S$6,0,0,COUNTA(B$6:B$32)))</f>
        <v>1</v>
      </c>
      <c r="B6" s="112" t="s">
        <v>53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60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91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93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82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94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58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96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84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97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81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85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90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70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88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83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86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54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89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100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92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2">
    <cfRule type="expression" dxfId="21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116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RANK(S6,S$6:OFFSET(S$6,0,0,COUNTA(B$6:B$38)))</f>
        <v>1</v>
      </c>
      <c r="B6" s="47" t="s">
        <v>82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95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89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106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107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111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102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70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96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53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81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105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87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108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60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54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112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69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103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74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97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64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101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110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104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114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90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115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109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113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8">
    <cfRule type="expression" dxfId="20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117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15" t="s">
        <v>96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89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93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70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87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102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88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94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81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119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69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118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107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74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121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120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122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123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124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125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1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126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30" t="s">
        <v>60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93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87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129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88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107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54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58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94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96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130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102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90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69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85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74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128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127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1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131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RANK(S6,S$6:OFFSET(S$6,0,0,COUNTA(B$6:B$40)))</f>
        <v>1</v>
      </c>
      <c r="B6" s="114" t="s">
        <v>107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139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95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70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53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96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108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81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135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93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134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87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60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88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142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90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121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97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85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118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58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132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141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136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137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133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100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140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138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122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145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6.5" thickBot="1">
      <c r="A6" s="31">
        <f ca="1">RANK(S6,S$6:OFFSET(S$6,0,0,COUNTA(B$6:B$40)))</f>
        <v>1</v>
      </c>
      <c r="B6" s="114" t="s">
        <v>135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58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93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88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96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53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54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81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146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134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90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118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60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70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84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85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87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153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154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130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136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148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69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144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155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147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143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150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149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127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151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152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1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156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RANK(S6,S$6:OFFSET(S$6,0,0,COUNTA(B$6:B$40)))</f>
        <v>1</v>
      </c>
      <c r="B6" s="131" t="s">
        <v>163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165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164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166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81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134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87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53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93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88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90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60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135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96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118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100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144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168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85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97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161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162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70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157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89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74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169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159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170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153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160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167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140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158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1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5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171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RANK(S6,S$6:OFFSET(S$6,0,0,COUNTA(B$6:B$40)))</f>
        <v>1</v>
      </c>
      <c r="B6" s="131" t="s">
        <v>81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93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107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134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53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135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173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54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60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85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161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176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153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74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174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88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118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175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170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157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169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140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100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59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172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61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1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5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177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RANK(S6,S$6:OFFSET(S$6,0,0,COUNTA(B$6:B$39)))</f>
        <v>1</v>
      </c>
      <c r="B6" s="131" t="s">
        <v>53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69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135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60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81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93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134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88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174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96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182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158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87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179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157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144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74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183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54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185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85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161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100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178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186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187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143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184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153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181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149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188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ca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9">
    <cfRule type="expression" dxfId="13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198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RANK(S6,S$6:OFFSET(S$6,0,0,COUNTA(B$6:B$47)))</f>
        <v>1</v>
      </c>
      <c r="B6" s="144" t="s">
        <v>60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192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53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193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191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69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134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87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88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157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189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190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195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85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161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179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180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135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196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100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153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188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197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194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7">
    <cfRule type="expression" dxfId="12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0" sqref="B6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205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40">
        <f ca="1">RANK(S6,S$6:OFFSET(S$6,0,0,COUNTA(B$6:B$47)))</f>
        <v>1</v>
      </c>
      <c r="B6" s="131" t="s">
        <v>60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53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88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134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85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69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201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200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203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199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161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100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87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74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202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204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7">
    <cfRule type="expression" dxfId="11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206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40">
        <f ca="1">RANK(S6,S$6:OFFSET(S$6,0,0,COUNTA(B$6:B$47)))</f>
        <v>1</v>
      </c>
      <c r="B6" s="147" t="s">
        <v>207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209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214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174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208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216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87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212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53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60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135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193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211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203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210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85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217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201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143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134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213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215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144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7">
    <cfRule type="expression" dxfId="10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218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RANK(S6,S$6:OFFSET(S$6,0,0,COUNTA(B$6:B$30)))</f>
        <v>1</v>
      </c>
      <c r="B6" s="147" t="s">
        <v>207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135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220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225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210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221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87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219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193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182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134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69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203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189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143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223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85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174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190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224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222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226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RANK(S6,S$6:OFFSET(S$6,0,0,COUNTA(B$6:B$38)))</f>
        <v>1</v>
      </c>
      <c r="B6" s="131" t="s">
        <v>53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38" ca="1" si="0">SUM(J6:R6)</f>
        <v>45.4</v>
      </c>
    </row>
    <row r="7" spans="1:19" ht="15.75">
      <c r="A7" s="40">
        <f ca="1">RANK(S7,S$6:OFFSET(S$6,0,0,COUNTA(B$6:B$38)))</f>
        <v>2</v>
      </c>
      <c r="B7" s="47" t="s">
        <v>134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t="shared" ca="1" si="0"/>
        <v>44.2</v>
      </c>
    </row>
    <row r="8" spans="1:19" ht="15.75">
      <c r="A8" s="40">
        <f ca="1">RANK(S8,S$6:OFFSET(S$6,0,0,COUNTA(B$6:B$38)))</f>
        <v>3</v>
      </c>
      <c r="B8" s="48" t="s">
        <v>210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t="shared" ca="1" si="0"/>
        <v>37.4</v>
      </c>
    </row>
    <row r="9" spans="1:19" ht="15.75">
      <c r="A9" s="40">
        <f ca="1">RANK(S9,S$6:OFFSET(S$6,0,0,COUNTA(B$6:B$38)))</f>
        <v>4</v>
      </c>
      <c r="B9" s="47" t="s">
        <v>74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t="shared" ca="1" si="0"/>
        <v>32.200000000000003</v>
      </c>
    </row>
    <row r="10" spans="1:19" ht="15.75">
      <c r="A10" s="40">
        <f ca="1">RANK(S10,S$6:OFFSET(S$6,0,0,COUNTA(B$6:B$38)))</f>
        <v>5</v>
      </c>
      <c r="B10" s="32" t="s">
        <v>88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f ca="1">RANK(S11,S$6:OFFSET(S$6,0,0,COUNTA(B$6:B$38)))</f>
        <v>6</v>
      </c>
      <c r="B11" s="47" t="s">
        <v>153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f ca="1">RANK(S12,S$6:OFFSET(S$6,0,0,COUNTA(B$6:B$38)))</f>
        <v>7</v>
      </c>
      <c r="B12" s="47" t="s">
        <v>203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25.7</v>
      </c>
    </row>
    <row r="13" spans="1:19" ht="15.75">
      <c r="A13" s="40">
        <f ca="1">RANK(S13,S$6:OFFSET(S$6,0,0,COUNTA(B$6:B$38)))</f>
        <v>8</v>
      </c>
      <c r="B13" s="47" t="s">
        <v>230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RANK(S14,S$6:OFFSET(S$6,0,0,COUNTA(B$6:B$38)))</f>
        <v>9</v>
      </c>
      <c r="B14" s="32" t="s">
        <v>69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t="shared" ca="1" si="0"/>
        <v>24.6</v>
      </c>
    </row>
    <row r="15" spans="1:19" ht="15.75" hidden="1">
      <c r="A15" s="40">
        <f ca="1">RANK(S15,S$6:OFFSET(S$6,0,0,COUNTA(B$6:B$38)))</f>
        <v>10</v>
      </c>
      <c r="B15" s="48" t="s">
        <v>231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23.4</v>
      </c>
    </row>
    <row r="16" spans="1:19" ht="15.75">
      <c r="A16" s="40">
        <v>10</v>
      </c>
      <c r="B16" s="48" t="s">
        <v>85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1" t="s">
        <v>227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21.8</v>
      </c>
    </row>
    <row r="18" spans="1:19" ht="15.75">
      <c r="A18" s="40">
        <v>12</v>
      </c>
      <c r="B18" s="47" t="s">
        <v>238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18.8</v>
      </c>
    </row>
    <row r="19" spans="1:19" ht="15.75">
      <c r="A19" s="40">
        <v>13</v>
      </c>
      <c r="B19" s="48" t="s">
        <v>228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t="shared" ca="1" si="0"/>
        <v>18.100000000000001</v>
      </c>
    </row>
    <row r="20" spans="1:19" ht="15.75">
      <c r="A20" s="40">
        <v>14</v>
      </c>
      <c r="B20" s="47" t="s">
        <v>100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t="shared" ca="1" si="0"/>
        <v>17.3</v>
      </c>
    </row>
    <row r="21" spans="1:19" ht="15.75">
      <c r="A21" s="40">
        <v>15</v>
      </c>
      <c r="B21" s="47" t="s">
        <v>229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236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17</v>
      </c>
      <c r="B23" s="47" t="s">
        <v>222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235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223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232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233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12.2</v>
      </c>
    </row>
    <row r="28" spans="1:19" ht="15.75">
      <c r="A28" s="40">
        <v>22</v>
      </c>
      <c r="B28" s="47" t="s">
        <v>237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t="shared" ca="1" si="0"/>
        <v>10.4</v>
      </c>
    </row>
    <row r="29" spans="1:19" ht="15.75">
      <c r="A29" s="40">
        <v>23</v>
      </c>
      <c r="B29" s="47" t="s">
        <v>234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8">
    <cfRule type="expression" dxfId="8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5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5" width="6.42578125" customWidth="1"/>
    <col min="6" max="6" width="5.42578125" customWidth="1"/>
    <col min="7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239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RANK(S6,S$6:OFFSET(S$6,0,0,COUNTA(B$6:B$39)))</f>
        <v>1</v>
      </c>
      <c r="B6" s="85" t="s">
        <v>134</v>
      </c>
      <c r="C6" s="100">
        <v>7.5</v>
      </c>
      <c r="D6" s="34">
        <v>1</v>
      </c>
      <c r="E6" s="35">
        <v>10</v>
      </c>
      <c r="F6" s="36">
        <v>6</v>
      </c>
      <c r="G6" s="37">
        <v>1</v>
      </c>
      <c r="H6" s="38">
        <v>10</v>
      </c>
      <c r="I6" s="35">
        <v>6</v>
      </c>
      <c r="J6" s="94">
        <v>2.5</v>
      </c>
      <c r="K6" s="86">
        <f ca="1">OFFSET(Очки!$A$2,F6,D6+OFFSET(Очки!$A$18,0,$C$40-1)-1)</f>
        <v>12.5</v>
      </c>
      <c r="L6" s="87">
        <f ca="1">IF(F6&lt;E6,OFFSET(Очки!$A$20,2+E6-F6,IF(D6=1,13-E6,10+D6)),0)</f>
        <v>4.6999999999999993</v>
      </c>
      <c r="M6" s="87">
        <v>2.5</v>
      </c>
      <c r="N6" s="91"/>
      <c r="O6" s="86">
        <f ca="1">OFFSET(Очки!$A$2,I6,G6+OFFSET(Очки!$A$18,0,$C$40-1)-1)</f>
        <v>12.5</v>
      </c>
      <c r="P6" s="87">
        <f ca="1">IF(I6&lt;H6,OFFSET(Очки!$A$20,2+H6-I6,IF(G6=1,13-H6,10+G6)),0)</f>
        <v>4.6999999999999993</v>
      </c>
      <c r="Q6" s="87"/>
      <c r="R6" s="88"/>
      <c r="S6" s="101">
        <f t="shared" ref="S6:S39" ca="1" si="0">SUM(J6:R6)</f>
        <v>39.400000000000006</v>
      </c>
    </row>
    <row r="7" spans="1:19" ht="15.75" hidden="1">
      <c r="A7" s="40">
        <f ca="1">RANK(S7,S$6:OFFSET(S$6,0,0,COUNTA(B$6:B$39)))</f>
        <v>2</v>
      </c>
      <c r="B7" s="148" t="s">
        <v>111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7</v>
      </c>
      <c r="I7" s="43">
        <v>5</v>
      </c>
      <c r="J7" s="95">
        <v>2</v>
      </c>
      <c r="K7" s="89">
        <f ca="1">OFFSET(Очки!$A$2,F7,D7+OFFSET(Очки!$A$18,0,$C$40-1)-1)</f>
        <v>14</v>
      </c>
      <c r="L7" s="39">
        <f ca="1">IF(F7&lt;E7,OFFSET(Очки!$A$20,2+E7-F7,IF(D7=1,13-E7,10+D7)),0)</f>
        <v>5.4</v>
      </c>
      <c r="M7" s="39">
        <v>1</v>
      </c>
      <c r="N7" s="92"/>
      <c r="O7" s="89">
        <f ca="1">OFFSET(Очки!$A$2,I7,G7+OFFSET(Очки!$A$18,0,$C$40-1)-1)</f>
        <v>13</v>
      </c>
      <c r="P7" s="39">
        <f ca="1">IF(I7&lt;H7,OFFSET(Очки!$A$20,2+H7-I7,IF(G7=1,13-H7,10+G7)),0)</f>
        <v>2.1</v>
      </c>
      <c r="Q7" s="39">
        <v>0.5</v>
      </c>
      <c r="R7" s="90">
        <v>-5</v>
      </c>
      <c r="S7" s="102">
        <f t="shared" ca="1" si="0"/>
        <v>33</v>
      </c>
    </row>
    <row r="8" spans="1:19" ht="15.75">
      <c r="A8" s="40">
        <v>2</v>
      </c>
      <c r="B8" s="41" t="s">
        <v>88</v>
      </c>
      <c r="C8" s="33">
        <v>10</v>
      </c>
      <c r="D8" s="42">
        <v>2</v>
      </c>
      <c r="E8" s="43">
        <v>7</v>
      </c>
      <c r="F8" s="44">
        <v>3</v>
      </c>
      <c r="G8" s="45">
        <v>1</v>
      </c>
      <c r="H8" s="46">
        <v>3</v>
      </c>
      <c r="I8" s="43">
        <v>1</v>
      </c>
      <c r="J8" s="95"/>
      <c r="K8" s="89">
        <f ca="1">OFFSET(Очки!$A$2,F8,D8+OFFSET(Очки!$A$18,0,$C$40-1)-1)</f>
        <v>9.5</v>
      </c>
      <c r="L8" s="39">
        <f ca="1">IF(F8&lt;E8,OFFSET(Очки!$A$20,2+E8-F8,IF(D8=1,13-E8,10+D8)),0)</f>
        <v>2.8</v>
      </c>
      <c r="M8" s="39"/>
      <c r="N8" s="92"/>
      <c r="O8" s="89">
        <f ca="1">OFFSET(Очки!$A$2,I8,G8+OFFSET(Очки!$A$18,0,$C$40-1)-1)</f>
        <v>17</v>
      </c>
      <c r="P8" s="39">
        <f ca="1">IF(I8&lt;H8,OFFSET(Очки!$A$20,2+H8-I8,IF(G8=1,13-H8,10+G8)),0)</f>
        <v>1.4</v>
      </c>
      <c r="Q8" s="39"/>
      <c r="R8" s="90"/>
      <c r="S8" s="102">
        <f t="shared" ca="1" si="0"/>
        <v>30.7</v>
      </c>
    </row>
    <row r="9" spans="1:19" ht="15.75">
      <c r="A9" s="40">
        <f ca="1">RANK(S9,S$6:OFFSET(S$6,0,0,COUNTA(B$6:B$39)))</f>
        <v>3</v>
      </c>
      <c r="B9" s="32" t="s">
        <v>69</v>
      </c>
      <c r="C9" s="33" t="s">
        <v>43</v>
      </c>
      <c r="D9" s="42">
        <v>1</v>
      </c>
      <c r="E9" s="43">
        <v>3</v>
      </c>
      <c r="F9" s="44">
        <v>1</v>
      </c>
      <c r="G9" s="45">
        <v>2</v>
      </c>
      <c r="H9" s="46">
        <v>9</v>
      </c>
      <c r="I9" s="43">
        <v>5</v>
      </c>
      <c r="J9" s="95"/>
      <c r="K9" s="89">
        <f ca="1">OFFSET(Очки!$A$2,F9,D9+OFFSET(Очки!$A$18,0,$C$40-1)-1)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OFFSET(Очки!$A$2,I9,G9+OFFSET(Очки!$A$18,0,$C$40-1)-1)</f>
        <v>7.5</v>
      </c>
      <c r="P9" s="39">
        <f ca="1">IF(I9&lt;H9,OFFSET(Очки!$A$20,2+H9-I9,IF(G9=1,13-H9,10+G9)),0)</f>
        <v>2.8</v>
      </c>
      <c r="Q9" s="39">
        <v>2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RANK(S10,S$6:OFFSET(S$6,0,0,COUNTA(B$6:B$39)))</f>
        <v>5</v>
      </c>
      <c r="B10" s="146" t="s">
        <v>240</v>
      </c>
      <c r="C10" s="33">
        <v>12.5</v>
      </c>
      <c r="D10" s="42">
        <v>1</v>
      </c>
      <c r="E10" s="43">
        <v>4</v>
      </c>
      <c r="F10" s="44">
        <v>3</v>
      </c>
      <c r="G10" s="45">
        <v>1</v>
      </c>
      <c r="H10" s="46">
        <v>8</v>
      </c>
      <c r="I10" s="43">
        <v>4</v>
      </c>
      <c r="J10" s="95">
        <v>0.5</v>
      </c>
      <c r="K10" s="89">
        <f ca="1">OFFSET(Очки!$A$2,F10,D10+OFFSET(Очки!$A$18,0,$C$40-1)-1)</f>
        <v>15</v>
      </c>
      <c r="L10" s="39">
        <f ca="1">IF(F10&lt;E10,OFFSET(Очки!$A$20,2+E10-F10,IF(D10=1,13-E10,10+D10)),0)</f>
        <v>0.8</v>
      </c>
      <c r="M10" s="39">
        <v>1.5</v>
      </c>
      <c r="N10" s="92"/>
      <c r="O10" s="89">
        <f ca="1">OFFSET(Очки!$A$2,I10,G10+OFFSET(Очки!$A$18,0,$C$40-1)-1)</f>
        <v>14</v>
      </c>
      <c r="P10" s="39">
        <f ca="1">IF(I10&lt;H10,OFFSET(Очки!$A$20,2+H10-I10,IF(G10=1,13-H10,10+G10)),0)</f>
        <v>4.2</v>
      </c>
      <c r="Q10" s="39"/>
      <c r="R10" s="90">
        <v>-7</v>
      </c>
      <c r="S10" s="102">
        <f t="shared" ca="1" si="0"/>
        <v>29</v>
      </c>
    </row>
    <row r="11" spans="1:19" ht="15.75">
      <c r="A11" s="40">
        <v>4</v>
      </c>
      <c r="B11" s="47" t="s">
        <v>193</v>
      </c>
      <c r="C11" s="33">
        <v>7.5</v>
      </c>
      <c r="D11" s="42">
        <v>1</v>
      </c>
      <c r="E11" s="43">
        <v>8</v>
      </c>
      <c r="F11" s="44">
        <v>5</v>
      </c>
      <c r="G11" s="45">
        <v>2</v>
      </c>
      <c r="H11" s="46">
        <v>8</v>
      </c>
      <c r="I11" s="43">
        <v>3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3.3</v>
      </c>
      <c r="M11" s="39"/>
      <c r="N11" s="92">
        <v>-5</v>
      </c>
      <c r="O11" s="89">
        <f ca="1">OFFSET(Очки!$A$2,I11,G11+OFFSET(Очки!$A$18,0,$C$40-1)-1)</f>
        <v>9.5</v>
      </c>
      <c r="P11" s="39">
        <f ca="1">IF(I11&lt;H11,OFFSET(Очки!$A$20,2+H11-I11,IF(G11=1,13-H11,10+G11)),0)</f>
        <v>3.5</v>
      </c>
      <c r="Q11" s="39">
        <v>2.5</v>
      </c>
      <c r="R11" s="90"/>
      <c r="S11" s="102">
        <f t="shared" ca="1" si="0"/>
        <v>28.3</v>
      </c>
    </row>
    <row r="12" spans="1:19" ht="15.75">
      <c r="A12" s="40">
        <v>5</v>
      </c>
      <c r="B12" s="47" t="s">
        <v>249</v>
      </c>
      <c r="C12" s="33">
        <v>2.5</v>
      </c>
      <c r="D12" s="42">
        <v>3</v>
      </c>
      <c r="E12" s="43">
        <v>7</v>
      </c>
      <c r="F12" s="44">
        <v>1</v>
      </c>
      <c r="G12" s="45">
        <v>1</v>
      </c>
      <c r="H12" s="46">
        <v>5</v>
      </c>
      <c r="I12" s="43">
        <v>2</v>
      </c>
      <c r="J12" s="95"/>
      <c r="K12" s="89">
        <f ca="1">OFFSET(Очки!$A$2,F12,D12+OFFSET(Очки!$A$18,0,$C$40-1)-1)</f>
        <v>6</v>
      </c>
      <c r="L12" s="39">
        <f ca="1">IF(F12&lt;E12,OFFSET(Очки!$A$20,2+E12-F12,IF(D12=1,13-E12,10+D12)),0)</f>
        <v>3</v>
      </c>
      <c r="M12" s="39"/>
      <c r="N12" s="92"/>
      <c r="O12" s="89">
        <f ca="1">OFFSET(Очки!$A$2,I12,G12+OFFSET(Очки!$A$18,0,$C$40-1)-1)</f>
        <v>16</v>
      </c>
      <c r="P12" s="39">
        <f ca="1">IF(I12&lt;H12,OFFSET(Очки!$A$20,2+H12-I12,IF(G12=1,13-H12,10+G12)),0)</f>
        <v>2.4000000000000004</v>
      </c>
      <c r="Q12" s="39"/>
      <c r="R12" s="90"/>
      <c r="S12" s="102">
        <f t="shared" ca="1" si="0"/>
        <v>27.4</v>
      </c>
    </row>
    <row r="13" spans="1:19" ht="15.75" hidden="1">
      <c r="A13" s="40">
        <f ca="1">RANK(S13,S$6:OFFSET(S$6,0,0,COUNTA(B$6:B$39)))</f>
        <v>8</v>
      </c>
      <c r="B13" s="146" t="s">
        <v>53</v>
      </c>
      <c r="C13" s="33" t="s">
        <v>43</v>
      </c>
      <c r="D13" s="42">
        <v>1</v>
      </c>
      <c r="E13" s="43">
        <v>6</v>
      </c>
      <c r="F13" s="44">
        <v>9</v>
      </c>
      <c r="G13" s="45">
        <v>1</v>
      </c>
      <c r="H13" s="46">
        <v>4</v>
      </c>
      <c r="I13" s="43">
        <v>3</v>
      </c>
      <c r="J13" s="95"/>
      <c r="K13" s="89">
        <f ca="1">OFFSET(Очки!$A$2,F13,D13+OFFSET(Очки!$A$18,0,$C$40-1)-1)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15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26.8</v>
      </c>
    </row>
    <row r="14" spans="1:19" ht="15.75" hidden="1">
      <c r="A14" s="40">
        <f ca="1">RANK(S14,S$6:OFFSET(S$6,0,0,COUNTA(B$6:B$39)))</f>
        <v>9</v>
      </c>
      <c r="B14" s="148" t="s">
        <v>93</v>
      </c>
      <c r="C14" s="33">
        <v>2.5</v>
      </c>
      <c r="D14" s="42">
        <v>1</v>
      </c>
      <c r="E14" s="43">
        <v>2</v>
      </c>
      <c r="F14" s="44">
        <v>2</v>
      </c>
      <c r="G14" s="45">
        <v>2</v>
      </c>
      <c r="H14" s="46">
        <v>10</v>
      </c>
      <c r="I14" s="43">
        <v>6</v>
      </c>
      <c r="J14" s="95"/>
      <c r="K14" s="89">
        <f ca="1">OFFSET(Очки!$A$2,F14,D14+OFFSET(Очки!$A$18,0,$C$40-1)-1)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7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25.8</v>
      </c>
    </row>
    <row r="15" spans="1:19" ht="15.75">
      <c r="A15" s="40">
        <v>6</v>
      </c>
      <c r="B15" s="48" t="s">
        <v>161</v>
      </c>
      <c r="C15" s="33">
        <v>7.5</v>
      </c>
      <c r="D15" s="42">
        <v>2</v>
      </c>
      <c r="E15" s="43">
        <v>10</v>
      </c>
      <c r="F15" s="44">
        <v>4</v>
      </c>
      <c r="G15" s="45">
        <v>1</v>
      </c>
      <c r="H15" s="46">
        <v>2</v>
      </c>
      <c r="I15" s="43">
        <v>8</v>
      </c>
      <c r="J15" s="95"/>
      <c r="K15" s="89">
        <f ca="1">OFFSET(Очки!$A$2,F15,D15+OFFSET(Очки!$A$18,0,$C$40-1)-1)</f>
        <v>8.5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OFFSET(Очки!$A$2,I15,G15+OFFSET(Очки!$A$18,0,$C$40-1)-1)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24.2</v>
      </c>
    </row>
    <row r="16" spans="1:19" ht="15.75">
      <c r="A16" s="40">
        <v>7</v>
      </c>
      <c r="B16" s="32" t="s">
        <v>210</v>
      </c>
      <c r="C16" s="33">
        <v>2.5</v>
      </c>
      <c r="D16" s="42">
        <v>1</v>
      </c>
      <c r="E16" s="43">
        <v>5</v>
      </c>
      <c r="F16" s="44">
        <v>10</v>
      </c>
      <c r="G16" s="45">
        <v>1</v>
      </c>
      <c r="H16" s="46">
        <v>9</v>
      </c>
      <c r="I16" s="43">
        <v>7</v>
      </c>
      <c r="J16" s="95"/>
      <c r="K16" s="89">
        <f ca="1">OFFSET(Очки!$A$2,F16,D16+OFFSET(Очки!$A$18,0,$C$40-1)-1)</f>
        <v>10.5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OFFSET(Очки!$A$2,I16,G16+OFFSET(Очки!$A$18,0,$C$40-1)-1)</f>
        <v>12</v>
      </c>
      <c r="P16" s="39">
        <f ca="1">IF(I16&lt;H16,OFFSET(Очки!$A$20,2+H16-I16,IF(G16=1,13-H16,10+G16)),0)</f>
        <v>2.4</v>
      </c>
      <c r="Q16" s="39">
        <v>1</v>
      </c>
      <c r="R16" s="90">
        <v>-5</v>
      </c>
      <c r="S16" s="102">
        <f t="shared" ca="1" si="0"/>
        <v>22.9</v>
      </c>
    </row>
    <row r="17" spans="1:19" ht="15.75">
      <c r="A17" s="40">
        <v>8</v>
      </c>
      <c r="B17" s="47" t="s">
        <v>153</v>
      </c>
      <c r="C17" s="33" t="s">
        <v>43</v>
      </c>
      <c r="D17" s="42">
        <v>2</v>
      </c>
      <c r="E17" s="43">
        <v>1</v>
      </c>
      <c r="F17" s="44">
        <v>1</v>
      </c>
      <c r="G17" s="45">
        <v>1</v>
      </c>
      <c r="H17" s="46">
        <v>1</v>
      </c>
      <c r="I17" s="43">
        <v>10</v>
      </c>
      <c r="J17" s="95"/>
      <c r="K17" s="89">
        <f ca="1">OFFSET(Очки!$A$2,F17,D17+OFFSET(Очки!$A$18,0,$C$40-1)-1)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OFFSET(Очки!$A$2,I17,G17+OFFSET(Очки!$A$18,0,$C$40-1)-1)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250</v>
      </c>
      <c r="C18" s="33">
        <v>20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OFFSET(Очки!$A$2,F18,D18+OFFSET(Очки!$A$18,0,$C$40-1)-1)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10</v>
      </c>
      <c r="B19" s="47" t="s">
        <v>85</v>
      </c>
      <c r="C19" s="33" t="s">
        <v>43</v>
      </c>
      <c r="D19" s="42">
        <v>2</v>
      </c>
      <c r="E19" s="43">
        <v>5</v>
      </c>
      <c r="F19" s="44">
        <v>2</v>
      </c>
      <c r="G19" s="45">
        <v>2</v>
      </c>
      <c r="H19" s="46">
        <v>6</v>
      </c>
      <c r="I19" s="43">
        <v>10</v>
      </c>
      <c r="J19" s="95"/>
      <c r="K19" s="89">
        <f ca="1">OFFSET(Очки!$A$2,F19,D19+OFFSET(Очки!$A$18,0,$C$40-1)-1)</f>
        <v>10.5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OFFSET(Очки!$A$2,I19,G19+OFFSET(Очки!$A$18,0,$C$40-1)-1)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17.600000000000001</v>
      </c>
    </row>
    <row r="20" spans="1:19" ht="15.75">
      <c r="A20" s="40">
        <v>10</v>
      </c>
      <c r="B20" s="47" t="s">
        <v>87</v>
      </c>
      <c r="C20" s="33" t="s">
        <v>43</v>
      </c>
      <c r="D20" s="42">
        <v>1</v>
      </c>
      <c r="E20" s="43">
        <v>7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OFFSET(Очки!$A$2,F20,D20+OFFSET(Очки!$A$18,0,$C$40-1)-1)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OFFSET(Очки!$A$2,I20,G20+OFFSET(Очки!$A$18,0,$C$40-1)-1)</f>
        <v>8.5</v>
      </c>
      <c r="P20" s="39">
        <f ca="1">IF(I20&lt;H20,OFFSET(Очки!$A$20,2+H20-I20,IF(G20=1,13-H20,10+G20)),0)</f>
        <v>2.1</v>
      </c>
      <c r="Q20" s="39">
        <v>1.5</v>
      </c>
      <c r="R20" s="90">
        <f>-3-3</f>
        <v>-6</v>
      </c>
      <c r="S20" s="102">
        <f t="shared" ca="1" si="0"/>
        <v>17.600000000000001</v>
      </c>
    </row>
    <row r="21" spans="1:19" ht="15.75">
      <c r="A21" s="40">
        <v>12</v>
      </c>
      <c r="B21" s="47" t="s">
        <v>203</v>
      </c>
      <c r="C21" s="33" t="s">
        <v>43</v>
      </c>
      <c r="D21" s="42">
        <v>2</v>
      </c>
      <c r="E21" s="43">
        <v>6</v>
      </c>
      <c r="F21" s="44">
        <v>10</v>
      </c>
      <c r="G21" s="45">
        <v>1</v>
      </c>
      <c r="H21" s="46">
        <v>6</v>
      </c>
      <c r="I21" s="43">
        <v>9</v>
      </c>
      <c r="J21" s="95"/>
      <c r="K21" s="89">
        <f ca="1">OFFSET(Очки!$A$2,F21,D21+OFFSET(Очки!$A$18,0,$C$40-1)-1)</f>
        <v>5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OFFSET(Очки!$A$2,I21,G21+OFFSET(Очки!$A$18,0,$C$40-1)-1)</f>
        <v>11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13</v>
      </c>
      <c r="B22" s="32" t="s">
        <v>100</v>
      </c>
      <c r="C22" s="33">
        <v>20</v>
      </c>
      <c r="D22" s="42">
        <v>3</v>
      </c>
      <c r="E22" s="43">
        <v>6</v>
      </c>
      <c r="F22" s="44">
        <v>2</v>
      </c>
      <c r="G22" s="45">
        <v>3</v>
      </c>
      <c r="H22" s="46">
        <v>7</v>
      </c>
      <c r="I22" s="43">
        <v>1</v>
      </c>
      <c r="J22" s="95">
        <v>1</v>
      </c>
      <c r="K22" s="89">
        <f ca="1">OFFSET(Очки!$A$2,F22,D22+OFFSET(Очки!$A$18,0,$C$40-1)-1)</f>
        <v>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OFFSET(Очки!$A$2,I22,G22+OFFSET(Очки!$A$18,0,$C$40-1)-1)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244</v>
      </c>
      <c r="C23" s="33">
        <v>20</v>
      </c>
      <c r="D23" s="42">
        <v>2</v>
      </c>
      <c r="E23" s="43">
        <v>3</v>
      </c>
      <c r="F23" s="44">
        <v>6</v>
      </c>
      <c r="G23" s="45">
        <v>2</v>
      </c>
      <c r="H23" s="46">
        <v>4</v>
      </c>
      <c r="I23" s="43">
        <v>7</v>
      </c>
      <c r="J23" s="95"/>
      <c r="K23" s="89">
        <f ca="1">OFFSET(Очки!$A$2,F23,D23+OFFSET(Очки!$A$18,0,$C$40-1)-1)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15</v>
      </c>
      <c r="B24" s="32" t="s">
        <v>245</v>
      </c>
      <c r="C24" s="33">
        <v>7.5</v>
      </c>
      <c r="D24" s="42">
        <v>2</v>
      </c>
      <c r="E24" s="43">
        <v>8</v>
      </c>
      <c r="F24" s="44">
        <v>7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OFFSET(Очки!$A$2,F24,D24+OFFSET(Очки!$A$18,0,$C$40-1)-1)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OFFSET(Очки!$A$2,I24,G24+OFFSET(Очки!$A$18,0,$C$40-1)-1)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12.7</v>
      </c>
    </row>
    <row r="25" spans="1:19" ht="15.75">
      <c r="A25" s="40">
        <v>15</v>
      </c>
      <c r="B25" s="47" t="s">
        <v>74</v>
      </c>
      <c r="C25" s="33">
        <v>10</v>
      </c>
      <c r="D25" s="42">
        <v>2</v>
      </c>
      <c r="E25" s="43">
        <v>4</v>
      </c>
      <c r="F25" s="44">
        <v>9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OFFSET(Очки!$A$2,F25,D25+OFFSET(Очки!$A$18,0,$C$40-1)-1)</f>
        <v>5.5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OFFSET(Очки!$A$2,I25,G25+OFFSET(Очки!$A$18,0,$C$40-1)-1)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12.7</v>
      </c>
    </row>
    <row r="26" spans="1:19" ht="15.75">
      <c r="A26" s="40">
        <v>15</v>
      </c>
      <c r="B26" s="48" t="s">
        <v>241</v>
      </c>
      <c r="C26" s="33">
        <v>5</v>
      </c>
      <c r="D26" s="42">
        <v>2</v>
      </c>
      <c r="E26" s="43">
        <v>9</v>
      </c>
      <c r="F26" s="44">
        <v>8</v>
      </c>
      <c r="G26" s="45">
        <v>2</v>
      </c>
      <c r="H26" s="46">
        <v>5</v>
      </c>
      <c r="I26" s="43">
        <v>8</v>
      </c>
      <c r="J26" s="95"/>
      <c r="K26" s="89">
        <f ca="1">OFFSET(Очки!$A$2,F26,D26+OFFSET(Очки!$A$18,0,$C$40-1)-1)</f>
        <v>6</v>
      </c>
      <c r="L26" s="39">
        <f ca="1">IF(F26&lt;E26,OFFSET(Очки!$A$20,2+E26-F26,IF(D26=1,13-E26,10+D26)),0)</f>
        <v>0.7</v>
      </c>
      <c r="M26" s="39"/>
      <c r="N26" s="92"/>
      <c r="O26" s="89">
        <f ca="1">OFFSET(Очки!$A$2,I26,G26+OFFSET(Очки!$A$18,0,$C$40-1)-1)</f>
        <v>6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12.7</v>
      </c>
    </row>
    <row r="27" spans="1:19" ht="15.75">
      <c r="A27" s="40">
        <v>18</v>
      </c>
      <c r="B27" s="48" t="s">
        <v>54</v>
      </c>
      <c r="C27" s="33" t="s">
        <v>43</v>
      </c>
      <c r="D27" s="42">
        <v>1</v>
      </c>
      <c r="E27" s="43">
        <v>1</v>
      </c>
      <c r="F27" s="44">
        <v>7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OFFSET(Очки!$A$2,F27,D27+OFFSET(Очки!$A$18,0,$C$40-1)-1)</f>
        <v>12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OFFSET(Очки!$A$2,I27,G27+OFFSET(Очки!$A$18,0,$C$40-1)-1)</f>
        <v>4</v>
      </c>
      <c r="P27" s="39">
        <f ca="1">IF(I27&lt;H27,OFFSET(Очки!$A$20,2+H27-I27,IF(G27=1,13-H27,10+G27)),0)</f>
        <v>2.5</v>
      </c>
      <c r="Q27" s="39"/>
      <c r="R27" s="90">
        <f>-3-5</f>
        <v>-8</v>
      </c>
      <c r="S27" s="102">
        <f t="shared" ca="1" si="0"/>
        <v>10.5</v>
      </c>
    </row>
    <row r="28" spans="1:19" ht="15.75">
      <c r="A28" s="40">
        <v>19</v>
      </c>
      <c r="B28" s="47" t="s">
        <v>246</v>
      </c>
      <c r="C28" s="33" t="s">
        <v>43</v>
      </c>
      <c r="D28" s="42">
        <v>3</v>
      </c>
      <c r="E28" s="43">
        <v>3</v>
      </c>
      <c r="F28" s="44">
        <v>3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OFFSET(Очки!$A$2,F28,D28+OFFSET(Очки!$A$18,0,$C$40-1)-1)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OFFSET(Очки!$A$2,I28,G28+OFFSET(Очки!$A$18,0,$C$40-1)-1)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9.5</v>
      </c>
    </row>
    <row r="29" spans="1:19" ht="15.75">
      <c r="A29" s="40">
        <v>20</v>
      </c>
      <c r="B29" s="32" t="s">
        <v>251</v>
      </c>
      <c r="C29" s="33">
        <v>10</v>
      </c>
      <c r="D29" s="42">
        <v>3</v>
      </c>
      <c r="E29" s="43">
        <v>1</v>
      </c>
      <c r="F29" s="44">
        <v>4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OFFSET(Очки!$A$2,F29,D29+OFFSET(Очки!$A$18,0,$C$40-1)-1)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21</v>
      </c>
      <c r="B30" s="47" t="s">
        <v>248</v>
      </c>
      <c r="C30" s="33">
        <v>20</v>
      </c>
      <c r="D30" s="42">
        <v>3</v>
      </c>
      <c r="E30" s="43">
        <v>4</v>
      </c>
      <c r="F30" s="44">
        <v>7</v>
      </c>
      <c r="G30" s="45">
        <v>3</v>
      </c>
      <c r="H30" s="46">
        <v>4</v>
      </c>
      <c r="I30" s="43">
        <v>4</v>
      </c>
      <c r="J30" s="95"/>
      <c r="K30" s="89">
        <f ca="1">OFFSET(Очки!$A$2,F30,D30+OFFSET(Очки!$A$18,0,$C$40-1)-1)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3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</v>
      </c>
    </row>
    <row r="31" spans="1:19" ht="15.75">
      <c r="A31" s="40">
        <v>22</v>
      </c>
      <c r="B31" s="32" t="s">
        <v>247</v>
      </c>
      <c r="C31" s="33">
        <v>10</v>
      </c>
      <c r="D31" s="42">
        <v>3</v>
      </c>
      <c r="E31" s="43">
        <v>9</v>
      </c>
      <c r="F31" s="44">
        <v>6</v>
      </c>
      <c r="G31" s="45">
        <v>3</v>
      </c>
      <c r="H31" s="46">
        <v>5</v>
      </c>
      <c r="I31" s="43">
        <v>9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OFFSET(Очки!$A$2,I31,G31+OFFSET(Очки!$A$18,0,$C$40-1)-1)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23</v>
      </c>
      <c r="B32" s="48" t="s">
        <v>243</v>
      </c>
      <c r="C32" s="33">
        <v>2.5</v>
      </c>
      <c r="D32" s="42">
        <v>3</v>
      </c>
      <c r="E32" s="43">
        <v>8</v>
      </c>
      <c r="F32" s="44">
        <v>8</v>
      </c>
      <c r="G32" s="45">
        <v>3</v>
      </c>
      <c r="H32" s="46">
        <v>9</v>
      </c>
      <c r="I32" s="43">
        <v>8</v>
      </c>
      <c r="J32" s="95"/>
      <c r="K32" s="89">
        <f ca="1">OFFSET(Очки!$A$2,F32,D32+OFFSET(Очки!$A$18,0,$C$40-1)-1)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0.5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1.5</v>
      </c>
    </row>
    <row r="33" spans="1:19" ht="15.75">
      <c r="A33" s="40">
        <v>24</v>
      </c>
      <c r="B33" s="47" t="s">
        <v>232</v>
      </c>
      <c r="C33" s="33" t="s">
        <v>43</v>
      </c>
      <c r="D33" s="42">
        <v>3</v>
      </c>
      <c r="E33" s="43">
        <v>2</v>
      </c>
      <c r="F33" s="44">
        <v>5</v>
      </c>
      <c r="G33" s="45">
        <v>3</v>
      </c>
      <c r="H33" s="46">
        <v>2</v>
      </c>
      <c r="I33" s="43">
        <v>6</v>
      </c>
      <c r="J33" s="95"/>
      <c r="K33" s="89">
        <f ca="1">OFFSET(Очки!$A$2,F33,D33+OFFSET(Очки!$A$18,0,$C$40-1)-1)</f>
        <v>2</v>
      </c>
      <c r="L33" s="39">
        <f ca="1">IF(F33&lt;E33,OFFSET(Очки!$A$20,2+E33-F33,IF(D33=1,13-E33,10+D33)),0)</f>
        <v>0</v>
      </c>
      <c r="M33" s="39"/>
      <c r="N33" s="92">
        <v>-3</v>
      </c>
      <c r="O33" s="89">
        <f ca="1">OFFSET(Очки!$A$2,I33,G33+OFFSET(Очки!$A$18,0,$C$40-1)-1)</f>
        <v>1.5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-2.5</v>
      </c>
    </row>
    <row r="34" spans="1:19" ht="15.75">
      <c r="A34" s="40">
        <v>25</v>
      </c>
      <c r="B34" s="32" t="s">
        <v>242</v>
      </c>
      <c r="C34" s="33">
        <v>2.5</v>
      </c>
      <c r="D34" s="42">
        <v>3</v>
      </c>
      <c r="E34" s="43">
        <v>5</v>
      </c>
      <c r="F34" s="44">
        <v>9</v>
      </c>
      <c r="G34" s="45">
        <v>3</v>
      </c>
      <c r="H34" s="46">
        <v>6</v>
      </c>
      <c r="I34" s="43">
        <v>7</v>
      </c>
      <c r="J34" s="95"/>
      <c r="K34" s="89">
        <f ca="1">OFFSET(Очки!$A$2,F34,D34+OFFSET(Очки!$A$18,0,$C$40-1)-1)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OFFSET(Очки!$A$2,I34,G34+OFFSET(Очки!$A$18,0,$C$40-1)-1)</f>
        <v>1</v>
      </c>
      <c r="P34" s="39">
        <f ca="1">IF(I34&lt;H34,OFFSET(Очки!$A$20,2+H34-I34,IF(G34=1,13-H34,10+G34)),0)</f>
        <v>0</v>
      </c>
      <c r="Q34" s="39"/>
      <c r="R34" s="90">
        <v>-7</v>
      </c>
      <c r="S34" s="102">
        <f t="shared" ca="1" si="0"/>
        <v>-6</v>
      </c>
    </row>
    <row r="35" spans="1:19" ht="15.75" hidden="1">
      <c r="A35" s="40" t="e">
        <f ca="1">RANK(S35,S$6:OFFSET(S$6,0,0,COUNTA(B$6:B$39)))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OFFSET(Очки!$A$2,F35,D35+OFFSET(Очки!$A$18,0,$C$40-1)-1)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RANK(S36,S$6:OFFSET(S$6,0,0,COUNTA(B$6:B$39)))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OFFSET(Очки!$A$2,F36,D36+OFFSET(Очки!$A$18,0,$C$40-1)-1)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RANK(S37,S$6:OFFSET(S$6,0,0,COUNTA(B$6:B$39)))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OFFSET(Очки!$A$2,F37,D37+OFFSET(Очки!$A$18,0,$C$40-1)-1)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RANK(S38,S$6:OFFSET(S$6,0,0,COUNTA(B$6:B$39)))</f>
        <v>#N/A</v>
      </c>
      <c r="B38" s="47"/>
      <c r="C38" s="33" t="s">
        <v>43</v>
      </c>
      <c r="D38" s="49"/>
      <c r="E38" s="50"/>
      <c r="F38" s="51"/>
      <c r="G38" s="45"/>
      <c r="H38" s="52"/>
      <c r="I38" s="50"/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OFFSET(Очки!$A$2,I38,G38+OFFSET(Очки!$A$18,0,$C$40-1)-1)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ca="1" si="0"/>
        <v>0</v>
      </c>
    </row>
    <row r="40" spans="1:19" ht="15.75">
      <c r="A40" s="60"/>
      <c r="B40" s="61" t="s">
        <v>44</v>
      </c>
      <c r="C40" s="61">
        <f>COUNTA(B6:B39)</f>
        <v>29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4">
    <sortCondition descending="1" ref="S6:S3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9">
    <cfRule type="expression" dxfId="7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252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144" t="s">
        <v>210</v>
      </c>
      <c r="C6" s="100">
        <v>2.5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2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16</v>
      </c>
      <c r="P6" s="87">
        <f ca="1">IF(I6&lt;H6,OFFSET(Очки!$A$20,2+H6-I6,IF(G6=1,13-H6,10+G6)),0)</f>
        <v>8.1</v>
      </c>
      <c r="Q6" s="87">
        <v>1.5</v>
      </c>
      <c r="R6" s="88"/>
      <c r="S6" s="101">
        <f t="shared" ref="S6:S42" ca="1" si="0">SUM(J6:R6)</f>
        <v>45.5</v>
      </c>
    </row>
    <row r="7" spans="1:19" ht="15.75">
      <c r="A7" s="40">
        <f ca="1">RANK(S7,S$6:OFFSET(S$6,0,0,COUNTA(B$6:B$42)))</f>
        <v>2</v>
      </c>
      <c r="B7" s="32" t="s">
        <v>193</v>
      </c>
      <c r="C7" s="33">
        <v>7.5</v>
      </c>
      <c r="D7" s="42">
        <v>1</v>
      </c>
      <c r="E7" s="43">
        <v>7</v>
      </c>
      <c r="F7" s="44">
        <v>1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OFFSET(Очки!$A$2,F7,D7+OFFSET(Очки!$A$18,0,$C$43-1)-1)</f>
        <v>17</v>
      </c>
      <c r="L7" s="39">
        <f ca="1">IF(F7&lt;E7,OFFSET(Очки!$A$20,2+E7-F7,IF(D7=1,13-E7,10+D7)),0)</f>
        <v>5.2</v>
      </c>
      <c r="M7" s="39">
        <v>2</v>
      </c>
      <c r="N7" s="92"/>
      <c r="O7" s="89">
        <f ca="1">OFFSET(Очки!$A$2,I7,G7+OFFSET(Очки!$A$18,0,$C$43-1)-1)</f>
        <v>12.5</v>
      </c>
      <c r="P7" s="39">
        <f ca="1">IF(I7&lt;H7,OFFSET(Очки!$A$20,2+H7-I7,IF(G7=1,13-H7,10+G7)),0)</f>
        <v>3.5</v>
      </c>
      <c r="Q7" s="39">
        <v>1</v>
      </c>
      <c r="R7" s="90"/>
      <c r="S7" s="102">
        <f t="shared" ca="1" si="0"/>
        <v>42.2</v>
      </c>
    </row>
    <row r="8" spans="1:19" ht="15.75">
      <c r="A8" s="40">
        <f ca="1">RANK(S8,S$6:OFFSET(S$6,0,0,COUNTA(B$6:B$42)))</f>
        <v>3</v>
      </c>
      <c r="B8" s="32" t="s">
        <v>88</v>
      </c>
      <c r="C8" s="33">
        <v>10</v>
      </c>
      <c r="D8" s="42">
        <v>1</v>
      </c>
      <c r="E8" s="43">
        <v>10</v>
      </c>
      <c r="F8" s="44">
        <v>6</v>
      </c>
      <c r="G8" s="45">
        <v>1</v>
      </c>
      <c r="H8" s="46">
        <v>7</v>
      </c>
      <c r="I8" s="43">
        <v>3</v>
      </c>
      <c r="J8" s="95">
        <v>2.5</v>
      </c>
      <c r="K8" s="89">
        <f ca="1">OFFSET(Очки!$A$2,F8,D8+OFFSET(Очки!$A$18,0,$C$43-1)-1)</f>
        <v>12.5</v>
      </c>
      <c r="L8" s="39">
        <f ca="1">IF(F8&lt;E8,OFFSET(Очки!$A$20,2+E8-F8,IF(D8=1,13-E8,10+D8)),0)</f>
        <v>4.6999999999999993</v>
      </c>
      <c r="M8" s="39">
        <v>1</v>
      </c>
      <c r="N8" s="92">
        <v>-4</v>
      </c>
      <c r="O8" s="89">
        <f ca="1">OFFSET(Очки!$A$2,I8,G8+OFFSET(Очки!$A$18,0,$C$43-1)-1)</f>
        <v>15</v>
      </c>
      <c r="P8" s="39">
        <f ca="1">IF(I8&lt;H8,OFFSET(Очки!$A$20,2+H8-I8,IF(G8=1,13-H8,10+G8)),0)</f>
        <v>3.8</v>
      </c>
      <c r="Q8" s="39">
        <v>2.5</v>
      </c>
      <c r="R8" s="90"/>
      <c r="S8" s="102">
        <f t="shared" ca="1" si="0"/>
        <v>38</v>
      </c>
    </row>
    <row r="9" spans="1:19" ht="15.75">
      <c r="A9" s="40">
        <f ca="1">RANK(S9,S$6:OFFSET(S$6,0,0,COUNTA(B$6:B$42)))</f>
        <v>4</v>
      </c>
      <c r="B9" s="41" t="s">
        <v>134</v>
      </c>
      <c r="C9" s="33">
        <v>7.5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5</v>
      </c>
      <c r="J9" s="95">
        <v>1.5</v>
      </c>
      <c r="K9" s="89">
        <f ca="1">OFFSET(Очки!$A$2,F9,D9+OFFSET(Очки!$A$18,0,$C$43-1)-1)</f>
        <v>15</v>
      </c>
      <c r="L9" s="39">
        <f ca="1">IF(F9&lt;E9,OFFSET(Очки!$A$20,2+E9-F9,IF(D9=1,13-E9,10+D9)),0)</f>
        <v>5</v>
      </c>
      <c r="M9" s="39">
        <v>1.5</v>
      </c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3.3</v>
      </c>
      <c r="Q9" s="39">
        <v>2</v>
      </c>
      <c r="R9" s="90">
        <v>-6</v>
      </c>
      <c r="S9" s="102">
        <f t="shared" ca="1" si="0"/>
        <v>35.299999999999997</v>
      </c>
    </row>
    <row r="10" spans="1:19" ht="15.75">
      <c r="A10" s="40">
        <f ca="1">RANK(S10,S$6:OFFSET(S$6,0,0,COUNTA(B$6:B$42)))</f>
        <v>5</v>
      </c>
      <c r="B10" s="47" t="s">
        <v>69</v>
      </c>
      <c r="C10" s="33" t="s">
        <v>43</v>
      </c>
      <c r="D10" s="42">
        <v>1</v>
      </c>
      <c r="E10" s="43">
        <v>5</v>
      </c>
      <c r="F10" s="44">
        <v>2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OFFSET(Очки!$A$2,F10,D10+OFFSET(Очки!$A$18,0,$C$43-1)-1)</f>
        <v>16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OFFSET(Очки!$A$2,I10,G10+OFFSET(Очки!$A$18,0,$C$43-1)-1)</f>
        <v>12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31.4</v>
      </c>
    </row>
    <row r="11" spans="1:19" ht="15.75">
      <c r="A11" s="40">
        <f ca="1">RANK(S11,S$6:OFFSET(S$6,0,0,COUNTA(B$6:B$42)))</f>
        <v>6</v>
      </c>
      <c r="B11" s="47" t="s">
        <v>250</v>
      </c>
      <c r="C11" s="33">
        <v>20</v>
      </c>
      <c r="D11" s="42">
        <v>2</v>
      </c>
      <c r="E11" s="43">
        <v>10</v>
      </c>
      <c r="F11" s="44">
        <v>2</v>
      </c>
      <c r="G11" s="45">
        <v>1</v>
      </c>
      <c r="H11" s="46">
        <v>1</v>
      </c>
      <c r="I11" s="43">
        <v>1</v>
      </c>
      <c r="J11" s="95"/>
      <c r="K11" s="89">
        <f ca="1">OFFSET(Очки!$A$2,F11,D11+OFFSET(Очки!$A$18,0,$C$43-1)-1)</f>
        <v>10.5</v>
      </c>
      <c r="L11" s="39">
        <f ca="1">IF(F11&lt;E11,OFFSET(Очки!$A$20,2+E11-F11,IF(D11=1,13-E11,10+D11)),0)</f>
        <v>5.6</v>
      </c>
      <c r="M11" s="39"/>
      <c r="N11" s="92">
        <f>-4-1</f>
        <v>-5</v>
      </c>
      <c r="O11" s="89">
        <f ca="1">OFFSET(Очки!$A$2,I11,G11+OFFSET(Очки!$A$18,0,$C$43-1)-1)</f>
        <v>17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28.1</v>
      </c>
    </row>
    <row r="12" spans="1:19" ht="15.75">
      <c r="A12" s="40">
        <f ca="1">RANK(S12,S$6:OFFSET(S$6,0,0,COUNTA(B$6:B$42)))</f>
        <v>7</v>
      </c>
      <c r="B12" s="47" t="s">
        <v>257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7</v>
      </c>
      <c r="J12" s="95">
        <v>0.5</v>
      </c>
      <c r="K12" s="89">
        <f ca="1">OFFSET(Очки!$A$2,F12,D12+OFFSET(Очки!$A$18,0,$C$43-1)-1)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RANK(S13,S$6:OFFSET(S$6,0,0,COUNTA(B$6:B$42)))</f>
        <v>8</v>
      </c>
      <c r="B13" s="48" t="s">
        <v>87</v>
      </c>
      <c r="C13" s="33" t="s">
        <v>43</v>
      </c>
      <c r="D13" s="42">
        <v>1</v>
      </c>
      <c r="E13" s="43">
        <v>4</v>
      </c>
      <c r="F13" s="44">
        <v>8</v>
      </c>
      <c r="G13" s="45">
        <v>1</v>
      </c>
      <c r="H13" s="46">
        <v>5</v>
      </c>
      <c r="I13" s="43">
        <v>9</v>
      </c>
      <c r="J13" s="95"/>
      <c r="K13" s="89">
        <f ca="1">OFFSET(Очки!$A$2,F13,D13+OFFSET(Очки!$A$18,0,$C$43-1)-1)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RANK(S14,S$6:OFFSET(S$6,0,0,COUNTA(B$6:B$42)))</f>
        <v>9</v>
      </c>
      <c r="B14" s="32" t="s">
        <v>203</v>
      </c>
      <c r="C14" s="33" t="s">
        <v>43</v>
      </c>
      <c r="D14" s="42">
        <v>2</v>
      </c>
      <c r="E14" s="43">
        <v>6</v>
      </c>
      <c r="F14" s="44">
        <v>1</v>
      </c>
      <c r="G14" s="45">
        <v>1</v>
      </c>
      <c r="H14" s="46">
        <v>4</v>
      </c>
      <c r="I14" s="43">
        <v>9</v>
      </c>
      <c r="J14" s="95"/>
      <c r="K14" s="89">
        <f ca="1">OFFSET(Очки!$A$2,F14,D14+OFFSET(Очки!$A$18,0,$C$43-1)-1)</f>
        <v>11.5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>
        <v>-4</v>
      </c>
      <c r="S14" s="102">
        <f t="shared" ca="1" si="0"/>
        <v>22</v>
      </c>
    </row>
    <row r="15" spans="1:19" ht="15.75">
      <c r="A15" s="40">
        <f ca="1">RANK(S15,S$6:OFFSET(S$6,0,0,COUNTA(B$6:B$42)))</f>
        <v>10</v>
      </c>
      <c r="B15" s="32" t="s">
        <v>254</v>
      </c>
      <c r="C15" s="33">
        <v>7.5</v>
      </c>
      <c r="D15" s="42">
        <v>2</v>
      </c>
      <c r="E15" s="43">
        <v>8</v>
      </c>
      <c r="F15" s="44">
        <v>3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OFFSET(Очки!$A$2,I15,G15+OFFSET(Очки!$A$18,0,$C$43-1)-1)</f>
        <v>7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21.4</v>
      </c>
    </row>
    <row r="16" spans="1:19" ht="15.75">
      <c r="A16" s="40">
        <f ca="1">RANK(S16,S$6:OFFSET(S$6,0,0,COUNTA(B$6:B$42)))</f>
        <v>11</v>
      </c>
      <c r="B16" s="48" t="s">
        <v>54</v>
      </c>
      <c r="C16" s="33" t="s">
        <v>43</v>
      </c>
      <c r="D16" s="42">
        <v>2</v>
      </c>
      <c r="E16" s="43">
        <v>4</v>
      </c>
      <c r="F16" s="44">
        <v>8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10.5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</v>
      </c>
    </row>
    <row r="17" spans="1:19" ht="15.75">
      <c r="A17" s="40">
        <v>12</v>
      </c>
      <c r="B17" s="47" t="s">
        <v>103</v>
      </c>
      <c r="C17" s="33">
        <v>20</v>
      </c>
      <c r="D17" s="42">
        <v>2</v>
      </c>
      <c r="E17" s="43">
        <v>7</v>
      </c>
      <c r="F17" s="44">
        <v>5</v>
      </c>
      <c r="G17" s="45">
        <v>2</v>
      </c>
      <c r="H17" s="46">
        <v>10</v>
      </c>
      <c r="I17" s="43">
        <v>4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1.4</v>
      </c>
      <c r="M17" s="39"/>
      <c r="N17" s="92">
        <v>-4</v>
      </c>
      <c r="O17" s="89">
        <f ca="1">OFFSET(Очки!$A$2,I17,G17+OFFSET(Очки!$A$18,0,$C$43-1)-1)</f>
        <v>8.5</v>
      </c>
      <c r="P17" s="39">
        <f ca="1">IF(I17&lt;H17,OFFSET(Очки!$A$20,2+H17-I17,IF(G17=1,13-H17,10+G17)),0)</f>
        <v>4.2</v>
      </c>
      <c r="Q17" s="39"/>
      <c r="R17" s="90"/>
      <c r="S17" s="102">
        <f t="shared" ca="1" si="0"/>
        <v>17.600000000000001</v>
      </c>
    </row>
    <row r="18" spans="1:19" ht="15.75" hidden="1">
      <c r="A18" s="40">
        <f ca="1">RANK(S18,S$6:OFFSET(S$6,0,0,COUNTA(B$6:B$42)))</f>
        <v>12</v>
      </c>
      <c r="B18" s="32" t="s">
        <v>261</v>
      </c>
      <c r="C18" s="33"/>
      <c r="D18" s="42">
        <v>1</v>
      </c>
      <c r="E18" s="43">
        <v>4</v>
      </c>
      <c r="F18" s="44">
        <v>5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OFFSET(Очки!$A$2,F18,D18+OFFSET(Очки!$A$18,0,$C$43-1)-1)</f>
        <v>13</v>
      </c>
      <c r="L18" s="39">
        <f ca="1">IF(F18&lt;E18,OFFSET(Очки!$A$20,2+E18-F18,IF(D18=1,13-E18,10+D18)),0)</f>
        <v>0</v>
      </c>
      <c r="M18" s="39"/>
      <c r="N18" s="92">
        <v>-5</v>
      </c>
      <c r="O18" s="89">
        <f ca="1">OFFSET(Очки!$A$2,I18,G18+OFFSET(Очки!$A$18,0,$C$43-1)-1)</f>
        <v>15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</v>
      </c>
    </row>
    <row r="19" spans="1:19" ht="15.75">
      <c r="A19" s="40">
        <v>13</v>
      </c>
      <c r="B19" s="32" t="s">
        <v>74</v>
      </c>
      <c r="C19" s="33">
        <v>10</v>
      </c>
      <c r="D19" s="42">
        <v>1</v>
      </c>
      <c r="E19" s="43">
        <v>2</v>
      </c>
      <c r="F19" s="44">
        <v>8</v>
      </c>
      <c r="G19" s="45">
        <v>2</v>
      </c>
      <c r="H19" s="46">
        <v>5</v>
      </c>
      <c r="I19" s="43">
        <v>8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14</v>
      </c>
      <c r="B20" s="32" t="s">
        <v>100</v>
      </c>
      <c r="C20" s="33">
        <v>20</v>
      </c>
      <c r="D20" s="42">
        <v>1</v>
      </c>
      <c r="E20" s="43">
        <v>1</v>
      </c>
      <c r="F20" s="44">
        <v>10</v>
      </c>
      <c r="G20" s="45">
        <v>2</v>
      </c>
      <c r="H20" s="46">
        <v>1</v>
      </c>
      <c r="I20" s="43">
        <v>1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0</v>
      </c>
      <c r="M20" s="39"/>
      <c r="N20" s="92">
        <v>-6</v>
      </c>
      <c r="O20" s="89">
        <f ca="1">OFFSET(Очки!$A$2,I20,G20+OFFSET(Очки!$A$18,0,$C$43-1)-1)</f>
        <v>11.5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14</v>
      </c>
      <c r="B21" s="47" t="s">
        <v>268</v>
      </c>
      <c r="C21" s="33" t="s">
        <v>43</v>
      </c>
      <c r="D21" s="42">
        <v>2</v>
      </c>
      <c r="E21" s="43">
        <v>5</v>
      </c>
      <c r="F21" s="44">
        <v>8</v>
      </c>
      <c r="G21" s="45">
        <v>3</v>
      </c>
      <c r="H21" s="46">
        <v>9</v>
      </c>
      <c r="I21" s="43">
        <v>1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4</v>
      </c>
      <c r="Q21" s="39"/>
      <c r="R21" s="90"/>
      <c r="S21" s="102">
        <f t="shared" ca="1" si="0"/>
        <v>16</v>
      </c>
    </row>
    <row r="22" spans="1:19" ht="15.75">
      <c r="A22" s="40">
        <v>15</v>
      </c>
      <c r="B22" s="32" t="s">
        <v>260</v>
      </c>
      <c r="C22" s="33">
        <v>10</v>
      </c>
      <c r="D22" s="42">
        <v>2</v>
      </c>
      <c r="E22" s="43">
        <v>2</v>
      </c>
      <c r="F22" s="44">
        <v>10</v>
      </c>
      <c r="G22" s="45">
        <v>2</v>
      </c>
      <c r="H22" s="46">
        <v>3</v>
      </c>
      <c r="I22" s="43">
        <v>3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9.5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v>16</v>
      </c>
      <c r="B23" s="47" t="s">
        <v>241</v>
      </c>
      <c r="C23" s="33">
        <v>5</v>
      </c>
      <c r="D23" s="42">
        <v>2</v>
      </c>
      <c r="E23" s="43">
        <v>9</v>
      </c>
      <c r="F23" s="44">
        <v>7</v>
      </c>
      <c r="G23" s="45">
        <v>2</v>
      </c>
      <c r="H23" s="46">
        <v>9</v>
      </c>
      <c r="I23" s="43">
        <v>5</v>
      </c>
      <c r="J23" s="95"/>
      <c r="K23" s="89">
        <f ca="1">OFFSET(Очки!$A$2,F23,D23+OFFSET(Очки!$A$18,0,$C$43-1)-1)</f>
        <v>6.5</v>
      </c>
      <c r="L23" s="39">
        <f ca="1">IF(F23&lt;E23,OFFSET(Очки!$A$20,2+E23-F23,IF(D23=1,13-E23,10+D23)),0)</f>
        <v>1.4</v>
      </c>
      <c r="M23" s="39"/>
      <c r="N23" s="92">
        <v>-1</v>
      </c>
      <c r="O23" s="89">
        <f ca="1">OFFSET(Очки!$A$2,I23,G23+OFFSET(Очки!$A$18,0,$C$43-1)-1)</f>
        <v>7.5</v>
      </c>
      <c r="P23" s="39">
        <f ca="1">IF(I23&lt;H23,OFFSET(Очки!$A$20,2+H23-I23,IF(G23=1,13-H23,10+G23)),0)</f>
        <v>2.8</v>
      </c>
      <c r="Q23" s="39"/>
      <c r="R23" s="90">
        <v>-4</v>
      </c>
      <c r="S23" s="102">
        <f t="shared" ca="1" si="0"/>
        <v>13.2</v>
      </c>
    </row>
    <row r="24" spans="1:19" ht="15.75">
      <c r="A24" s="40">
        <v>17</v>
      </c>
      <c r="B24" s="32" t="s">
        <v>264</v>
      </c>
      <c r="C24" s="33">
        <v>5</v>
      </c>
      <c r="D24" s="42">
        <v>3</v>
      </c>
      <c r="E24" s="43">
        <v>5</v>
      </c>
      <c r="F24" s="44">
        <v>2</v>
      </c>
      <c r="G24" s="45">
        <v>3</v>
      </c>
      <c r="H24" s="46">
        <v>8</v>
      </c>
      <c r="I24" s="43">
        <v>4</v>
      </c>
      <c r="J24" s="95"/>
      <c r="K24" s="89">
        <f ca="1">OFFSET(Очки!$A$2,F24,D24+OFFSET(Очки!$A$18,0,$C$43-1)-1)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OFFSET(Очки!$A$2,I24,G24+OFFSET(Очки!$A$18,0,$C$43-1)-1)</f>
        <v>3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11.5</v>
      </c>
    </row>
    <row r="25" spans="1:19" ht="15.75">
      <c r="A25" s="40">
        <v>17</v>
      </c>
      <c r="B25" s="47" t="s">
        <v>256</v>
      </c>
      <c r="C25" s="33">
        <v>10</v>
      </c>
      <c r="D25" s="42">
        <v>3</v>
      </c>
      <c r="E25" s="43">
        <v>6</v>
      </c>
      <c r="F25" s="44">
        <v>3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OFFSET(Очки!$A$2,F25,D25+OFFSET(Очки!$A$18,0,$C$43-1)-1)</f>
        <v>4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OFFSET(Очки!$A$2,I25,G25+OFFSET(Очки!$A$18,0,$C$43-1)-1)</f>
        <v>4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11.5</v>
      </c>
    </row>
    <row r="26" spans="1:19" ht="15.75">
      <c r="A26" s="40">
        <v>17</v>
      </c>
      <c r="B26" s="133" t="s">
        <v>259</v>
      </c>
      <c r="C26" s="33"/>
      <c r="D26" s="42">
        <v>3</v>
      </c>
      <c r="E26" s="43">
        <v>1</v>
      </c>
      <c r="F26" s="44">
        <v>1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v>21</v>
      </c>
      <c r="B27" s="32" t="s">
        <v>253</v>
      </c>
      <c r="C27" s="33">
        <v>20</v>
      </c>
      <c r="D27" s="42">
        <v>3</v>
      </c>
      <c r="E27" s="43">
        <v>2</v>
      </c>
      <c r="F27" s="44">
        <v>4</v>
      </c>
      <c r="G27" s="45">
        <v>3</v>
      </c>
      <c r="H27" s="46">
        <v>4</v>
      </c>
      <c r="I27" s="43">
        <v>2</v>
      </c>
      <c r="J27" s="95"/>
      <c r="K27" s="89">
        <f ca="1">OFFSET(Очки!$A$2,F27,D27+OFFSET(Очки!$A$18,0,$C$43-1)-1)</f>
        <v>3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32" t="s">
        <v>262</v>
      </c>
      <c r="C28" s="33">
        <v>5</v>
      </c>
      <c r="D28" s="42">
        <v>2</v>
      </c>
      <c r="E28" s="43">
        <v>1</v>
      </c>
      <c r="F28" s="44">
        <v>5</v>
      </c>
      <c r="G28" s="45">
        <v>2</v>
      </c>
      <c r="H28" s="46">
        <v>2</v>
      </c>
      <c r="I28" s="43">
        <v>10</v>
      </c>
      <c r="J28" s="95"/>
      <c r="K28" s="89">
        <f ca="1">OFFSET(Очки!$A$2,F28,D28+OFFSET(Очки!$A$18,0,$C$43-1)-1)</f>
        <v>7.5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149" t="s">
        <v>266</v>
      </c>
      <c r="C29" s="33" t="s">
        <v>43</v>
      </c>
      <c r="D29" s="42">
        <v>3</v>
      </c>
      <c r="E29" s="43">
        <v>8</v>
      </c>
      <c r="F29" s="44">
        <v>7</v>
      </c>
      <c r="G29" s="45">
        <v>3</v>
      </c>
      <c r="H29" s="46">
        <v>1</v>
      </c>
      <c r="I29" s="43">
        <v>7</v>
      </c>
      <c r="J29" s="95"/>
      <c r="K29" s="89">
        <f ca="1">OFFSET(Очки!$A$2,F29,D29+OFFSET(Очки!$A$18,0,$C$43-1)-1)</f>
        <v>1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OFFSET(Очки!$A$2,I29,G29+OFFSET(Очки!$A$18,0,$C$43-1)-1)</f>
        <v>1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2.5</v>
      </c>
    </row>
    <row r="30" spans="1:19" ht="15.75">
      <c r="A30" s="40">
        <v>24</v>
      </c>
      <c r="B30" s="47" t="s">
        <v>265</v>
      </c>
      <c r="C30" s="33" t="s">
        <v>43</v>
      </c>
      <c r="D30" s="42">
        <v>3</v>
      </c>
      <c r="E30" s="43">
        <v>7</v>
      </c>
      <c r="F30" s="44">
        <v>8</v>
      </c>
      <c r="G30" s="45">
        <v>3</v>
      </c>
      <c r="H30" s="46">
        <v>3</v>
      </c>
      <c r="I30" s="43">
        <v>6</v>
      </c>
      <c r="J30" s="95"/>
      <c r="K30" s="89">
        <f ca="1">OFFSET(Очки!$A$2,F30,D30+OFFSET(Очки!$A$18,0,$C$43-1)-1)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>
      <c r="A31" s="40">
        <v>24</v>
      </c>
      <c r="B31" s="133" t="s">
        <v>267</v>
      </c>
      <c r="C31" s="33" t="s">
        <v>43</v>
      </c>
      <c r="D31" s="42">
        <v>3</v>
      </c>
      <c r="E31" s="43">
        <v>3</v>
      </c>
      <c r="F31" s="44">
        <v>6</v>
      </c>
      <c r="G31" s="45">
        <v>3</v>
      </c>
      <c r="H31" s="46">
        <v>5</v>
      </c>
      <c r="I31" s="43">
        <v>8</v>
      </c>
      <c r="J31" s="95"/>
      <c r="K31" s="89">
        <f ca="1">OFFSET(Очки!$A$2,F31,D31+OFFSET(Очки!$A$18,0,$C$43-1)-1)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26</v>
      </c>
      <c r="B32" s="47" t="s">
        <v>258</v>
      </c>
      <c r="C32" s="33" t="s">
        <v>43</v>
      </c>
      <c r="D32" s="42">
        <v>3</v>
      </c>
      <c r="E32" s="43">
        <v>10</v>
      </c>
      <c r="F32" s="44">
        <v>10</v>
      </c>
      <c r="G32" s="45">
        <v>3</v>
      </c>
      <c r="H32" s="46">
        <v>10</v>
      </c>
      <c r="I32" s="43">
        <v>9</v>
      </c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0.5</v>
      </c>
    </row>
    <row r="33" spans="1:19" ht="15.75">
      <c r="A33" s="40">
        <v>26</v>
      </c>
      <c r="B33" s="47" t="s">
        <v>255</v>
      </c>
      <c r="C33" s="33">
        <v>20</v>
      </c>
      <c r="D33" s="42">
        <v>2</v>
      </c>
      <c r="E33" s="43">
        <v>3</v>
      </c>
      <c r="F33" s="44">
        <v>4</v>
      </c>
      <c r="G33" s="45">
        <v>2</v>
      </c>
      <c r="H33" s="46">
        <v>6</v>
      </c>
      <c r="I33" s="43">
        <v>6</v>
      </c>
      <c r="J33" s="95"/>
      <c r="K33" s="89">
        <f ca="1">OFFSET(Очки!$A$2,F33,D33+OFFSET(Очки!$A$18,0,$C$43-1)-1)</f>
        <v>8.5</v>
      </c>
      <c r="L33" s="39">
        <f ca="1">IF(F33&lt;E33,OFFSET(Очки!$A$20,2+E33-F33,IF(D33=1,13-E33,10+D33)),0)</f>
        <v>0</v>
      </c>
      <c r="M33" s="39"/>
      <c r="N33" s="92">
        <f>-4-1</f>
        <v>-5</v>
      </c>
      <c r="O33" s="89">
        <f ca="1">OFFSET(Очки!$A$2,I33,G33+OFFSET(Очки!$A$18,0,$C$43-1)-1)</f>
        <v>7</v>
      </c>
      <c r="P33" s="39">
        <f ca="1">IF(I33&lt;H33,OFFSET(Очки!$A$20,2+H33-I33,IF(G33=1,13-H33,10+G33)),0)</f>
        <v>0</v>
      </c>
      <c r="Q33" s="39"/>
      <c r="R33" s="90">
        <f>-6-4</f>
        <v>-10</v>
      </c>
      <c r="S33" s="102">
        <f t="shared" ca="1" si="0"/>
        <v>0.5</v>
      </c>
    </row>
    <row r="34" spans="1:19" ht="15.75">
      <c r="A34" s="40">
        <v>28</v>
      </c>
      <c r="B34" s="47" t="s">
        <v>222</v>
      </c>
      <c r="C34" s="33">
        <v>20</v>
      </c>
      <c r="D34" s="42">
        <v>3</v>
      </c>
      <c r="E34" s="43">
        <v>4</v>
      </c>
      <c r="F34" s="44">
        <v>5</v>
      </c>
      <c r="G34" s="45">
        <v>3</v>
      </c>
      <c r="H34" s="46">
        <v>5</v>
      </c>
      <c r="I34" s="43">
        <v>5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>
        <v>-4</v>
      </c>
      <c r="O34" s="89">
        <f ca="1">OFFSET(Очки!$A$2,I34,G34+OFFSET(Очки!$A$18,0,$C$43-1)-1)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28</v>
      </c>
      <c r="B35" s="32" t="s">
        <v>263</v>
      </c>
      <c r="C35" s="33"/>
      <c r="D35" s="42">
        <v>3</v>
      </c>
      <c r="E35" s="43">
        <v>9</v>
      </c>
      <c r="F35" s="44">
        <v>9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RANK(S36,S$6:OFFSET(S$6,0,0,COUNTA(B$6:B$42)))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RANK(S37,S$6:OFFSET(S$6,0,0,COUNTA(B$6:B$42)))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RANK(S38,S$6:OFFSET(S$6,0,0,COUNTA(B$6:B$42)))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RANK(S39,S$6:OFFSET(S$6,0,0,COUNTA(B$6:B$42)))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RANK(S40,S$6:OFFSET(S$6,0,0,COUNTA(B$6:B$42)))</f>
        <v>29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RANK(S41,S$6:OFFSET(S$6,0,0,COUNTA(B$6:B$42)))</f>
        <v>29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>
        <f ca="1">RANK(S42,S$6:OFFSET(S$6,0,0,COUNTA(B$6:B$42)))</f>
        <v>29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6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270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85" t="s">
        <v>210</v>
      </c>
      <c r="C6" s="100">
        <v>2.5</v>
      </c>
      <c r="D6" s="34">
        <v>1</v>
      </c>
      <c r="E6" s="35">
        <v>10</v>
      </c>
      <c r="F6" s="36">
        <v>8</v>
      </c>
      <c r="G6" s="37">
        <v>1</v>
      </c>
      <c r="H6" s="38">
        <v>9</v>
      </c>
      <c r="I6" s="35">
        <v>6</v>
      </c>
      <c r="J6" s="94">
        <v>2.5</v>
      </c>
      <c r="K6" s="86">
        <f ca="1">OFFSET(Очки!$A$2,F6,D6+OFFSET(Очки!$A$18,0,$C$43-1)-1)</f>
        <v>9.5</v>
      </c>
      <c r="L6" s="87">
        <f ca="1">IF(F6&lt;E6,OFFSET(Очки!$A$20,2+E6-F6,IF(D6=1,13-E6,10+D6)),0)</f>
        <v>2.4</v>
      </c>
      <c r="M6" s="87">
        <v>2</v>
      </c>
      <c r="N6" s="91"/>
      <c r="O6" s="86">
        <f ca="1">OFFSET(Очки!$A$2,I6,G6+OFFSET(Очки!$A$18,0,$C$43-1)-1)</f>
        <v>10.5</v>
      </c>
      <c r="P6" s="87">
        <f ca="1">IF(I6&lt;H6,OFFSET(Очки!$A$20,2+H6-I6,IF(G6=1,13-H6,10+G6)),0)</f>
        <v>3.5</v>
      </c>
      <c r="Q6" s="87">
        <v>2</v>
      </c>
      <c r="R6" s="88"/>
      <c r="S6" s="101">
        <f t="shared" ref="S6:S24" ca="1" si="0">SUM(J6:R6)</f>
        <v>32.4</v>
      </c>
    </row>
    <row r="7" spans="1:19" ht="15.75">
      <c r="A7" s="40">
        <f ca="1">RANK(S7,S$6:OFFSET(S$6,0,0,COUNTA(B$6:B$42)))</f>
        <v>2</v>
      </c>
      <c r="B7" s="32" t="s">
        <v>274</v>
      </c>
      <c r="C7" s="33">
        <v>7.5</v>
      </c>
      <c r="D7" s="42">
        <v>1</v>
      </c>
      <c r="E7" s="43">
        <v>5</v>
      </c>
      <c r="F7" s="44">
        <v>9</v>
      </c>
      <c r="G7" s="45">
        <v>1</v>
      </c>
      <c r="H7" s="46">
        <v>7</v>
      </c>
      <c r="I7" s="43">
        <v>3</v>
      </c>
      <c r="J7" s="95"/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28.3</v>
      </c>
    </row>
    <row r="8" spans="1:19" ht="15.75">
      <c r="A8" s="40">
        <f ca="1">RANK(S8,S$6:OFFSET(S$6,0,0,COUNTA(B$6:B$42)))</f>
        <v>3</v>
      </c>
      <c r="B8" s="48" t="s">
        <v>87</v>
      </c>
      <c r="C8" s="33" t="s">
        <v>43</v>
      </c>
      <c r="D8" s="42">
        <v>1</v>
      </c>
      <c r="E8" s="43">
        <v>9</v>
      </c>
      <c r="F8" s="44">
        <v>9</v>
      </c>
      <c r="G8" s="45">
        <v>1</v>
      </c>
      <c r="H8" s="46">
        <v>2</v>
      </c>
      <c r="I8" s="43">
        <v>1</v>
      </c>
      <c r="J8" s="95">
        <v>2</v>
      </c>
      <c r="K8" s="89">
        <f ca="1">OFFSET(Очки!$A$2,F8,D8+OFFSET(Очки!$A$18,0,$C$43-1)-1)</f>
        <v>9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OFFSET(Очки!$A$2,I8,G8+OFFSET(Очки!$A$18,0,$C$43-1)-1)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27.2</v>
      </c>
    </row>
    <row r="9" spans="1:19" ht="15.75">
      <c r="A9" s="40">
        <f ca="1">RANK(S9,S$6:OFFSET(S$6,0,0,COUNTA(B$6:B$42)))</f>
        <v>4</v>
      </c>
      <c r="B9" s="47" t="s">
        <v>254</v>
      </c>
      <c r="C9" s="33">
        <v>7.5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</v>
      </c>
    </row>
    <row r="10" spans="1:19" ht="15.75">
      <c r="A10" s="40">
        <f ca="1">RANK(S10,S$6:OFFSET(S$6,0,0,COUNTA(B$6:B$42)))</f>
        <v>5</v>
      </c>
      <c r="B10" s="48" t="s">
        <v>54</v>
      </c>
      <c r="C10" s="33" t="s">
        <v>43</v>
      </c>
      <c r="D10" s="42">
        <v>1</v>
      </c>
      <c r="E10" s="43">
        <v>3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7.5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RANK(S11,S$6:OFFSET(S$6,0,0,COUNTA(B$6:B$42)))</f>
        <v>6</v>
      </c>
      <c r="B11" s="32" t="s">
        <v>275</v>
      </c>
      <c r="C11" s="33">
        <v>10</v>
      </c>
      <c r="D11" s="42">
        <v>1</v>
      </c>
      <c r="E11" s="43">
        <v>2</v>
      </c>
      <c r="F11" s="44">
        <v>3</v>
      </c>
      <c r="G11" s="45">
        <v>2</v>
      </c>
      <c r="H11" s="46">
        <v>6</v>
      </c>
      <c r="I11" s="43">
        <v>2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8.5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RANK(S12,S$6:OFFSET(S$6,0,0,COUNTA(B$6:B$42)))</f>
        <v>7</v>
      </c>
      <c r="B12" s="32" t="s">
        <v>100</v>
      </c>
      <c r="C12" s="33">
        <v>20</v>
      </c>
      <c r="D12" s="42">
        <v>2</v>
      </c>
      <c r="E12" s="43">
        <v>4</v>
      </c>
      <c r="F12" s="44">
        <v>1</v>
      </c>
      <c r="G12" s="45">
        <v>2</v>
      </c>
      <c r="H12" s="46">
        <v>4</v>
      </c>
      <c r="I12" s="43">
        <v>1</v>
      </c>
      <c r="J12" s="95"/>
      <c r="K12" s="89">
        <f ca="1">OFFSET(Очки!$A$2,F12,D12+OFFSET(Очки!$A$18,0,$C$43-1)-1)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23.200000000000003</v>
      </c>
    </row>
    <row r="13" spans="1:19" ht="15.75" hidden="1">
      <c r="A13" s="40">
        <f ca="1">RANK(S13,S$6:OFFSET(S$6,0,0,COUNTA(B$6:B$42)))</f>
        <v>8</v>
      </c>
      <c r="B13" s="32" t="s">
        <v>277</v>
      </c>
      <c r="C13" s="33"/>
      <c r="D13" s="42">
        <v>1</v>
      </c>
      <c r="E13" s="43">
        <v>8</v>
      </c>
      <c r="F13" s="44">
        <v>5</v>
      </c>
      <c r="G13" s="45">
        <v>1</v>
      </c>
      <c r="H13" s="46">
        <v>10</v>
      </c>
      <c r="I13" s="43">
        <v>6</v>
      </c>
      <c r="J13" s="95">
        <v>1.5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3.3</v>
      </c>
      <c r="M13" s="39">
        <v>2.5</v>
      </c>
      <c r="N13" s="92">
        <v>-5</v>
      </c>
      <c r="O13" s="89">
        <f ca="1">OFFSET(Очки!$A$2,I13,G13+OFFSET(Очки!$A$18,0,$C$43-1)-1)</f>
        <v>10.5</v>
      </c>
      <c r="P13" s="39">
        <f ca="1">IF(I13&lt;H13,OFFSET(Очки!$A$20,2+H13-I13,IF(G13=1,13-H13,10+G13)),0)</f>
        <v>4.6999999999999993</v>
      </c>
      <c r="Q13" s="39">
        <v>2.5</v>
      </c>
      <c r="R13" s="90">
        <f>-5-4</f>
        <v>-9</v>
      </c>
      <c r="S13" s="102">
        <f t="shared" ca="1" si="0"/>
        <v>22</v>
      </c>
    </row>
    <row r="14" spans="1:19" ht="15.75">
      <c r="A14" s="40">
        <v>8</v>
      </c>
      <c r="B14" s="32" t="s">
        <v>278</v>
      </c>
      <c r="C14" s="33"/>
      <c r="D14" s="42">
        <v>2</v>
      </c>
      <c r="E14" s="43">
        <v>8</v>
      </c>
      <c r="F14" s="44">
        <v>2</v>
      </c>
      <c r="G14" s="45">
        <v>1</v>
      </c>
      <c r="H14" s="46">
        <v>3</v>
      </c>
      <c r="I14" s="43">
        <v>4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4.2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20.7</v>
      </c>
    </row>
    <row r="15" spans="1:19" ht="15.75">
      <c r="A15" s="40">
        <v>9</v>
      </c>
      <c r="B15" s="47" t="s">
        <v>271</v>
      </c>
      <c r="C15" s="33" t="s">
        <v>43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9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10</v>
      </c>
      <c r="B16" s="47" t="s">
        <v>276</v>
      </c>
      <c r="C16" s="33" t="s">
        <v>43</v>
      </c>
      <c r="D16" s="42">
        <v>2</v>
      </c>
      <c r="E16" s="43">
        <v>9</v>
      </c>
      <c r="F16" s="44">
        <v>4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6.5</v>
      </c>
      <c r="L16" s="39">
        <f ca="1">IF(F16&lt;E16,OFFSET(Очки!$A$20,2+E16-F16,IF(D16=1,13-E16,10+D16)),0)</f>
        <v>3.5</v>
      </c>
      <c r="M16" s="39"/>
      <c r="N16" s="92">
        <v>-4</v>
      </c>
      <c r="O16" s="89">
        <f ca="1">OFFSET(Очки!$A$2,I16,G16+OFFSET(Очки!$A$18,0,$C$43-1)-1)</f>
        <v>14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v>11</v>
      </c>
      <c r="B17" s="48" t="s">
        <v>203</v>
      </c>
      <c r="C17" s="33" t="s">
        <v>43</v>
      </c>
      <c r="D17" s="42">
        <v>1</v>
      </c>
      <c r="E17" s="43">
        <v>4</v>
      </c>
      <c r="F17" s="44">
        <v>5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OFFSET(Очки!$A$2,F17,D17+OFFSET(Очки!$A$18,0,$C$43-1)-1)</f>
        <v>11</v>
      </c>
      <c r="L17" s="39">
        <f ca="1">IF(F17&lt;E17,OFFSET(Очки!$A$20,2+E17-F17,IF(D17=1,13-E17,10+D17)),0)</f>
        <v>0</v>
      </c>
      <c r="M17" s="39"/>
      <c r="N17" s="92">
        <v>-5</v>
      </c>
      <c r="O17" s="89">
        <f ca="1">OFFSET(Очки!$A$2,I17,G17+OFFSET(Очки!$A$18,0,$C$43-1)-1)</f>
        <v>9.5</v>
      </c>
      <c r="P17" s="39">
        <f ca="1">IF(I17&lt;H17,OFFSET(Очки!$A$20,2+H17-I17,IF(G17=1,13-H17,10+G17)),0)</f>
        <v>0</v>
      </c>
      <c r="Q17" s="39">
        <v>1</v>
      </c>
      <c r="R17" s="90"/>
      <c r="S17" s="102">
        <f t="shared" ca="1" si="0"/>
        <v>16.5</v>
      </c>
    </row>
    <row r="18" spans="1:19" ht="15.75">
      <c r="A18" s="40">
        <v>12</v>
      </c>
      <c r="B18" s="48" t="s">
        <v>88</v>
      </c>
      <c r="C18" s="33">
        <v>10</v>
      </c>
      <c r="D18" s="42">
        <v>1</v>
      </c>
      <c r="E18" s="43">
        <v>6</v>
      </c>
      <c r="F18" s="44">
        <v>3</v>
      </c>
      <c r="G18" s="45">
        <v>1</v>
      </c>
      <c r="H18" s="46">
        <v>8</v>
      </c>
      <c r="I18" s="43">
        <v>10</v>
      </c>
      <c r="J18" s="95">
        <v>0.5</v>
      </c>
      <c r="K18" s="89">
        <f ca="1">OFFSET(Очки!$A$2,F18,D18+OFFSET(Очки!$A$18,0,$C$43-1)-1)</f>
        <v>13</v>
      </c>
      <c r="L18" s="39">
        <f ca="1">IF(F18&lt;E18,OFFSET(Очки!$A$20,2+E18-F18,IF(D18=1,13-E18,10+D18)),0)</f>
        <v>2.7</v>
      </c>
      <c r="M18" s="39">
        <v>1.5</v>
      </c>
      <c r="N18" s="92">
        <v>-7</v>
      </c>
      <c r="O18" s="89">
        <f ca="1">OFFSET(Очки!$A$2,I18,G18+OFFSET(Очки!$A$18,0,$C$43-1)-1)</f>
        <v>8.5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14.2</v>
      </c>
    </row>
    <row r="19" spans="1:19" ht="15.75">
      <c r="A19" s="40">
        <v>13</v>
      </c>
      <c r="B19" s="41" t="s">
        <v>269</v>
      </c>
      <c r="C19" s="33">
        <v>10</v>
      </c>
      <c r="D19" s="42">
        <v>2</v>
      </c>
      <c r="E19" s="43">
        <v>6</v>
      </c>
      <c r="F19" s="44">
        <v>4</v>
      </c>
      <c r="G19" s="45">
        <v>2</v>
      </c>
      <c r="H19" s="46">
        <v>9</v>
      </c>
      <c r="I19" s="43">
        <v>7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OFFSET(Очки!$A$2,I19,G19+OFFSET(Очки!$A$18,0,$C$43-1)-1)</f>
        <v>4.5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13.8</v>
      </c>
    </row>
    <row r="20" spans="1:19" ht="15.75">
      <c r="A20" s="40">
        <v>14</v>
      </c>
      <c r="B20" s="32" t="s">
        <v>279</v>
      </c>
      <c r="C20" s="33">
        <v>20</v>
      </c>
      <c r="D20" s="42">
        <v>2</v>
      </c>
      <c r="E20" s="43">
        <v>7</v>
      </c>
      <c r="F20" s="44">
        <v>3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OFFSET(Очки!$A$2,F20,D20+OFFSET(Очки!$A$18,0,$C$43-1)-1)</f>
        <v>7.5</v>
      </c>
      <c r="L20" s="39">
        <f ca="1">IF(F20&lt;E20,OFFSET(Очки!$A$20,2+E20-F20,IF(D20=1,13-E20,10+D20)),0)</f>
        <v>2.8</v>
      </c>
      <c r="M20" s="39"/>
      <c r="N20" s="92">
        <v>-8</v>
      </c>
      <c r="O20" s="89">
        <f ca="1">OFFSET(Очки!$A$2,I20,G20+OFFSET(Очки!$A$18,0,$C$43-1)-1)</f>
        <v>6.5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11.600000000000001</v>
      </c>
    </row>
    <row r="21" spans="1:19" ht="15.75">
      <c r="A21" s="40">
        <v>15</v>
      </c>
      <c r="B21" s="32" t="s">
        <v>281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</v>
      </c>
    </row>
    <row r="22" spans="1:19" ht="15.75">
      <c r="A22" s="40">
        <v>16</v>
      </c>
      <c r="B22" s="32" t="s">
        <v>167</v>
      </c>
      <c r="C22" s="33">
        <v>10</v>
      </c>
      <c r="D22" s="42">
        <v>2</v>
      </c>
      <c r="E22" s="43">
        <v>3</v>
      </c>
      <c r="F22" s="44">
        <v>7</v>
      </c>
      <c r="G22" s="45">
        <v>2</v>
      </c>
      <c r="H22" s="46">
        <v>2</v>
      </c>
      <c r="I22" s="43">
        <v>6</v>
      </c>
      <c r="J22" s="95"/>
      <c r="K22" s="89">
        <f ca="1">OFFSET(Очки!$A$2,F22,D22+OFFSET(Очки!$A$18,0,$C$43-1)-1)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47" t="s">
        <v>280</v>
      </c>
      <c r="C23" s="33" t="s">
        <v>43</v>
      </c>
      <c r="D23" s="42">
        <v>2</v>
      </c>
      <c r="E23" s="43">
        <v>2</v>
      </c>
      <c r="F23" s="44">
        <v>7</v>
      </c>
      <c r="G23" s="45">
        <v>2</v>
      </c>
      <c r="H23" s="46">
        <v>3</v>
      </c>
      <c r="I23" s="43">
        <v>8</v>
      </c>
      <c r="J23" s="95"/>
      <c r="K23" s="89">
        <f ca="1">OFFSET(Очки!$A$2,F23,D23+OFFSET(Очки!$A$18,0,$C$43-1)-1)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18</v>
      </c>
      <c r="B24" s="32" t="s">
        <v>273</v>
      </c>
      <c r="C24" s="33"/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OFFSET(Очки!$A$2,F24,D24+OFFSET(Очки!$A$18,0,$C$43-1)-1)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42" ca="1" si="1">SUM(J25:R25)</f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4">
    <sortCondition descending="1" ref="S6:S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5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5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282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 hidden="1">
      <c r="A6" s="31">
        <f ca="1">RANK(S6,S$6:OFFSET(S$6,0,0,COUNTA(B$6:B$42)))</f>
        <v>1</v>
      </c>
      <c r="B6" s="150" t="s">
        <v>283</v>
      </c>
      <c r="C6" s="100" t="s">
        <v>43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1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17</v>
      </c>
      <c r="P6" s="87">
        <f ca="1">IF(I6&lt;H6,OFFSET(Очки!$A$20,2+H6-I6,IF(G6=1,13-H6,10+G6)),0)</f>
        <v>8.7999999999999989</v>
      </c>
      <c r="Q6" s="87">
        <v>2</v>
      </c>
      <c r="R6" s="88">
        <v>-5</v>
      </c>
      <c r="S6" s="101">
        <f t="shared" ref="S6:S34" ca="1" si="0">SUM(J6:R6)</f>
        <v>42.699999999999996</v>
      </c>
    </row>
    <row r="7" spans="1:19" ht="15.75" hidden="1">
      <c r="A7" s="40">
        <f ca="1">RANK(S7,S$6:OFFSET(S$6,0,0,COUNTA(B$6:B$42)))</f>
        <v>2</v>
      </c>
      <c r="B7" s="148" t="s">
        <v>220</v>
      </c>
      <c r="C7" s="33">
        <v>7.5</v>
      </c>
      <c r="D7" s="42">
        <v>1</v>
      </c>
      <c r="E7" s="43">
        <v>10</v>
      </c>
      <c r="F7" s="44">
        <v>7</v>
      </c>
      <c r="G7" s="45">
        <v>2</v>
      </c>
      <c r="H7" s="46">
        <v>9</v>
      </c>
      <c r="I7" s="43">
        <v>2</v>
      </c>
      <c r="J7" s="95">
        <v>2.5</v>
      </c>
      <c r="K7" s="89">
        <f ca="1">OFFSET(Очки!$A$2,F7,D7+OFFSET(Очки!$A$18,0,$C$43-1)-1)</f>
        <v>12</v>
      </c>
      <c r="L7" s="39">
        <f ca="1">IF(F7&lt;E7,OFFSET(Очки!$A$20,2+E7-F7,IF(D7=1,13-E7,10+D7)),0)</f>
        <v>3.5999999999999996</v>
      </c>
      <c r="M7" s="39"/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4.9000000000000004</v>
      </c>
      <c r="Q7" s="39">
        <v>1</v>
      </c>
      <c r="R7" s="90"/>
      <c r="S7" s="102">
        <f t="shared" ca="1" si="0"/>
        <v>34.5</v>
      </c>
    </row>
    <row r="8" spans="1:19" ht="15.75">
      <c r="A8" s="40">
        <v>1</v>
      </c>
      <c r="B8" s="48" t="s">
        <v>210</v>
      </c>
      <c r="C8" s="33">
        <v>2.5</v>
      </c>
      <c r="D8" s="42">
        <v>1</v>
      </c>
      <c r="E8" s="43">
        <v>7</v>
      </c>
      <c r="F8" s="44">
        <v>9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OFFSET(Очки!$A$2,F8,D8+OFFSET(Очки!$A$18,0,$C$43-1)-1)</f>
        <v>11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OFFSET(Очки!$A$2,I8,G8+OFFSET(Очки!$A$18,0,$C$43-1)-1)</f>
        <v>12.5</v>
      </c>
      <c r="P8" s="39">
        <f ca="1">IF(I8&lt;H8,OFFSET(Очки!$A$20,2+H8-I8,IF(G8=1,13-H8,10+G8)),0)</f>
        <v>2.2999999999999998</v>
      </c>
      <c r="Q8" s="39">
        <v>2.5</v>
      </c>
      <c r="R8" s="90"/>
      <c r="S8" s="102">
        <f t="shared" ca="1" si="0"/>
        <v>30.8</v>
      </c>
    </row>
    <row r="9" spans="1:19" ht="15.75">
      <c r="A9" s="40">
        <v>2</v>
      </c>
      <c r="B9" s="32" t="s">
        <v>274</v>
      </c>
      <c r="C9" s="33"/>
      <c r="D9" s="42">
        <v>1</v>
      </c>
      <c r="E9" s="43">
        <v>2</v>
      </c>
      <c r="F9" s="44">
        <v>1</v>
      </c>
      <c r="G9" s="45">
        <v>1</v>
      </c>
      <c r="H9" s="46">
        <v>7</v>
      </c>
      <c r="I9" s="43">
        <v>8</v>
      </c>
      <c r="J9" s="95"/>
      <c r="K9" s="89">
        <f ca="1">OFFSET(Очки!$A$2,F9,D9+OFFSET(Очки!$A$18,0,$C$43-1)-1)</f>
        <v>17</v>
      </c>
      <c r="L9" s="39">
        <f ca="1">IF(F9&lt;E9,OFFSET(Очки!$A$20,2+E9-F9,IF(D9=1,13-E9,10+D9)),0)</f>
        <v>0.7</v>
      </c>
      <c r="M9" s="39">
        <v>1</v>
      </c>
      <c r="N9" s="92"/>
      <c r="O9" s="89">
        <f ca="1">OFFSET(Очки!$A$2,I9,G9+OFFSET(Очки!$A$18,0,$C$43-1)-1)</f>
        <v>11.5</v>
      </c>
      <c r="P9" s="39">
        <f ca="1">IF(I9&lt;H9,OFFSET(Очки!$A$20,2+H9-I9,IF(G9=1,13-H9,10+G9)),0)</f>
        <v>0</v>
      </c>
      <c r="Q9" s="39">
        <v>0.5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RANK(S10,S$6:OFFSET(S$6,0,0,COUNTA(B$6:B$42)))</f>
        <v>5</v>
      </c>
      <c r="B10" s="148" t="s">
        <v>106</v>
      </c>
      <c r="C10" s="33" t="s">
        <v>43</v>
      </c>
      <c r="D10" s="42">
        <v>2</v>
      </c>
      <c r="E10" s="43">
        <v>8</v>
      </c>
      <c r="F10" s="44">
        <v>2</v>
      </c>
      <c r="G10" s="45">
        <v>1</v>
      </c>
      <c r="H10" s="46">
        <v>5</v>
      </c>
      <c r="I10" s="43">
        <v>2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4.2</v>
      </c>
      <c r="M10" s="39"/>
      <c r="N10" s="92"/>
      <c r="O10" s="89">
        <f ca="1">OFFSET(Очки!$A$2,I10,G10+OFFSET(Очки!$A$18,0,$C$43-1)-1)</f>
        <v>16</v>
      </c>
      <c r="P10" s="39">
        <f ca="1">IF(I10&lt;H10,OFFSET(Очки!$A$20,2+H10-I10,IF(G10=1,13-H10,10+G10)),0)</f>
        <v>2.4000000000000004</v>
      </c>
      <c r="Q10" s="39">
        <v>1.5</v>
      </c>
      <c r="R10" s="90">
        <v>-4</v>
      </c>
      <c r="S10" s="102">
        <f t="shared" ca="1" si="0"/>
        <v>30.6</v>
      </c>
    </row>
    <row r="11" spans="1:19" ht="15.75">
      <c r="A11" s="40">
        <v>3</v>
      </c>
      <c r="B11" s="32" t="s">
        <v>278</v>
      </c>
      <c r="C11" s="33"/>
      <c r="D11" s="42">
        <v>1</v>
      </c>
      <c r="E11" s="43">
        <v>4</v>
      </c>
      <c r="F11" s="44">
        <v>1</v>
      </c>
      <c r="G11" s="45">
        <v>1</v>
      </c>
      <c r="H11" s="46">
        <v>9</v>
      </c>
      <c r="I11" s="43">
        <v>6</v>
      </c>
      <c r="J11" s="95"/>
      <c r="K11" s="89">
        <f ca="1">OFFSET(Очки!$A$2,F11,D11+OFFSET(Очки!$A$18,0,$C$43-1)-1)</f>
        <v>17</v>
      </c>
      <c r="L11" s="39">
        <f ca="1">IF(F11&lt;E11,OFFSET(Очки!$A$20,2+E11-F11,IF(D11=1,13-E11,10+D11)),0)</f>
        <v>2.2000000000000002</v>
      </c>
      <c r="M11" s="39">
        <v>2</v>
      </c>
      <c r="N11" s="92">
        <v>-4</v>
      </c>
      <c r="O11" s="89">
        <f ca="1">OFFSET(Очки!$A$2,I11,G11+OFFSET(Очки!$A$18,0,$C$43-1)-1)</f>
        <v>12.5</v>
      </c>
      <c r="P11" s="39">
        <f ca="1">IF(I11&lt;H11,OFFSET(Очки!$A$20,2+H11-I11,IF(G11=1,13-H11,10+G11)),0)</f>
        <v>3.5</v>
      </c>
      <c r="Q11" s="39"/>
      <c r="R11" s="90">
        <v>-4</v>
      </c>
      <c r="S11" s="102">
        <f t="shared" ca="1" si="0"/>
        <v>29.200000000000003</v>
      </c>
    </row>
    <row r="12" spans="1:19" ht="15.75">
      <c r="A12" s="40">
        <v>4</v>
      </c>
      <c r="B12" s="32" t="s">
        <v>203</v>
      </c>
      <c r="C12" s="33" t="s">
        <v>43</v>
      </c>
      <c r="D12" s="42">
        <v>2</v>
      </c>
      <c r="E12" s="43">
        <v>10</v>
      </c>
      <c r="F12" s="44">
        <v>1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OFFSET(Очки!$A$2,F12,D12+OFFSET(Очки!$A$18,0,$C$43-1)-1)</f>
        <v>11.5</v>
      </c>
      <c r="L12" s="39">
        <f ca="1">IF(F12&lt;E12,OFFSET(Очки!$A$20,2+E12-F12,IF(D12=1,13-E12,10+D12)),0)</f>
        <v>6.3</v>
      </c>
      <c r="M12" s="39"/>
      <c r="N12" s="92">
        <v>-5</v>
      </c>
      <c r="O12" s="89">
        <f ca="1">OFFSET(Очки!$A$2,I12,G12+OFFSET(Очки!$A$18,0,$C$43-1)-1)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26.8</v>
      </c>
    </row>
    <row r="13" spans="1:19" ht="15.75">
      <c r="A13" s="40">
        <v>5</v>
      </c>
      <c r="B13" s="47" t="s">
        <v>88</v>
      </c>
      <c r="C13" s="33">
        <v>10</v>
      </c>
      <c r="D13" s="42">
        <v>1</v>
      </c>
      <c r="E13" s="43">
        <v>1</v>
      </c>
      <c r="F13" s="44">
        <v>3</v>
      </c>
      <c r="G13" s="45">
        <v>2</v>
      </c>
      <c r="H13" s="46">
        <v>8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7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23.4</v>
      </c>
    </row>
    <row r="14" spans="1:19" ht="15.75">
      <c r="A14" s="40">
        <v>6</v>
      </c>
      <c r="B14" s="47" t="s">
        <v>54</v>
      </c>
      <c r="C14" s="33" t="s">
        <v>43</v>
      </c>
      <c r="D14" s="42">
        <v>1</v>
      </c>
      <c r="E14" s="43">
        <v>3</v>
      </c>
      <c r="F14" s="44">
        <v>3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OFFSET(Очки!$A$2,F14,D14+OFFSET(Очки!$A$18,0,$C$43-1)-1)</f>
        <v>15</v>
      </c>
      <c r="L14" s="39">
        <f ca="1">IF(F14&lt;E14,OFFSET(Очки!$A$20,2+E14-F14,IF(D14=1,13-E14,10+D14)),0)</f>
        <v>0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47" t="s">
        <v>290</v>
      </c>
      <c r="C15" s="33">
        <v>7.5</v>
      </c>
      <c r="D15" s="42">
        <v>1</v>
      </c>
      <c r="E15" s="43">
        <v>8</v>
      </c>
      <c r="F15" s="44">
        <v>10</v>
      </c>
      <c r="G15" s="45">
        <v>1</v>
      </c>
      <c r="H15" s="46">
        <v>6</v>
      </c>
      <c r="I15" s="43">
        <v>5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13</v>
      </c>
      <c r="P15" s="39">
        <f ca="1">IF(I15&lt;H15,OFFSET(Очки!$A$20,2+H15-I15,IF(G15=1,13-H15,10+G15)),0)</f>
        <v>1</v>
      </c>
      <c r="Q15" s="39"/>
      <c r="R15" s="90">
        <v>-4</v>
      </c>
      <c r="S15" s="102">
        <f t="shared" ca="1" si="0"/>
        <v>22.5</v>
      </c>
    </row>
    <row r="16" spans="1:19" ht="15.75">
      <c r="A16" s="40">
        <v>8</v>
      </c>
      <c r="B16" s="32" t="s">
        <v>276</v>
      </c>
      <c r="C16" s="33">
        <v>5</v>
      </c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v>9</v>
      </c>
      <c r="B17" s="48" t="s">
        <v>271</v>
      </c>
      <c r="C17" s="33" t="s">
        <v>43</v>
      </c>
      <c r="D17" s="42">
        <v>2</v>
      </c>
      <c r="E17" s="43">
        <v>6</v>
      </c>
      <c r="F17" s="44">
        <v>6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19.899999999999999</v>
      </c>
    </row>
    <row r="18" spans="1:19" ht="15.75">
      <c r="A18" s="40">
        <v>10</v>
      </c>
      <c r="B18" s="47" t="s">
        <v>87</v>
      </c>
      <c r="C18" s="33" t="s">
        <v>43</v>
      </c>
      <c r="D18" s="42">
        <v>1</v>
      </c>
      <c r="E18" s="43">
        <v>6</v>
      </c>
      <c r="F18" s="44">
        <v>6</v>
      </c>
      <c r="G18" s="45">
        <v>1</v>
      </c>
      <c r="H18" s="46">
        <v>3</v>
      </c>
      <c r="I18" s="43">
        <v>10</v>
      </c>
      <c r="J18" s="95">
        <v>0.5</v>
      </c>
      <c r="K18" s="89">
        <f ca="1">OFFSET(Очки!$A$2,F18,D18+OFFSET(Очки!$A$18,0,$C$43-1)-1)</f>
        <v>12.5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10.5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19.5</v>
      </c>
    </row>
    <row r="19" spans="1:19" ht="15.75">
      <c r="A19" s="40">
        <v>11</v>
      </c>
      <c r="B19" s="32" t="s">
        <v>135</v>
      </c>
      <c r="C19" s="33">
        <v>17.5</v>
      </c>
      <c r="D19" s="42">
        <v>1</v>
      </c>
      <c r="E19" s="43">
        <v>5</v>
      </c>
      <c r="F19" s="44">
        <v>8</v>
      </c>
      <c r="G19" s="45">
        <v>2</v>
      </c>
      <c r="H19" s="46">
        <v>10</v>
      </c>
      <c r="I19" s="43">
        <v>9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v>12</v>
      </c>
      <c r="B20" s="41" t="s">
        <v>284</v>
      </c>
      <c r="C20" s="33" t="s">
        <v>43</v>
      </c>
      <c r="D20" s="42">
        <v>2</v>
      </c>
      <c r="E20" s="43">
        <v>4</v>
      </c>
      <c r="F20" s="44">
        <v>2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1.4</v>
      </c>
      <c r="M20" s="39"/>
      <c r="N20" s="92">
        <v>-5</v>
      </c>
      <c r="O20" s="89">
        <f ca="1">OFFSET(Очки!$A$2,I20,G20+OFFSET(Очки!$A$18,0,$C$43-1)-1)</f>
        <v>9.5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17.099999999999998</v>
      </c>
    </row>
    <row r="21" spans="1:19" ht="15.75">
      <c r="A21" s="40">
        <v>13</v>
      </c>
      <c r="B21" s="47" t="s">
        <v>279</v>
      </c>
      <c r="C21" s="33" t="s">
        <v>43</v>
      </c>
      <c r="D21" s="42">
        <v>3</v>
      </c>
      <c r="E21" s="43">
        <v>6</v>
      </c>
      <c r="F21" s="44">
        <v>1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OFFSET(Очки!$A$2,I21,G21+OFFSET(Очки!$A$18,0,$C$43-1)-1)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16.7</v>
      </c>
    </row>
    <row r="22" spans="1:19" ht="15.75">
      <c r="A22" s="40">
        <v>14</v>
      </c>
      <c r="B22" s="32" t="s">
        <v>275</v>
      </c>
      <c r="C22" s="33">
        <v>10</v>
      </c>
      <c r="D22" s="42">
        <v>2</v>
      </c>
      <c r="E22" s="43">
        <v>3</v>
      </c>
      <c r="F22" s="44">
        <v>9</v>
      </c>
      <c r="G22" s="45">
        <v>2</v>
      </c>
      <c r="H22" s="46">
        <v>1</v>
      </c>
      <c r="I22" s="43">
        <v>4</v>
      </c>
      <c r="J22" s="95"/>
      <c r="K22" s="89">
        <f ca="1">OFFSET(Очки!$A$2,F22,D22+OFFSET(Очки!$A$18,0,$C$43-1)-1)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254</v>
      </c>
      <c r="C23" s="33">
        <v>7.5</v>
      </c>
      <c r="D23" s="42">
        <v>2</v>
      </c>
      <c r="E23" s="43">
        <v>5</v>
      </c>
      <c r="F23" s="44">
        <v>5</v>
      </c>
      <c r="G23" s="45">
        <v>2</v>
      </c>
      <c r="H23" s="46">
        <v>7</v>
      </c>
      <c r="I23" s="43">
        <v>7</v>
      </c>
      <c r="J23" s="95"/>
      <c r="K23" s="89">
        <f ca="1">OFFSET(Очки!$A$2,F23,D23+OFFSET(Очки!$A$18,0,$C$43-1)-1)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v>16</v>
      </c>
      <c r="B24" s="47" t="s">
        <v>269</v>
      </c>
      <c r="C24" s="33">
        <v>10</v>
      </c>
      <c r="D24" s="42">
        <v>2</v>
      </c>
      <c r="E24" s="43">
        <v>7</v>
      </c>
      <c r="F24" s="44">
        <v>7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OFFSET(Очки!$A$2,F24,D24+OFFSET(Очки!$A$18,0,$C$43-1)-1)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17</v>
      </c>
      <c r="B25" s="32" t="s">
        <v>100</v>
      </c>
      <c r="C25" s="33">
        <v>20</v>
      </c>
      <c r="D25" s="42">
        <v>2</v>
      </c>
      <c r="E25" s="43">
        <v>1</v>
      </c>
      <c r="F25" s="44">
        <v>3</v>
      </c>
      <c r="G25" s="45">
        <v>3</v>
      </c>
      <c r="H25" s="46">
        <v>7</v>
      </c>
      <c r="I25" s="43">
        <v>1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6</v>
      </c>
      <c r="P25" s="39">
        <f ca="1">IF(I25&lt;H25,OFFSET(Очки!$A$20,2+H25-I25,IF(G25=1,13-H25,10+G25)),0)</f>
        <v>3</v>
      </c>
      <c r="Q25" s="39"/>
      <c r="R25" s="90">
        <v>-8</v>
      </c>
      <c r="S25" s="102">
        <f t="shared" ca="1" si="0"/>
        <v>10.5</v>
      </c>
    </row>
    <row r="26" spans="1:19" ht="15.75">
      <c r="A26" s="40">
        <v>18</v>
      </c>
      <c r="B26" s="48" t="s">
        <v>286</v>
      </c>
      <c r="C26" s="33" t="s">
        <v>43</v>
      </c>
      <c r="D26" s="42">
        <v>3</v>
      </c>
      <c r="E26" s="43">
        <v>4</v>
      </c>
      <c r="F26" s="44">
        <v>4</v>
      </c>
      <c r="G26" s="45">
        <v>3</v>
      </c>
      <c r="H26" s="46">
        <v>6</v>
      </c>
      <c r="I26" s="43">
        <v>2</v>
      </c>
      <c r="J26" s="95"/>
      <c r="K26" s="89">
        <f ca="1">OFFSET(Очки!$A$2,F26,D26+OFFSET(Очки!$A$18,0,$C$43-1)-1)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</v>
      </c>
      <c r="P26" s="39">
        <f ca="1">IF(I26&lt;H26,OFFSET(Очки!$A$20,2+H26-I26,IF(G26=1,13-H26,10+G26)),0)</f>
        <v>2</v>
      </c>
      <c r="Q26" s="39"/>
      <c r="R26" s="90"/>
      <c r="S26" s="102">
        <f t="shared" ca="1" si="0"/>
        <v>10</v>
      </c>
    </row>
    <row r="27" spans="1:19" ht="15.75">
      <c r="A27" s="40">
        <v>19</v>
      </c>
      <c r="B27" s="48" t="s">
        <v>285</v>
      </c>
      <c r="C27" s="33" t="s">
        <v>43</v>
      </c>
      <c r="D27" s="42">
        <v>2</v>
      </c>
      <c r="E27" s="43">
        <v>2</v>
      </c>
      <c r="F27" s="44">
        <v>8</v>
      </c>
      <c r="G27" s="45">
        <v>2</v>
      </c>
      <c r="H27" s="46">
        <v>2</v>
      </c>
      <c r="I27" s="43"/>
      <c r="J27" s="95"/>
      <c r="K27" s="89">
        <f ca="1">OFFSET(Очки!$A$2,F27,D27+OFFSET(Очки!$A$18,0,$C$43-1)-1)</f>
        <v>6</v>
      </c>
      <c r="L27" s="39">
        <f ca="1">IF(F27&lt;E27,OFFSET(Очки!$A$20,2+E27-F27,IF(D27=1,13-E27,10+D27)),0)</f>
        <v>0</v>
      </c>
      <c r="M27" s="39"/>
      <c r="N27" s="92"/>
      <c r="O27" s="89" t="str">
        <f ca="1">OFFSET(Очки!$A$2,I27,G27+OFFSET(Очки!$A$18,0,$C$43-1)-1)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7.4</v>
      </c>
    </row>
    <row r="28" spans="1:19" ht="15.75">
      <c r="A28" s="40">
        <v>20</v>
      </c>
      <c r="B28" s="47" t="s">
        <v>143</v>
      </c>
      <c r="C28" s="33">
        <v>2.5</v>
      </c>
      <c r="D28" s="42">
        <v>3</v>
      </c>
      <c r="E28" s="43">
        <v>2</v>
      </c>
      <c r="F28" s="44">
        <v>3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OFFSET(Очки!$A$2,F28,D28+OFFSET(Очки!$A$18,0,$C$43-1)-1)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21</v>
      </c>
      <c r="B29" s="32" t="s">
        <v>127</v>
      </c>
      <c r="C29" s="33"/>
      <c r="D29" s="42">
        <v>3</v>
      </c>
      <c r="E29" s="43">
        <v>1</v>
      </c>
      <c r="F29" s="44">
        <v>6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4.5</v>
      </c>
    </row>
    <row r="30" spans="1:19" ht="15.75">
      <c r="A30" s="40">
        <v>22</v>
      </c>
      <c r="B30" s="32" t="s">
        <v>167</v>
      </c>
      <c r="C30" s="33">
        <v>10</v>
      </c>
      <c r="D30" s="42">
        <v>3</v>
      </c>
      <c r="E30" s="43">
        <v>5</v>
      </c>
      <c r="F30" s="44">
        <v>2</v>
      </c>
      <c r="G30" s="45">
        <v>3</v>
      </c>
      <c r="H30" s="46">
        <v>8</v>
      </c>
      <c r="I30" s="43">
        <v>3</v>
      </c>
      <c r="J30" s="95"/>
      <c r="K30" s="89">
        <f ca="1">OFFSET(Очки!$A$2,F30,D30+OFFSET(Очки!$A$18,0,$C$43-1)-1)</f>
        <v>5</v>
      </c>
      <c r="L30" s="39">
        <f ca="1">IF(F30&lt;E30,OFFSET(Очки!$A$20,2+E30-F30,IF(D30=1,13-E30,10+D30)),0)</f>
        <v>1.5</v>
      </c>
      <c r="M30" s="39"/>
      <c r="N30" s="92">
        <v>-5</v>
      </c>
      <c r="O30" s="89">
        <f ca="1">OFFSET(Очки!$A$2,I30,G30+OFFSET(Очки!$A$18,0,$C$43-1)-1)</f>
        <v>4</v>
      </c>
      <c r="P30" s="39">
        <f ca="1">IF(I30&lt;H30,OFFSET(Очки!$A$20,2+H30-I30,IF(G30=1,13-H30,10+G30)),0)</f>
        <v>2.5</v>
      </c>
      <c r="Q30" s="39"/>
      <c r="R30" s="90">
        <v>-4</v>
      </c>
      <c r="S30" s="102">
        <f t="shared" ca="1" si="0"/>
        <v>4</v>
      </c>
    </row>
    <row r="31" spans="1:19" ht="15.75">
      <c r="A31" s="40">
        <v>23</v>
      </c>
      <c r="B31" s="47" t="s">
        <v>288</v>
      </c>
      <c r="C31" s="33">
        <v>17.5</v>
      </c>
      <c r="D31" s="42">
        <v>3</v>
      </c>
      <c r="E31" s="43">
        <v>8</v>
      </c>
      <c r="F31" s="44">
        <v>7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OFFSET(Очки!$A$2,I31,G31+OFFSET(Очки!$A$18,0,$C$43-1)-1)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2.5</v>
      </c>
    </row>
    <row r="32" spans="1:19" ht="15.75">
      <c r="A32" s="40">
        <v>24</v>
      </c>
      <c r="B32" s="32" t="s">
        <v>289</v>
      </c>
      <c r="C32" s="33"/>
      <c r="D32" s="42">
        <v>3</v>
      </c>
      <c r="E32" s="43">
        <v>3</v>
      </c>
      <c r="F32" s="44">
        <v>5</v>
      </c>
      <c r="G32" s="45">
        <v>3</v>
      </c>
      <c r="H32" s="46">
        <v>5</v>
      </c>
      <c r="I32" s="43">
        <v>3</v>
      </c>
      <c r="J32" s="95"/>
      <c r="K32" s="89">
        <f ca="1">OFFSET(Очки!$A$2,F32,D32+OFFSET(Очки!$A$18,0,$C$43-1)-1)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4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2</v>
      </c>
    </row>
    <row r="33" spans="1:19" ht="15.75">
      <c r="A33" s="40">
        <v>25</v>
      </c>
      <c r="B33" s="32" t="s">
        <v>287</v>
      </c>
      <c r="C33" s="33"/>
      <c r="D33" s="42">
        <v>3</v>
      </c>
      <c r="E33" s="43">
        <v>7</v>
      </c>
      <c r="F33" s="44">
        <v>8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v>26</v>
      </c>
      <c r="B34" s="32" t="s">
        <v>273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9</v>
      </c>
      <c r="I34" s="43">
        <v>9</v>
      </c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ref="S35:S42" ca="1" si="1">SUM(J35:R35)</f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4">
    <sortCondition descending="1" ref="S6:S3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4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291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144" t="s">
        <v>87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5</v>
      </c>
      <c r="I6" s="35">
        <v>4</v>
      </c>
      <c r="J6" s="94">
        <v>2.5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3.8</v>
      </c>
      <c r="M6" s="87">
        <v>1.5</v>
      </c>
      <c r="N6" s="91"/>
      <c r="O6" s="86">
        <f ca="1">OFFSET(Очки!$A$2,I6,G6+OFFSET(Очки!$A$18,0,$C$43-1)-1)</f>
        <v>12</v>
      </c>
      <c r="P6" s="87">
        <f ca="1">IF(I6&lt;H6,OFFSET(Очки!$A$20,2+H6-I6,IF(G6=1,13-H6,10+G6)),0)</f>
        <v>0.9</v>
      </c>
      <c r="Q6" s="87"/>
      <c r="R6" s="88"/>
      <c r="S6" s="101">
        <f t="shared" ref="S6:S19" ca="1" si="0">SUM(J6:R6)</f>
        <v>33.699999999999996</v>
      </c>
    </row>
    <row r="7" spans="1:19" ht="15.75">
      <c r="A7" s="40">
        <f ca="1">RANK(S7,S$6:OFFSET(S$6,0,0,COUNTA(B$6:B$42)))</f>
        <v>2</v>
      </c>
      <c r="B7" s="48" t="s">
        <v>278</v>
      </c>
      <c r="C7" s="33" t="s">
        <v>43</v>
      </c>
      <c r="D7" s="42">
        <v>1</v>
      </c>
      <c r="E7" s="43">
        <v>3</v>
      </c>
      <c r="F7" s="44">
        <v>2</v>
      </c>
      <c r="G7" s="45">
        <v>1</v>
      </c>
      <c r="H7" s="46">
        <v>3</v>
      </c>
      <c r="I7" s="43">
        <v>2</v>
      </c>
      <c r="J7" s="95">
        <v>0.5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0.7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0.7</v>
      </c>
      <c r="Q7" s="39">
        <v>2</v>
      </c>
      <c r="R7" s="90"/>
      <c r="S7" s="102">
        <f t="shared" ca="1" si="0"/>
        <v>31.9</v>
      </c>
    </row>
    <row r="8" spans="1:19" ht="15.75">
      <c r="A8" s="40">
        <f ca="1">RANK(S8,S$6:OFFSET(S$6,0,0,COUNTA(B$6:B$42)))</f>
        <v>3</v>
      </c>
      <c r="B8" s="32" t="s">
        <v>135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4</v>
      </c>
      <c r="I8" s="43">
        <v>3</v>
      </c>
      <c r="J8" s="95">
        <v>1.5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0.8</v>
      </c>
      <c r="Q8" s="39">
        <v>2.5</v>
      </c>
      <c r="R8" s="90"/>
      <c r="S8" s="102">
        <f t="shared" ca="1" si="0"/>
        <v>31.7</v>
      </c>
    </row>
    <row r="9" spans="1:19" ht="15.75">
      <c r="A9" s="40">
        <f ca="1">RANK(S9,S$6:OFFSET(S$6,0,0,COUNTA(B$6:B$42)))</f>
        <v>4</v>
      </c>
      <c r="B9" s="47" t="s">
        <v>274</v>
      </c>
      <c r="C9" s="33">
        <v>7.5</v>
      </c>
      <c r="D9" s="42">
        <v>2</v>
      </c>
      <c r="E9" s="43">
        <v>5</v>
      </c>
      <c r="F9" s="44">
        <v>1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2.8</v>
      </c>
      <c r="M9" s="39">
        <v>0.5</v>
      </c>
      <c r="N9" s="92"/>
      <c r="O9" s="89">
        <f ca="1">OFFSET(Очки!$A$2,I9,G9+OFFSET(Очки!$A$18,0,$C$43-1)-1)</f>
        <v>15</v>
      </c>
      <c r="P9" s="39">
        <f ca="1">IF(I9&lt;H9,OFFSET(Очки!$A$20,2+H9-I9,IF(G9=1,13-H9,10+G9)),0)</f>
        <v>0.7</v>
      </c>
      <c r="Q9" s="39">
        <v>1.5</v>
      </c>
      <c r="R9" s="90"/>
      <c r="S9" s="102">
        <f t="shared" ca="1" si="0"/>
        <v>31</v>
      </c>
    </row>
    <row r="10" spans="1:19" ht="15.75" hidden="1">
      <c r="A10" s="40">
        <f ca="1">RANK(S10,S$6:OFFSET(S$6,0,0,COUNTA(B$6:B$42)))</f>
        <v>5</v>
      </c>
      <c r="B10" s="32" t="s">
        <v>192</v>
      </c>
      <c r="C10" s="33">
        <v>7.5</v>
      </c>
      <c r="D10" s="42">
        <v>1</v>
      </c>
      <c r="E10" s="43">
        <v>6</v>
      </c>
      <c r="F10" s="44">
        <v>5</v>
      </c>
      <c r="G10" s="45">
        <v>1</v>
      </c>
      <c r="H10" s="46">
        <v>7</v>
      </c>
      <c r="I10" s="43">
        <v>7</v>
      </c>
      <c r="J10" s="95">
        <v>2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1</v>
      </c>
      <c r="M10" s="39">
        <v>2.5</v>
      </c>
      <c r="N10" s="92"/>
      <c r="O10" s="89">
        <f ca="1">OFFSET(Очки!$A$2,I10,G10+OFFSET(Очки!$A$18,0,$C$43-1)-1)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27.5</v>
      </c>
    </row>
    <row r="11" spans="1:19" ht="15.75">
      <c r="A11" s="40">
        <v>5</v>
      </c>
      <c r="B11" s="32" t="s">
        <v>271</v>
      </c>
      <c r="C11" s="33" t="s">
        <v>43</v>
      </c>
      <c r="D11" s="42">
        <v>1</v>
      </c>
      <c r="E11" s="43">
        <v>4</v>
      </c>
      <c r="F11" s="44">
        <v>6</v>
      </c>
      <c r="G11" s="45">
        <v>2</v>
      </c>
      <c r="H11" s="46">
        <v>6</v>
      </c>
      <c r="I11" s="43">
        <v>1</v>
      </c>
      <c r="J11" s="95">
        <v>1</v>
      </c>
      <c r="K11" s="89">
        <f ca="1">OFFSET(Очки!$A$2,F11,D11+OFFSET(Очки!$A$18,0,$C$43-1)-1)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8" t="s">
        <v>203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OFFSET(Очки!$A$2,F12,D12+OFFSET(Очки!$A$18,0,$C$43-1)-1)</f>
        <v>15</v>
      </c>
      <c r="L12" s="39">
        <f ca="1">IF(F12&lt;E12,OFFSET(Очки!$A$20,2+E12-F12,IF(D12=1,13-E12,10+D12)),0)</f>
        <v>0.7</v>
      </c>
      <c r="M12" s="39">
        <v>2</v>
      </c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0.5</v>
      </c>
      <c r="R12" s="90">
        <v>-5</v>
      </c>
      <c r="S12" s="102">
        <f t="shared" ca="1" si="0"/>
        <v>23.7</v>
      </c>
    </row>
    <row r="13" spans="1:19" ht="15.75">
      <c r="A13" s="40">
        <v>7</v>
      </c>
      <c r="B13" s="32" t="s">
        <v>260</v>
      </c>
      <c r="C13" s="33" t="s">
        <v>43</v>
      </c>
      <c r="D13" s="42">
        <v>2</v>
      </c>
      <c r="E13" s="43">
        <v>2</v>
      </c>
      <c r="F13" s="44">
        <v>3</v>
      </c>
      <c r="G13" s="45">
        <v>1</v>
      </c>
      <c r="H13" s="46">
        <v>1</v>
      </c>
      <c r="I13" s="43">
        <v>5</v>
      </c>
      <c r="J13" s="95"/>
      <c r="K13" s="89">
        <f ca="1">OFFSET(Очки!$A$2,F13,D13+OFFSET(Очки!$A$18,0,$C$43-1)-1)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v>8</v>
      </c>
      <c r="B14" s="47" t="s">
        <v>292</v>
      </c>
      <c r="C14" s="33" t="s">
        <v>43</v>
      </c>
      <c r="D14" s="42">
        <v>1</v>
      </c>
      <c r="E14" s="43">
        <v>1</v>
      </c>
      <c r="F14" s="44">
        <v>7</v>
      </c>
      <c r="G14" s="45">
        <v>2</v>
      </c>
      <c r="H14" s="46">
        <v>5</v>
      </c>
      <c r="I14" s="43">
        <v>4</v>
      </c>
      <c r="J14" s="95"/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7.5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18.2</v>
      </c>
    </row>
    <row r="15" spans="1:19" ht="15.75">
      <c r="A15" s="40">
        <v>9</v>
      </c>
      <c r="B15" s="47" t="s">
        <v>100</v>
      </c>
      <c r="C15" s="33" t="s">
        <v>43</v>
      </c>
      <c r="D15" s="42">
        <v>2</v>
      </c>
      <c r="E15" s="43">
        <v>3</v>
      </c>
      <c r="F15" s="44">
        <v>4</v>
      </c>
      <c r="G15" s="45">
        <v>2</v>
      </c>
      <c r="H15" s="46">
        <v>3</v>
      </c>
      <c r="I15" s="43">
        <v>2</v>
      </c>
      <c r="J15" s="95"/>
      <c r="K15" s="89">
        <f ca="1">OFFSET(Очки!$A$2,F15,D15+OFFSET(Очки!$A$18,0,$C$43-1)-1)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17.7</v>
      </c>
    </row>
    <row r="16" spans="1:19" ht="15.75">
      <c r="A16" s="40">
        <v>10</v>
      </c>
      <c r="B16" s="47" t="s">
        <v>294</v>
      </c>
      <c r="C16" s="33">
        <v>2.5</v>
      </c>
      <c r="D16" s="42">
        <v>2</v>
      </c>
      <c r="E16" s="43">
        <v>4</v>
      </c>
      <c r="F16" s="44">
        <v>2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v>11</v>
      </c>
      <c r="B17" s="48" t="s">
        <v>296</v>
      </c>
      <c r="C17" s="33">
        <v>15</v>
      </c>
      <c r="D17" s="42">
        <v>2</v>
      </c>
      <c r="E17" s="43">
        <v>1</v>
      </c>
      <c r="F17" s="44">
        <v>5</v>
      </c>
      <c r="G17" s="45">
        <v>2</v>
      </c>
      <c r="H17" s="46">
        <v>2</v>
      </c>
      <c r="I17" s="43">
        <v>3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</v>
      </c>
    </row>
    <row r="18" spans="1:19" ht="15.75">
      <c r="A18" s="40">
        <v>12</v>
      </c>
      <c r="B18" s="41" t="s">
        <v>293</v>
      </c>
      <c r="C18" s="33" t="s">
        <v>43</v>
      </c>
      <c r="D18" s="42">
        <v>2</v>
      </c>
      <c r="E18" s="43">
        <v>6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v>13</v>
      </c>
      <c r="B19" s="32" t="s">
        <v>295</v>
      </c>
      <c r="C19" s="33"/>
      <c r="D19" s="42">
        <v>2</v>
      </c>
      <c r="E19" s="43">
        <v>7</v>
      </c>
      <c r="F19" s="44">
        <v>7</v>
      </c>
      <c r="G19" s="45">
        <v>2</v>
      </c>
      <c r="H19" s="46">
        <v>7</v>
      </c>
      <c r="I19" s="43">
        <v>7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19">
    <sortCondition descending="1" ref="S6:S1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297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f ca="1">RANK(S6,S$6:OFFSET(S$6,0,0,COUNTA(B$6:B$42)))</f>
        <v>1</v>
      </c>
      <c r="B6" s="144" t="s">
        <v>290</v>
      </c>
      <c r="C6" s="100">
        <v>7.5</v>
      </c>
      <c r="D6" s="34">
        <v>1</v>
      </c>
      <c r="E6" s="35">
        <v>9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OFFSET(Очки!$A$2,F6,D6+OFFSET(Очки!$A$18,0,$C$43-1)-1)</f>
        <v>11</v>
      </c>
      <c r="L6" s="87">
        <f ca="1">IF(F6&lt;E6,OFFSET(Очки!$A$20,2+E6-F6,IF(D6=1,13-E6,10+D6)),0)</f>
        <v>4.5</v>
      </c>
      <c r="M6" s="87">
        <v>2</v>
      </c>
      <c r="N6" s="91">
        <v>-4</v>
      </c>
      <c r="O6" s="86">
        <f ca="1">OFFSET(Очки!$A$2,I6,G6+OFFSET(Очки!$A$18,0,$C$43-1)-1)</f>
        <v>13</v>
      </c>
      <c r="P6" s="87">
        <f ca="1">IF(I6&lt;H6,OFFSET(Очки!$A$20,2+H6-I6,IF(G6=1,13-H6,10+G6)),0)</f>
        <v>5</v>
      </c>
      <c r="Q6" s="87">
        <v>2</v>
      </c>
      <c r="R6" s="88">
        <v>-4</v>
      </c>
      <c r="S6" s="101">
        <f ca="1">SUM(J6:R6)</f>
        <v>32</v>
      </c>
    </row>
    <row r="7" spans="1:19" ht="15.75" hidden="1">
      <c r="A7" s="40">
        <f ca="1">RANK(S7,S$6:OFFSET(S$6,0,0,COUNTA(B$6:B$42)))</f>
        <v>2</v>
      </c>
      <c r="B7" s="32" t="s">
        <v>272</v>
      </c>
      <c r="C7" s="33" t="s">
        <v>43</v>
      </c>
      <c r="D7" s="42">
        <v>1</v>
      </c>
      <c r="E7" s="43">
        <v>7</v>
      </c>
      <c r="F7" s="44">
        <v>1</v>
      </c>
      <c r="G7" s="45">
        <v>1</v>
      </c>
      <c r="H7" s="46">
        <v>7</v>
      </c>
      <c r="I7" s="43">
        <v>4</v>
      </c>
      <c r="J7" s="95">
        <v>1.5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5.2</v>
      </c>
      <c r="M7" s="39">
        <v>1.5</v>
      </c>
      <c r="N7" s="92"/>
      <c r="O7" s="89">
        <f ca="1">OFFSET(Очки!$A$2,I7,G7+OFFSET(Очки!$A$18,0,$C$43-1)-1)</f>
        <v>12</v>
      </c>
      <c r="P7" s="39">
        <f ca="1">IF(I7&lt;H7,OFFSET(Очки!$A$20,2+H7-I7,IF(G7=1,13-H7,10+G7)),0)</f>
        <v>3</v>
      </c>
      <c r="Q7" s="39">
        <v>2.5</v>
      </c>
      <c r="R7" s="90">
        <f>-4-5</f>
        <v>-9</v>
      </c>
      <c r="S7" s="102">
        <f ca="1">SUM(J7:R7)</f>
        <v>31.700000000000003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8</v>
      </c>
      <c r="F8" s="44">
        <v>4</v>
      </c>
      <c r="G8" s="45">
        <v>1</v>
      </c>
      <c r="H8" s="46">
        <v>5</v>
      </c>
      <c r="I8" s="43">
        <v>7</v>
      </c>
      <c r="J8" s="95">
        <v>2</v>
      </c>
      <c r="K8" s="89">
        <f ca="1">OFFSET(Очки!$A$2,F8,D8+OFFSET(Очки!$A$18,0,$C$43-1)-1)</f>
        <v>12</v>
      </c>
      <c r="L8" s="39">
        <f ca="1">IF(F8&lt;E8,OFFSET(Очки!$A$20,2+E8-F8,IF(D8=1,13-E8,10+D8)),0)</f>
        <v>4.2</v>
      </c>
      <c r="M8" s="39">
        <v>0.5</v>
      </c>
      <c r="N8" s="92"/>
      <c r="O8" s="89">
        <f ca="1">OFFSET(Очки!$A$2,I8,G8+OFFSET(Очки!$A$18,0,$C$43-1)-1)</f>
        <v>10</v>
      </c>
      <c r="P8" s="39">
        <f ca="1">IF(I8&lt;H8,OFFSET(Очки!$A$20,2+H8-I8,IF(G8=1,13-H8,10+G8)),0)</f>
        <v>0</v>
      </c>
      <c r="Q8" s="39">
        <v>0.5</v>
      </c>
      <c r="R8" s="90"/>
      <c r="S8" s="102">
        <f ca="1">SUM(J8:R8)</f>
        <v>29.2</v>
      </c>
    </row>
    <row r="9" spans="1:19" ht="15.75">
      <c r="A9" s="40">
        <f ca="1">RANK(S9,S$6:OFFSET(S$6,0,0,COUNTA(B$6:B$42)))</f>
        <v>4</v>
      </c>
      <c r="B9" s="48" t="s">
        <v>88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5</v>
      </c>
      <c r="J9" s="95"/>
      <c r="K9" s="89">
        <f ca="1">OFFSET(Очки!$A$2,F9,D9+OFFSET(Очки!$A$18,0,$C$43-1)-1)</f>
        <v>14</v>
      </c>
      <c r="L9" s="39">
        <f ca="1">IF(F9&lt;E9,OFFSET(Очки!$A$20,2+E9-F9,IF(D9=1,13-E9,10+D9)),0)</f>
        <v>0.7</v>
      </c>
      <c r="M9" s="39">
        <v>2.5</v>
      </c>
      <c r="N9" s="92">
        <v>-5</v>
      </c>
      <c r="O9" s="89">
        <f ca="1">OFFSET(Очки!$A$2,I9,G9+OFFSET(Очки!$A$18,0,$C$43-1)-1)</f>
        <v>11</v>
      </c>
      <c r="P9" s="39">
        <f ca="1">IF(I9&lt;H9,OFFSET(Очки!$A$20,2+H9-I9,IF(G9=1,13-H9,10+G9)),0)</f>
        <v>4.5</v>
      </c>
      <c r="Q9" s="39">
        <v>1</v>
      </c>
      <c r="R9" s="90"/>
      <c r="S9" s="102">
        <f ca="1">SUM(J9:R9)</f>
        <v>28.7</v>
      </c>
    </row>
    <row r="10" spans="1:19" ht="15.75">
      <c r="A10" s="40">
        <f ca="1">RANK(S10,S$6:OFFSET(S$6,0,0,COUNTA(B$6:B$42)))</f>
        <v>5</v>
      </c>
      <c r="B10" s="47" t="s">
        <v>276</v>
      </c>
      <c r="C10" s="33">
        <v>2.5</v>
      </c>
      <c r="D10" s="42">
        <v>1</v>
      </c>
      <c r="E10" s="43">
        <v>1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ca="1">SUM(J10:R10)</f>
        <v>27.5</v>
      </c>
    </row>
    <row r="11" spans="1:19" ht="15.75">
      <c r="A11" s="40">
        <f ca="1">RANK(S11,S$6:OFFSET(S$6,0,0,COUNTA(B$6:B$42)))</f>
        <v>6</v>
      </c>
      <c r="B11" s="32" t="s">
        <v>278</v>
      </c>
      <c r="C11" s="33" t="s">
        <v>43</v>
      </c>
      <c r="D11" s="42">
        <v>1</v>
      </c>
      <c r="E11" s="43">
        <v>4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0.8</v>
      </c>
      <c r="M11" s="39"/>
      <c r="N11" s="92"/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24.8</v>
      </c>
    </row>
    <row r="12" spans="1:19" ht="15.75">
      <c r="A12" s="40">
        <f ca="1">RANK(S12,S$6:OFFSET(S$6,0,0,COUNTA(B$6:B$42)))</f>
        <v>7</v>
      </c>
      <c r="B12" s="41" t="s">
        <v>254</v>
      </c>
      <c r="C12" s="33">
        <v>10</v>
      </c>
      <c r="D12" s="42">
        <v>2</v>
      </c>
      <c r="E12" s="43">
        <v>8</v>
      </c>
      <c r="F12" s="44">
        <v>5</v>
      </c>
      <c r="G12" s="45">
        <v>1</v>
      </c>
      <c r="H12" s="46">
        <v>3</v>
      </c>
      <c r="I12" s="43">
        <v>2</v>
      </c>
      <c r="J12" s="95"/>
      <c r="K12" s="89">
        <f ca="1">OFFSET(Очки!$A$2,F12,D12+OFFSET(Очки!$A$18,0,$C$43-1)-1)</f>
        <v>6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0.7</v>
      </c>
      <c r="Q12" s="39"/>
      <c r="R12" s="90"/>
      <c r="S12" s="102">
        <f ca="1">SUM(J12:R12)</f>
        <v>22.8</v>
      </c>
    </row>
    <row r="13" spans="1:19" ht="15.75">
      <c r="A13" s="40">
        <f ca="1">RANK(S13,S$6:OFFSET(S$6,0,0,COUNTA(B$6:B$42)))</f>
        <v>8</v>
      </c>
      <c r="B13" s="47" t="s">
        <v>271</v>
      </c>
      <c r="C13" s="33" t="s">
        <v>43</v>
      </c>
      <c r="D13" s="42">
        <v>1</v>
      </c>
      <c r="E13" s="43">
        <v>2</v>
      </c>
      <c r="F13" s="44">
        <v>9</v>
      </c>
      <c r="G13" s="45">
        <v>1</v>
      </c>
      <c r="H13" s="46">
        <v>2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19.5</v>
      </c>
    </row>
    <row r="14" spans="1:19" ht="15.75">
      <c r="A14" s="40">
        <f ca="1">RANK(S14,S$6:OFFSET(S$6,0,0,COUNTA(B$6:B$42)))</f>
        <v>9</v>
      </c>
      <c r="B14" s="47" t="s">
        <v>292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8</v>
      </c>
      <c r="I14" s="43">
        <v>6</v>
      </c>
      <c r="J14" s="95"/>
      <c r="K14" s="89">
        <f ca="1">OFFSET(Очки!$A$2,F14,D14+OFFSET(Очки!$A$18,0,$C$43-1)-1)</f>
        <v>9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OFFSET(Очки!$A$2,I14,G14+OFFSET(Очки!$A$18,0,$C$43-1)-1)</f>
        <v>5.5</v>
      </c>
      <c r="P14" s="39">
        <f ca="1">IF(I14&lt;H14,OFFSET(Очки!$A$20,2+H14-I14,IF(G14=1,13-H14,10+G14)),0)</f>
        <v>1.4</v>
      </c>
      <c r="Q14" s="39"/>
      <c r="R14" s="90"/>
      <c r="S14" s="102">
        <f ca="1">SUM(J14:R14)</f>
        <v>18</v>
      </c>
    </row>
    <row r="15" spans="1:19" ht="15.75">
      <c r="A15" s="40">
        <f ca="1">RANK(S15,S$6:OFFSET(S$6,0,0,COUNTA(B$6:B$42)))</f>
        <v>10</v>
      </c>
      <c r="B15" s="32" t="s">
        <v>54</v>
      </c>
      <c r="C15" s="33" t="s">
        <v>43</v>
      </c>
      <c r="D15" s="42">
        <v>1</v>
      </c>
      <c r="E15" s="43">
        <v>6</v>
      </c>
      <c r="F15" s="44">
        <v>7</v>
      </c>
      <c r="G15" s="45">
        <v>2</v>
      </c>
      <c r="H15" s="46">
        <v>7</v>
      </c>
      <c r="I15" s="43">
        <v>3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8</v>
      </c>
      <c r="P15" s="39">
        <f ca="1">IF(I15&lt;H15,OFFSET(Очки!$A$20,2+H15-I15,IF(G15=1,13-H15,10+G15)),0)</f>
        <v>2.8</v>
      </c>
      <c r="Q15" s="39"/>
      <c r="R15" s="90"/>
      <c r="S15" s="102">
        <f ca="1">SUM(J15:R15)</f>
        <v>17.8</v>
      </c>
    </row>
    <row r="16" spans="1:19" ht="15.75">
      <c r="A16" s="40">
        <f ca="1">RANK(S16,S$6:OFFSET(S$6,0,0,COUNTA(B$6:B$42)))</f>
        <v>11</v>
      </c>
      <c r="B16" s="32" t="s">
        <v>100</v>
      </c>
      <c r="C16" s="33"/>
      <c r="D16" s="42">
        <v>2</v>
      </c>
      <c r="E16" s="43">
        <v>3</v>
      </c>
      <c r="F16" s="44">
        <v>1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10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17.399999999999999</v>
      </c>
    </row>
    <row r="17" spans="1:19" ht="15.75">
      <c r="A17" s="40">
        <f ca="1">RANK(S17,S$6:OFFSET(S$6,0,0,COUNTA(B$6:B$42)))</f>
        <v>12</v>
      </c>
      <c r="B17" s="32" t="s">
        <v>299</v>
      </c>
      <c r="C17" s="33"/>
      <c r="D17" s="42">
        <v>2</v>
      </c>
      <c r="E17" s="43">
        <v>1</v>
      </c>
      <c r="F17" s="44">
        <v>4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17</v>
      </c>
    </row>
    <row r="18" spans="1:19" ht="15.75">
      <c r="A18" s="40">
        <f ca="1">RANK(S18,S$6:OFFSET(S$6,0,0,COUNTA(B$6:B$42)))</f>
        <v>13</v>
      </c>
      <c r="B18" s="48" t="s">
        <v>298</v>
      </c>
      <c r="C18" s="33" t="s">
        <v>43</v>
      </c>
      <c r="D18" s="42">
        <v>2</v>
      </c>
      <c r="E18" s="43">
        <v>7</v>
      </c>
      <c r="F18" s="44">
        <v>3</v>
      </c>
      <c r="G18" s="45">
        <v>1</v>
      </c>
      <c r="H18" s="46">
        <v>6</v>
      </c>
      <c r="I18" s="43">
        <v>9</v>
      </c>
      <c r="J18" s="95"/>
      <c r="K18" s="89">
        <f ca="1">OFFSET(Очки!$A$2,F18,D18+OFFSET(Очки!$A$18,0,$C$43-1)-1)</f>
        <v>8</v>
      </c>
      <c r="L18" s="39">
        <f ca="1">IF(F18&lt;E18,OFFSET(Очки!$A$20,2+E18-F18,IF(D18=1,13-E18,10+D18)),0)</f>
        <v>2.8</v>
      </c>
      <c r="M18" s="39">
        <v>1</v>
      </c>
      <c r="N18" s="92">
        <v>-4</v>
      </c>
      <c r="O18" s="89">
        <f ca="1">OFFSET(Очки!$A$2,I18,G18+OFFSET(Очки!$A$18,0,$C$43-1)-1)</f>
        <v>9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16.8</v>
      </c>
    </row>
    <row r="19" spans="1:19" ht="15.75">
      <c r="A19" s="40">
        <f ca="1">RANK(S19,S$6:OFFSET(S$6,0,0,COUNTA(B$6:B$42)))</f>
        <v>14</v>
      </c>
      <c r="B19" s="32" t="s">
        <v>87</v>
      </c>
      <c r="C19" s="33" t="s">
        <v>43</v>
      </c>
      <c r="D19" s="42">
        <v>2</v>
      </c>
      <c r="E19" s="43">
        <v>4</v>
      </c>
      <c r="F19" s="44">
        <v>7</v>
      </c>
      <c r="G19" s="45">
        <v>2</v>
      </c>
      <c r="H19" s="46">
        <v>5</v>
      </c>
      <c r="I19" s="43">
        <v>2</v>
      </c>
      <c r="J19" s="95"/>
      <c r="K19" s="89">
        <f ca="1">OFFSET(Очки!$A$2,F19,D19+OFFSET(Очки!$A$18,0,$C$43-1)-1)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9</v>
      </c>
      <c r="P19" s="39">
        <f ca="1">IF(I19&lt;H19,OFFSET(Очки!$A$20,2+H19-I19,IF(G19=1,13-H19,10+G19)),0)</f>
        <v>2.1</v>
      </c>
      <c r="Q19" s="39"/>
      <c r="R19" s="90"/>
      <c r="S19" s="102">
        <f ca="1">SUM(J19:R19)</f>
        <v>16.100000000000001</v>
      </c>
    </row>
    <row r="20" spans="1:19" ht="15.75">
      <c r="A20" s="40">
        <f ca="1">RANK(S20,S$6:OFFSET(S$6,0,0,COUNTA(B$6:B$42)))</f>
        <v>15</v>
      </c>
      <c r="B20" s="48" t="s">
        <v>296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3</v>
      </c>
      <c r="I20" s="43">
        <v>3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8</v>
      </c>
      <c r="P20" s="39">
        <f ca="1">IF(I20&lt;H20,OFFSET(Очки!$A$20,2+H20-I20,IF(G20=1,13-H20,10+G20)),0)</f>
        <v>0</v>
      </c>
      <c r="Q20" s="39"/>
      <c r="R20" s="90"/>
      <c r="S20" s="102">
        <f ca="1">SUM(J20:R20)</f>
        <v>13</v>
      </c>
    </row>
    <row r="21" spans="1:19" ht="15.75">
      <c r="A21" s="40">
        <f ca="1">RANK(S21,S$6:OFFSET(S$6,0,0,COUNTA(B$6:B$42)))</f>
        <v>16</v>
      </c>
      <c r="B21" s="32" t="s">
        <v>260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11.5</v>
      </c>
    </row>
    <row r="22" spans="1:19" ht="15.75">
      <c r="A22" s="40">
        <f ca="1">RANK(S22,S$6:OFFSET(S$6,0,0,COUNTA(B$6:B$42)))</f>
        <v>17</v>
      </c>
      <c r="B22" s="32" t="s">
        <v>203</v>
      </c>
      <c r="C22" s="33"/>
      <c r="D22" s="42">
        <v>1</v>
      </c>
      <c r="E22" s="43">
        <v>5</v>
      </c>
      <c r="F22" s="44">
        <v>7</v>
      </c>
      <c r="G22" s="45">
        <v>2</v>
      </c>
      <c r="H22" s="46">
        <v>6</v>
      </c>
      <c r="I22" s="43">
        <v>8</v>
      </c>
      <c r="J22" s="95">
        <v>0.5</v>
      </c>
      <c r="K22" s="89">
        <f ca="1">OFFSET(Очки!$A$2,F22,D22+OFFSET(Очки!$A$18,0,$C$43-1)-1)</f>
        <v>10</v>
      </c>
      <c r="L22" s="39">
        <f ca="1">IF(F22&lt;E22,OFFSET(Очки!$A$20,2+E22-F22,IF(D22=1,13-E22,10+D22)),0)</f>
        <v>0</v>
      </c>
      <c r="M22" s="39"/>
      <c r="N22" s="92">
        <f>-4-3</f>
        <v>-7</v>
      </c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8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ref="S6:S42" ca="1" si="0">SUM(J23:R23)</f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17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topLeftCell="A3" zoomScale="80" zoomScaleNormal="80" workbookViewId="0">
      <selection activeCell="A43" sqref="A4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300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>
        <v>1</v>
      </c>
      <c r="B6" s="85" t="s">
        <v>278</v>
      </c>
      <c r="C6" s="100"/>
      <c r="D6" s="34">
        <v>1</v>
      </c>
      <c r="E6" s="35">
        <v>10</v>
      </c>
      <c r="F6" s="36">
        <v>8</v>
      </c>
      <c r="G6" s="37">
        <v>1</v>
      </c>
      <c r="H6" s="38">
        <v>2</v>
      </c>
      <c r="I6" s="35">
        <v>1</v>
      </c>
      <c r="J6" s="94">
        <v>1.5</v>
      </c>
      <c r="K6" s="86">
        <f ca="1">OFFSET(Очки!$A$2,F6,D6+OFFSET(Очки!$A$18,0,$C$43-1)-1)</f>
        <v>10.5</v>
      </c>
      <c r="L6" s="87">
        <f ca="1">IF(F6&lt;E6,OFFSET(Очки!$A$20,2+E6-F6,IF(D6=1,13-E6,10+D6)),0)</f>
        <v>2.4</v>
      </c>
      <c r="M6" s="87"/>
      <c r="N6" s="91"/>
      <c r="O6" s="86">
        <f ca="1">OFFSET(Очки!$A$2,I6,G6+OFFSET(Очки!$A$18,0,$C$43-1)-1)</f>
        <v>16</v>
      </c>
      <c r="P6" s="87">
        <f ca="1">IF(I6&lt;H6,OFFSET(Очки!$A$20,2+H6-I6,IF(G6=1,13-H6,10+G6)),0)</f>
        <v>0.7</v>
      </c>
      <c r="Q6" s="87">
        <v>1</v>
      </c>
      <c r="R6" s="88"/>
      <c r="S6" s="101">
        <f ca="1">SUM(J6:R6)</f>
        <v>32.099999999999994</v>
      </c>
    </row>
    <row r="7" spans="1:19" ht="15.75">
      <c r="A7" s="40">
        <v>2</v>
      </c>
      <c r="B7" s="32" t="s">
        <v>274</v>
      </c>
      <c r="C7" s="33">
        <v>7.5</v>
      </c>
      <c r="D7" s="42">
        <v>1</v>
      </c>
      <c r="E7" s="43">
        <v>9</v>
      </c>
      <c r="F7" s="44">
        <v>11</v>
      </c>
      <c r="G7" s="45">
        <v>1</v>
      </c>
      <c r="H7" s="46">
        <v>10</v>
      </c>
      <c r="I7" s="43">
        <v>3</v>
      </c>
      <c r="J7" s="95">
        <v>1</v>
      </c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1.5</v>
      </c>
      <c r="N7" s="92">
        <f>-2-4</f>
        <v>-6</v>
      </c>
      <c r="O7" s="89">
        <f ca="1">OFFSET(Очки!$A$2,I7,G7+OFFSET(Очки!$A$18,0,$C$43-1)-1)</f>
        <v>14</v>
      </c>
      <c r="P7" s="39">
        <f ca="1">IF(I7&lt;H7,OFFSET(Очки!$A$20,2+H7-I7,IF(G7=1,13-H7,10+G7)),0)</f>
        <v>7.3999999999999995</v>
      </c>
      <c r="Q7" s="39">
        <v>2.5</v>
      </c>
      <c r="R7" s="90"/>
      <c r="S7" s="102">
        <f ca="1">SUM(J7:R7)</f>
        <v>29.4</v>
      </c>
    </row>
    <row r="8" spans="1:19" ht="15.75">
      <c r="A8" s="40">
        <v>3</v>
      </c>
      <c r="B8" s="32" t="s">
        <v>54</v>
      </c>
      <c r="C8" s="33"/>
      <c r="D8" s="42">
        <v>1</v>
      </c>
      <c r="E8" s="43">
        <v>6</v>
      </c>
      <c r="F8" s="44">
        <v>2</v>
      </c>
      <c r="G8" s="45">
        <v>1</v>
      </c>
      <c r="H8" s="46">
        <v>8</v>
      </c>
      <c r="I8" s="43">
        <v>11</v>
      </c>
      <c r="J8" s="95"/>
      <c r="K8" s="89">
        <f ca="1">OFFSET(Очки!$A$2,F8,D8+OFFSET(Очки!$A$18,0,$C$43-1)-1)</f>
        <v>15</v>
      </c>
      <c r="L8" s="39">
        <f ca="1">IF(F8&lt;E8,OFFSET(Очки!$A$20,2+E8-F8,IF(D8=1,13-E8,10+D8)),0)</f>
        <v>3.4000000000000004</v>
      </c>
      <c r="M8" s="39">
        <v>0.5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0</v>
      </c>
      <c r="Q8" s="39"/>
      <c r="R8" s="90"/>
      <c r="S8" s="102">
        <f ca="1">SUM(J8:R8)</f>
        <v>27.9</v>
      </c>
    </row>
    <row r="9" spans="1:19" ht="15.75">
      <c r="A9" s="40">
        <v>4</v>
      </c>
      <c r="B9" s="32" t="s">
        <v>88</v>
      </c>
      <c r="C9" s="33">
        <v>10</v>
      </c>
      <c r="D9" s="42">
        <v>2</v>
      </c>
      <c r="E9" s="43">
        <v>9</v>
      </c>
      <c r="F9" s="44">
        <v>1</v>
      </c>
      <c r="G9" s="45">
        <v>1</v>
      </c>
      <c r="H9" s="46">
        <v>11</v>
      </c>
      <c r="I9" s="43">
        <v>9</v>
      </c>
      <c r="J9" s="95"/>
      <c r="K9" s="89">
        <f ca="1">OFFSET(Очки!$A$2,F9,D9+OFFSET(Очки!$A$18,0,$C$43-1)-1)</f>
        <v>11.5</v>
      </c>
      <c r="L9" s="39">
        <f ca="1">IF(F9&lt;E9,OFFSET(Очки!$A$20,2+E9-F9,IF(D9=1,13-E9,10+D9)),0)</f>
        <v>5.6</v>
      </c>
      <c r="M9" s="39">
        <v>2</v>
      </c>
      <c r="N9" s="92">
        <v>-4</v>
      </c>
      <c r="O9" s="89">
        <f ca="1">OFFSET(Очки!$A$2,I9,G9+OFFSET(Очки!$A$18,0,$C$43-1)-1)</f>
        <v>10</v>
      </c>
      <c r="P9" s="39">
        <f ca="1">IF(I9&lt;H9,OFFSET(Очки!$A$20,2+H9-I9,IF(G9=1,13-H9,10+G9)),0)</f>
        <v>2.5</v>
      </c>
      <c r="Q9" s="39"/>
      <c r="R9" s="90"/>
      <c r="S9" s="102">
        <f ca="1">SUM(J9:R9)</f>
        <v>27.6</v>
      </c>
    </row>
    <row r="10" spans="1:19" ht="15.75">
      <c r="A10" s="40">
        <v>5</v>
      </c>
      <c r="B10" s="32" t="s">
        <v>87</v>
      </c>
      <c r="C10" s="33"/>
      <c r="D10" s="42">
        <v>1</v>
      </c>
      <c r="E10" s="43">
        <v>7</v>
      </c>
      <c r="F10" s="44">
        <v>7</v>
      </c>
      <c r="G10" s="45">
        <v>1</v>
      </c>
      <c r="H10" s="46">
        <v>3</v>
      </c>
      <c r="I10" s="43">
        <v>2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ca="1">SUM(J10:R10)</f>
        <v>27.2</v>
      </c>
    </row>
    <row r="11" spans="1:19" ht="15.75">
      <c r="A11" s="40">
        <v>6</v>
      </c>
      <c r="B11" s="47" t="s">
        <v>301</v>
      </c>
      <c r="C11" s="33" t="s">
        <v>43</v>
      </c>
      <c r="D11" s="42">
        <v>2</v>
      </c>
      <c r="E11" s="43">
        <v>7</v>
      </c>
      <c r="F11" s="44">
        <v>1</v>
      </c>
      <c r="G11" s="45">
        <v>1</v>
      </c>
      <c r="H11" s="46">
        <v>1</v>
      </c>
      <c r="I11" s="43">
        <v>10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4.2</v>
      </c>
      <c r="M11" s="39"/>
      <c r="N11" s="92"/>
      <c r="O11" s="89">
        <f ca="1">OFFSET(Очки!$A$2,I11,G11+OFFSET(Очки!$A$18,0,$C$43-1)-1)</f>
        <v>9.5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25.2</v>
      </c>
    </row>
    <row r="12" spans="1:19" ht="15.75">
      <c r="A12" s="40">
        <v>6</v>
      </c>
      <c r="B12" s="48" t="s">
        <v>271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7</v>
      </c>
      <c r="I12" s="43">
        <v>12</v>
      </c>
      <c r="J12" s="95"/>
      <c r="K12" s="89">
        <f ca="1">OFFSET(Очки!$A$2,F12,D12+OFFSET(Очки!$A$18,0,$C$43-1)-1)</f>
        <v>16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OFFSET(Очки!$A$2,I12,G12+OFFSET(Очки!$A$18,0,$C$43-1)-1)</f>
        <v>8.5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25.2</v>
      </c>
    </row>
    <row r="13" spans="1:19" ht="15.75">
      <c r="A13" s="40">
        <v>8</v>
      </c>
      <c r="B13" s="48" t="s">
        <v>290</v>
      </c>
      <c r="C13" s="33">
        <v>5</v>
      </c>
      <c r="D13" s="42">
        <v>1</v>
      </c>
      <c r="E13" s="43">
        <v>4</v>
      </c>
      <c r="F13" s="44">
        <v>11</v>
      </c>
      <c r="G13" s="45">
        <v>1</v>
      </c>
      <c r="H13" s="46">
        <v>9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11.5</v>
      </c>
      <c r="P13" s="39">
        <f ca="1">IF(I13&lt;H13,OFFSET(Очки!$A$20,2+H13-I13,IF(G13=1,13-H13,10+G13)),0)</f>
        <v>3.5</v>
      </c>
      <c r="Q13" s="39"/>
      <c r="R13" s="90"/>
      <c r="S13" s="102">
        <f ca="1">SUM(J13:R13)</f>
        <v>25</v>
      </c>
    </row>
    <row r="14" spans="1:19" ht="15.75">
      <c r="A14" s="40">
        <v>9</v>
      </c>
      <c r="B14" s="41" t="s">
        <v>100</v>
      </c>
      <c r="C14" s="33">
        <v>20</v>
      </c>
      <c r="D14" s="42">
        <v>1</v>
      </c>
      <c r="E14" s="43">
        <v>1</v>
      </c>
      <c r="F14" s="44">
        <v>4</v>
      </c>
      <c r="G14" s="45">
        <v>2</v>
      </c>
      <c r="H14" s="46">
        <v>7</v>
      </c>
      <c r="I14" s="43">
        <v>4</v>
      </c>
      <c r="J14" s="95"/>
      <c r="K14" s="89">
        <f ca="1">OFFSET(Очки!$A$2,F14,D14+OFFSET(Очки!$A$18,0,$C$43-1)-1)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/>
      <c r="S14" s="102">
        <f ca="1">SUM(J14:R14)</f>
        <v>23.6</v>
      </c>
    </row>
    <row r="15" spans="1:19" ht="15.75">
      <c r="A15" s="40">
        <v>10</v>
      </c>
      <c r="B15" s="32" t="s">
        <v>292</v>
      </c>
      <c r="C15" s="33">
        <v>10</v>
      </c>
      <c r="D15" s="42">
        <v>1</v>
      </c>
      <c r="E15" s="43">
        <v>3</v>
      </c>
      <c r="F15" s="44">
        <v>5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OFFSET(Очки!$A$2,F15,D15+OFFSET(Очки!$A$18,0,$C$43-1)-1)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4.9000000000000004</v>
      </c>
      <c r="Q15" s="39"/>
      <c r="R15" s="90">
        <v>-4</v>
      </c>
      <c r="S15" s="102">
        <f ca="1">SUM(J15:R15)</f>
        <v>22.4</v>
      </c>
    </row>
    <row r="16" spans="1:19" ht="15.75">
      <c r="A16" s="40">
        <v>11</v>
      </c>
      <c r="B16" s="47" t="s">
        <v>303</v>
      </c>
      <c r="C16" s="33" t="s">
        <v>43</v>
      </c>
      <c r="D16" s="42">
        <v>2</v>
      </c>
      <c r="E16" s="43">
        <v>10</v>
      </c>
      <c r="F16" s="44">
        <v>3</v>
      </c>
      <c r="G16" s="45">
        <v>1</v>
      </c>
      <c r="H16" s="46">
        <v>5</v>
      </c>
      <c r="I16" s="43">
        <v>7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4.9000000000000004</v>
      </c>
      <c r="M16" s="39"/>
      <c r="N16" s="92">
        <v>-4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21.4</v>
      </c>
    </row>
    <row r="17" spans="1:19" ht="15.75">
      <c r="A17" s="40">
        <v>12</v>
      </c>
      <c r="B17" s="32" t="s">
        <v>260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6</v>
      </c>
      <c r="I17" s="43">
        <v>2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10.5</v>
      </c>
      <c r="P17" s="39">
        <f ca="1">IF(I17&lt;H17,OFFSET(Очки!$A$20,2+H17-I17,IF(G17=1,13-H17,10+G17)),0)</f>
        <v>2.8</v>
      </c>
      <c r="Q17" s="39"/>
      <c r="R17" s="90"/>
      <c r="S17" s="102">
        <f ca="1">SUM(J17:R17)</f>
        <v>20.3</v>
      </c>
    </row>
    <row r="18" spans="1:19" ht="15.75">
      <c r="A18" s="40">
        <v>13</v>
      </c>
      <c r="B18" s="32" t="s">
        <v>298</v>
      </c>
      <c r="C18" s="33" t="s">
        <v>43</v>
      </c>
      <c r="D18" s="42">
        <v>2</v>
      </c>
      <c r="E18" s="43">
        <v>8</v>
      </c>
      <c r="F18" s="44">
        <v>5</v>
      </c>
      <c r="G18" s="45">
        <v>1</v>
      </c>
      <c r="H18" s="46">
        <v>6</v>
      </c>
      <c r="I18" s="43">
        <v>7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2.1</v>
      </c>
      <c r="M18" s="39"/>
      <c r="N18" s="92">
        <v>-1</v>
      </c>
      <c r="O18" s="89">
        <f ca="1">OFFSET(Очки!$A$2,I18,G18+OFFSET(Очки!$A$18,0,$C$43-1)-1)</f>
        <v>11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19.600000000000001</v>
      </c>
    </row>
    <row r="19" spans="1:19" ht="15.75">
      <c r="A19" s="40">
        <v>14</v>
      </c>
      <c r="B19" s="47" t="s">
        <v>276</v>
      </c>
      <c r="C19" s="33">
        <v>2.5</v>
      </c>
      <c r="D19" s="42">
        <v>1</v>
      </c>
      <c r="E19" s="43">
        <v>5</v>
      </c>
      <c r="F19" s="44">
        <v>6</v>
      </c>
      <c r="G19" s="45">
        <v>2</v>
      </c>
      <c r="H19" s="46">
        <v>9</v>
      </c>
      <c r="I19" s="43">
        <v>4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8.5</v>
      </c>
      <c r="P19" s="39">
        <f ca="1">IF(I19&lt;H19,OFFSET(Очки!$A$20,2+H19-I19,IF(G19=1,13-H19,10+G19)),0)</f>
        <v>3.5</v>
      </c>
      <c r="Q19" s="39"/>
      <c r="R19" s="90">
        <v>-4</v>
      </c>
      <c r="S19" s="102">
        <f ca="1">SUM(J19:R19)</f>
        <v>19.5</v>
      </c>
    </row>
    <row r="20" spans="1:19" ht="15.75">
      <c r="A20" s="40">
        <v>15</v>
      </c>
      <c r="B20" s="47" t="s">
        <v>304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3</v>
      </c>
      <c r="I20" s="43">
        <v>1</v>
      </c>
      <c r="J20" s="95"/>
      <c r="K20" s="89">
        <f ca="1">OFFSET(Очки!$A$2,F20,D20+OFFSET(Очки!$A$18,0,$C$43-1)-1)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11.5</v>
      </c>
      <c r="P20" s="39">
        <f ca="1">IF(I20&lt;H20,OFFSET(Очки!$A$20,2+H20-I20,IF(G20=1,13-H20,10+G20)),0)</f>
        <v>1.4</v>
      </c>
      <c r="Q20" s="39"/>
      <c r="R20" s="90"/>
      <c r="S20" s="102">
        <f ca="1">SUM(J20:R20)</f>
        <v>18.899999999999999</v>
      </c>
    </row>
    <row r="21" spans="1:19" ht="15.75">
      <c r="A21" s="40">
        <v>16</v>
      </c>
      <c r="B21" s="32" t="s">
        <v>308</v>
      </c>
      <c r="C21" s="33"/>
      <c r="D21" s="42">
        <v>2</v>
      </c>
      <c r="E21" s="43">
        <v>3</v>
      </c>
      <c r="F21" s="44">
        <v>7</v>
      </c>
      <c r="G21" s="45">
        <v>2</v>
      </c>
      <c r="H21" s="46">
        <v>4</v>
      </c>
      <c r="I21" s="43">
        <v>7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13</v>
      </c>
    </row>
    <row r="22" spans="1:19" ht="15.75">
      <c r="A22" s="40">
        <v>17</v>
      </c>
      <c r="B22" s="32" t="s">
        <v>203</v>
      </c>
      <c r="C22" s="33"/>
      <c r="D22" s="42">
        <v>1</v>
      </c>
      <c r="E22" s="43">
        <v>8</v>
      </c>
      <c r="F22" s="44">
        <v>10</v>
      </c>
      <c r="G22" s="45">
        <v>2</v>
      </c>
      <c r="H22" s="46">
        <v>8</v>
      </c>
      <c r="I22" s="43">
        <v>5</v>
      </c>
      <c r="J22" s="95">
        <v>0.5</v>
      </c>
      <c r="K22" s="89">
        <f ca="1">OFFSET(Очки!$A$2,F22,D22+OFFSET(Очки!$A$18,0,$C$43-1)-1)</f>
        <v>9.5</v>
      </c>
      <c r="L22" s="39">
        <f ca="1">IF(F22&lt;E22,OFFSET(Очки!$A$20,2+E22-F22,IF(D22=1,13-E22,10+D22)),0)</f>
        <v>0</v>
      </c>
      <c r="M22" s="39"/>
      <c r="N22" s="92">
        <v>-3</v>
      </c>
      <c r="O22" s="89">
        <f ca="1">OFFSET(Очки!$A$2,I22,G22+OFFSET(Очки!$A$18,0,$C$43-1)-1)</f>
        <v>7.5</v>
      </c>
      <c r="P22" s="39">
        <f ca="1">IF(I22&lt;H22,OFFSET(Очки!$A$20,2+H22-I22,IF(G22=1,13-H22,10+G22)),0)</f>
        <v>2.1</v>
      </c>
      <c r="Q22" s="39"/>
      <c r="R22" s="90">
        <v>-5</v>
      </c>
      <c r="S22" s="102">
        <f ca="1">SUM(J22:R22)</f>
        <v>11.600000000000001</v>
      </c>
    </row>
    <row r="23" spans="1:19" ht="15.75">
      <c r="A23" s="40">
        <v>18</v>
      </c>
      <c r="B23" s="32" t="s">
        <v>307</v>
      </c>
      <c r="C23" s="33"/>
      <c r="D23" s="42">
        <v>2</v>
      </c>
      <c r="E23" s="43">
        <v>2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OFFSET(Очки!$A$2,F23,D23+OFFSET(Очки!$A$18,0,$C$43-1)-1)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5.5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11.5</v>
      </c>
    </row>
    <row r="24" spans="1:19" ht="15.75" hidden="1">
      <c r="A24" s="40">
        <f ca="1">RANK(S24,S$6:OFFSET(S$6,0,0,COUNTA(B$6:B$42)))</f>
        <v>1</v>
      </c>
      <c r="B24" s="145" t="s">
        <v>111</v>
      </c>
      <c r="C24" s="33" t="s">
        <v>43</v>
      </c>
      <c r="D24" s="42">
        <v>1</v>
      </c>
      <c r="E24" s="43">
        <v>12</v>
      </c>
      <c r="F24" s="44">
        <v>3</v>
      </c>
      <c r="G24" s="45">
        <v>1</v>
      </c>
      <c r="H24" s="46">
        <v>12</v>
      </c>
      <c r="I24" s="43">
        <v>5</v>
      </c>
      <c r="J24" s="95">
        <v>2.5</v>
      </c>
      <c r="K24" s="89">
        <f ca="1">OFFSET(Очки!$A$2,F24,D24+OFFSET(Очки!$A$18,0,$C$43-1)-1)</f>
        <v>14</v>
      </c>
      <c r="L24" s="39">
        <f ca="1">IF(F24&lt;E24,OFFSET(Очки!$A$20,2+E24-F24,IF(D24=1,13-E24,10+D24)),0)</f>
        <v>10.000000000000002</v>
      </c>
      <c r="M24" s="39">
        <v>2.5</v>
      </c>
      <c r="N24" s="92">
        <f>-5-5</f>
        <v>-10</v>
      </c>
      <c r="O24" s="89">
        <f ca="1">OFFSET(Очки!$A$2,I24,G24+OFFSET(Очки!$A$18,0,$C$43-1)-1)</f>
        <v>12</v>
      </c>
      <c r="P24" s="39">
        <f ca="1">IF(I24&lt;H24,OFFSET(Очки!$A$20,2+H24-I24,IF(G24=1,13-H24,10+G24)),0)</f>
        <v>8.3000000000000007</v>
      </c>
      <c r="Q24" s="39">
        <v>1.5</v>
      </c>
      <c r="R24" s="90">
        <v>-3</v>
      </c>
      <c r="S24" s="102">
        <f ca="1">SUM(J24:R24)</f>
        <v>37.799999999999997</v>
      </c>
    </row>
    <row r="25" spans="1:19" ht="15.75">
      <c r="A25" s="40">
        <v>19</v>
      </c>
      <c r="B25" s="48" t="s">
        <v>302</v>
      </c>
      <c r="C25" s="33">
        <v>5</v>
      </c>
      <c r="D25" s="42">
        <v>2</v>
      </c>
      <c r="E25" s="43">
        <v>4</v>
      </c>
      <c r="F25" s="44">
        <v>3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ca="1">SUM(J25:R25)</f>
        <v>11.2</v>
      </c>
    </row>
    <row r="26" spans="1:19" ht="15.75">
      <c r="A26" s="40">
        <v>20</v>
      </c>
      <c r="B26" s="32" t="s">
        <v>305</v>
      </c>
      <c r="C26" s="33"/>
      <c r="D26" s="42">
        <v>2</v>
      </c>
      <c r="E26" s="43">
        <v>11</v>
      </c>
      <c r="F26" s="44">
        <v>11</v>
      </c>
      <c r="G26" s="45">
        <v>2</v>
      </c>
      <c r="H26" s="46">
        <v>11</v>
      </c>
      <c r="I26" s="43">
        <v>11</v>
      </c>
      <c r="J26" s="95"/>
      <c r="K26" s="89">
        <f ca="1">OFFSET(Очки!$A$2,F26,D26+OFFSET(Очки!$A$18,0,$C$43-1)-1)</f>
        <v>4.5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4.5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9</v>
      </c>
    </row>
    <row r="27" spans="1:19" ht="15.75" hidden="1">
      <c r="A27" s="40">
        <f ca="1">RANK(S27,S$6:OFFSET(S$6,0,0,COUNTA(B$6:B$42)))</f>
        <v>4</v>
      </c>
      <c r="B27" s="146" t="s">
        <v>192</v>
      </c>
      <c r="C27" s="33">
        <v>7.5</v>
      </c>
      <c r="D27" s="42">
        <v>1</v>
      </c>
      <c r="E27" s="43">
        <v>11</v>
      </c>
      <c r="F27" s="44">
        <v>7</v>
      </c>
      <c r="G27" s="45">
        <v>1</v>
      </c>
      <c r="H27" s="46">
        <v>4</v>
      </c>
      <c r="I27" s="43">
        <v>4</v>
      </c>
      <c r="J27" s="95">
        <v>2</v>
      </c>
      <c r="K27" s="89">
        <f ca="1">OFFSET(Очки!$A$2,F27,D27+OFFSET(Очки!$A$18,0,$C$43-1)-1)</f>
        <v>11</v>
      </c>
      <c r="L27" s="39">
        <f ca="1">IF(F27&lt;E27,OFFSET(Очки!$A$20,2+E27-F27,IF(D27=1,13-E27,10+D27)),0)</f>
        <v>4.9000000000000004</v>
      </c>
      <c r="M27" s="39"/>
      <c r="N27" s="92">
        <v>-4</v>
      </c>
      <c r="O27" s="89">
        <f ca="1">OFFSET(Очки!$A$2,I27,G27+OFFSET(Очки!$A$18,0,$C$43-1)-1)</f>
        <v>13</v>
      </c>
      <c r="P27" s="39">
        <f ca="1">IF(I27&lt;H27,OFFSET(Очки!$A$20,2+H27-I27,IF(G27=1,13-H27,10+G27)),0)</f>
        <v>0</v>
      </c>
      <c r="Q27" s="39">
        <v>2</v>
      </c>
      <c r="R27" s="90"/>
      <c r="S27" s="102">
        <f ca="1">SUM(J27:R27)</f>
        <v>28.9</v>
      </c>
    </row>
    <row r="28" spans="1:19" ht="15.75">
      <c r="A28" s="40">
        <v>21</v>
      </c>
      <c r="B28" s="32" t="s">
        <v>306</v>
      </c>
      <c r="C28" s="33"/>
      <c r="D28" s="42">
        <v>2</v>
      </c>
      <c r="E28" s="43">
        <v>1</v>
      </c>
      <c r="F28" s="44">
        <v>10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OFFSET(Очки!$A$2,F28,D28+OFFSET(Очки!$A$18,0,$C$43-1)-1)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ca="1">SUM(J28:R28)</f>
        <v>7.5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6:S42" ca="1" si="0">SUM(J29:R29)</f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23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8">
    <sortCondition descending="1" ref="S6:S2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0" zoomScaleNormal="80" workbookViewId="0">
      <selection activeCell="D6" sqref="D6:F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5" t="s">
        <v>48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  <c r="S1" s="165"/>
    </row>
    <row r="2" spans="1:19" ht="15.75" thickBot="1">
      <c r="A2" s="165"/>
      <c r="B2" s="165"/>
      <c r="C2" s="165"/>
      <c r="D2" s="165"/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</row>
    <row r="3" spans="1:19" ht="15" customHeight="1" thickBot="1">
      <c r="A3" s="166" t="s">
        <v>30</v>
      </c>
      <c r="B3" s="167" t="s">
        <v>31</v>
      </c>
      <c r="C3" s="30"/>
      <c r="D3" s="167">
        <v>1</v>
      </c>
      <c r="E3" s="167"/>
      <c r="F3" s="167"/>
      <c r="G3" s="168">
        <v>2</v>
      </c>
      <c r="H3" s="168"/>
      <c r="I3" s="168"/>
      <c r="J3" s="169" t="s">
        <v>32</v>
      </c>
      <c r="K3" s="169"/>
      <c r="L3" s="169"/>
      <c r="M3" s="169"/>
      <c r="N3" s="169"/>
      <c r="O3" s="169"/>
      <c r="P3" s="169"/>
      <c r="Q3" s="169"/>
      <c r="R3" s="169"/>
      <c r="S3" s="170" t="s">
        <v>33</v>
      </c>
    </row>
    <row r="4" spans="1:19" ht="15" customHeight="1" thickBot="1">
      <c r="A4" s="166"/>
      <c r="B4" s="167"/>
      <c r="C4" s="171" t="s">
        <v>34</v>
      </c>
      <c r="D4" s="173" t="s">
        <v>35</v>
      </c>
      <c r="E4" s="175" t="s">
        <v>36</v>
      </c>
      <c r="F4" s="177" t="s">
        <v>37</v>
      </c>
      <c r="G4" s="179" t="s">
        <v>35</v>
      </c>
      <c r="H4" s="159" t="s">
        <v>36</v>
      </c>
      <c r="I4" s="161" t="s">
        <v>37</v>
      </c>
      <c r="J4" s="163" t="s">
        <v>38</v>
      </c>
      <c r="K4" s="164">
        <v>1</v>
      </c>
      <c r="L4" s="164"/>
      <c r="M4" s="164"/>
      <c r="N4" s="164"/>
      <c r="O4" s="164">
        <v>2</v>
      </c>
      <c r="P4" s="164"/>
      <c r="Q4" s="164"/>
      <c r="R4" s="164"/>
      <c r="S4" s="170"/>
    </row>
    <row r="5" spans="1:19" ht="42" customHeight="1" thickBot="1">
      <c r="A5" s="166"/>
      <c r="B5" s="168"/>
      <c r="C5" s="172"/>
      <c r="D5" s="174"/>
      <c r="E5" s="176"/>
      <c r="F5" s="178"/>
      <c r="G5" s="180"/>
      <c r="H5" s="160"/>
      <c r="I5" s="162"/>
      <c r="J5" s="16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0"/>
    </row>
    <row r="6" spans="1:19" ht="15.75">
      <c r="A6" s="31" t="e">
        <f ca="1">RANK(S6,S$6:OFFSET(S$6,0,0,COUNTA(B$6:B$42)))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OFFSET(Очки!$A$2,F6,D6+OFFSET(Очки!$A$18,0,$C$43-1)-1)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OFFSET(Очки!$A$2,I6,G6+OFFSET(Очки!$A$18,0,$C$43-1)-1)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2" ca="1" si="0">SUM(J6:R6)</f>
        <v>#REF!</v>
      </c>
    </row>
    <row r="7" spans="1:19" ht="15.75">
      <c r="A7" s="40" t="e">
        <f ca="1">RANK(S7,S$6:OFFSET(S$6,0,0,COUNTA(B$6:B$42)))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OFFSET(Очки!$A$2,F7,D7+OFFSET(Очки!$A$18,0,$C$43-1)-1)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OFFSET(Очки!$A$2,I7,G7+OFFSET(Очки!$A$18,0,$C$43-1)-1)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RANK(S8,S$6:OFFSET(S$6,0,0,COUNTA(B$6:B$42)))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OFFSET(Очки!$A$2,F8,D8+OFFSET(Очки!$A$18,0,$C$43-1)-1)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OFFSET(Очки!$A$2,I8,G8+OFFSET(Очки!$A$18,0,$C$43-1)-1)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RANK(S9,S$6:OFFSET(S$6,0,0,COUNTA(B$6:B$42)))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OFFSET(Очки!$A$2,F9,D9+OFFSET(Очки!$A$18,0,$C$43-1)-1)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OFFSET(Очки!$A$2,I9,G9+OFFSET(Очки!$A$18,0,$C$43-1)-1)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RANK(S10,S$6:OFFSET(S$6,0,0,COUNTA(B$6:B$42)))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OFFSET(Очки!$A$2,F10,D10+OFFSET(Очки!$A$18,0,$C$43-1)-1)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OFFSET(Очки!$A$2,I10,G10+OFFSET(Очки!$A$18,0,$C$43-1)-1)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RANK(S11,S$6:OFFSET(S$6,0,0,COUNTA(B$6:B$42)))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OFFSET(Очки!$A$2,F11,D11+OFFSET(Очки!$A$18,0,$C$43-1)-1)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OFFSET(Очки!$A$2,I11,G11+OFFSET(Очки!$A$18,0,$C$43-1)-1)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RANK(S12,S$6:OFFSET(S$6,0,0,COUNTA(B$6:B$42)))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OFFSET(Очки!$A$2,F12,D12+OFFSET(Очки!$A$18,0,$C$43-1)-1)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OFFSET(Очки!$A$2,I12,G12+OFFSET(Очки!$A$18,0,$C$43-1)-1)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RANK(S13,S$6:OFFSET(S$6,0,0,COUNTA(B$6:B$42)))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OFFSET(Очки!$A$2,F13,D13+OFFSET(Очки!$A$18,0,$C$43-1)-1)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OFFSET(Очки!$A$2,I13,G13+OFFSET(Очки!$A$18,0,$C$43-1)-1)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RANK(S14,S$6:OFFSET(S$6,0,0,COUNTA(B$6:B$42)))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OFFSET(Очки!$A$2,F14,D14+OFFSET(Очки!$A$18,0,$C$43-1)-1)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OFFSET(Очки!$A$2,I14,G14+OFFSET(Очки!$A$18,0,$C$43-1)-1)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RANK(S15,S$6:OFFSET(S$6,0,0,COUNTA(B$6:B$42)))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OFFSET(Очки!$A$2,F15,D15+OFFSET(Очки!$A$18,0,$C$43-1)-1)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OFFSET(Очки!$A$2,I15,G15+OFFSET(Очки!$A$18,0,$C$43-1)-1)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RANK(S16,S$6:OFFSET(S$6,0,0,COUNTA(B$6:B$42)))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OFFSET(Очки!$A$2,F16,D16+OFFSET(Очки!$A$18,0,$C$43-1)-1)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OFFSET(Очки!$A$2,I16,G16+OFFSET(Очки!$A$18,0,$C$43-1)-1)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RANK(S17,S$6:OFFSET(S$6,0,0,COUNTA(B$6:B$42)))</f>
        <v>#REF!</v>
      </c>
      <c r="B17" s="32"/>
      <c r="C17" s="33"/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OFFSET(Очки!$A$2,F17,D17+OFFSET(Очки!$A$18,0,$C$43-1)-1)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OFFSET(Очки!$A$2,I17,G17+OFFSET(Очки!$A$18,0,$C$43-1)-1)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RANK(S18,S$6:OFFSET(S$6,0,0,COUNTA(B$6:B$42)))</f>
        <v>#REF!</v>
      </c>
      <c r="B18" s="32"/>
      <c r="C18" s="33"/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OFFSET(Очки!$A$2,F18,D18+OFFSET(Очки!$A$18,0,$C$43-1)-1)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OFFSET(Очки!$A$2,I18,G18+OFFSET(Очки!$A$18,0,$C$43-1)-1)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RANK(S19,S$6:OFFSET(S$6,0,0,COUNTA(B$6:B$42)))</f>
        <v>#REF!</v>
      </c>
      <c r="B19" s="32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OFFSET(Очки!$A$2,F19,D19+OFFSET(Очки!$A$18,0,$C$43-1)-1)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OFFSET(Очки!$A$2,I19,G19+OFFSET(Очки!$A$18,0,$C$43-1)-1)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RANK(S20,S$6:OFFSET(S$6,0,0,COUNTA(B$6:B$42)))</f>
        <v>#REF!</v>
      </c>
      <c r="B20" s="32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OFFSET(Очки!$A$2,F20,D20+OFFSET(Очки!$A$18,0,$C$43-1)-1)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OFFSET(Очки!$A$2,I20,G20+OFFSET(Очки!$A$18,0,$C$43-1)-1)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RANK(S21,S$6:OFFSET(S$6,0,0,COUNTA(B$6:B$42)))</f>
        <v>#REF!</v>
      </c>
      <c r="B21" s="32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OFFSET(Очки!$A$2,F21,D21+OFFSET(Очки!$A$18,0,$C$43-1)-1)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OFFSET(Очки!$A$2,I21,G21+OFFSET(Очки!$A$18,0,$C$43-1)-1)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RANK(S22,S$6:OFFSET(S$6,0,0,COUNTA(B$6:B$42)))</f>
        <v>#REF!</v>
      </c>
      <c r="B22" s="32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OFFSET(Очки!$A$2,F22,D22+OFFSET(Очки!$A$18,0,$C$43-1)-1)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OFFSET(Очки!$A$2,I22,G22+OFFSET(Очки!$A$18,0,$C$43-1)-1)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RANK(S23,S$6:OFFSET(S$6,0,0,COUNTA(B$6:B$42)))</f>
        <v>#REF!</v>
      </c>
      <c r="B23" s="32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OFFSET(Очки!$A$2,F23,D23+OFFSET(Очки!$A$18,0,$C$43-1)-1)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OFFSET(Очки!$A$2,I23,G23+OFFSET(Очки!$A$18,0,$C$43-1)-1)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RANK(S24,S$6:OFFSET(S$6,0,0,COUNTA(B$6:B$42)))</f>
        <v>#REF!</v>
      </c>
      <c r="B24" s="32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OFFSET(Очки!$A$2,F24,D24+OFFSET(Очки!$A$18,0,$C$43-1)-1)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OFFSET(Очки!$A$2,I24,G24+OFFSET(Очки!$A$18,0,$C$43-1)-1)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RANK(S25,S$6:OFFSET(S$6,0,0,COUNTA(B$6:B$42)))</f>
        <v>#REF!</v>
      </c>
      <c r="B25" s="32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OFFSET(Очки!$A$2,F25,D25+OFFSET(Очки!$A$18,0,$C$43-1)-1)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OFFSET(Очки!$A$2,I25,G25+OFFSET(Очки!$A$18,0,$C$43-1)-1)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RANK(S26,S$6:OFFSET(S$6,0,0,COUNTA(B$6:B$42)))</f>
        <v>#REF!</v>
      </c>
      <c r="B26" s="32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OFFSET(Очки!$A$2,F26,D26+OFFSET(Очки!$A$18,0,$C$43-1)-1)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OFFSET(Очки!$A$2,I26,G26+OFFSET(Очки!$A$18,0,$C$43-1)-1)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RANK(S27,S$6:OFFSET(S$6,0,0,COUNTA(B$6:B$42)))</f>
        <v>#REF!</v>
      </c>
      <c r="B27" s="32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OFFSET(Очки!$A$2,F27,D27+OFFSET(Очки!$A$18,0,$C$43-1)-1)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OFFSET(Очки!$A$2,I27,G27+OFFSET(Очки!$A$18,0,$C$43-1)-1)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RANK(S28,S$6:OFFSET(S$6,0,0,COUNTA(B$6:B$42)))</f>
        <v>#REF!</v>
      </c>
      <c r="B28" s="32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OFFSET(Очки!$A$2,F28,D28+OFFSET(Очки!$A$18,0,$C$43-1)-1)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OFFSET(Очки!$A$2,I28,G28+OFFSET(Очки!$A$18,0,$C$43-1)-1)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RANK(S29,S$6:OFFSET(S$6,0,0,COUNTA(B$6:B$42)))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OFFSET(Очки!$A$2,F29,D29+OFFSET(Очки!$A$18,0,$C$43-1)-1)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OFFSET(Очки!$A$2,I29,G29+OFFSET(Очки!$A$18,0,$C$43-1)-1)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RANK(S30,S$6:OFFSET(S$6,0,0,COUNTA(B$6:B$42)))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OFFSET(Очки!$A$2,F30,D30+OFFSET(Очки!$A$18,0,$C$43-1)-1)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OFFSET(Очки!$A$2,I30,G30+OFFSET(Очки!$A$18,0,$C$43-1)-1)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RANK(S31,S$6:OFFSET(S$6,0,0,COUNTA(B$6:B$42)))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OFFSET(Очки!$A$2,F31,D31+OFFSET(Очки!$A$18,0,$C$43-1)-1)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OFFSET(Очки!$A$2,I31,G31+OFFSET(Очки!$A$18,0,$C$43-1)-1)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RANK(S32,S$6:OFFSET(S$6,0,0,COUNTA(B$6:B$42)))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OFFSET(Очки!$A$2,F32,D32+OFFSET(Очки!$A$18,0,$C$43-1)-1)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OFFSET(Очки!$A$2,I32,G32+OFFSET(Очки!$A$18,0,$C$43-1)-1)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RANK(S33,S$6:OFFSET(S$6,0,0,COUNTA(B$6:B$42)))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OFFSET(Очки!$A$2,F33,D33+OFFSET(Очки!$A$18,0,$C$43-1)-1)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OFFSET(Очки!$A$2,I33,G33+OFFSET(Очки!$A$18,0,$C$43-1)-1)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RANK(S34,S$6:OFFSET(S$6,0,0,COUNTA(B$6:B$42)))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OFFSET(Очки!$A$2,F34,D34+OFFSET(Очки!$A$18,0,$C$43-1)-1)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OFFSET(Очки!$A$2,I34,G34+OFFSET(Очки!$A$18,0,$C$43-1)-1)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RANK(S35,S$6:OFFSET(S$6,0,0,COUNTA(B$6:B$42)))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OFFSET(Очки!$A$2,F35,D35+OFFSET(Очки!$A$18,0,$C$43-1)-1)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OFFSET(Очки!$A$2,I35,G35+OFFSET(Очки!$A$18,0,$C$43-1)-1)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RANK(S36,S$6:OFFSET(S$6,0,0,COUNTA(B$6:B$42)))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OFFSET(Очки!$A$2,F36,D36+OFFSET(Очки!$A$18,0,$C$43-1)-1)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OFFSET(Очки!$A$2,I36,G36+OFFSET(Очки!$A$18,0,$C$43-1)-1)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RANK(S37,S$6:OFFSET(S$6,0,0,COUNTA(B$6:B$42)))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OFFSET(Очки!$A$2,F37,D37+OFFSET(Очки!$A$18,0,$C$43-1)-1)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OFFSET(Очки!$A$2,I37,G37+OFFSET(Очки!$A$18,0,$C$43-1)-1)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RANK(S38,S$6:OFFSET(S$6,0,0,COUNTA(B$6:B$42)))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OFFSET(Очки!$A$2,F38,D38+OFFSET(Очки!$A$18,0,$C$43-1)-1)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OFFSET(Очки!$A$2,I38,G38+OFFSET(Очки!$A$18,0,$C$43-1)-1)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RANK(S39,S$6:OFFSET(S$6,0,0,COUNTA(B$6:B$42)))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OFFSET(Очки!$A$2,F39,D39+OFFSET(Очки!$A$18,0,$C$43-1)-1)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OFFSET(Очки!$A$2,I39,G39+OFFSET(Очки!$A$18,0,$C$43-1)-1)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RANK(S40,S$6:OFFSET(S$6,0,0,COUNTA(B$6:B$42)))</f>
        <v>#REF!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 t="e">
        <f ca="1">OFFSET(Очки!$A$2,F40,D40+OFFSET(Очки!$A$18,0,$C$43-1)-1)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OFFSET(Очки!$A$2,I40,G40+OFFSET(Очки!$A$18,0,$C$43-1)-1)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5.75">
      <c r="A41" s="40" t="e">
        <f ca="1">RANK(S41,S$6:OFFSET(S$6,0,0,COUNTA(B$6:B$42)))</f>
        <v>#REF!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 t="e">
        <f ca="1">OFFSET(Очки!$A$2,F41,D41+OFFSET(Очки!$A$18,0,$C$43-1)-1)</f>
        <v>#REF!</v>
      </c>
      <c r="L41" s="39">
        <f ca="1">IF(F41&lt;E41,OFFSET(Очки!$A$20,2+E41-F41,IF(D41=1,13-E41,10+D41)),0)</f>
        <v>0</v>
      </c>
      <c r="M41" s="39"/>
      <c r="N41" s="92"/>
      <c r="O41" s="89" t="e">
        <f ca="1">OFFSET(Очки!$A$2,I41,G41+OFFSET(Очки!$A$18,0,$C$43-1)-1)</f>
        <v>#REF!</v>
      </c>
      <c r="P41" s="39">
        <f ca="1">IF(I41&lt;H41,OFFSET(Очки!$A$20,2+H41-I41,IF(G41=1,13-H41,10+G41)),0)</f>
        <v>0</v>
      </c>
      <c r="Q41" s="39"/>
      <c r="R41" s="90"/>
      <c r="S41" s="102" t="e">
        <f t="shared" ca="1" si="0"/>
        <v>#REF!</v>
      </c>
    </row>
    <row r="42" spans="1:19" ht="16.5" thickBot="1">
      <c r="A42" s="40" t="e">
        <f ca="1">RANK(S42,S$6:OFFSET(S$6,0,0,COUNTA(B$6:B$42)))</f>
        <v>#REF!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 t="e">
        <f ca="1">OFFSET(Очки!$A$2,F42,D42+OFFSET(Очки!$A$18,0,$C$43-1)-1)</f>
        <v>#REF!</v>
      </c>
      <c r="L42" s="59">
        <f ca="1">IF(F42&lt;E42,OFFSET(Очки!$A$20,2+E42-F42,IF(D42=1,13-E42,10+D42)),0)</f>
        <v>0</v>
      </c>
      <c r="M42" s="59"/>
      <c r="N42" s="93"/>
      <c r="O42" s="55" t="e">
        <f ca="1">OFFSET(Очки!$A$2,I42,G42+OFFSET(Очки!$A$18,0,$C$43-1)-1)</f>
        <v>#REF!</v>
      </c>
      <c r="P42" s="59">
        <f ca="1">IF(I42&lt;H42,OFFSET(Очки!$A$20,2+H42-I42,IF(G42=1,13-H42,10+G42)),0)</f>
        <v>0</v>
      </c>
      <c r="Q42" s="59"/>
      <c r="R42" s="57"/>
      <c r="S42" s="103" t="e">
        <f t="shared" ca="1" si="0"/>
        <v>#REF!</v>
      </c>
    </row>
    <row r="43" spans="1:19" ht="15.75">
      <c r="A43" s="60"/>
      <c r="B43" s="61" t="s">
        <v>44</v>
      </c>
      <c r="C43" s="61">
        <f>COUNTA(B6:B42)</f>
        <v>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26</vt:i4>
      </vt:variant>
    </vt:vector>
  </HeadingPairs>
  <TitlesOfParts>
    <vt:vector size="26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12121 (19)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2018-09-18T19:49:30Z</cp:lastPrinted>
  <dcterms:created xsi:type="dcterms:W3CDTF">2006-09-16T00:00:00Z</dcterms:created>
  <dcterms:modified xsi:type="dcterms:W3CDTF">2018-09-18T20:05:53Z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