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9" activeTab="15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24.07" sheetId="22" r:id="rId15"/>
    <sheet name="31.07" sheetId="25" r:id="rId16"/>
    <sheet name="12121 (12)" sheetId="26" r:id="rId17"/>
    <sheet name="Лист2" sheetId="27" r:id="rId18"/>
    <sheet name="Лист3" sheetId="28" r:id="rId19"/>
  </sheets>
  <calcPr calcId="145621"/>
</workbook>
</file>

<file path=xl/calcChain.xml><?xml version="1.0" encoding="utf-8"?>
<calcChain xmlns="http://schemas.openxmlformats.org/spreadsheetml/2006/main">
  <c r="P22" i="25" l="1"/>
  <c r="P28" i="25"/>
  <c r="P8" i="25"/>
  <c r="P13" i="25"/>
  <c r="P6" i="25"/>
  <c r="P18" i="25"/>
  <c r="P14" i="25"/>
  <c r="P30" i="25"/>
  <c r="L22" i="25"/>
  <c r="L28" i="25"/>
  <c r="L8" i="25"/>
  <c r="L13" i="25"/>
  <c r="L6" i="25"/>
  <c r="L18" i="25"/>
  <c r="L14" i="25"/>
  <c r="L30" i="25"/>
  <c r="L31" i="25"/>
  <c r="C31" i="26"/>
  <c r="O30" i="26" s="1"/>
  <c r="P30" i="26"/>
  <c r="L30" i="26"/>
  <c r="P29" i="26"/>
  <c r="L29" i="26"/>
  <c r="P28" i="26"/>
  <c r="L28" i="26"/>
  <c r="P27" i="26"/>
  <c r="L27" i="26"/>
  <c r="P26" i="26"/>
  <c r="L26" i="26"/>
  <c r="P25" i="26"/>
  <c r="L25" i="26"/>
  <c r="P24" i="26"/>
  <c r="L24" i="26"/>
  <c r="P23" i="26"/>
  <c r="L23" i="26"/>
  <c r="P22" i="26"/>
  <c r="L22" i="26"/>
  <c r="P21" i="26"/>
  <c r="L21" i="26"/>
  <c r="P20" i="26"/>
  <c r="L20" i="26"/>
  <c r="P19" i="26"/>
  <c r="L19" i="26"/>
  <c r="P18" i="26"/>
  <c r="L18" i="26"/>
  <c r="P17" i="26"/>
  <c r="L17" i="26"/>
  <c r="P16" i="26"/>
  <c r="L16" i="26"/>
  <c r="P15" i="26"/>
  <c r="L15" i="26"/>
  <c r="P14" i="26"/>
  <c r="L14" i="26"/>
  <c r="P13" i="26"/>
  <c r="L13" i="26"/>
  <c r="P12" i="26"/>
  <c r="L12" i="26"/>
  <c r="P11" i="26"/>
  <c r="L11" i="26"/>
  <c r="P10" i="26"/>
  <c r="L10" i="26"/>
  <c r="P9" i="26"/>
  <c r="L9" i="26"/>
  <c r="P8" i="26"/>
  <c r="L8" i="26"/>
  <c r="P7" i="26"/>
  <c r="L7" i="26"/>
  <c r="P6" i="26"/>
  <c r="L6" i="26"/>
  <c r="K6" i="26" l="1"/>
  <c r="O6" i="26"/>
  <c r="K7" i="26"/>
  <c r="O7" i="26"/>
  <c r="K8" i="26"/>
  <c r="O8" i="26"/>
  <c r="K9" i="26"/>
  <c r="O9" i="26"/>
  <c r="K10" i="26"/>
  <c r="O10" i="26"/>
  <c r="K11" i="26"/>
  <c r="O11" i="26"/>
  <c r="K12" i="26"/>
  <c r="O12" i="26"/>
  <c r="K13" i="26"/>
  <c r="O13" i="26"/>
  <c r="K14" i="26"/>
  <c r="O14" i="26"/>
  <c r="K15" i="26"/>
  <c r="O15" i="26"/>
  <c r="K16" i="26"/>
  <c r="O16" i="26"/>
  <c r="K17" i="26"/>
  <c r="O17" i="26"/>
  <c r="K18" i="26"/>
  <c r="O18" i="26"/>
  <c r="K19" i="26"/>
  <c r="O19" i="26"/>
  <c r="K20" i="26"/>
  <c r="O20" i="26"/>
  <c r="K21" i="26"/>
  <c r="O21" i="26"/>
  <c r="K22" i="26"/>
  <c r="O22" i="26"/>
  <c r="K23" i="26"/>
  <c r="O23" i="26"/>
  <c r="K24" i="26"/>
  <c r="O24" i="26"/>
  <c r="K25" i="26"/>
  <c r="O25" i="26"/>
  <c r="K26" i="26"/>
  <c r="O26" i="26"/>
  <c r="K27" i="26"/>
  <c r="O27" i="26"/>
  <c r="K28" i="26"/>
  <c r="O28" i="26"/>
  <c r="K29" i="26"/>
  <c r="O29" i="26"/>
  <c r="K30" i="26"/>
  <c r="S30" i="26" s="1"/>
  <c r="S29" i="26" l="1"/>
  <c r="S28" i="26"/>
  <c r="S27" i="26"/>
  <c r="S26" i="26"/>
  <c r="S25" i="26"/>
  <c r="S24" i="26"/>
  <c r="S23" i="26"/>
  <c r="S22" i="26"/>
  <c r="S21" i="26"/>
  <c r="S20" i="26"/>
  <c r="S19" i="26"/>
  <c r="S18" i="26"/>
  <c r="S17" i="26"/>
  <c r="S16" i="26"/>
  <c r="S15" i="26"/>
  <c r="S14" i="26"/>
  <c r="S13" i="26"/>
  <c r="S12" i="26"/>
  <c r="S11" i="26"/>
  <c r="S10" i="26"/>
  <c r="S9" i="26"/>
  <c r="S8" i="26"/>
  <c r="S7" i="26"/>
  <c r="S6" i="26"/>
  <c r="A6" i="26" s="1"/>
  <c r="A7" i="26" l="1"/>
  <c r="A9" i="26"/>
  <c r="A11" i="26"/>
  <c r="A13" i="26"/>
  <c r="A15" i="26"/>
  <c r="A17" i="26"/>
  <c r="A20" i="26"/>
  <c r="A22" i="26"/>
  <c r="A26" i="26"/>
  <c r="A30" i="26"/>
  <c r="A23" i="26"/>
  <c r="A27" i="26"/>
  <c r="A8" i="26"/>
  <c r="A10" i="26"/>
  <c r="A12" i="26"/>
  <c r="A14" i="26"/>
  <c r="A16" i="26"/>
  <c r="A19" i="26"/>
  <c r="A21" i="26"/>
  <c r="A24" i="26"/>
  <c r="A28" i="26"/>
  <c r="A18" i="26"/>
  <c r="A25" i="26"/>
  <c r="A29" i="26"/>
  <c r="R19" i="22" l="1"/>
  <c r="R9" i="22"/>
  <c r="N11" i="22"/>
  <c r="C39" i="25"/>
  <c r="K31" i="25" s="1"/>
  <c r="P38" i="25"/>
  <c r="O38" i="25"/>
  <c r="L38" i="25"/>
  <c r="K38" i="25"/>
  <c r="P37" i="25"/>
  <c r="O37" i="25"/>
  <c r="L37" i="25"/>
  <c r="K37" i="25"/>
  <c r="P36" i="25"/>
  <c r="O36" i="25"/>
  <c r="L36" i="25"/>
  <c r="K36" i="25"/>
  <c r="P35" i="25"/>
  <c r="O35" i="25"/>
  <c r="L35" i="25"/>
  <c r="K35" i="25"/>
  <c r="P34" i="25"/>
  <c r="O34" i="25"/>
  <c r="L34" i="25"/>
  <c r="K34" i="25"/>
  <c r="P33" i="25"/>
  <c r="O33" i="25"/>
  <c r="L33" i="25"/>
  <c r="K33" i="25"/>
  <c r="P32" i="25"/>
  <c r="O32" i="25"/>
  <c r="L32" i="25"/>
  <c r="K32" i="25"/>
  <c r="P31" i="25"/>
  <c r="O31" i="25"/>
  <c r="P12" i="25"/>
  <c r="L12" i="25"/>
  <c r="P19" i="25"/>
  <c r="L19" i="25"/>
  <c r="P25" i="25"/>
  <c r="L25" i="25"/>
  <c r="P24" i="25"/>
  <c r="O24" i="25"/>
  <c r="L24" i="25"/>
  <c r="K24" i="25"/>
  <c r="P20" i="25"/>
  <c r="O20" i="25"/>
  <c r="L20" i="25"/>
  <c r="K20" i="25"/>
  <c r="P9" i="25"/>
  <c r="O9" i="25"/>
  <c r="L9" i="25"/>
  <c r="K9" i="25"/>
  <c r="P26" i="25"/>
  <c r="O26" i="25"/>
  <c r="L26" i="25"/>
  <c r="K26" i="25"/>
  <c r="P16" i="25"/>
  <c r="O16" i="25"/>
  <c r="L16" i="25"/>
  <c r="K16" i="25"/>
  <c r="P7" i="25"/>
  <c r="O7" i="25"/>
  <c r="L7" i="25"/>
  <c r="K7" i="25"/>
  <c r="P15" i="25"/>
  <c r="O15" i="25"/>
  <c r="L15" i="25"/>
  <c r="K15" i="25"/>
  <c r="P17" i="25"/>
  <c r="O17" i="25"/>
  <c r="L17" i="25"/>
  <c r="K17" i="25"/>
  <c r="P29" i="25"/>
  <c r="O29" i="25"/>
  <c r="L29" i="25"/>
  <c r="K29" i="25"/>
  <c r="P11" i="25"/>
  <c r="O11" i="25"/>
  <c r="L11" i="25"/>
  <c r="K11" i="25"/>
  <c r="P23" i="25"/>
  <c r="O23" i="25"/>
  <c r="L23" i="25"/>
  <c r="K23" i="25"/>
  <c r="P21" i="25"/>
  <c r="O21" i="25"/>
  <c r="L21" i="25"/>
  <c r="K21" i="25"/>
  <c r="P27" i="25"/>
  <c r="O27" i="25"/>
  <c r="L27" i="25"/>
  <c r="K27" i="25"/>
  <c r="P10" i="25"/>
  <c r="O10" i="25"/>
  <c r="L10" i="25"/>
  <c r="K10" i="25"/>
  <c r="K25" i="25" l="1"/>
  <c r="O25" i="25"/>
  <c r="K19" i="25"/>
  <c r="O19" i="25"/>
  <c r="K12" i="25"/>
  <c r="O12" i="25"/>
  <c r="O22" i="25"/>
  <c r="O8" i="25"/>
  <c r="O14" i="25"/>
  <c r="K28" i="25"/>
  <c r="K18" i="25"/>
  <c r="O28" i="25"/>
  <c r="O13" i="25"/>
  <c r="O18" i="25"/>
  <c r="O30" i="25"/>
  <c r="K22" i="25"/>
  <c r="K8" i="25"/>
  <c r="K6" i="25"/>
  <c r="K14" i="25"/>
  <c r="S14" i="25" s="1"/>
  <c r="O6" i="25"/>
  <c r="K13" i="25"/>
  <c r="S13" i="25" s="1"/>
  <c r="K30" i="25"/>
  <c r="S10" i="25"/>
  <c r="S27" i="25"/>
  <c r="S21" i="25"/>
  <c r="S23" i="25"/>
  <c r="S11" i="25"/>
  <c r="S29" i="25"/>
  <c r="S17" i="25"/>
  <c r="S15" i="25"/>
  <c r="S7" i="25"/>
  <c r="S16" i="25"/>
  <c r="S26" i="25"/>
  <c r="S20" i="25"/>
  <c r="S24" i="25"/>
  <c r="S31" i="25"/>
  <c r="S32" i="25"/>
  <c r="S33" i="25"/>
  <c r="S34" i="25"/>
  <c r="S35" i="25"/>
  <c r="S38" i="25"/>
  <c r="S9" i="25"/>
  <c r="S36" i="25"/>
  <c r="S37" i="25"/>
  <c r="C48" i="24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S19" i="25" l="1"/>
  <c r="S8" i="25"/>
  <c r="S12" i="25"/>
  <c r="S25" i="25"/>
  <c r="S30" i="25"/>
  <c r="S22" i="25"/>
  <c r="S6" i="25"/>
  <c r="S28" i="25"/>
  <c r="S18" i="25"/>
  <c r="S11" i="24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A15" i="25" l="1"/>
  <c r="A8" i="25"/>
  <c r="A12" i="25"/>
  <c r="A11" i="25"/>
  <c r="A36" i="25"/>
  <c r="A32" i="25"/>
  <c r="A34" i="25"/>
  <c r="A33" i="25"/>
  <c r="A38" i="25"/>
  <c r="A10" i="25"/>
  <c r="A13" i="25"/>
  <c r="A37" i="25"/>
  <c r="A14" i="25"/>
  <c r="A9" i="25"/>
  <c r="A6" i="25"/>
  <c r="A7" i="25"/>
  <c r="A31" i="25"/>
  <c r="A35" i="25"/>
  <c r="A30" i="25"/>
  <c r="S46" i="24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S13" i="23" s="1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O30" i="22" s="1"/>
  <c r="P30" i="22"/>
  <c r="L30" i="22"/>
  <c r="P29" i="22"/>
  <c r="L29" i="22"/>
  <c r="P28" i="22"/>
  <c r="L28" i="22"/>
  <c r="P27" i="22"/>
  <c r="L27" i="22"/>
  <c r="P11" i="22"/>
  <c r="L11" i="22"/>
  <c r="P10" i="22"/>
  <c r="L10" i="22"/>
  <c r="P6" i="22"/>
  <c r="L6" i="22"/>
  <c r="P26" i="22"/>
  <c r="L26" i="22"/>
  <c r="P21" i="22"/>
  <c r="L21" i="22"/>
  <c r="P14" i="22"/>
  <c r="L14" i="22"/>
  <c r="P23" i="22"/>
  <c r="L23" i="22"/>
  <c r="P9" i="22"/>
  <c r="L9" i="22"/>
  <c r="P7" i="22"/>
  <c r="L7" i="22"/>
  <c r="P24" i="22"/>
  <c r="L24" i="22"/>
  <c r="P19" i="22"/>
  <c r="L19" i="22"/>
  <c r="P18" i="22"/>
  <c r="L18" i="22"/>
  <c r="P17" i="22"/>
  <c r="L17" i="22"/>
  <c r="P16" i="22"/>
  <c r="L16" i="22"/>
  <c r="P15" i="22"/>
  <c r="L15" i="22"/>
  <c r="P25" i="22"/>
  <c r="L25" i="22"/>
  <c r="P22" i="22"/>
  <c r="L22" i="22"/>
  <c r="P20" i="22"/>
  <c r="L20" i="22"/>
  <c r="P8" i="22"/>
  <c r="L8" i="22"/>
  <c r="P12" i="22"/>
  <c r="L12" i="22"/>
  <c r="P13" i="22"/>
  <c r="L13" i="22"/>
  <c r="K13" i="22" l="1"/>
  <c r="O13" i="22"/>
  <c r="K12" i="22"/>
  <c r="O12" i="22"/>
  <c r="K8" i="22"/>
  <c r="O8" i="22"/>
  <c r="K20" i="22"/>
  <c r="O20" i="22"/>
  <c r="K22" i="22"/>
  <c r="O22" i="22"/>
  <c r="K25" i="22"/>
  <c r="O25" i="22"/>
  <c r="K15" i="22"/>
  <c r="O15" i="22"/>
  <c r="K16" i="22"/>
  <c r="O16" i="22"/>
  <c r="K17" i="22"/>
  <c r="O17" i="22"/>
  <c r="K18" i="22"/>
  <c r="O18" i="22"/>
  <c r="K19" i="22"/>
  <c r="O19" i="22"/>
  <c r="K24" i="22"/>
  <c r="O24" i="22"/>
  <c r="K7" i="22"/>
  <c r="O7" i="22"/>
  <c r="K9" i="22"/>
  <c r="O9" i="22"/>
  <c r="K23" i="22"/>
  <c r="O23" i="22"/>
  <c r="K14" i="22"/>
  <c r="O14" i="22"/>
  <c r="K21" i="22"/>
  <c r="O21" i="22"/>
  <c r="K26" i="22"/>
  <c r="O26" i="22"/>
  <c r="K6" i="22"/>
  <c r="O6" i="22"/>
  <c r="K10" i="22"/>
  <c r="O10" i="22"/>
  <c r="K11" i="22"/>
  <c r="O11" i="22"/>
  <c r="K27" i="22"/>
  <c r="O27" i="22"/>
  <c r="K28" i="22"/>
  <c r="O28" i="22"/>
  <c r="K29" i="22"/>
  <c r="O29" i="22"/>
  <c r="K30" i="22"/>
  <c r="S30" i="22" s="1"/>
  <c r="A47" i="24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20" i="22" l="1"/>
  <c r="S19" i="22"/>
  <c r="S23" i="22"/>
  <c r="S18" i="22"/>
  <c r="S15" i="22"/>
  <c r="S28" i="22"/>
  <c r="S27" i="22"/>
  <c r="S11" i="22"/>
  <c r="S10" i="22"/>
  <c r="S6" i="22"/>
  <c r="S26" i="22"/>
  <c r="S21" i="22"/>
  <c r="S14" i="22"/>
  <c r="S9" i="22"/>
  <c r="S7" i="22"/>
  <c r="S24" i="22"/>
  <c r="S17" i="22"/>
  <c r="S16" i="22"/>
  <c r="S25" i="22"/>
  <c r="S22" i="22"/>
  <c r="S8" i="22"/>
  <c r="S12" i="22"/>
  <c r="S13" i="22"/>
  <c r="S29" i="22"/>
  <c r="A24" i="23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30" i="22" l="1"/>
  <c r="A11" i="22"/>
  <c r="A8" i="22"/>
  <c r="A27" i="22"/>
  <c r="A28" i="22"/>
  <c r="A29" i="22"/>
  <c r="A9" i="22"/>
  <c r="A6" i="22"/>
  <c r="R34" i="20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S16" i="21" s="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34" i="21" l="1"/>
  <c r="S10" i="2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S33" i="20" s="1"/>
  <c r="K36" i="20"/>
  <c r="K16" i="20"/>
  <c r="K10" i="20"/>
  <c r="S10" i="20" s="1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16" i="20" l="1"/>
  <c r="S36" i="20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O38" i="14" l="1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<sst xmlns="http://schemas.openxmlformats.org/spreadsheetml/2006/main" count="1118" uniqueCount="240">
  <si>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</si>
  <si>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</si>
  <si>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</si>
  <si>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</si>
  <si>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</si>
  <si>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</si>
  <si>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</si>
  <si>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</si>
  <si>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</si>
  <si>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</si>
  <si>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</si>
  <si>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</si>
  <si>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</si>
  <si>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</si>
  <si>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</si>
  <si>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</si>
  <si>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</si>
  <si>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</si>
  <si>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</si>
  <si>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</si>
  <si>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</si>
  <si>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</si>
  <si>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</si>
  <si>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</si>
  <si>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</si>
  <si>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</si>
  <si>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</si>
  <si>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</si>
  <si>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</si>
  <si>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</si>
  <si>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</si>
  <si>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</si>
  <si>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</si>
  <si>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</si>
  <si>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</si>
  <si>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</si>
  <si>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</si>
  <si>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</si>
  <si>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</si>
  <si>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</si>
  <si>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</si>
  <si>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</si>
  <si>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</si>
  <si>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</si>
  <si>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</si>
  <si>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</si>
  <si>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</si>
  <si>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</si>
  <si>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</si>
  <si>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</si>
  <si>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</si>
  <si>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</si>
  <si>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</si>
  <si>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</si>
  <si>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</si>
  <si>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</si>
  <si>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</si>
  <si>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</si>
  <si>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</si>
  <si>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</si>
  <si>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</si>
  <si>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</si>
  <si>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</si>
  <si>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</si>
  <si>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</si>
  <si>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</si>
  <si>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</si>
  <si>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</si>
  <si>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</si>
  <si>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</si>
  <si>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</si>
  <si>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</si>
  <si>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</si>
  <si>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</si>
  <si>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</si>
  <si>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</si>
  <si>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</si>
  <si>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</si>
  <si>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</si>
  <si>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</si>
  <si>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</si>
  <si>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</si>
  <si>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</si>
  <si>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</si>
  <si>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</si>
  <si>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</si>
  <si>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</si>
  <si>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</si>
  <si>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</si>
  <si>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</si>
  <si>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</si>
  <si>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</si>
  <si>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</si>
  <si>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</si>
  <si>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</si>
  <si>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</si>
  <si>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</si>
  <si>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</si>
  <si>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</si>
  <si>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</si>
  <si>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</si>
  <si>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</si>
  <si>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</si>
  <si>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</si>
  <si>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</si>
  <si>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</si>
  <si>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</si>
  <si>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</si>
  <si>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</si>
  <si>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</si>
  <si>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</si>
  <si>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</si>
  <si>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</si>
  <si>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</si>
  <si>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</si>
  <si>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</si>
  <si>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</si>
  <si>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</si>
  <si>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</si>
  <si>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</si>
  <si>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</si>
  <si>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</si>
  <si>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</si>
  <si>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</si>
  <si>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</si>
  <si>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</si>
  <si>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</si>
  <si>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</si>
  <si>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</si>
  <si>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</si>
  <si>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</si>
  <si>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</si>
  <si>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</si>
  <si>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</si>
  <si>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</si>
  <si>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</si>
  <si>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</si>
  <si>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</si>
  <si>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</si>
  <si>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</si>
  <si>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</si>
  <si>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</si>
  <si>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</si>
  <si>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</si>
  <si>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</si>
  <si>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</si>
  <si>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</si>
  <si>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</si>
  <si>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</si>
  <si>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</si>
  <si>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</si>
  <si>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</si>
  <si>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</si>
  <si>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</si>
  <si>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</si>
  <si>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</si>
  <si>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</si>
  <si>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</si>
  <si>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</si>
  <si>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</si>
  <si>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</si>
  <si>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</si>
  <si>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</si>
  <si>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</si>
  <si>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</si>
  <si>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</si>
  <si>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</si>
  <si>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</si>
  <si>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</si>
  <si>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</si>
  <si>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</si>
  <si>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</si>
  <si>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</si>
  <si>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</si>
  <si>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</si>
  <si>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</si>
  <si>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</si>
  <si>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</si>
  <si>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</si>
  <si>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</si>
  <si>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</si>
  <si>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</si>
  <si>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</si>
  <si>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</si>
  <si>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</si>
  <si>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</si>
  <si>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</si>
  <si>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</si>
  <si>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</si>
  <si>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</si>
  <si>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</si>
  <si>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</si>
  <si>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</si>
  <si>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</si>
  <si>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</si>
  <si>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</si>
  <si>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</si>
  <si>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</si>
  <si>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</si>
  <si>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</si>
  <si>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</si>
  <si>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</si>
  <si>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</si>
  <si>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</si>
  <si>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</si>
  <si>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</si>
  <si>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</si>
  <si>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</si>
  <si>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</si>
  <si>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</si>
  <si>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</si>
  <si>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</si>
  <si>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</si>
  <si>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</si>
  <si>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</si>
  <si>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</si>
  <si>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</si>
  <si>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</si>
  <si>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</si>
  <si>
    <t xml:space="preserve">Лайт Лига 24.07.2018 (конфигурация 2) </t>
  </si>
  <si>
    <t>Медведева Дарья/Medvedeva Daria</t>
  </si>
  <si>
    <t>Якусик Дима/Yakusik Dmitriy</t>
  </si>
  <si>
    <t xml:space="preserve"> Тамберг Александр/Tamberg Aleksandr</t>
  </si>
  <si>
    <t>Доброгорский Матвей/Dobrogorskiy Matvey</t>
  </si>
  <si>
    <t>Остапец Сергей/Ostpets Sergey</t>
  </si>
  <si>
    <t>Смирнов Владимир/Smirnov Vladimir</t>
  </si>
  <si>
    <t>Фортуна Таня/Fortuna Tetiana</t>
  </si>
  <si>
    <t xml:space="preserve">Лайт Лига 30.07.2018 (конфигурация 11r) </t>
  </si>
  <si>
    <t>Короленко Контантин/Korolenko Konstantin</t>
  </si>
  <si>
    <t>Паламарчук Александр</t>
  </si>
  <si>
    <t>Васильченко  Дмитрий/Vasylchenko Dmitriy</t>
  </si>
  <si>
    <t>Фалько Костя/Falko Konstantin</t>
  </si>
  <si>
    <t>Кошарук Женя/ Kosharuk Eugene</t>
  </si>
  <si>
    <t>Лушин Влад/Lushin Vlad</t>
  </si>
  <si>
    <t>Бочков Константин/Bockov Kopnstantin</t>
  </si>
  <si>
    <t>Ильина Светлана/Ilyna Svetlana</t>
  </si>
  <si>
    <t>Немцев Егор/Nemtsev Egor</t>
  </si>
  <si>
    <t>Романов Коля/Romaniv Nikolay</t>
  </si>
  <si>
    <t>Тихонов Иван / Tihonov Vano</t>
  </si>
  <si>
    <t>Шкульский Емиль/Skylskiy Emil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</si>
</sst>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  <xf numFmtId="0" fontId="6" fillId="6" borderId="15" xfId="0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1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AC26" sqref="AC26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6" t="s">
        <v>0</v>
      </c>
      <c r="B1" s="156"/>
      <c r="C1" s="156"/>
      <c r="D1" s="156"/>
      <c r="E1"/>
      <c r="F1" s="155" t="s">
        <v>1</v>
      </c>
      <c r="G1" s="155"/>
      <c r="H1" s="155"/>
      <c r="I1" s="155"/>
      <c r="J1"/>
      <c r="K1" s="155" t="s">
        <v>2</v>
      </c>
      <c r="L1" s="155"/>
      <c r="M1" s="155"/>
      <c r="N1" s="155"/>
      <c r="O1"/>
      <c r="P1" s="156" t="s">
        <v>3</v>
      </c>
      <c r="Q1" s="156"/>
      <c r="R1" s="156"/>
      <c r="S1" s="156"/>
      <c r="T1"/>
      <c r="U1" s="155" t="s">
        <v>4</v>
      </c>
      <c r="V1" s="155"/>
      <c r="W1" s="155"/>
      <c r="X1" s="155"/>
      <c r="Y1"/>
      <c r="Z1" s="155" t="s">
        <v>5</v>
      </c>
      <c r="AA1" s="155"/>
      <c r="AB1" s="155"/>
      <c r="AC1" s="155"/>
      <c r="AD1"/>
      <c r="AE1" s="149" t="s">
        <v>6</v>
      </c>
      <c r="AF1" s="149"/>
      <c r="AG1" s="149"/>
      <c r="AH1" s="149"/>
      <c r="AI1"/>
      <c r="AJ1" s="149" t="s">
        <v>7</v>
      </c>
      <c r="AK1" s="149"/>
      <c r="AL1" s="149"/>
      <c r="AM1" s="149"/>
      <c r="AN1"/>
      <c r="AO1" s="149" t="s">
        <v>8</v>
      </c>
      <c r="AP1" s="149"/>
      <c r="AQ1" s="149"/>
      <c r="AR1" s="149"/>
      <c r="AS1"/>
      <c r="AT1" s="149" t="s">
        <v>9</v>
      </c>
      <c r="AU1" s="149"/>
      <c r="AV1" s="149"/>
      <c r="AW1" s="149"/>
      <c r="AY1" s="149" t="s">
        <v>10</v>
      </c>
      <c r="AZ1" s="149"/>
      <c r="BA1" s="149"/>
      <c r="BB1" s="149"/>
      <c r="BD1" s="149" t="s">
        <v>10</v>
      </c>
      <c r="BE1" s="149"/>
      <c r="BF1" s="149"/>
      <c r="BG1" s="149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0" t="s">
        <v>14</v>
      </c>
      <c r="B16" s="151"/>
      <c r="C16" s="151"/>
      <c r="D16" s="151"/>
      <c r="E16" s="151"/>
      <c r="F16" s="151"/>
      <c r="G16" s="152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3" t="s">
        <v>15</v>
      </c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4" t="s">
        <v>16</v>
      </c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6" zoomScale="70" zoomScaleNormal="70" workbookViewId="0">
      <selection activeCell="B38" sqref="B38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59" t="s">
        <v>52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40">
    <cfRule type="expression" dxfId="1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81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2">
    <cfRule type="expression" dxfId="14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117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8">
    <cfRule type="expression" dxfId="13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118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1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127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30" t="s">
        <v>61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94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88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130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89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108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55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59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95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97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131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103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91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70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86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75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129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128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1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132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14" t="s">
        <v>108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140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96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71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54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97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109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82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136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94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135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88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61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89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143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91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122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98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86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119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59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133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142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137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138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134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101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141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139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123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1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146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6.5" thickBot="1">
      <c r="A6" s="31">
        <f ca="1">RANK(S6,S$6:OFFSET(S$6,0,0,COUNTA(B$6:B$40)))</f>
        <v>1</v>
      </c>
      <c r="B6" s="114" t="s">
        <v>136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59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94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89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97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54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55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82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147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135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91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119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61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71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85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86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88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154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155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131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137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149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70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145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156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148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144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151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150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128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152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153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topLeftCell="A15" zoomScale="80" zoomScaleNormal="80" workbookViewId="0">
      <selection activeCell="B40" sqref="B4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157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RANK(S6,S$6:OFFSET(S$6,0,0,COUNTA(B$6:B$40)))</f>
        <v>1</v>
      </c>
      <c r="B6" s="131" t="s">
        <v>164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166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165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167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82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135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88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54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94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89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91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61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136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97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119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101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145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169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86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98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162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163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71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158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90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75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170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160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171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154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161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168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141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159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5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172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RANK(S6,S$6:OFFSET(S$6,0,0,COUNTA(B$6:B$40)))</f>
        <v>1</v>
      </c>
      <c r="B6" s="131" t="s">
        <v>82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94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108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135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54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136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174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55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61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86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162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177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154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75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175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89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119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176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171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158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170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141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101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60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173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62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ref="S37:S40" ca="1" si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zoomScale="80" zoomScaleNormal="80" workbookViewId="0">
      <selection activeCell="B13" sqref="B1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178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RANK(S6,S$6:OFFSET(S$6,0,0,COUNTA(B$6:B$39)))</f>
        <v>1</v>
      </c>
      <c r="B6" s="131" t="s">
        <v>54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70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136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61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82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94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135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89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175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97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183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159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88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180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158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145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75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184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55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186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86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162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101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179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187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188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144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181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185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154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182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150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189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ref="S39" ca="1" si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9">
    <cfRule type="expression" dxfId="6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199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RANK(S6,S$6:OFFSET(S$6,0,0,COUNTA(B$6:B$47)))</f>
        <v>1</v>
      </c>
      <c r="B6" s="144" t="s">
        <v>61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193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54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194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192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70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135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88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89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158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190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191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196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86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162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180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181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136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197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101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154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189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198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195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7">
    <cfRule type="expression" dxfId="5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206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40">
        <f ca="1">RANK(S6,S$6:OFFSET(S$6,0,0,COUNTA(B$6:B$47)))</f>
        <v>1</v>
      </c>
      <c r="B6" s="131" t="s">
        <v>61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54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89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135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86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70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202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201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204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200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162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101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88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75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203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205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7">
    <cfRule type="expression" dxfId="4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opLeftCell="A3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207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40">
        <f ca="1">RANK(S6,S$6:OFFSET(S$6,0,0,COUNTA(B$6:B$47)))</f>
        <v>1</v>
      </c>
      <c r="B6" s="147" t="s">
        <v>208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8" ca="1" si="0">SUM(J6:R6)</f>
        <v>47.9</v>
      </c>
    </row>
    <row r="7" spans="1:19" ht="15.75" hidden="1">
      <c r="A7" s="40">
        <f ca="1">RANK(S7,S$6:OFFSET(S$6,0,0,COUNTA(B$6:B$47)))</f>
        <v>2</v>
      </c>
      <c r="B7" s="145" t="s">
        <v>210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t="shared" ca="1" si="0"/>
        <v>44.6</v>
      </c>
    </row>
    <row r="8" spans="1:19" ht="15.75" hidden="1">
      <c r="A8" s="40">
        <f ca="1">RANK(S8,S$6:OFFSET(S$6,0,0,COUNTA(B$6:B$47)))</f>
        <v>3</v>
      </c>
      <c r="B8" s="145" t="s">
        <v>215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t="shared" ca="1" si="0"/>
        <v>35.1</v>
      </c>
    </row>
    <row r="9" spans="1:19" ht="15.75">
      <c r="A9" s="40">
        <v>1</v>
      </c>
      <c r="B9" s="41" t="s">
        <v>175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31.099999999999998</v>
      </c>
    </row>
    <row r="10" spans="1:19" ht="15.75" hidden="1">
      <c r="A10" s="40">
        <f ca="1">RANK(S10,S$6:OFFSET(S$6,0,0,COUNTA(B$6:B$47)))</f>
        <v>5</v>
      </c>
      <c r="B10" s="145" t="s">
        <v>209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t="shared" ca="1" si="0"/>
        <v>30.6</v>
      </c>
    </row>
    <row r="11" spans="1:19" ht="15.75">
      <c r="A11" s="40">
        <v>2</v>
      </c>
      <c r="B11" s="48" t="s">
        <v>217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t="shared" ca="1" si="0"/>
        <v>28.6</v>
      </c>
    </row>
    <row r="12" spans="1:19" ht="15.75">
      <c r="A12" s="40">
        <v>3</v>
      </c>
      <c r="B12" s="48" t="s">
        <v>88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25.9</v>
      </c>
    </row>
    <row r="13" spans="1:19" ht="15.75" hidden="1">
      <c r="A13" s="40">
        <f ca="1">RANK(S13,S$6:OFFSET(S$6,0,0,COUNTA(B$6:B$47)))</f>
        <v>8</v>
      </c>
      <c r="B13" s="146" t="s">
        <v>213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t="shared" ca="1" si="0"/>
        <v>25.1</v>
      </c>
    </row>
    <row r="14" spans="1:19" ht="15.75">
      <c r="A14" s="40">
        <v>4</v>
      </c>
      <c r="B14" s="48" t="s">
        <v>54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 hidden="1">
      <c r="A15" s="40">
        <f ca="1">RANK(S15,S$6:OFFSET(S$6,0,0,COUNTA(B$6:B$47)))</f>
        <v>11</v>
      </c>
      <c r="B15" s="145" t="s">
        <v>61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24.4</v>
      </c>
    </row>
    <row r="16" spans="1:19" ht="15.75">
      <c r="A16" s="40">
        <v>5</v>
      </c>
      <c r="B16" s="48" t="s">
        <v>136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24.8</v>
      </c>
    </row>
    <row r="17" spans="1:19" ht="15.75">
      <c r="A17" s="40">
        <v>6</v>
      </c>
      <c r="B17" s="48" t="s">
        <v>194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23.8</v>
      </c>
    </row>
    <row r="18" spans="1:19" ht="15.75">
      <c r="A18" s="40">
        <v>7</v>
      </c>
      <c r="B18" s="48" t="s">
        <v>212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21.900000000000002</v>
      </c>
    </row>
    <row r="19" spans="1:19" ht="15.75">
      <c r="A19" s="40">
        <v>8</v>
      </c>
      <c r="B19" s="48" t="s">
        <v>204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t="shared" ca="1" si="0"/>
        <v>19.8</v>
      </c>
    </row>
    <row r="20" spans="1:19" ht="15.75">
      <c r="A20" s="40">
        <v>9</v>
      </c>
      <c r="B20" s="48" t="s">
        <v>211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t="shared" ca="1" si="0"/>
        <v>19.2</v>
      </c>
    </row>
    <row r="21" spans="1:19" ht="15.75">
      <c r="A21" s="40">
        <v>10</v>
      </c>
      <c r="B21" s="48" t="s">
        <v>86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11</v>
      </c>
      <c r="B22" s="48" t="s">
        <v>218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16.7</v>
      </c>
    </row>
    <row r="23" spans="1:19" ht="15.75">
      <c r="A23" s="40">
        <v>12</v>
      </c>
      <c r="B23" s="48" t="s">
        <v>202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15.1</v>
      </c>
    </row>
    <row r="24" spans="1:19" ht="15.75">
      <c r="A24" s="40">
        <v>13</v>
      </c>
      <c r="B24" s="48" t="s">
        <v>144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14</v>
      </c>
      <c r="B25" s="48" t="s">
        <v>135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13.4</v>
      </c>
    </row>
    <row r="26" spans="1:19" ht="15.75">
      <c r="A26" s="40">
        <v>15</v>
      </c>
      <c r="B26" s="48" t="s">
        <v>214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11.1</v>
      </c>
    </row>
    <row r="27" spans="1:19" ht="15.75">
      <c r="A27" s="40">
        <v>16</v>
      </c>
      <c r="B27" s="48" t="s">
        <v>216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10.5</v>
      </c>
    </row>
    <row r="28" spans="1:19" ht="15.75">
      <c r="A28" s="40">
        <v>17</v>
      </c>
      <c r="B28" s="48" t="s">
        <v>145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7" ca="1" si="1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7">
    <cfRule type="expression" dxfId="3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1" sqref="B2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219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47" t="s">
        <v>208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9.4</v>
      </c>
      <c r="M6" s="87">
        <v>2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0.5</v>
      </c>
      <c r="R6" s="88"/>
      <c r="S6" s="101">
        <f t="shared" ref="S6:S30" ca="1" si="0">SUM(J6:R6)</f>
        <v>48.8</v>
      </c>
    </row>
    <row r="7" spans="1:19" ht="15.75">
      <c r="A7" s="40">
        <v>1</v>
      </c>
      <c r="B7" s="47" t="s">
        <v>136</v>
      </c>
      <c r="C7" s="33">
        <v>17.5</v>
      </c>
      <c r="D7" s="42">
        <v>2</v>
      </c>
      <c r="E7" s="43">
        <v>7</v>
      </c>
      <c r="F7" s="44">
        <v>1</v>
      </c>
      <c r="G7" s="45">
        <v>1</v>
      </c>
      <c r="H7" s="46">
        <v>11</v>
      </c>
      <c r="I7" s="43">
        <v>6</v>
      </c>
      <c r="J7" s="95"/>
      <c r="K7" s="89">
        <f ca="1">OFFSET(Очки!$A$2,F7,D7+OFFSET(Очки!$A$18,0,$C$31-1)-1)</f>
        <v>9</v>
      </c>
      <c r="L7" s="39">
        <f ca="1">IF(F7&lt;E7,OFFSET(Очки!$A$20,2+E7-F7,IF(D7=1,13-E7,10+D7)),0)</f>
        <v>4.2</v>
      </c>
      <c r="M7" s="39">
        <v>2.5</v>
      </c>
      <c r="N7" s="92"/>
      <c r="O7" s="89">
        <f ca="1">OFFSET(Очки!$A$2,I7,G7+OFFSET(Очки!$A$18,0,$C$31-1)-1)</f>
        <v>10.5</v>
      </c>
      <c r="P7" s="39">
        <f ca="1">IF(I7&lt;H7,OFFSET(Очки!$A$20,2+H7-I7,IF(G7=1,13-H7,10+G7)),0)</f>
        <v>6</v>
      </c>
      <c r="Q7" s="39"/>
      <c r="R7" s="90"/>
      <c r="S7" s="102">
        <f t="shared" ca="1" si="0"/>
        <v>32.200000000000003</v>
      </c>
    </row>
    <row r="8" spans="1:19" ht="15.75" hidden="1">
      <c r="A8" s="40">
        <f ca="1">RANK(S8,S$6:OFFSET(S$6,0,0,COUNTA(B$6:B$30)))</f>
        <v>3</v>
      </c>
      <c r="B8" s="148" t="s">
        <v>221</v>
      </c>
      <c r="C8" s="33">
        <v>7.5</v>
      </c>
      <c r="D8" s="42">
        <v>1</v>
      </c>
      <c r="E8" s="43">
        <v>9</v>
      </c>
      <c r="F8" s="44">
        <v>8</v>
      </c>
      <c r="G8" s="45">
        <v>1</v>
      </c>
      <c r="H8" s="46">
        <v>9</v>
      </c>
      <c r="I8" s="43">
        <v>5</v>
      </c>
      <c r="J8" s="95">
        <v>1.5</v>
      </c>
      <c r="K8" s="89">
        <f ca="1">OFFSET(Очки!$A$2,F8,D8+OFFSET(Очки!$A$18,0,$C$31-1)-1)</f>
        <v>9.5</v>
      </c>
      <c r="L8" s="39">
        <f ca="1">IF(F8&lt;E8,OFFSET(Очки!$A$20,2+E8-F8,IF(D8=1,13-E8,10+D8)),0)</f>
        <v>1.2</v>
      </c>
      <c r="M8" s="39">
        <v>1.5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4.5</v>
      </c>
      <c r="Q8" s="39">
        <v>1</v>
      </c>
      <c r="R8" s="90"/>
      <c r="S8" s="102">
        <f t="shared" ca="1" si="0"/>
        <v>30.2</v>
      </c>
    </row>
    <row r="9" spans="1:19" ht="15.75" hidden="1">
      <c r="A9" s="40">
        <f ca="1">RANK(S9,S$6:OFFSET(S$6,0,0,COUNTA(B$6:B$30)))</f>
        <v>4</v>
      </c>
      <c r="B9" s="148" t="s">
        <v>226</v>
      </c>
      <c r="C9" s="33" t="s">
        <v>43</v>
      </c>
      <c r="D9" s="42">
        <v>1</v>
      </c>
      <c r="E9" s="43">
        <v>5</v>
      </c>
      <c r="F9" s="44">
        <v>3</v>
      </c>
      <c r="G9" s="45">
        <v>1</v>
      </c>
      <c r="H9" s="46">
        <v>8</v>
      </c>
      <c r="I9" s="43">
        <v>1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6.4</v>
      </c>
      <c r="Q9" s="39">
        <v>2</v>
      </c>
      <c r="R9" s="90">
        <f>-5-4</f>
        <v>-9</v>
      </c>
      <c r="S9" s="102">
        <f t="shared" ca="1" si="0"/>
        <v>30.1</v>
      </c>
    </row>
    <row r="10" spans="1:19" ht="15.75">
      <c r="A10" s="40">
        <v>2</v>
      </c>
      <c r="B10" s="47" t="s">
        <v>211</v>
      </c>
      <c r="C10" s="33">
        <v>2.5</v>
      </c>
      <c r="D10" s="42">
        <v>1</v>
      </c>
      <c r="E10" s="43">
        <v>3</v>
      </c>
      <c r="F10" s="44">
        <v>1</v>
      </c>
      <c r="G10" s="45">
        <v>1</v>
      </c>
      <c r="H10" s="46">
        <v>7</v>
      </c>
      <c r="I10" s="43">
        <v>10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25.4</v>
      </c>
    </row>
    <row r="11" spans="1:19" ht="15.75" hidden="1">
      <c r="A11" s="40">
        <f ca="1">RANK(S11,S$6:OFFSET(S$6,0,0,COUNTA(B$6:B$30)))</f>
        <v>6</v>
      </c>
      <c r="B11" s="148" t="s">
        <v>222</v>
      </c>
      <c r="C11" s="33" t="s">
        <v>43</v>
      </c>
      <c r="D11" s="42">
        <v>1</v>
      </c>
      <c r="E11" s="43">
        <v>7</v>
      </c>
      <c r="F11" s="44">
        <v>5</v>
      </c>
      <c r="G11" s="45">
        <v>1</v>
      </c>
      <c r="H11" s="46">
        <v>2</v>
      </c>
      <c r="I11" s="43">
        <v>1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2.1</v>
      </c>
      <c r="M11" s="39"/>
      <c r="N11" s="92">
        <f>-4-3</f>
        <v>-7</v>
      </c>
      <c r="O11" s="89">
        <f ca="1">OFFSET(Очки!$A$2,I11,G11+OFFSET(Очки!$A$18,0,$C$31-1)-1)</f>
        <v>15</v>
      </c>
      <c r="P11" s="39">
        <f ca="1">IF(I11&lt;H11,OFFSET(Очки!$A$20,2+H11-I11,IF(G11=1,13-H11,10+G11)),0)</f>
        <v>0.7</v>
      </c>
      <c r="Q11" s="39">
        <v>2.5</v>
      </c>
      <c r="R11" s="90"/>
      <c r="S11" s="102">
        <f t="shared" ca="1" si="0"/>
        <v>24.8</v>
      </c>
    </row>
    <row r="12" spans="1:19" ht="15.75">
      <c r="A12" s="40">
        <v>3</v>
      </c>
      <c r="B12" s="41" t="s">
        <v>88</v>
      </c>
      <c r="C12" s="33" t="s">
        <v>43</v>
      </c>
      <c r="D12" s="42">
        <v>2</v>
      </c>
      <c r="E12" s="43">
        <v>3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0.9</v>
      </c>
      <c r="Q12" s="39">
        <v>1.5</v>
      </c>
      <c r="R12" s="90"/>
      <c r="S12" s="102">
        <f t="shared" ca="1" si="0"/>
        <v>21.4</v>
      </c>
    </row>
    <row r="13" spans="1:19" ht="15.75">
      <c r="A13" s="40">
        <v>4</v>
      </c>
      <c r="B13" s="32" t="s">
        <v>220</v>
      </c>
      <c r="C13" s="33" t="s">
        <v>43</v>
      </c>
      <c r="D13" s="42">
        <v>1</v>
      </c>
      <c r="E13" s="43">
        <v>10</v>
      </c>
      <c r="F13" s="44">
        <v>7</v>
      </c>
      <c r="G13" s="45">
        <v>1</v>
      </c>
      <c r="H13" s="46">
        <v>3</v>
      </c>
      <c r="I13" s="43">
        <v>10</v>
      </c>
      <c r="J13" s="95">
        <v>2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3.5999999999999996</v>
      </c>
      <c r="M13" s="39"/>
      <c r="N13" s="92">
        <v>-4</v>
      </c>
      <c r="O13" s="89">
        <f ca="1">OFFSET(Очки!$A$2,I13,G13+OFFSET(Очки!$A$18,0,$C$31-1)-1)</f>
        <v>8.5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20.100000000000001</v>
      </c>
    </row>
    <row r="14" spans="1:19" ht="15.75">
      <c r="A14" s="40">
        <v>5</v>
      </c>
      <c r="B14" s="47" t="s">
        <v>194</v>
      </c>
      <c r="C14" s="33">
        <v>10</v>
      </c>
      <c r="D14" s="42">
        <v>2</v>
      </c>
      <c r="E14" s="43">
        <v>4</v>
      </c>
      <c r="F14" s="44">
        <v>4</v>
      </c>
      <c r="G14" s="45">
        <v>2</v>
      </c>
      <c r="H14" s="46">
        <v>8</v>
      </c>
      <c r="I14" s="43">
        <v>1</v>
      </c>
      <c r="J14" s="95"/>
      <c r="K14" s="89">
        <f ca="1">OFFSET(Очки!$A$2,F14,D14+OFFSET(Очки!$A$18,0,$C$31-1)-1)</f>
        <v>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19.899999999999999</v>
      </c>
    </row>
    <row r="15" spans="1:19" ht="15.75">
      <c r="A15" s="40">
        <v>6</v>
      </c>
      <c r="B15" s="48" t="s">
        <v>183</v>
      </c>
      <c r="C15" s="33" t="s">
        <v>43</v>
      </c>
      <c r="D15" s="42">
        <v>1</v>
      </c>
      <c r="E15" s="43">
        <v>6</v>
      </c>
      <c r="F15" s="44">
        <v>6</v>
      </c>
      <c r="G15" s="45">
        <v>1</v>
      </c>
      <c r="H15" s="46">
        <v>1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>
        <v>-3</v>
      </c>
      <c r="O15" s="89">
        <f ca="1">OFFSET(Очки!$A$2,I15,G15+OFFSET(Очки!$A$18,0,$C$31-1)-1)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</v>
      </c>
    </row>
    <row r="16" spans="1:19" ht="15.75">
      <c r="A16" s="40">
        <v>7</v>
      </c>
      <c r="B16" s="47" t="s">
        <v>135</v>
      </c>
      <c r="C16" s="33">
        <v>7.5</v>
      </c>
      <c r="D16" s="42">
        <v>1</v>
      </c>
      <c r="E16" s="43">
        <v>4</v>
      </c>
      <c r="F16" s="44">
        <v>10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17.600000000000001</v>
      </c>
    </row>
    <row r="17" spans="1:19" ht="15.75">
      <c r="A17" s="40">
        <v>8</v>
      </c>
      <c r="B17" s="47" t="s">
        <v>70</v>
      </c>
      <c r="C17" s="33" t="s">
        <v>43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7</v>
      </c>
      <c r="J17" s="95"/>
      <c r="K17" s="89">
        <f ca="1">OFFSET(Очки!$A$2,F17,D17+OFFSET(Очки!$A$18,0,$C$31-1)-1)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10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17</v>
      </c>
    </row>
    <row r="18" spans="1:19" ht="15.75">
      <c r="A18" s="40">
        <v>9</v>
      </c>
      <c r="B18" s="47" t="s">
        <v>204</v>
      </c>
      <c r="C18" s="33" t="s">
        <v>43</v>
      </c>
      <c r="D18" s="42">
        <v>1</v>
      </c>
      <c r="E18" s="43">
        <v>1</v>
      </c>
      <c r="F18" s="44">
        <v>6</v>
      </c>
      <c r="G18" s="45">
        <v>2</v>
      </c>
      <c r="H18" s="46">
        <v>7</v>
      </c>
      <c r="I18" s="43">
        <v>6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15.7</v>
      </c>
    </row>
    <row r="19" spans="1:19" ht="15.75">
      <c r="A19" s="40">
        <v>10</v>
      </c>
      <c r="B19" s="32" t="s">
        <v>190</v>
      </c>
      <c r="C19" s="33">
        <v>20</v>
      </c>
      <c r="D19" s="42">
        <v>2</v>
      </c>
      <c r="E19" s="43">
        <v>5</v>
      </c>
      <c r="F19" s="44">
        <v>2</v>
      </c>
      <c r="G19" s="45">
        <v>1</v>
      </c>
      <c r="H19" s="46">
        <v>6</v>
      </c>
      <c r="I19" s="43">
        <v>9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>
        <f>-5-2</f>
        <v>-7</v>
      </c>
      <c r="S19" s="102">
        <f t="shared" ca="1" si="0"/>
        <v>12.100000000000001</v>
      </c>
    </row>
    <row r="20" spans="1:19" ht="15.75">
      <c r="A20" s="40">
        <v>11</v>
      </c>
      <c r="B20" s="48" t="s">
        <v>144</v>
      </c>
      <c r="C20" s="33" t="s">
        <v>43</v>
      </c>
      <c r="D20" s="42">
        <v>2</v>
      </c>
      <c r="E20" s="43">
        <v>2</v>
      </c>
      <c r="F20" s="44">
        <v>9</v>
      </c>
      <c r="G20" s="45">
        <v>2</v>
      </c>
      <c r="H20" s="46">
        <v>1</v>
      </c>
      <c r="I20" s="43">
        <v>2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12</v>
      </c>
      <c r="B21" s="47" t="s">
        <v>224</v>
      </c>
      <c r="C21" s="33" t="s">
        <v>43</v>
      </c>
      <c r="D21" s="42">
        <v>2</v>
      </c>
      <c r="E21" s="43">
        <v>8</v>
      </c>
      <c r="F21" s="44">
        <v>7</v>
      </c>
      <c r="G21" s="45">
        <v>2</v>
      </c>
      <c r="H21" s="46">
        <v>2</v>
      </c>
      <c r="I21" s="43">
        <v>4</v>
      </c>
      <c r="J21" s="95"/>
      <c r="K21" s="89">
        <f ca="1">OFFSET(Очки!$A$2,F21,D21+OFFSET(Очки!$A$18,0,$C$31-1)-1)</f>
        <v>4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10.7</v>
      </c>
    </row>
    <row r="22" spans="1:19" ht="15.75">
      <c r="A22" s="40">
        <v>13</v>
      </c>
      <c r="B22" s="48" t="s">
        <v>86</v>
      </c>
      <c r="C22" s="33" t="s">
        <v>43</v>
      </c>
      <c r="D22" s="42">
        <v>2</v>
      </c>
      <c r="E22" s="43">
        <v>6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13</v>
      </c>
      <c r="B23" s="47" t="s">
        <v>175</v>
      </c>
      <c r="C23" s="33">
        <v>10</v>
      </c>
      <c r="D23" s="42">
        <v>1</v>
      </c>
      <c r="E23" s="43">
        <v>8</v>
      </c>
      <c r="F23" s="44">
        <v>10</v>
      </c>
      <c r="G23" s="45">
        <v>2</v>
      </c>
      <c r="H23" s="46"/>
      <c r="I23" s="43"/>
      <c r="J23" s="95">
        <v>1</v>
      </c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OFFSET(Очки!$A$2,I23,G23+OFFSET(Очки!$A$18,0,$C$31-1)-1)</f>
        <v>II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9.5</v>
      </c>
    </row>
    <row r="24" spans="1:19" ht="15.75">
      <c r="A24" s="40">
        <v>15</v>
      </c>
      <c r="B24" s="47" t="s">
        <v>191</v>
      </c>
      <c r="C24" s="33">
        <v>15</v>
      </c>
      <c r="D24" s="42">
        <v>2</v>
      </c>
      <c r="E24" s="43">
        <v>1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v>16</v>
      </c>
      <c r="B25" s="48" t="s">
        <v>225</v>
      </c>
      <c r="C25" s="33" t="s">
        <v>43</v>
      </c>
      <c r="D25" s="42">
        <v>2</v>
      </c>
      <c r="E25" s="43">
        <v>9</v>
      </c>
      <c r="F25" s="44">
        <v>8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8.1999999999999993</v>
      </c>
    </row>
    <row r="26" spans="1:19" ht="15.75">
      <c r="A26" s="40">
        <v>17</v>
      </c>
      <c r="B26" s="47" t="s">
        <v>223</v>
      </c>
      <c r="C26" s="33">
        <v>20</v>
      </c>
      <c r="D26" s="42">
        <v>2</v>
      </c>
      <c r="E26" s="43">
        <v>10</v>
      </c>
      <c r="F26" s="44">
        <v>10</v>
      </c>
      <c r="G26" s="45">
        <v>2</v>
      </c>
      <c r="H26" s="46">
        <v>9</v>
      </c>
      <c r="I26" s="43">
        <v>9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abSelected="1" topLeftCell="A3" zoomScale="80" zoomScaleNormal="80" workbookViewId="0">
      <selection activeCell="A40" sqref="A4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227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RANK(S6,S$6:OFFSET(S$6,0,0,COUNTA(B$6:B$38)))</f>
        <v>1</v>
      </c>
      <c r="B6" s="131" t="s">
        <v>54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OFFSET(Очки!$A$2,F6,D6+OFFSET(Очки!$A$18,0,$C$39-1)-1)</f>
        <v>15</v>
      </c>
      <c r="L6" s="87">
        <f ca="1">IF(F6&lt;E6,OFFSET(Очки!$A$20,2+E6-F6,IF(D6=1,13-E6,10+D6)),0)</f>
        <v>9.4</v>
      </c>
      <c r="M6" s="87">
        <v>2</v>
      </c>
      <c r="N6" s="91">
        <v>-4</v>
      </c>
      <c r="O6" s="86">
        <f ca="1">OFFSET(Очки!$A$2,I6,G6+OFFSET(Очки!$A$18,0,$C$39-1)-1)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ca="1">SUM(J6:R6)</f>
        <v>45.4</v>
      </c>
    </row>
    <row r="7" spans="1:19" ht="15.75">
      <c r="A7" s="40">
        <f ca="1">RANK(S7,S$6:OFFSET(S$6,0,0,COUNTA(B$6:B$38)))</f>
        <v>2</v>
      </c>
      <c r="B7" s="47" t="s">
        <v>135</v>
      </c>
      <c r="C7" s="33">
        <v>7.5</v>
      </c>
      <c r="D7" s="42">
        <v>1</v>
      </c>
      <c r="E7" s="43">
        <v>9</v>
      </c>
      <c r="F7" s="44">
        <v>3</v>
      </c>
      <c r="G7" s="45">
        <v>1</v>
      </c>
      <c r="H7" s="46">
        <v>12</v>
      </c>
      <c r="I7" s="43">
        <v>3</v>
      </c>
      <c r="J7" s="95">
        <v>1</v>
      </c>
      <c r="K7" s="89">
        <f ca="1">OFFSET(Очки!$A$2,F7,D7+OFFSET(Очки!$A$18,0,$C$39-1)-1)</f>
        <v>14</v>
      </c>
      <c r="L7" s="39">
        <f ca="1">IF(F7&lt;E7,OFFSET(Очки!$A$20,2+E7-F7,IF(D7=1,13-E7,10+D7)),0)</f>
        <v>6.2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10.000000000000002</v>
      </c>
      <c r="Q7" s="39">
        <v>2.5</v>
      </c>
      <c r="R7" s="90">
        <v>-6</v>
      </c>
      <c r="S7" s="102">
        <f ca="1">SUM(J7:R7)</f>
        <v>44.2</v>
      </c>
    </row>
    <row r="8" spans="1:19" ht="15.75">
      <c r="A8" s="40">
        <f ca="1">RANK(S8,S$6:OFFSET(S$6,0,0,COUNTA(B$6:B$38)))</f>
        <v>3</v>
      </c>
      <c r="B8" s="48" t="s">
        <v>211</v>
      </c>
      <c r="C8" s="33" t="s">
        <v>43</v>
      </c>
      <c r="D8" s="42">
        <v>1</v>
      </c>
      <c r="E8" s="43">
        <v>12</v>
      </c>
      <c r="F8" s="44">
        <v>6</v>
      </c>
      <c r="G8" s="45">
        <v>1</v>
      </c>
      <c r="H8" s="46">
        <v>10</v>
      </c>
      <c r="I8" s="43">
        <v>7</v>
      </c>
      <c r="J8" s="95">
        <v>2.5</v>
      </c>
      <c r="K8" s="89">
        <f ca="1">OFFSET(Очки!$A$2,F8,D8+OFFSET(Очки!$A$18,0,$C$39-1)-1)</f>
        <v>11.5</v>
      </c>
      <c r="L8" s="39">
        <f ca="1">IF(F8&lt;E8,OFFSET(Очки!$A$20,2+E8-F8,IF(D8=1,13-E8,10+D8)),0)</f>
        <v>7.3000000000000007</v>
      </c>
      <c r="M8" s="39">
        <v>1.5</v>
      </c>
      <c r="N8" s="92"/>
      <c r="O8" s="89">
        <f ca="1">OFFSET(Очки!$A$2,I8,G8+OFFSET(Очки!$A$18,0,$C$39-1)-1)</f>
        <v>11</v>
      </c>
      <c r="P8" s="39">
        <f ca="1">IF(I8&lt;H8,OFFSET(Очки!$A$20,2+H8-I8,IF(G8=1,13-H8,10+G8)),0)</f>
        <v>3.5999999999999996</v>
      </c>
      <c r="Q8" s="39"/>
      <c r="R8" s="90"/>
      <c r="S8" s="102">
        <f ca="1">SUM(J8:R8)</f>
        <v>37.4</v>
      </c>
    </row>
    <row r="9" spans="1:19" ht="15.75">
      <c r="A9" s="40">
        <f ca="1">RANK(S9,S$6:OFFSET(S$6,0,0,COUNTA(B$6:B$38)))</f>
        <v>4</v>
      </c>
      <c r="B9" s="47" t="s">
        <v>75</v>
      </c>
      <c r="C9" s="33">
        <v>10</v>
      </c>
      <c r="D9" s="42">
        <v>2</v>
      </c>
      <c r="E9" s="43">
        <v>12</v>
      </c>
      <c r="F9" s="44">
        <v>3</v>
      </c>
      <c r="G9" s="45">
        <v>2</v>
      </c>
      <c r="H9" s="46">
        <v>8</v>
      </c>
      <c r="I9" s="43">
        <v>1</v>
      </c>
      <c r="J9" s="95"/>
      <c r="K9" s="89">
        <f ca="1">OFFSET(Очки!$A$2,F9,D9+OFFSET(Очки!$A$18,0,$C$39-1)-1)</f>
        <v>9.5</v>
      </c>
      <c r="L9" s="39">
        <f ca="1">IF(F9&lt;E9,OFFSET(Очки!$A$20,2+E9-F9,IF(D9=1,13-E9,10+D9)),0)</f>
        <v>6.3</v>
      </c>
      <c r="M9" s="39"/>
      <c r="N9" s="92"/>
      <c r="O9" s="89">
        <f ca="1">OFFSET(Очки!$A$2,I9,G9+OFFSET(Очки!$A$18,0,$C$39-1)-1)</f>
        <v>11.5</v>
      </c>
      <c r="P9" s="39">
        <f ca="1">IF(I9&lt;H9,OFFSET(Очки!$A$20,2+H9-I9,IF(G9=1,13-H9,10+G9)),0)</f>
        <v>4.9000000000000004</v>
      </c>
      <c r="Q9" s="39"/>
      <c r="R9" s="90"/>
      <c r="S9" s="102">
        <f ca="1">SUM(J9:R9)</f>
        <v>32.200000000000003</v>
      </c>
    </row>
    <row r="10" spans="1:19" ht="15.75">
      <c r="A10" s="40">
        <f ca="1">RANK(S10,S$6:OFFSET(S$6,0,0,COUNTA(B$6:B$38)))</f>
        <v>5</v>
      </c>
      <c r="B10" s="32" t="s">
        <v>89</v>
      </c>
      <c r="C10" s="33">
        <v>10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9</v>
      </c>
      <c r="J10" s="95"/>
      <c r="K10" s="89">
        <f ca="1">OFFSET(Очки!$A$2,F10,D10+OFFSET(Очки!$A$18,0,$C$39-1)-1)</f>
        <v>16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OFFSET(Очки!$A$2,I10,G10+OFFSET(Очки!$A$18,0,$C$39-1)-1)</f>
        <v>10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ca="1">SUM(J10:R10)</f>
        <v>29.4</v>
      </c>
    </row>
    <row r="11" spans="1:19" ht="15.75">
      <c r="A11" s="40">
        <f ca="1">RANK(S11,S$6:OFFSET(S$6,0,0,COUNTA(B$6:B$38)))</f>
        <v>6</v>
      </c>
      <c r="B11" s="47" t="s">
        <v>154</v>
      </c>
      <c r="C11" s="33" t="s">
        <v>43</v>
      </c>
      <c r="D11" s="42">
        <v>1</v>
      </c>
      <c r="E11" s="43">
        <v>4</v>
      </c>
      <c r="F11" s="44">
        <v>7</v>
      </c>
      <c r="G11" s="45">
        <v>1</v>
      </c>
      <c r="H11" s="46">
        <v>2</v>
      </c>
      <c r="I11" s="43">
        <v>2</v>
      </c>
      <c r="J11" s="95"/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26</v>
      </c>
    </row>
    <row r="12" spans="1:19" ht="15.75">
      <c r="A12" s="40">
        <f ca="1">RANK(S12,S$6:OFFSET(S$6,0,0,COUNTA(B$6:B$38)))</f>
        <v>7</v>
      </c>
      <c r="B12" s="47" t="s">
        <v>204</v>
      </c>
      <c r="C12" s="33" t="s">
        <v>43</v>
      </c>
      <c r="D12" s="42">
        <v>1</v>
      </c>
      <c r="E12" s="43">
        <v>5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OFFSET(Очки!$A$2,F12,D12+OFFSET(Очки!$A$18,0,$C$39-1)-1)</f>
        <v>14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OFFSET(Очки!$A$2,I12,G12+OFFSET(Очки!$A$18,0,$C$39-1)-1)</f>
        <v>10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25.7</v>
      </c>
    </row>
    <row r="13" spans="1:19" ht="15.75">
      <c r="A13" s="40">
        <f ca="1">RANK(S13,S$6:OFFSET(S$6,0,0,COUNTA(B$6:B$38)))</f>
        <v>8</v>
      </c>
      <c r="B13" s="47" t="s">
        <v>231</v>
      </c>
      <c r="C13" s="33" t="s">
        <v>43</v>
      </c>
      <c r="D13" s="42">
        <v>1</v>
      </c>
      <c r="E13" s="43">
        <v>8</v>
      </c>
      <c r="F13" s="44">
        <v>11</v>
      </c>
      <c r="G13" s="45">
        <v>1</v>
      </c>
      <c r="H13" s="46">
        <v>1</v>
      </c>
      <c r="I13" s="43">
        <v>1</v>
      </c>
      <c r="J13" s="95">
        <v>0.5</v>
      </c>
      <c r="K13" s="89">
        <f ca="1">OFFSET(Очки!$A$2,F13,D13+OFFSET(Очки!$A$18,0,$C$39-1)-1)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16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25.5</v>
      </c>
    </row>
    <row r="14" spans="1:19" ht="15.75">
      <c r="A14" s="40">
        <f ca="1">RANK(S14,S$6:OFFSET(S$6,0,0,COUNTA(B$6:B$38)))</f>
        <v>9</v>
      </c>
      <c r="B14" s="32" t="s">
        <v>70</v>
      </c>
      <c r="C14" s="33" t="s">
        <v>43</v>
      </c>
      <c r="D14" s="42">
        <v>1</v>
      </c>
      <c r="E14" s="43">
        <v>7</v>
      </c>
      <c r="F14" s="44">
        <v>5</v>
      </c>
      <c r="G14" s="45">
        <v>1</v>
      </c>
      <c r="H14" s="46">
        <v>5</v>
      </c>
      <c r="I14" s="43">
        <v>8</v>
      </c>
      <c r="J14" s="95"/>
      <c r="K14" s="89">
        <f ca="1">OFFSET(Очки!$A$2,F14,D14+OFFSET(Очки!$A$18,0,$C$39-1)-1)</f>
        <v>12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OFFSET(Очки!$A$2,I14,G14+OFFSET(Очки!$A$18,0,$C$39-1)-1)</f>
        <v>10.5</v>
      </c>
      <c r="P14" s="39">
        <f ca="1">IF(I14&lt;H14,OFFSET(Очки!$A$20,2+H14-I14,IF(G14=1,13-H14,10+G14)),0)</f>
        <v>0</v>
      </c>
      <c r="Q14" s="39">
        <v>1</v>
      </c>
      <c r="R14" s="90">
        <v>-1</v>
      </c>
      <c r="S14" s="102">
        <f ca="1">SUM(J14:R14)</f>
        <v>24.6</v>
      </c>
    </row>
    <row r="15" spans="1:19" ht="15.75" hidden="1">
      <c r="A15" s="40">
        <f ca="1">RANK(S15,S$6:OFFSET(S$6,0,0,COUNTA(B$6:B$38)))</f>
        <v>10</v>
      </c>
      <c r="B15" s="48" t="s">
        <v>232</v>
      </c>
      <c r="C15" s="33" t="s">
        <v>43</v>
      </c>
      <c r="D15" s="42">
        <v>1</v>
      </c>
      <c r="E15" s="43">
        <v>10</v>
      </c>
      <c r="F15" s="44">
        <v>8</v>
      </c>
      <c r="G15" s="45">
        <v>1</v>
      </c>
      <c r="H15" s="46">
        <v>9</v>
      </c>
      <c r="I15" s="43">
        <v>11</v>
      </c>
      <c r="J15" s="95">
        <v>1.5</v>
      </c>
      <c r="K15" s="89">
        <f ca="1">OFFSET(Очки!$A$2,F15,D15+OFFSET(Очки!$A$18,0,$C$39-1)-1)</f>
        <v>10.5</v>
      </c>
      <c r="L15" s="39">
        <f ca="1">IF(F15&lt;E15,OFFSET(Очки!$A$20,2+E15-F15,IF(D15=1,13-E15,10+D15)),0)</f>
        <v>2.4</v>
      </c>
      <c r="M15" s="39">
        <v>1</v>
      </c>
      <c r="N15" s="92"/>
      <c r="O15" s="89">
        <f ca="1">OFFSET(Очки!$A$2,I15,G15+OFFSET(Очки!$A$18,0,$C$39-1)-1)</f>
        <v>9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ca="1">SUM(J15:R15)</f>
        <v>23.4</v>
      </c>
    </row>
    <row r="16" spans="1:19" ht="15.75">
      <c r="A16" s="40">
        <v>10</v>
      </c>
      <c r="B16" s="48" t="s">
        <v>86</v>
      </c>
      <c r="C16" s="33" t="s">
        <v>43</v>
      </c>
      <c r="D16" s="42">
        <v>1</v>
      </c>
      <c r="E16" s="43">
        <v>6</v>
      </c>
      <c r="F16" s="44">
        <v>9</v>
      </c>
      <c r="G16" s="45">
        <v>1</v>
      </c>
      <c r="H16" s="46">
        <v>6</v>
      </c>
      <c r="I16" s="43">
        <v>5</v>
      </c>
      <c r="J16" s="95"/>
      <c r="K16" s="89">
        <f ca="1">OFFSET(Очки!$A$2,F16,D16+OFFSET(Очки!$A$18,0,$C$39-1)-1)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OFFSET(Очки!$A$2,I16,G16+OFFSET(Очки!$A$18,0,$C$39-1)-1)</f>
        <v>12</v>
      </c>
      <c r="P16" s="39">
        <f ca="1">IF(I16&lt;H16,OFFSET(Очки!$A$20,2+H16-I16,IF(G16=1,13-H16,10+G16)),0)</f>
        <v>1</v>
      </c>
      <c r="Q16" s="39"/>
      <c r="R16" s="90"/>
      <c r="S16" s="102">
        <f ca="1">SUM(J16:R16)</f>
        <v>23</v>
      </c>
    </row>
    <row r="17" spans="1:19" ht="15.75">
      <c r="A17" s="40">
        <v>11</v>
      </c>
      <c r="B17" s="41" t="s">
        <v>228</v>
      </c>
      <c r="C17" s="33" t="s">
        <v>43</v>
      </c>
      <c r="D17" s="42">
        <v>2</v>
      </c>
      <c r="E17" s="43">
        <v>4</v>
      </c>
      <c r="F17" s="44">
        <v>1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OFFSET(Очки!$A$2,I17,G17+OFFSET(Очки!$A$18,0,$C$39-1)-1)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ca="1">SUM(J17:R17)</f>
        <v>21.8</v>
      </c>
    </row>
    <row r="18" spans="1:19" ht="15.75">
      <c r="A18" s="40">
        <v>12</v>
      </c>
      <c r="B18" s="47" t="s">
        <v>239</v>
      </c>
      <c r="C18" s="33" t="s">
        <v>43</v>
      </c>
      <c r="D18" s="42">
        <v>2</v>
      </c>
      <c r="E18" s="43">
        <v>8</v>
      </c>
      <c r="F18" s="44">
        <v>5</v>
      </c>
      <c r="G18" s="45">
        <v>2</v>
      </c>
      <c r="H18" s="46">
        <v>5</v>
      </c>
      <c r="I18" s="43">
        <v>4</v>
      </c>
      <c r="J18" s="95"/>
      <c r="K18" s="89">
        <f ca="1">OFFSET(Очки!$A$2,F18,D18+OFFSET(Очки!$A$18,0,$C$39-1)-1)</f>
        <v>7.5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OFFSET(Очки!$A$2,I18,G18+OFFSET(Очки!$A$18,0,$C$39-1)-1)</f>
        <v>8.5</v>
      </c>
      <c r="P18" s="39">
        <f ca="1">IF(I18&lt;H18,OFFSET(Очки!$A$20,2+H18-I18,IF(G18=1,13-H18,10+G18)),0)</f>
        <v>0.7</v>
      </c>
      <c r="Q18" s="39"/>
      <c r="R18" s="90"/>
      <c r="S18" s="102">
        <f ca="1">SUM(J18:R18)</f>
        <v>18.8</v>
      </c>
    </row>
    <row r="19" spans="1:19" ht="15.75">
      <c r="A19" s="40">
        <v>13</v>
      </c>
      <c r="B19" s="48" t="s">
        <v>229</v>
      </c>
      <c r="C19" s="33">
        <v>5</v>
      </c>
      <c r="D19" s="42">
        <v>1</v>
      </c>
      <c r="E19" s="43">
        <v>1</v>
      </c>
      <c r="F19" s="44">
        <v>10</v>
      </c>
      <c r="G19" s="45">
        <v>2</v>
      </c>
      <c r="H19" s="46">
        <v>10</v>
      </c>
      <c r="I19" s="43">
        <v>2</v>
      </c>
      <c r="J19" s="95"/>
      <c r="K19" s="89">
        <f ca="1">OFFSET(Очки!$A$2,F19,D19+OFFSET(Очки!$A$18,0,$C$39-1)-1)</f>
        <v>9.5</v>
      </c>
      <c r="L19" s="39">
        <f ca="1">IF(F19&lt;E19,OFFSET(Очки!$A$20,2+E19-F19,IF(D19=1,13-E19,10+D19)),0)</f>
        <v>0</v>
      </c>
      <c r="M19" s="39"/>
      <c r="N19" s="92">
        <v>-4</v>
      </c>
      <c r="O19" s="89">
        <f ca="1">OFFSET(Очки!$A$2,I19,G19+OFFSET(Очки!$A$18,0,$C$39-1)-1)</f>
        <v>10.5</v>
      </c>
      <c r="P19" s="39">
        <f ca="1">IF(I19&lt;H19,OFFSET(Очки!$A$20,2+H19-I19,IF(G19=1,13-H19,10+G19)),0)</f>
        <v>5.6</v>
      </c>
      <c r="Q19" s="39">
        <v>0.5</v>
      </c>
      <c r="R19" s="90">
        <v>-4</v>
      </c>
      <c r="S19" s="102">
        <f ca="1">SUM(J19:R19)</f>
        <v>18.100000000000001</v>
      </c>
    </row>
    <row r="20" spans="1:19" ht="15.75">
      <c r="A20" s="40">
        <v>14</v>
      </c>
      <c r="B20" s="47" t="s">
        <v>101</v>
      </c>
      <c r="C20" s="33" t="s">
        <v>43</v>
      </c>
      <c r="D20" s="42">
        <v>2</v>
      </c>
      <c r="E20" s="43">
        <v>11</v>
      </c>
      <c r="F20" s="44">
        <v>2</v>
      </c>
      <c r="G20" s="45">
        <v>2</v>
      </c>
      <c r="H20" s="46">
        <v>3</v>
      </c>
      <c r="I20" s="43">
        <v>4</v>
      </c>
      <c r="J20" s="95"/>
      <c r="K20" s="89">
        <f ca="1">OFFSET(Очки!$A$2,F20,D20+OFFSET(Очки!$A$18,0,$C$39-1)-1)</f>
        <v>10.5</v>
      </c>
      <c r="L20" s="39">
        <f ca="1">IF(F20&lt;E20,OFFSET(Очки!$A$20,2+E20-F20,IF(D20=1,13-E20,10+D20)),0)</f>
        <v>6.3</v>
      </c>
      <c r="M20" s="39"/>
      <c r="N20" s="92">
        <v>-4</v>
      </c>
      <c r="O20" s="89">
        <f ca="1">OFFSET(Очки!$A$2,I20,G20+OFFSET(Очки!$A$18,0,$C$39-1)-1)</f>
        <v>8.5</v>
      </c>
      <c r="P20" s="39">
        <f ca="1">IF(I20&lt;H20,OFFSET(Очки!$A$20,2+H20-I20,IF(G20=1,13-H20,10+G20)),0)</f>
        <v>0</v>
      </c>
      <c r="Q20" s="39"/>
      <c r="R20" s="90">
        <v>-4</v>
      </c>
      <c r="S20" s="102">
        <f ca="1">SUM(J20:R20)</f>
        <v>17.3</v>
      </c>
    </row>
    <row r="21" spans="1:19" ht="15.75">
      <c r="A21" s="40">
        <v>15</v>
      </c>
      <c r="B21" s="47" t="s">
        <v>230</v>
      </c>
      <c r="C21" s="33">
        <v>15</v>
      </c>
      <c r="D21" s="42">
        <v>2</v>
      </c>
      <c r="E21" s="43">
        <v>3</v>
      </c>
      <c r="F21" s="44">
        <v>7</v>
      </c>
      <c r="G21" s="45">
        <v>2</v>
      </c>
      <c r="H21" s="46">
        <v>2</v>
      </c>
      <c r="I21" s="43">
        <v>2</v>
      </c>
      <c r="J21" s="95"/>
      <c r="K21" s="89">
        <f ca="1">OFFSET(Очки!$A$2,F21,D21+OFFSET(Очки!$A$18,0,$C$39-1)-1)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17</v>
      </c>
    </row>
    <row r="22" spans="1:19" ht="15.75">
      <c r="A22" s="40">
        <v>16</v>
      </c>
      <c r="B22" s="47" t="s">
        <v>237</v>
      </c>
      <c r="C22" s="33" t="s">
        <v>43</v>
      </c>
      <c r="D22" s="42">
        <v>2</v>
      </c>
      <c r="E22" s="43">
        <v>2</v>
      </c>
      <c r="F22" s="44">
        <v>3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OFFSET(Очки!$A$2,F22,D22+OFFSET(Очки!$A$18,0,$C$39-1)-1)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5.5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15</v>
      </c>
    </row>
    <row r="23" spans="1:19" ht="15.75">
      <c r="A23" s="40">
        <v>17</v>
      </c>
      <c r="B23" s="47" t="s">
        <v>223</v>
      </c>
      <c r="C23" s="33">
        <v>20</v>
      </c>
      <c r="D23" s="42">
        <v>2</v>
      </c>
      <c r="E23" s="43">
        <v>1</v>
      </c>
      <c r="F23" s="44">
        <v>6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OFFSET(Очки!$A$2,I23,G23+OFFSET(Очки!$A$18,0,$C$39-1)-1)</f>
        <v>7.5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14.5</v>
      </c>
    </row>
    <row r="24" spans="1:19" ht="15.75">
      <c r="A24" s="40">
        <v>18</v>
      </c>
      <c r="B24" s="47" t="s">
        <v>236</v>
      </c>
      <c r="C24" s="33">
        <v>15</v>
      </c>
      <c r="D24" s="42">
        <v>1</v>
      </c>
      <c r="E24" s="43">
        <v>2</v>
      </c>
      <c r="F24" s="44">
        <v>12</v>
      </c>
      <c r="G24" s="45">
        <v>2</v>
      </c>
      <c r="H24" s="46">
        <v>11</v>
      </c>
      <c r="I24" s="43">
        <v>10</v>
      </c>
      <c r="J24" s="95"/>
      <c r="K24" s="89">
        <f ca="1">OFFSET(Очки!$A$2,F24,D24+OFFSET(Очки!$A$18,0,$C$39-1)-1)</f>
        <v>8.5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OFFSET(Очки!$A$2,I24,G24+OFFSET(Очки!$A$18,0,$C$39-1)-1)</f>
        <v>5</v>
      </c>
      <c r="P24" s="39">
        <f ca="1">IF(I24&lt;H24,OFFSET(Очки!$A$20,2+H24-I24,IF(G24=1,13-H24,10+G24)),0)</f>
        <v>0.7</v>
      </c>
      <c r="Q24" s="39"/>
      <c r="R24" s="90"/>
      <c r="S24" s="102">
        <f ca="1">SUM(J24:R24)</f>
        <v>14.2</v>
      </c>
    </row>
    <row r="25" spans="1:19" ht="15.75">
      <c r="A25" s="40">
        <v>19</v>
      </c>
      <c r="B25" s="47" t="s">
        <v>224</v>
      </c>
      <c r="C25" s="33" t="s">
        <v>43</v>
      </c>
      <c r="D25" s="42">
        <v>2</v>
      </c>
      <c r="E25" s="43">
        <v>10</v>
      </c>
      <c r="F25" s="44">
        <v>10</v>
      </c>
      <c r="G25" s="45">
        <v>1</v>
      </c>
      <c r="H25" s="46">
        <v>4</v>
      </c>
      <c r="I25" s="43">
        <v>12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OFFSET(Очки!$A$2,I25,G25+OFFSET(Очки!$A$18,0,$C$39-1)-1)</f>
        <v>8.5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13.5</v>
      </c>
    </row>
    <row r="26" spans="1:19" ht="15.75">
      <c r="A26" s="40">
        <v>20</v>
      </c>
      <c r="B26" s="47" t="s">
        <v>233</v>
      </c>
      <c r="C26" s="33" t="s">
        <v>43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6</v>
      </c>
      <c r="J26" s="95"/>
      <c r="K26" s="89">
        <f ca="1">OFFSET(Очки!$A$2,F26,D26+OFFSET(Очки!$A$18,0,$C$39-1)-1)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7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13</v>
      </c>
    </row>
    <row r="27" spans="1:19" ht="15.75">
      <c r="A27" s="40">
        <v>21</v>
      </c>
      <c r="B27" s="47" t="s">
        <v>234</v>
      </c>
      <c r="C27" s="33">
        <v>20</v>
      </c>
      <c r="D27" s="42">
        <v>2</v>
      </c>
      <c r="E27" s="43">
        <v>6</v>
      </c>
      <c r="F27" s="44">
        <v>9</v>
      </c>
      <c r="G27" s="45">
        <v>2</v>
      </c>
      <c r="H27" s="46">
        <v>9</v>
      </c>
      <c r="I27" s="43">
        <v>8</v>
      </c>
      <c r="J27" s="95"/>
      <c r="K27" s="89">
        <f ca="1">OFFSET(Очки!$A$2,F27,D27+OFFSET(Очки!$A$18,0,$C$39-1)-1)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6</v>
      </c>
      <c r="P27" s="39">
        <f ca="1">IF(I27&lt;H27,OFFSET(Очки!$A$20,2+H27-I27,IF(G27=1,13-H27,10+G27)),0)</f>
        <v>0.7</v>
      </c>
      <c r="Q27" s="39"/>
      <c r="R27" s="90"/>
      <c r="S27" s="102">
        <f ca="1">SUM(J27:R27)</f>
        <v>12.2</v>
      </c>
    </row>
    <row r="28" spans="1:19" ht="15.75">
      <c r="A28" s="40">
        <v>22</v>
      </c>
      <c r="B28" s="47" t="s">
        <v>238</v>
      </c>
      <c r="C28" s="33">
        <v>20</v>
      </c>
      <c r="D28" s="42">
        <v>2</v>
      </c>
      <c r="E28" s="43">
        <v>9</v>
      </c>
      <c r="F28" s="44">
        <v>12</v>
      </c>
      <c r="G28" s="45">
        <v>2</v>
      </c>
      <c r="H28" s="46">
        <v>12</v>
      </c>
      <c r="I28" s="43">
        <v>10</v>
      </c>
      <c r="J28" s="95"/>
      <c r="K28" s="89">
        <f ca="1">OFFSET(Очки!$A$2,F28,D28+OFFSET(Очки!$A$18,0,$C$39-1)-1)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5</v>
      </c>
      <c r="P28" s="39">
        <f ca="1">IF(I28&lt;H28,OFFSET(Очки!$A$20,2+H28-I28,IF(G28=1,13-H28,10+G28)),0)</f>
        <v>1.4</v>
      </c>
      <c r="Q28" s="39"/>
      <c r="R28" s="90"/>
      <c r="S28" s="102">
        <f ca="1">SUM(J28:R28)</f>
        <v>10.4</v>
      </c>
    </row>
    <row r="29" spans="1:19" ht="15.75">
      <c r="A29" s="40">
        <v>23</v>
      </c>
      <c r="B29" s="47" t="s">
        <v>235</v>
      </c>
      <c r="C29" s="33"/>
      <c r="D29" s="42">
        <v>2</v>
      </c>
      <c r="E29" s="43">
        <v>7</v>
      </c>
      <c r="F29" s="44">
        <v>11</v>
      </c>
      <c r="G29" s="45">
        <v>2</v>
      </c>
      <c r="H29" s="46">
        <v>7</v>
      </c>
      <c r="I29" s="43">
        <v>11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4.5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9</v>
      </c>
    </row>
    <row r="30" spans="1:19" ht="15.75" hidden="1">
      <c r="A30" s="40" t="e">
        <f ca="1">RANK(S30,S$6:OFFSET(S$6,0,0,COUNTA(B$6:B$38)))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OFFSET(Очки!$A$2,F30,D30+OFFSET(Очки!$A$18,0,$C$39-1)-1)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6:S38" ca="1" si="0">SUM(J30:R30)</f>
        <v>0</v>
      </c>
    </row>
    <row r="31" spans="1:19" ht="15.75" hidden="1">
      <c r="A31" s="40" t="e">
        <f ca="1">RANK(S31,S$6:OFFSET(S$6,0,0,COUNTA(B$6:B$38)))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OFFSET(Очки!$A$2,F31,D31+OFFSET(Очки!$A$18,0,$C$39-1)-1)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RANK(S32,S$6:OFFSET(S$6,0,0,COUNTA(B$6:B$38)))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OFFSET(Очки!$A$2,F32,D32+OFFSET(Очки!$A$18,0,$C$39-1)-1)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OFFSET(Очки!$A$2,I32,G32+OFFSET(Очки!$A$18,0,$C$39-1)-1)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RANK(S33,S$6:OFFSET(S$6,0,0,COUNTA(B$6:B$38)))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RANK(S34,S$6:OFFSET(S$6,0,0,COUNTA(B$6:B$38)))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RANK(S35,S$6:OFFSET(S$6,0,0,COUNTA(B$6:B$38)))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0"/>
        <v>0</v>
      </c>
    </row>
    <row r="39" spans="1:19" ht="15.75">
      <c r="A39" s="60"/>
      <c r="B39" s="61" t="s">
        <v>44</v>
      </c>
      <c r="C39" s="61">
        <f>COUNTA(B6:B38)</f>
        <v>24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29">
    <sortCondition descending="1" ref="S6:S2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8">
    <cfRule type="expression" dxfId="1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5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5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12121 (12)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2018-07-31T20:02:25Z</cp:lastPrinted>
  <dcterms:created xsi:type="dcterms:W3CDTF">2006-09-16T00:00:00Z</dcterms:created>
  <dcterms:modified xsi:type="dcterms:W3CDTF">2018-07-31T20:42:22Z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