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 tabRatio="500" firstSheet="1" activeTab="9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9.06" sheetId="19" r:id="rId10"/>
    <sheet name="12121 (8)" sheetId="20" r:id="rId11"/>
    <sheet name="Лист2" sheetId="13" r:id="rId12"/>
  </sheets>
  <calcPr calcId="145621"/>
</workbook>
</file>

<file path=xl/calcChain.xml><?xml version="1.0" encoding="utf-8"?>
<calcChain xmlns="http://schemas.openxmlformats.org/spreadsheetml/2006/main">
  <c r="R11" i="19" l="1"/>
  <c r="R15" i="19"/>
  <c r="P13" i="19"/>
  <c r="P24" i="19"/>
  <c r="P31" i="19"/>
  <c r="P33" i="19"/>
  <c r="P16" i="19"/>
  <c r="P6" i="19"/>
  <c r="P35" i="19"/>
  <c r="P25" i="19"/>
  <c r="P18" i="19"/>
  <c r="P22" i="19"/>
  <c r="P27" i="19"/>
  <c r="L13" i="19"/>
  <c r="L24" i="19"/>
  <c r="L31" i="19"/>
  <c r="L33" i="19"/>
  <c r="L16" i="19"/>
  <c r="L6" i="19"/>
  <c r="L35" i="19"/>
  <c r="L25" i="19"/>
  <c r="L18" i="19"/>
  <c r="L22" i="19"/>
  <c r="L27" i="19"/>
  <c r="C31" i="20"/>
  <c r="O30" i="20" s="1"/>
  <c r="P30" i="20"/>
  <c r="L30" i="20"/>
  <c r="P29" i="20"/>
  <c r="L29" i="20"/>
  <c r="P28" i="20"/>
  <c r="L28" i="20"/>
  <c r="P27" i="20"/>
  <c r="L27" i="20"/>
  <c r="P26" i="20"/>
  <c r="L26" i="20"/>
  <c r="P25" i="20"/>
  <c r="L25" i="20"/>
  <c r="P24" i="20"/>
  <c r="L24" i="20"/>
  <c r="P23" i="20"/>
  <c r="L23" i="20"/>
  <c r="P22" i="20"/>
  <c r="L22" i="20"/>
  <c r="P21" i="20"/>
  <c r="L21" i="20"/>
  <c r="P20" i="20"/>
  <c r="L20" i="20"/>
  <c r="P19" i="20"/>
  <c r="L19" i="20"/>
  <c r="K19" i="20"/>
  <c r="P18" i="20"/>
  <c r="O18" i="20"/>
  <c r="L18" i="20"/>
  <c r="K18" i="20"/>
  <c r="P17" i="20"/>
  <c r="O17" i="20"/>
  <c r="L17" i="20"/>
  <c r="K17" i="20"/>
  <c r="P16" i="20"/>
  <c r="O16" i="20"/>
  <c r="L16" i="20"/>
  <c r="K16" i="20"/>
  <c r="P15" i="20"/>
  <c r="O15" i="20"/>
  <c r="L15" i="20"/>
  <c r="K15" i="20"/>
  <c r="P14" i="20"/>
  <c r="O14" i="20"/>
  <c r="L14" i="20"/>
  <c r="K14" i="20"/>
  <c r="P13" i="20"/>
  <c r="O13" i="20"/>
  <c r="L13" i="20"/>
  <c r="K13" i="20"/>
  <c r="P12" i="20"/>
  <c r="O12" i="20"/>
  <c r="L12" i="20"/>
  <c r="K12" i="20"/>
  <c r="P11" i="20"/>
  <c r="O11" i="20"/>
  <c r="L11" i="20"/>
  <c r="K11" i="20"/>
  <c r="P10" i="20"/>
  <c r="O10" i="20"/>
  <c r="L10" i="20"/>
  <c r="K10" i="20"/>
  <c r="P9" i="20"/>
  <c r="O9" i="20"/>
  <c r="L9" i="20"/>
  <c r="K9" i="20"/>
  <c r="P8" i="20"/>
  <c r="O8" i="20"/>
  <c r="L8" i="20"/>
  <c r="K8" i="20"/>
  <c r="P7" i="20"/>
  <c r="O7" i="20"/>
  <c r="L7" i="20"/>
  <c r="K7" i="20"/>
  <c r="P6" i="20"/>
  <c r="O6" i="20"/>
  <c r="L6" i="20"/>
  <c r="K6" i="20"/>
  <c r="S6" i="20" l="1"/>
  <c r="A6" i="20" s="1"/>
  <c r="S7" i="20"/>
  <c r="S8" i="20"/>
  <c r="A8" i="20" s="1"/>
  <c r="S9" i="20"/>
  <c r="S10" i="20"/>
  <c r="A10" i="20" s="1"/>
  <c r="S11" i="20"/>
  <c r="S12" i="20"/>
  <c r="S13" i="20"/>
  <c r="S14" i="20"/>
  <c r="S15" i="20"/>
  <c r="S16" i="20"/>
  <c r="S17" i="20"/>
  <c r="S18" i="20"/>
  <c r="O19" i="20"/>
  <c r="S19" i="20" s="1"/>
  <c r="K20" i="20"/>
  <c r="O20" i="20"/>
  <c r="K21" i="20"/>
  <c r="O21" i="20"/>
  <c r="K22" i="20"/>
  <c r="O22" i="20"/>
  <c r="K23" i="20"/>
  <c r="O23" i="20"/>
  <c r="K24" i="20"/>
  <c r="O24" i="20"/>
  <c r="K25" i="20"/>
  <c r="O25" i="20"/>
  <c r="K26" i="20"/>
  <c r="O26" i="20"/>
  <c r="K27" i="20"/>
  <c r="O27" i="20"/>
  <c r="K28" i="20"/>
  <c r="O28" i="20"/>
  <c r="K29" i="20"/>
  <c r="O29" i="20"/>
  <c r="K30" i="20"/>
  <c r="S30" i="20" s="1"/>
  <c r="R28" i="14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10" i="14"/>
  <c r="L39" i="14"/>
  <c r="L32" i="14"/>
  <c r="L28" i="14"/>
  <c r="L16" i="14"/>
  <c r="L13" i="14"/>
  <c r="L6" i="14"/>
  <c r="L20" i="14"/>
  <c r="L27" i="14"/>
  <c r="L35" i="14"/>
  <c r="L30" i="14"/>
  <c r="L10" i="14"/>
  <c r="C41" i="19"/>
  <c r="P40" i="19"/>
  <c r="L40" i="19"/>
  <c r="P39" i="19"/>
  <c r="L39" i="19"/>
  <c r="P38" i="19"/>
  <c r="L38" i="19"/>
  <c r="P37" i="19"/>
  <c r="L37" i="19"/>
  <c r="P36" i="19"/>
  <c r="L36" i="19"/>
  <c r="P21" i="19"/>
  <c r="L21" i="19"/>
  <c r="P19" i="19"/>
  <c r="L19" i="19"/>
  <c r="P7" i="19"/>
  <c r="L7" i="19"/>
  <c r="P23" i="19"/>
  <c r="L23" i="19"/>
  <c r="P34" i="19"/>
  <c r="L34" i="19"/>
  <c r="P26" i="19"/>
  <c r="L26" i="19"/>
  <c r="P30" i="19"/>
  <c r="L30" i="19"/>
  <c r="P32" i="19"/>
  <c r="L32" i="19"/>
  <c r="P15" i="19"/>
  <c r="L15" i="19"/>
  <c r="P29" i="19"/>
  <c r="L29" i="19"/>
  <c r="P20" i="19"/>
  <c r="L20" i="19"/>
  <c r="P17" i="19"/>
  <c r="L17" i="19"/>
  <c r="P12" i="19"/>
  <c r="L12" i="19"/>
  <c r="P28" i="19"/>
  <c r="L28" i="19"/>
  <c r="P8" i="19"/>
  <c r="L8" i="19"/>
  <c r="P10" i="19"/>
  <c r="L10" i="19"/>
  <c r="P14" i="19"/>
  <c r="L14" i="19"/>
  <c r="P11" i="19"/>
  <c r="L11" i="19"/>
  <c r="P9" i="19"/>
  <c r="L9" i="19"/>
  <c r="O40" i="19" l="1"/>
  <c r="O24" i="19"/>
  <c r="O33" i="19"/>
  <c r="O6" i="19"/>
  <c r="O25" i="19"/>
  <c r="O22" i="19"/>
  <c r="K13" i="19"/>
  <c r="K31" i="19"/>
  <c r="K16" i="19"/>
  <c r="K35" i="19"/>
  <c r="K18" i="19"/>
  <c r="O13" i="19"/>
  <c r="O31" i="19"/>
  <c r="O16" i="19"/>
  <c r="O35" i="19"/>
  <c r="O18" i="19"/>
  <c r="K24" i="19"/>
  <c r="K33" i="19"/>
  <c r="K6" i="19"/>
  <c r="K25" i="19"/>
  <c r="K22" i="19"/>
  <c r="A30" i="20"/>
  <c r="A17" i="20"/>
  <c r="A15" i="20"/>
  <c r="A13" i="20"/>
  <c r="A11" i="20"/>
  <c r="A19" i="20"/>
  <c r="A9" i="20"/>
  <c r="A18" i="20"/>
  <c r="A16" i="20"/>
  <c r="A14" i="20"/>
  <c r="A12" i="20"/>
  <c r="A7" i="20"/>
  <c r="K9" i="19"/>
  <c r="O9" i="19"/>
  <c r="K11" i="19"/>
  <c r="O11" i="19"/>
  <c r="K14" i="19"/>
  <c r="O14" i="19"/>
  <c r="K10" i="19"/>
  <c r="O10" i="19"/>
  <c r="K8" i="19"/>
  <c r="O8" i="19"/>
  <c r="K28" i="19"/>
  <c r="O28" i="19"/>
  <c r="K12" i="19"/>
  <c r="O12" i="19"/>
  <c r="K17" i="19"/>
  <c r="O17" i="19"/>
  <c r="K20" i="19"/>
  <c r="S29" i="20"/>
  <c r="A29" i="20" s="1"/>
  <c r="S28" i="20"/>
  <c r="A28" i="20" s="1"/>
  <c r="S27" i="20"/>
  <c r="A27" i="20" s="1"/>
  <c r="S26" i="20"/>
  <c r="A26" i="20" s="1"/>
  <c r="S25" i="20"/>
  <c r="A25" i="20" s="1"/>
  <c r="S24" i="20"/>
  <c r="A24" i="20" s="1"/>
  <c r="S23" i="20"/>
  <c r="A23" i="20" s="1"/>
  <c r="S22" i="20"/>
  <c r="A22" i="20" s="1"/>
  <c r="S21" i="20"/>
  <c r="A21" i="20" s="1"/>
  <c r="S20" i="20"/>
  <c r="A20" i="20" s="1"/>
  <c r="O20" i="19"/>
  <c r="K29" i="19"/>
  <c r="O29" i="19"/>
  <c r="K15" i="19"/>
  <c r="O15" i="19"/>
  <c r="K32" i="19"/>
  <c r="O32" i="19"/>
  <c r="K30" i="19"/>
  <c r="O30" i="19"/>
  <c r="K26" i="19"/>
  <c r="O26" i="19"/>
  <c r="K27" i="19"/>
  <c r="O27" i="19"/>
  <c r="K34" i="19"/>
  <c r="O34" i="19"/>
  <c r="K23" i="19"/>
  <c r="O23" i="19"/>
  <c r="K7" i="19"/>
  <c r="O7" i="19"/>
  <c r="K19" i="19"/>
  <c r="O19" i="19"/>
  <c r="K21" i="19"/>
  <c r="O21" i="19"/>
  <c r="K36" i="19"/>
  <c r="O36" i="19"/>
  <c r="K37" i="19"/>
  <c r="O37" i="19"/>
  <c r="K38" i="19"/>
  <c r="O38" i="19"/>
  <c r="K39" i="19"/>
  <c r="O39" i="19"/>
  <c r="K40" i="19"/>
  <c r="S40" i="19" s="1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S22" i="19" l="1"/>
  <c r="S6" i="19"/>
  <c r="S24" i="19"/>
  <c r="S18" i="19"/>
  <c r="S16" i="19"/>
  <c r="S13" i="19"/>
  <c r="S25" i="19"/>
  <c r="S33" i="19"/>
  <c r="S35" i="19"/>
  <c r="S31" i="19"/>
  <c r="S20" i="19"/>
  <c r="S17" i="19"/>
  <c r="S12" i="19"/>
  <c r="S28" i="19"/>
  <c r="S8" i="19"/>
  <c r="S10" i="19"/>
  <c r="S14" i="19"/>
  <c r="S11" i="19"/>
  <c r="S9" i="19"/>
  <c r="S15" i="19"/>
  <c r="S29" i="19"/>
  <c r="S39" i="19"/>
  <c r="S38" i="19"/>
  <c r="S37" i="19"/>
  <c r="S36" i="19"/>
  <c r="S21" i="19"/>
  <c r="S19" i="19"/>
  <c r="S7" i="19"/>
  <c r="S23" i="19"/>
  <c r="S34" i="19"/>
  <c r="S27" i="19"/>
  <c r="S26" i="19"/>
  <c r="S30" i="19"/>
  <c r="S32" i="19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A40" i="19" l="1"/>
  <c r="A36" i="19"/>
  <c r="A38" i="19"/>
  <c r="A34" i="19"/>
  <c r="A33" i="19"/>
  <c r="A6" i="19"/>
  <c r="A37" i="19"/>
  <c r="A39" i="19"/>
  <c r="A35" i="19"/>
  <c r="S16" i="18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3" i="15" s="1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1" i="14"/>
  <c r="L11" i="14"/>
  <c r="P9" i="14"/>
  <c r="L9" i="14"/>
  <c r="P23" i="14"/>
  <c r="L23" i="14"/>
  <c r="P17" i="14"/>
  <c r="L17" i="14"/>
  <c r="P12" i="14"/>
  <c r="L12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O38" i="14" l="1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2" i="14"/>
  <c r="O12" i="14"/>
  <c r="K10" i="14"/>
  <c r="O10" i="14"/>
  <c r="K17" i="14"/>
  <c r="O17" i="14"/>
  <c r="K23" i="14"/>
  <c r="O23" i="14"/>
  <c r="K9" i="14"/>
  <c r="O9" i="14"/>
  <c r="K11" i="14"/>
  <c r="O11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1" i="14"/>
  <c r="S9" i="14"/>
  <c r="S23" i="14"/>
  <c r="S17" i="14"/>
  <c r="S10" i="14"/>
  <c r="S12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9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<sst xmlns="http://schemas.openxmlformats.org/spreadsheetml/2006/main" count="697" uniqueCount="178">
  <si>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</si>
  <si>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</si>
  <si>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</si>
  <si>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</si>
  <si>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</si>
  <si>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</si>
  <si>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</si>
  <si>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</si>
  <si>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</si>
  <si>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</si>
  <si>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</si>
  <si>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</si>
  <si>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</si>
  <si>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</si>
  <si>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</si>
  <si>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</si>
  <si>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</si>
  <si>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</si>
  <si>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</si>
  <si>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</si>
  <si>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</si>
  <si>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</si>
  <si>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</si>
  <si>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</si>
  <si>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</si>
  <si>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</si>
  <si>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</si>
  <si>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</si>
  <si>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</si>
  <si>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</si>
  <si>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</si>
  <si>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</si>
  <si>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</si>
  <si>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</si>
  <si>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</si>
  <si>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</si>
  <si>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</si>
  <si>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</si>
  <si>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</si>
  <si>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</si>
  <si>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</si>
  <si>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</si>
  <si>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</si>
  <si>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</si>
  <si>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</si>
  <si>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</si>
  <si>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</si>
  <si>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</si>
  <si>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</si>
  <si>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</si>
  <si>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</si>
  <si>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>ненмнепм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</si>
  <si>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</si>
  <si>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</si>
  <si>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</si>
  <si>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</si>
  <si>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</si>
  <si>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</si>
  <si>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</si>
  <si>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</si>
  <si>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</si>
  <si>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</si>
  <si>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</si>
  <si>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</si>
  <si>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</si>
  <si>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</si>
  <si>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</si>
  <si>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</si>
  <si>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</si>
  <si>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</si>
  <si>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</si>
  <si>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</si>
  <si>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</si>
  <si>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</si>
  <si>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</si>
  <si>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</si>
  <si>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</si>
  <si>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</si>
  <si>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</si>
  <si>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</si>
  <si>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</si>
  <si>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</si>
  <si>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</si>
  <si>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</si>
  <si>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</si>
  <si>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</si>
  <si>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</si>
  <si>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</si>
  <si>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</si>
  <si>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</si>
  <si>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</si>
  <si>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</si>
  <si>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</si>
  <si>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</si>
  <si>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</si>
  <si>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</si>
  <si>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</si>
  <si>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</si>
  <si>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</si>
  <si>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</si>
  <si>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</si>
  <si>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</si>
  <si>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</si>
  <si>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</si>
  <si>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</si>
  <si>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</si>
  <si>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</si>
  <si>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</si>
  <si>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</si>
  <si>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</si>
  <si>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</si>
  <si>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</si>
  <si>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</si>
  <si>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</si>
  <si>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</si>
  <si>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</si>
  <si>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</si>
  <si>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</si>
  <si>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</si>
  <si>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</si>
  <si>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</si>
  <si>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</si>
  <si>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</si>
  <si>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</si>
  <si>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</si>
  <si>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</si>
  <si>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</si>
  <si>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</si>
  <si>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</si>
  <si>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</si>
  <si>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</si>
  <si>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</si>
  <si>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</si>
  <si>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</si>
  <si>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</si>
  <si>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</si>
  <si>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</si>
  <si>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</si>
  <si>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</si>
  <si>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</si>
  <si>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</si>
  <si>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</si>
  <si>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</si>
  <si>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</si>
  <si>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</si>
  <si>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</si>
  <si>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</si>
  <si>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</si>
  <si>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</si>
  <si>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</si>
  <si>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</si>
  <si>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</si>
  <si>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</si>
  <si>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</si>
  <si>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</si>
  <si>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</si>
  <si>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</si>
  <si>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</si>
  <si>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</si>
  <si>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</si>
  <si>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</si>
  <si>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</si>
  <si>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</si>
  <si>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</si>
  <si>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</si>
  <si>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</si>
  <si>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</si>
  <si>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</si>
  <si>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</si>
  <si>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</si>
  <si>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</si>
  <si>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</si>
  <si>
    <t xml:space="preserve">Лайт Лига 19.06.2018 (конфигурация 5R) </t>
  </si>
  <si>
    <t>Репий Вадим/ Repiy Badim</t>
  </si>
  <si>
    <t>Олельченко Василий</t>
  </si>
  <si>
    <t>Якусик Саша/Yakusik Alex</t>
  </si>
  <si>
    <t>Чернов Александр</t>
  </si>
  <si>
    <t>Кошевой Владимир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</si>
</sst>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6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4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10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zoomScaleNormal="100" workbookViewId="0">
      <selection activeCell="AI19" sqref="AI19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1" t="s">
        <v>0</v>
      </c>
      <c r="B1" s="151"/>
      <c r="C1" s="151"/>
      <c r="D1" s="151"/>
      <c r="E1"/>
      <c r="F1" s="150" t="s">
        <v>1</v>
      </c>
      <c r="G1" s="150"/>
      <c r="H1" s="150"/>
      <c r="I1" s="150"/>
      <c r="J1"/>
      <c r="K1" s="150" t="s">
        <v>2</v>
      </c>
      <c r="L1" s="150"/>
      <c r="M1" s="150"/>
      <c r="N1" s="150"/>
      <c r="O1"/>
      <c r="P1" s="151" t="s">
        <v>3</v>
      </c>
      <c r="Q1" s="151"/>
      <c r="R1" s="151"/>
      <c r="S1" s="151"/>
      <c r="T1"/>
      <c r="U1" s="150" t="s">
        <v>4</v>
      </c>
      <c r="V1" s="150"/>
      <c r="W1" s="150"/>
      <c r="X1" s="150"/>
      <c r="Y1"/>
      <c r="Z1" s="150" t="s">
        <v>5</v>
      </c>
      <c r="AA1" s="150"/>
      <c r="AB1" s="150"/>
      <c r="AC1" s="150"/>
      <c r="AD1"/>
      <c r="AE1" s="144" t="s">
        <v>6</v>
      </c>
      <c r="AF1" s="144"/>
      <c r="AG1" s="144"/>
      <c r="AH1" s="144"/>
      <c r="AI1"/>
      <c r="AJ1" s="144" t="s">
        <v>7</v>
      </c>
      <c r="AK1" s="144"/>
      <c r="AL1" s="144"/>
      <c r="AM1" s="144"/>
      <c r="AN1"/>
      <c r="AO1" s="144" t="s">
        <v>8</v>
      </c>
      <c r="AP1" s="144"/>
      <c r="AQ1" s="144"/>
      <c r="AR1" s="144"/>
      <c r="AS1"/>
      <c r="AT1" s="144" t="s">
        <v>9</v>
      </c>
      <c r="AU1" s="144"/>
      <c r="AV1" s="144"/>
      <c r="AW1" s="144"/>
      <c r="AY1" s="144" t="s">
        <v>10</v>
      </c>
      <c r="AZ1" s="144"/>
      <c r="BA1" s="144"/>
      <c r="BB1" s="144"/>
      <c r="BD1" s="144" t="s">
        <v>10</v>
      </c>
      <c r="BE1" s="144"/>
      <c r="BF1" s="144"/>
      <c r="BG1" s="144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45" t="s">
        <v>14</v>
      </c>
      <c r="B16" s="146"/>
      <c r="C16" s="146"/>
      <c r="D16" s="146"/>
      <c r="E16" s="146"/>
      <c r="F16" s="146"/>
      <c r="G16" s="147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48" t="s">
        <v>15</v>
      </c>
      <c r="B20" s="148"/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49" t="s">
        <v>16</v>
      </c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zoomScale="70" zoomScaleNormal="70" workbookViewId="0">
      <selection activeCell="B38" sqref="B38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54" t="s">
        <v>52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52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5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>
      <c r="A6" s="31">
        <f ca="1">RANK(S6,S$6:OFFSET(S$6,0,0,COUNTA(B$6:B$40)))</f>
        <v>1</v>
      </c>
      <c r="B6" s="115" t="s">
        <v>77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82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72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61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54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71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56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59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79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63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58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53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70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73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65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80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67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75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69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74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68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78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57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60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76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64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66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62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</mergeCells>
  <conditionalFormatting sqref="L6:L40">
    <cfRule type="expression" dxfId="9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81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52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5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>
      <c r="A6" s="31">
        <f ca="1">RANK(S6,S$6:OFFSET(S$6,0,0,COUNTA(B$6:B$32)))</f>
        <v>1</v>
      </c>
      <c r="B6" s="112" t="s">
        <v>54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61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92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94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83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95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96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59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97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85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98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99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82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100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86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91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71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89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84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87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55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90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101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93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2">
    <cfRule type="expression" dxfId="8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117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52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5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 hidden="1">
      <c r="A6" s="31">
        <f ca="1">RANK(S6,S$6:OFFSET(S$6,0,0,COUNTA(B$6:B$38)))</f>
        <v>1</v>
      </c>
      <c r="B6" s="47" t="s">
        <v>83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96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90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107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108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112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103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71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97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54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82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106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88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109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61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113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70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104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75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98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65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102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111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105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115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91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116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110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114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ca="1">SUM(J38:R38)</f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8">
    <cfRule type="expression" dxfId="7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118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52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5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>
      <c r="A6" s="31">
        <f ca="1">RANK(S6,S$6:OFFSET(S$6,0,0,COUNTA(B$6:B$40)))</f>
        <v>1</v>
      </c>
      <c r="B6" s="115" t="s">
        <v>97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90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94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71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88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103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89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95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82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120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70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119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108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75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122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121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123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124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125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126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127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52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5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>
      <c r="A6" s="31">
        <f ca="1">RANK(S6,S$6:OFFSET(S$6,0,0,COUNTA(B$6:B$40)))</f>
        <v>1</v>
      </c>
      <c r="B6" s="130" t="s">
        <v>61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94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88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130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89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108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55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59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95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97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131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103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91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70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86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75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129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128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9" zoomScale="80" zoomScaleNormal="80" workbookViewId="0">
      <selection activeCell="B41" sqref="B4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132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52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5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>
      <c r="A6" s="31">
        <f ca="1">RANK(S6,S$6:OFFSET(S$6,0,0,COUNTA(B$6:B$40)))</f>
        <v>1</v>
      </c>
      <c r="B6" s="114" t="s">
        <v>108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140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96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71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54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97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109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82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136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94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135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88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61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89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143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91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122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98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86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119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59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133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142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137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138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134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101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141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139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123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11" zoomScale="80" zoomScaleNormal="80" workbookViewId="0">
      <selection activeCell="B41" sqref="B4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146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52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5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6.5" thickBot="1">
      <c r="A6" s="31">
        <f ca="1">RANK(S6,S$6:OFFSET(S$6,0,0,COUNTA(B$6:B$40)))</f>
        <v>1</v>
      </c>
      <c r="B6" s="114" t="s">
        <v>136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59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94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89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97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54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55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82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147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135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91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119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61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71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85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86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88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154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155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131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137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149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70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145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156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148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144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151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150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128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152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153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opLeftCell="A10"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157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52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5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 hidden="1">
      <c r="A6" s="31">
        <f ca="1">RANK(S6,S$6:OFFSET(S$6,0,0,COUNTA(B$6:B$40)))</f>
        <v>1</v>
      </c>
      <c r="B6" s="131" t="s">
        <v>164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166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165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 hidden="1">
      <c r="A9" s="40">
        <f ca="1">RANK(S9,S$6:OFFSET(S$6,0,0,COUNTA(B$6:B$40)))</f>
        <v>4</v>
      </c>
      <c r="B9" s="47" t="s">
        <v>167</v>
      </c>
      <c r="C9" s="33" t="s">
        <v>43</v>
      </c>
      <c r="D9" s="42">
        <v>1</v>
      </c>
      <c r="E9" s="43">
        <v>11</v>
      </c>
      <c r="F9" s="44">
        <v>4</v>
      </c>
      <c r="G9" s="45">
        <v>1</v>
      </c>
      <c r="H9" s="46">
        <v>12</v>
      </c>
      <c r="I9" s="43">
        <v>12</v>
      </c>
      <c r="J9" s="95">
        <v>2</v>
      </c>
      <c r="K9" s="89">
        <f ca="1">OFFSET(Очки!$A$2,F9,D9+OFFSET(Очки!$A$18,0,$C$41-1)-1)</f>
        <v>14</v>
      </c>
      <c r="L9" s="39">
        <f ca="1">IF(F9&lt;E9,OFFSET(Очки!$A$20,2+E9-F9,IF(D9=1,13-E9,10+D9)),0)</f>
        <v>7.9</v>
      </c>
      <c r="M9" s="39">
        <v>2.5</v>
      </c>
      <c r="N9" s="92"/>
      <c r="O9" s="89">
        <f ca="1">OFFSET(Очки!$A$2,I9,G9+OFFSET(Очки!$A$18,0,$C$41-1)-1)</f>
        <v>0</v>
      </c>
      <c r="P9" s="39">
        <f ca="1">IF(I9&lt;H9,OFFSET(Очки!$A$20,2+H9-I9,IF(G9=1,13-H9,10+G9)),0)</f>
        <v>0</v>
      </c>
      <c r="Q9" s="39">
        <v>2.5</v>
      </c>
      <c r="R9" s="90"/>
      <c r="S9" s="102">
        <f t="shared" ca="1" si="0"/>
        <v>28.9</v>
      </c>
    </row>
    <row r="10" spans="1:19" ht="15.75">
      <c r="A10" s="40">
        <v>1</v>
      </c>
      <c r="B10" s="47" t="s">
        <v>82</v>
      </c>
      <c r="C10" s="33">
        <v>7.5</v>
      </c>
      <c r="D10" s="42">
        <v>2</v>
      </c>
      <c r="E10" s="43">
        <v>3</v>
      </c>
      <c r="F10" s="44">
        <v>1</v>
      </c>
      <c r="G10" s="45">
        <v>2</v>
      </c>
      <c r="H10" s="46">
        <v>10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OFFSET(Очки!$A$2,I10,G10+OFFSET(Очки!$A$18,0,$C$41-1)-1)</f>
        <v>9.5</v>
      </c>
      <c r="P10" s="39">
        <f ca="1">IF(I10&lt;H10,OFFSET(Очки!$A$20,2+H10-I10,IF(G10=1,13-H10,10+G10)),0)</f>
        <v>4.9000000000000004</v>
      </c>
      <c r="Q10" s="39"/>
      <c r="R10" s="90"/>
      <c r="S10" s="102">
        <f t="shared" ca="1" si="0"/>
        <v>27.299999999999997</v>
      </c>
    </row>
    <row r="11" spans="1:19" ht="15.75">
      <c r="A11" s="40">
        <v>2</v>
      </c>
      <c r="B11" s="47" t="s">
        <v>135</v>
      </c>
      <c r="C11" s="33" t="s">
        <v>43</v>
      </c>
      <c r="D11" s="42">
        <v>1</v>
      </c>
      <c r="E11" s="43">
        <v>5</v>
      </c>
      <c r="F11" s="44">
        <v>5</v>
      </c>
      <c r="G11" s="45">
        <v>1</v>
      </c>
      <c r="H11" s="46">
        <v>10</v>
      </c>
      <c r="I11" s="43">
        <v>9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f ca="1">OFFSET(Очки!$A$2,I11,G11+OFFSET(Очки!$A$18,0,$C$41-1)-1)</f>
        <v>11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26.7</v>
      </c>
    </row>
    <row r="12" spans="1:19" ht="15.75">
      <c r="A12" s="40">
        <v>3</v>
      </c>
      <c r="B12" s="47" t="s">
        <v>88</v>
      </c>
      <c r="C12" s="33" t="s">
        <v>43</v>
      </c>
      <c r="D12" s="42">
        <v>2</v>
      </c>
      <c r="E12" s="43">
        <v>6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OFFSET(Очки!$A$2,F12,D12+OFFSET(Очки!$A$18,0,$C$41-1)-1)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OFFSET(Очки!$A$2,I12,G12+OFFSET(Очки!$A$18,0,$C$41-1)-1)</f>
        <v>14</v>
      </c>
      <c r="P12" s="39">
        <f ca="1">IF(I12&lt;H12,OFFSET(Очки!$A$20,2+H12-I12,IF(G12=1,13-H12,10+G12)),0)</f>
        <v>0.9</v>
      </c>
      <c r="Q12" s="39"/>
      <c r="R12" s="90"/>
      <c r="S12" s="102">
        <f t="shared" ca="1" si="0"/>
        <v>26.5</v>
      </c>
    </row>
    <row r="13" spans="1:19" ht="15.75">
      <c r="A13" s="40">
        <v>4</v>
      </c>
      <c r="B13" s="48" t="s">
        <v>54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26.3</v>
      </c>
    </row>
    <row r="14" spans="1:19" ht="15.75">
      <c r="A14" s="40">
        <v>5</v>
      </c>
      <c r="B14" s="47" t="s">
        <v>94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25.2</v>
      </c>
    </row>
    <row r="15" spans="1:19" ht="15.75">
      <c r="A15" s="40">
        <v>6</v>
      </c>
      <c r="B15" s="47" t="s">
        <v>89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7</v>
      </c>
      <c r="B16" s="32" t="s">
        <v>91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v>8</v>
      </c>
      <c r="B17" s="47" t="s">
        <v>61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136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t="shared" ca="1" si="0"/>
        <v>21.2</v>
      </c>
    </row>
    <row r="19" spans="1:19" ht="15.75">
      <c r="A19" s="40">
        <v>10</v>
      </c>
      <c r="B19" s="47" t="s">
        <v>97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20.5</v>
      </c>
    </row>
    <row r="20" spans="1:19" ht="15.75">
      <c r="A20" s="40">
        <v>11</v>
      </c>
      <c r="B20" s="47" t="s">
        <v>119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v>12</v>
      </c>
      <c r="B21" s="47" t="s">
        <v>101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16.899999999999999</v>
      </c>
    </row>
    <row r="22" spans="1:19" ht="15.75">
      <c r="A22" s="40">
        <v>13</v>
      </c>
      <c r="B22" s="47" t="s">
        <v>145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v>14</v>
      </c>
      <c r="B23" s="47" t="s">
        <v>169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t="shared" ca="1" si="0"/>
        <v>13.8</v>
      </c>
    </row>
    <row r="24" spans="1:19" ht="15.75">
      <c r="A24" s="40">
        <v>15</v>
      </c>
      <c r="B24" s="47" t="s">
        <v>86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t="shared" ca="1" si="0"/>
        <v>13.5</v>
      </c>
    </row>
    <row r="25" spans="1:19" ht="15.75">
      <c r="A25" s="40">
        <v>16</v>
      </c>
      <c r="B25" s="47" t="s">
        <v>98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12.7</v>
      </c>
    </row>
    <row r="26" spans="1:19" ht="15.75">
      <c r="A26" s="40">
        <v>17</v>
      </c>
      <c r="B26" s="47" t="s">
        <v>162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12.2</v>
      </c>
    </row>
    <row r="27" spans="1:19" ht="15.75">
      <c r="A27" s="40">
        <v>18</v>
      </c>
      <c r="B27" s="47" t="s">
        <v>163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11.9</v>
      </c>
    </row>
    <row r="28" spans="1:19" ht="15.75">
      <c r="A28" s="40">
        <v>19</v>
      </c>
      <c r="B28" s="41" t="s">
        <v>71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t="shared" ca="1" si="0"/>
        <v>10.7</v>
      </c>
    </row>
    <row r="29" spans="1:19" ht="15.75">
      <c r="A29" s="40">
        <v>20</v>
      </c>
      <c r="B29" s="48" t="s">
        <v>158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7.5</v>
      </c>
    </row>
    <row r="30" spans="1:19" ht="15.75">
      <c r="A30" s="40">
        <v>21</v>
      </c>
      <c r="B30" s="47" t="s">
        <v>90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5.7</v>
      </c>
    </row>
    <row r="31" spans="1:19" ht="15.75">
      <c r="A31" s="40">
        <v>22</v>
      </c>
      <c r="B31" s="47" t="s">
        <v>75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5.2</v>
      </c>
    </row>
    <row r="32" spans="1:19" ht="15.75">
      <c r="A32" s="40">
        <v>23</v>
      </c>
      <c r="B32" s="47" t="s">
        <v>170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5</v>
      </c>
    </row>
    <row r="33" spans="1:19" ht="15.75">
      <c r="A33" s="40">
        <v>24</v>
      </c>
      <c r="B33" s="48" t="s">
        <v>160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4.5</v>
      </c>
    </row>
    <row r="34" spans="1:19" ht="15.75">
      <c r="A34" s="40">
        <v>24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4.5</v>
      </c>
    </row>
    <row r="35" spans="1:19" ht="15.75">
      <c r="A35" s="40">
        <v>26</v>
      </c>
      <c r="B35" s="32" t="s">
        <v>171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3.5</v>
      </c>
    </row>
    <row r="36" spans="1:19" ht="15.75">
      <c r="A36" s="40">
        <v>27</v>
      </c>
      <c r="B36" s="47" t="s">
        <v>154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t="shared" ca="1" si="0"/>
        <v>3</v>
      </c>
    </row>
    <row r="37" spans="1:19" ht="15.75">
      <c r="A37" s="40">
        <v>28</v>
      </c>
      <c r="B37" s="47" t="s">
        <v>161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v>29</v>
      </c>
      <c r="B38" s="48" t="s">
        <v>168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>
      <c r="A39" s="40">
        <v>30</v>
      </c>
      <c r="B39" s="47" t="s">
        <v>141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t="shared" ca="1" si="0"/>
        <v>-1.5</v>
      </c>
    </row>
    <row r="40" spans="1:19" ht="16.5" thickBot="1">
      <c r="A40" s="40">
        <v>31</v>
      </c>
      <c r="B40" s="53" t="s">
        <v>159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t="shared" ca="1" si="0"/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40">
    <sortCondition descending="1" ref="S6:S40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abSelected="1"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172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52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5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 hidden="1">
      <c r="A6" s="31">
        <f ca="1">RANK(S6,S$6:OFFSET(S$6,0,0,COUNTA(B$6:B$40)))</f>
        <v>1</v>
      </c>
      <c r="B6" s="131" t="s">
        <v>82</v>
      </c>
      <c r="C6" s="100" t="s">
        <v>43</v>
      </c>
      <c r="D6" s="34">
        <v>1</v>
      </c>
      <c r="E6" s="35">
        <v>7</v>
      </c>
      <c r="F6" s="36">
        <v>4</v>
      </c>
      <c r="G6" s="37">
        <v>1</v>
      </c>
      <c r="H6" s="38">
        <v>6</v>
      </c>
      <c r="I6" s="35">
        <v>4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1.9</v>
      </c>
      <c r="Q6" s="87">
        <v>2</v>
      </c>
      <c r="R6" s="88"/>
      <c r="S6" s="101">
        <f ca="1">SUM(J6:R6)</f>
        <v>37.4</v>
      </c>
    </row>
    <row r="7" spans="1:19" ht="15.75">
      <c r="A7" s="40">
        <v>1</v>
      </c>
      <c r="B7" s="47" t="s">
        <v>94</v>
      </c>
      <c r="C7" s="33">
        <v>2.5</v>
      </c>
      <c r="D7" s="42">
        <v>1</v>
      </c>
      <c r="E7" s="43">
        <v>6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OFFSET(Очки!$A$2,F7,D7+OFFSET(Очки!$A$18,0,$C$41-1)-1)</f>
        <v>12.5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1.4</v>
      </c>
      <c r="Q7" s="39">
        <v>1.5</v>
      </c>
      <c r="R7" s="90"/>
      <c r="S7" s="102">
        <f ca="1">SUM(J7:R7)</f>
        <v>33.4</v>
      </c>
    </row>
    <row r="8" spans="1:19" ht="15.75">
      <c r="A8" s="40">
        <v>2</v>
      </c>
      <c r="B8" s="32" t="s">
        <v>108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2</v>
      </c>
      <c r="J8" s="95">
        <v>2</v>
      </c>
      <c r="K8" s="89">
        <f ca="1">OFFSET(Очки!$A$2,F8,D8+OFFSET(Очки!$A$18,0,$C$41-1)-1)</f>
        <v>12.5</v>
      </c>
      <c r="L8" s="39">
        <f ca="1">IF(F8&lt;E8,OFFSET(Очки!$A$20,2+E8-F8,IF(D8=1,13-E8,10+D8)),0)</f>
        <v>2.2999999999999998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1.5</v>
      </c>
      <c r="Q8" s="39">
        <v>2.5</v>
      </c>
      <c r="R8" s="90"/>
      <c r="S8" s="102">
        <f ca="1">SUM(J8:R8)</f>
        <v>32.799999999999997</v>
      </c>
    </row>
    <row r="9" spans="1:19" ht="15.75">
      <c r="A9" s="40">
        <v>3</v>
      </c>
      <c r="B9" s="47" t="s">
        <v>135</v>
      </c>
      <c r="C9" s="33" t="s">
        <v>43</v>
      </c>
      <c r="D9" s="42">
        <v>1</v>
      </c>
      <c r="E9" s="43">
        <v>4</v>
      </c>
      <c r="F9" s="44">
        <v>3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0.8</v>
      </c>
      <c r="M9" s="39">
        <v>1.5</v>
      </c>
      <c r="N9" s="92"/>
      <c r="O9" s="89">
        <f ca="1">OFFSET(Очки!$A$2,I9,G9+OFFSET(Очки!$A$18,0,$C$41-1)-1)</f>
        <v>12.5</v>
      </c>
      <c r="P9" s="39">
        <f ca="1">IF(I9&lt;H9,OFFSET(Очки!$A$20,2+H9-I9,IF(G9=1,13-H9,10+G9)),0)</f>
        <v>1.1000000000000001</v>
      </c>
      <c r="Q9" s="39"/>
      <c r="R9" s="90"/>
      <c r="S9" s="102">
        <f ca="1">SUM(J9:R9)</f>
        <v>30.900000000000002</v>
      </c>
    </row>
    <row r="10" spans="1:19" ht="15.75">
      <c r="A10" s="40">
        <v>4</v>
      </c>
      <c r="B10" s="48" t="s">
        <v>54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1</v>
      </c>
      <c r="I10" s="43">
        <v>3</v>
      </c>
      <c r="J10" s="95">
        <v>2.5</v>
      </c>
      <c r="K10" s="89">
        <f ca="1">OFFSET(Очки!$A$2,F10,D10+OFFSET(Очки!$A$18,0,$C$41-1)-1)</f>
        <v>13</v>
      </c>
      <c r="L10" s="39">
        <f ca="1">IF(F10&lt;E10,OFFSET(Очки!$A$20,2+E10-F10,IF(D10=1,13-E10,10+D10)),0)</f>
        <v>4.5</v>
      </c>
      <c r="M10" s="39"/>
      <c r="N10" s="92">
        <v>-5</v>
      </c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ca="1">SUM(J10:R10)</f>
        <v>30.5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3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OFFSET(Очки!$A$2,F11,D11+OFFSET(Очки!$A$18,0,$C$41-1)-1)</f>
        <v>16</v>
      </c>
      <c r="L11" s="39">
        <f ca="1">IF(F11&lt;E11,OFFSET(Очки!$A$20,2+E11-F11,IF(D11=1,13-E11,10+D11)),0)</f>
        <v>0.7</v>
      </c>
      <c r="M11" s="39">
        <v>2.5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>
        <f>-3-4</f>
        <v>-7</v>
      </c>
      <c r="S11" s="102">
        <f ca="1">SUM(J11:R11)</f>
        <v>24.9</v>
      </c>
    </row>
    <row r="12" spans="1:19" ht="15.75">
      <c r="A12" s="40">
        <v>6</v>
      </c>
      <c r="B12" s="47" t="s">
        <v>136</v>
      </c>
      <c r="C12" s="33" t="s">
        <v>43</v>
      </c>
      <c r="D12" s="42">
        <v>2</v>
      </c>
      <c r="E12" s="43">
        <v>3</v>
      </c>
      <c r="F12" s="44">
        <v>1</v>
      </c>
      <c r="G12" s="45">
        <v>2</v>
      </c>
      <c r="H12" s="46">
        <v>9</v>
      </c>
      <c r="I12" s="43">
        <v>5</v>
      </c>
      <c r="J12" s="95"/>
      <c r="K12" s="89">
        <f ca="1">OFFSET(Очки!$A$2,F12,D12+OFFSET(Очки!$A$18,0,$C$41-1)-1)</f>
        <v>12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OFFSET(Очки!$A$2,I12,G12+OFFSET(Очки!$A$18,0,$C$41-1)-1)</f>
        <v>8</v>
      </c>
      <c r="P12" s="39">
        <f ca="1">IF(I12&lt;H12,OFFSET(Очки!$A$20,2+H12-I12,IF(G12=1,13-H12,10+G12)),0)</f>
        <v>2.8</v>
      </c>
      <c r="Q12" s="39"/>
      <c r="R12" s="90"/>
      <c r="S12" s="102">
        <f ca="1">SUM(J12:R12)</f>
        <v>24.2</v>
      </c>
    </row>
    <row r="13" spans="1:19" ht="15.75">
      <c r="A13" s="40">
        <v>7</v>
      </c>
      <c r="B13" s="48" t="s">
        <v>174</v>
      </c>
      <c r="C13" s="33">
        <v>17.5</v>
      </c>
      <c r="D13" s="42">
        <v>2</v>
      </c>
      <c r="E13" s="43">
        <v>2</v>
      </c>
      <c r="F13" s="44">
        <v>2</v>
      </c>
      <c r="G13" s="45">
        <v>2</v>
      </c>
      <c r="H13" s="46">
        <v>2</v>
      </c>
      <c r="I13" s="43">
        <v>1</v>
      </c>
      <c r="J13" s="95"/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12</v>
      </c>
      <c r="P13" s="39">
        <f ca="1">IF(I13&lt;H13,OFFSET(Очки!$A$20,2+H13-I13,IF(G13=1,13-H13,10+G13)),0)</f>
        <v>0.7</v>
      </c>
      <c r="Q13" s="39"/>
      <c r="R13" s="90"/>
      <c r="S13" s="102">
        <f ca="1">SUM(J13:R13)</f>
        <v>23.7</v>
      </c>
    </row>
    <row r="14" spans="1:19" ht="15.75">
      <c r="A14" s="40">
        <v>8</v>
      </c>
      <c r="B14" s="47" t="s">
        <v>55</v>
      </c>
      <c r="C14" s="33" t="s">
        <v>43</v>
      </c>
      <c r="D14" s="42">
        <v>2</v>
      </c>
      <c r="E14" s="43">
        <v>8</v>
      </c>
      <c r="F14" s="44">
        <v>5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2.1</v>
      </c>
      <c r="M14" s="39">
        <v>0.5</v>
      </c>
      <c r="N14" s="92"/>
      <c r="O14" s="89">
        <f ca="1">OFFSET(Очки!$A$2,I14,G14+OFFSET(Очки!$A$18,0,$C$41-1)-1)</f>
        <v>11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21.6</v>
      </c>
    </row>
    <row r="15" spans="1:19" ht="15.75">
      <c r="A15" s="40">
        <v>9</v>
      </c>
      <c r="B15" s="47" t="s">
        <v>61</v>
      </c>
      <c r="C15" s="33" t="s">
        <v>43</v>
      </c>
      <c r="D15" s="42">
        <v>1</v>
      </c>
      <c r="E15" s="43">
        <v>1</v>
      </c>
      <c r="F15" s="44">
        <v>1</v>
      </c>
      <c r="G15" s="45">
        <v>1</v>
      </c>
      <c r="H15" s="46">
        <v>8</v>
      </c>
      <c r="I15" s="43">
        <v>7</v>
      </c>
      <c r="J15" s="95"/>
      <c r="K15" s="89">
        <f ca="1">OFFSET(Очки!$A$2,F15,D15+OFFSET(Очки!$A$18,0,$C$41-1)-1)</f>
        <v>17</v>
      </c>
      <c r="L15" s="39">
        <f ca="1">IF(F15&lt;E15,OFFSET(Очки!$A$20,2+E15-F15,IF(D15=1,13-E15,10+D15)),0)</f>
        <v>0</v>
      </c>
      <c r="M15" s="39">
        <v>2</v>
      </c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1.2</v>
      </c>
      <c r="Q15" s="39">
        <v>1</v>
      </c>
      <c r="R15" s="90">
        <f>-5-7</f>
        <v>-12</v>
      </c>
      <c r="S15" s="102">
        <f ca="1">SUM(J15:R15)</f>
        <v>21.200000000000003</v>
      </c>
    </row>
    <row r="16" spans="1:19" ht="15.75">
      <c r="A16" s="40">
        <v>10</v>
      </c>
      <c r="B16" s="32" t="s">
        <v>86</v>
      </c>
      <c r="C16" s="33" t="s">
        <v>43</v>
      </c>
      <c r="D16" s="42">
        <v>1</v>
      </c>
      <c r="E16" s="43">
        <v>2</v>
      </c>
      <c r="F16" s="44">
        <v>7</v>
      </c>
      <c r="G16" s="45">
        <v>2</v>
      </c>
      <c r="H16" s="46">
        <v>5</v>
      </c>
      <c r="I16" s="43">
        <v>6</v>
      </c>
      <c r="J16" s="95"/>
      <c r="K16" s="89">
        <f ca="1">OFFSET(Очки!$A$2,F16,D16+OFFSET(Очки!$A$18,0,$C$41-1)-1)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7.5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19.5</v>
      </c>
    </row>
    <row r="17" spans="1:19" ht="15.75">
      <c r="A17" s="40">
        <v>11</v>
      </c>
      <c r="B17" s="47" t="s">
        <v>162</v>
      </c>
      <c r="C17" s="33" t="s">
        <v>43</v>
      </c>
      <c r="D17" s="42">
        <v>2</v>
      </c>
      <c r="E17" s="43">
        <v>6</v>
      </c>
      <c r="F17" s="44">
        <v>4</v>
      </c>
      <c r="G17" s="45">
        <v>2</v>
      </c>
      <c r="H17" s="46">
        <v>4</v>
      </c>
      <c r="I17" s="43">
        <v>4</v>
      </c>
      <c r="J17" s="95"/>
      <c r="K17" s="89">
        <f ca="1">OFFSET(Очки!$A$2,F17,D17+OFFSET(Очки!$A$18,0,$C$41-1)-1)</f>
        <v>9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9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19.399999999999999</v>
      </c>
    </row>
    <row r="18" spans="1:19" ht="15.75">
      <c r="A18" s="40">
        <v>12</v>
      </c>
      <c r="B18" s="47" t="s">
        <v>177</v>
      </c>
      <c r="C18" s="33" t="s">
        <v>43</v>
      </c>
      <c r="D18" s="42">
        <v>1</v>
      </c>
      <c r="E18" s="43">
        <v>5</v>
      </c>
      <c r="F18" s="44">
        <v>8</v>
      </c>
      <c r="G18" s="45">
        <v>2</v>
      </c>
      <c r="H18" s="46">
        <v>7</v>
      </c>
      <c r="I18" s="43">
        <v>7</v>
      </c>
      <c r="J18" s="95">
        <v>0.5</v>
      </c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19</v>
      </c>
    </row>
    <row r="19" spans="1:19" ht="15.75">
      <c r="A19" s="40">
        <v>13</v>
      </c>
      <c r="B19" s="47" t="s">
        <v>154</v>
      </c>
      <c r="C19" s="33" t="s">
        <v>43</v>
      </c>
      <c r="D19" s="42">
        <v>2</v>
      </c>
      <c r="E19" s="43">
        <v>9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7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OFFSET(Очки!$A$2,I19,G19+OFFSET(Очки!$A$18,0,$C$41-1)-1)</f>
        <v>10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18.399999999999999</v>
      </c>
    </row>
    <row r="20" spans="1:19" ht="15.75">
      <c r="A20" s="40">
        <v>14</v>
      </c>
      <c r="B20" s="47" t="s">
        <v>75</v>
      </c>
      <c r="C20" s="33">
        <v>12.5</v>
      </c>
      <c r="D20" s="42">
        <v>2</v>
      </c>
      <c r="E20" s="43">
        <v>5</v>
      </c>
      <c r="F20" s="44">
        <v>3</v>
      </c>
      <c r="G20" s="45">
        <v>3</v>
      </c>
      <c r="H20" s="46">
        <v>8</v>
      </c>
      <c r="I20" s="43">
        <v>4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OFFSET(Очки!$A$2,I20,G20+OFFSET(Очки!$A$18,0,$C$41-1)-1)</f>
        <v>4</v>
      </c>
      <c r="P20" s="39">
        <f ca="1">IF(I20&lt;H20,OFFSET(Очки!$A$20,2+H20-I20,IF(G20=1,13-H20,10+G20)),0)</f>
        <v>2</v>
      </c>
      <c r="Q20" s="39"/>
      <c r="R20" s="90"/>
      <c r="S20" s="102">
        <f ca="1">SUM(J20:R20)</f>
        <v>17.399999999999999</v>
      </c>
    </row>
    <row r="21" spans="1:19" ht="15.75">
      <c r="A21" s="40">
        <v>15</v>
      </c>
      <c r="B21" s="47" t="s">
        <v>175</v>
      </c>
      <c r="C21" s="33" t="s">
        <v>43</v>
      </c>
      <c r="D21" s="42">
        <v>3</v>
      </c>
      <c r="E21" s="43">
        <v>9</v>
      </c>
      <c r="F21" s="44">
        <v>6</v>
      </c>
      <c r="G21" s="45">
        <v>1</v>
      </c>
      <c r="H21" s="46">
        <v>2</v>
      </c>
      <c r="I21" s="43">
        <v>5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OFFSET(Очки!$A$2,I21,G21+OFFSET(Очки!$A$18,0,$C$41-1)-1)</f>
        <v>13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17</v>
      </c>
    </row>
    <row r="22" spans="1:19" ht="15.75">
      <c r="A22" s="40">
        <v>16</v>
      </c>
      <c r="B22" s="47" t="s">
        <v>89</v>
      </c>
      <c r="C22" s="33">
        <v>10</v>
      </c>
      <c r="D22" s="42">
        <v>3</v>
      </c>
      <c r="E22" s="43">
        <v>8</v>
      </c>
      <c r="F22" s="44">
        <v>5</v>
      </c>
      <c r="G22" s="45">
        <v>2</v>
      </c>
      <c r="H22" s="46">
        <v>8</v>
      </c>
      <c r="I22" s="43">
        <v>2</v>
      </c>
      <c r="J22" s="95"/>
      <c r="K22" s="89">
        <f ca="1">OFFSET(Очки!$A$2,F22,D22+OFFSET(Очки!$A$18,0,$C$41-1)-1)</f>
        <v>3</v>
      </c>
      <c r="L22" s="39">
        <f ca="1">IF(F22&lt;E22,OFFSET(Очки!$A$20,2+E22-F22,IF(D22=1,13-E22,10+D22)),0)</f>
        <v>1.5</v>
      </c>
      <c r="M22" s="39"/>
      <c r="N22" s="92">
        <v>-5</v>
      </c>
      <c r="O22" s="89">
        <f ca="1">OFFSET(Очки!$A$2,I22,G22+OFFSET(Очки!$A$18,0,$C$41-1)-1)</f>
        <v>11</v>
      </c>
      <c r="P22" s="39">
        <f ca="1">IF(I22&lt;H22,OFFSET(Очки!$A$20,2+H22-I22,IF(G22=1,13-H22,10+G22)),0)</f>
        <v>4.2</v>
      </c>
      <c r="Q22" s="39"/>
      <c r="R22" s="90"/>
      <c r="S22" s="102">
        <f ca="1">SUM(J22:R22)</f>
        <v>14.7</v>
      </c>
    </row>
    <row r="23" spans="1:19" ht="15.75">
      <c r="A23" s="40">
        <v>17</v>
      </c>
      <c r="B23" s="48" t="s">
        <v>119</v>
      </c>
      <c r="C23" s="33">
        <v>20</v>
      </c>
      <c r="D23" s="42">
        <v>3</v>
      </c>
      <c r="E23" s="43">
        <v>7</v>
      </c>
      <c r="F23" s="44">
        <v>2</v>
      </c>
      <c r="G23" s="45">
        <v>2</v>
      </c>
      <c r="H23" s="46">
        <v>6</v>
      </c>
      <c r="I23" s="43">
        <v>9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2.5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14.5</v>
      </c>
    </row>
    <row r="24" spans="1:19" ht="15.75">
      <c r="A24" s="40">
        <v>18</v>
      </c>
      <c r="B24" s="47" t="s">
        <v>176</v>
      </c>
      <c r="C24" s="33">
        <v>7.5</v>
      </c>
      <c r="D24" s="42">
        <v>3</v>
      </c>
      <c r="E24" s="43">
        <v>6</v>
      </c>
      <c r="F24" s="44">
        <v>3</v>
      </c>
      <c r="G24" s="45">
        <v>2</v>
      </c>
      <c r="H24" s="46">
        <v>3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13</v>
      </c>
    </row>
    <row r="25" spans="1:19" ht="15.75">
      <c r="A25" s="40">
        <v>18</v>
      </c>
      <c r="B25" s="47" t="s">
        <v>171</v>
      </c>
      <c r="C25" s="33" t="s">
        <v>43</v>
      </c>
      <c r="D25" s="42">
        <v>2</v>
      </c>
      <c r="E25" s="43">
        <v>1</v>
      </c>
      <c r="F25" s="44">
        <v>9</v>
      </c>
      <c r="G25" s="45">
        <v>3</v>
      </c>
      <c r="H25" s="46">
        <v>1</v>
      </c>
      <c r="I25" s="43">
        <v>1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13</v>
      </c>
    </row>
    <row r="26" spans="1:19" ht="15.75">
      <c r="A26" s="40">
        <v>20</v>
      </c>
      <c r="B26" s="47" t="s">
        <v>158</v>
      </c>
      <c r="C26" s="33">
        <v>20</v>
      </c>
      <c r="D26" s="42">
        <v>3</v>
      </c>
      <c r="E26" s="43">
        <v>5</v>
      </c>
      <c r="F26" s="44">
        <v>1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OFFSET(Очки!$A$2,I26,G26+OFFSET(Очки!$A$18,0,$C$41-1)-1)</f>
        <v>3</v>
      </c>
      <c r="P26" s="39">
        <f ca="1">IF(I26&lt;H26,OFFSET(Очки!$A$20,2+H26-I26,IF(G26=1,13-H26,10+G26)),0)</f>
        <v>0.5</v>
      </c>
      <c r="Q26" s="39"/>
      <c r="R26" s="90"/>
      <c r="S26" s="102">
        <f ca="1">SUM(J26:R26)</f>
        <v>12.5</v>
      </c>
    </row>
    <row r="27" spans="1:19" ht="15.75">
      <c r="A27" s="40">
        <v>20</v>
      </c>
      <c r="B27" s="47" t="s">
        <v>170</v>
      </c>
      <c r="C27" s="33">
        <v>2.5</v>
      </c>
      <c r="D27" s="42">
        <v>2</v>
      </c>
      <c r="E27" s="43">
        <v>7</v>
      </c>
      <c r="F27" s="44">
        <v>8</v>
      </c>
      <c r="G27" s="45">
        <v>3</v>
      </c>
      <c r="H27" s="46">
        <v>2</v>
      </c>
      <c r="I27" s="43">
        <v>2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12.5</v>
      </c>
    </row>
    <row r="28" spans="1:19" ht="15.75">
      <c r="A28" s="40">
        <v>22</v>
      </c>
      <c r="B28" s="41" t="s">
        <v>141</v>
      </c>
      <c r="C28" s="33">
        <v>12.5</v>
      </c>
      <c r="D28" s="42">
        <v>3</v>
      </c>
      <c r="E28" s="43">
        <v>3</v>
      </c>
      <c r="F28" s="44">
        <v>8</v>
      </c>
      <c r="G28" s="45">
        <v>3</v>
      </c>
      <c r="H28" s="46">
        <v>5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1</v>
      </c>
      <c r="Q28" s="39"/>
      <c r="R28" s="90"/>
      <c r="S28" s="102">
        <f ca="1">SUM(J28:R28)</f>
        <v>7.5</v>
      </c>
    </row>
    <row r="29" spans="1:19" ht="15.75">
      <c r="A29" s="40">
        <v>23</v>
      </c>
      <c r="B29" s="47" t="s">
        <v>101</v>
      </c>
      <c r="C29" s="33">
        <v>17.5</v>
      </c>
      <c r="D29" s="42">
        <v>3</v>
      </c>
      <c r="E29" s="43">
        <v>4</v>
      </c>
      <c r="F29" s="44">
        <v>4</v>
      </c>
      <c r="G29" s="45">
        <v>3</v>
      </c>
      <c r="H29" s="46">
        <v>7</v>
      </c>
      <c r="I29" s="43">
        <v>6</v>
      </c>
      <c r="J29" s="95"/>
      <c r="K29" s="89">
        <f ca="1">OFFSET(Очки!$A$2,F29,D29+OFFSET(Очки!$A$18,0,$C$41-1)-1)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2.5</v>
      </c>
      <c r="P29" s="39">
        <f ca="1">IF(I29&lt;H29,OFFSET(Очки!$A$20,2+H29-I29,IF(G29=1,13-H29,10+G29)),0)</f>
        <v>0.5</v>
      </c>
      <c r="Q29" s="39"/>
      <c r="R29" s="90"/>
      <c r="S29" s="102">
        <f ca="1">SUM(J29:R29)</f>
        <v>7</v>
      </c>
    </row>
    <row r="30" spans="1:19" ht="15.75">
      <c r="A30" s="40">
        <v>24</v>
      </c>
      <c r="B30" s="48" t="s">
        <v>60</v>
      </c>
      <c r="C30" s="33">
        <v>12.5</v>
      </c>
      <c r="D30" s="42">
        <v>2</v>
      </c>
      <c r="E30" s="43">
        <v>4</v>
      </c>
      <c r="F30" s="44">
        <v>6</v>
      </c>
      <c r="G30" s="45">
        <v>3</v>
      </c>
      <c r="H30" s="46">
        <v>4</v>
      </c>
      <c r="I30" s="43">
        <v>7</v>
      </c>
      <c r="J30" s="95"/>
      <c r="K30" s="89">
        <f ca="1">OFFSET(Очки!$A$2,F30,D30+OFFSET(Очки!$A$18,0,$C$41-1)-1)</f>
        <v>7.5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2</v>
      </c>
      <c r="P30" s="39">
        <f ca="1">IF(I30&lt;H30,OFFSET(Очки!$A$20,2+H30-I30,IF(G30=1,13-H30,10+G30)),0)</f>
        <v>0</v>
      </c>
      <c r="Q30" s="39"/>
      <c r="R30" s="90">
        <v>-3</v>
      </c>
      <c r="S30" s="102">
        <f ca="1">SUM(J30:R30)</f>
        <v>6.5</v>
      </c>
    </row>
    <row r="31" spans="1:19" ht="15.75">
      <c r="A31" s="40">
        <v>25</v>
      </c>
      <c r="B31" s="47" t="s">
        <v>173</v>
      </c>
      <c r="C31" s="33">
        <v>12.5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7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3.5</v>
      </c>
    </row>
    <row r="32" spans="1:19" ht="15.75">
      <c r="A32" s="40">
        <v>26</v>
      </c>
      <c r="B32" s="47" t="s">
        <v>62</v>
      </c>
      <c r="C32" s="33" t="s">
        <v>43</v>
      </c>
      <c r="D32" s="42">
        <v>3</v>
      </c>
      <c r="E32" s="43">
        <v>1</v>
      </c>
      <c r="F32" s="44">
        <v>7</v>
      </c>
      <c r="G32" s="45"/>
      <c r="H32" s="46"/>
      <c r="I32" s="43"/>
      <c r="J32" s="95"/>
      <c r="K32" s="89">
        <f ca="1">OFFSET(Очки!$A$2,F32,D32+OFFSET(Очки!$A$18,0,$C$41-1)-1)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ca="1">SUM(J32:R32)</f>
        <v>2</v>
      </c>
    </row>
    <row r="33" spans="1:19" ht="15.75" hidden="1">
      <c r="A33" s="40" t="e">
        <f ca="1">RANK(S33,S$6:OFFSET(S$6,0,0,COUNTA(B$6:B$40)))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0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ca="1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ca="1">SUM(J35:R35)</f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ref="S6:S40" ca="1" si="0">SUM(J37:R37)</f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0"/>
        <v>0</v>
      </c>
    </row>
    <row r="41" spans="1:19" ht="15.75">
      <c r="A41" s="60"/>
      <c r="B41" s="61" t="s">
        <v>44</v>
      </c>
      <c r="C41" s="61">
        <f>COUNTA(B6:B40)</f>
        <v>27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2">
    <sortCondition descending="1" ref="S6:S32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4" t="s">
        <v>48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  <c r="S1" s="154"/>
    </row>
    <row r="2" spans="1:19" ht="15.75" thickBo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  <c r="S2" s="154"/>
    </row>
    <row r="3" spans="1:19" ht="15" customHeight="1" thickBot="1">
      <c r="A3" s="155" t="s">
        <v>30</v>
      </c>
      <c r="B3" s="156" t="s">
        <v>31</v>
      </c>
      <c r="C3" s="30"/>
      <c r="D3" s="156">
        <v>1</v>
      </c>
      <c r="E3" s="156"/>
      <c r="F3" s="156"/>
      <c r="G3" s="157">
        <v>2</v>
      </c>
      <c r="H3" s="157"/>
      <c r="I3" s="157"/>
      <c r="J3" s="158" t="s">
        <v>32</v>
      </c>
      <c r="K3" s="158"/>
      <c r="L3" s="158"/>
      <c r="M3" s="158"/>
      <c r="N3" s="158"/>
      <c r="O3" s="158"/>
      <c r="P3" s="158"/>
      <c r="Q3" s="158"/>
      <c r="R3" s="158"/>
      <c r="S3" s="159" t="s">
        <v>33</v>
      </c>
    </row>
    <row r="4" spans="1:19" ht="15" customHeight="1" thickBot="1">
      <c r="A4" s="155"/>
      <c r="B4" s="156"/>
      <c r="C4" s="160" t="s">
        <v>34</v>
      </c>
      <c r="D4" s="162" t="s">
        <v>35</v>
      </c>
      <c r="E4" s="164" t="s">
        <v>36</v>
      </c>
      <c r="F4" s="166" t="s">
        <v>37</v>
      </c>
      <c r="G4" s="168" t="s">
        <v>35</v>
      </c>
      <c r="H4" s="170" t="s">
        <v>36</v>
      </c>
      <c r="I4" s="172" t="s">
        <v>37</v>
      </c>
      <c r="J4" s="152" t="s">
        <v>38</v>
      </c>
      <c r="K4" s="153">
        <v>1</v>
      </c>
      <c r="L4" s="153"/>
      <c r="M4" s="153"/>
      <c r="N4" s="153"/>
      <c r="O4" s="153">
        <v>2</v>
      </c>
      <c r="P4" s="153"/>
      <c r="Q4" s="153"/>
      <c r="R4" s="153"/>
      <c r="S4" s="159"/>
    </row>
    <row r="5" spans="1:19" ht="42" customHeight="1" thickBot="1">
      <c r="A5" s="155"/>
      <c r="B5" s="157"/>
      <c r="C5" s="161"/>
      <c r="D5" s="163"/>
      <c r="E5" s="165"/>
      <c r="F5" s="167"/>
      <c r="G5" s="169"/>
      <c r="H5" s="171"/>
      <c r="I5" s="173"/>
      <c r="J5" s="152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9"/>
    </row>
    <row r="6" spans="1:19" ht="15.75">
      <c r="A6" s="31">
        <f ca="1">RANK(S6,S$6:OFFSET(S$6,0,0,COUNTA(B$6:B$30)))</f>
        <v>1</v>
      </c>
      <c r="B6" s="85" t="s">
        <v>51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12</vt:i4>
      </vt:variant>
    </vt:vector>
  </HeadingPairs>
  <TitlesOfParts>
    <vt:vector size="12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19.06</vt:lpstr>
      <vt:lpstr>12121 (8)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2018-06-19T20:25:50Z</cp:lastPrinted>
  <dcterms:created xsi:type="dcterms:W3CDTF">2006-09-16T00:00:00Z</dcterms:created>
  <dcterms:modified xsi:type="dcterms:W3CDTF">2018-06-20T09:24:57Z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