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D19" i="4" l="1"/>
  <c r="D24" i="4"/>
  <c r="D35" i="4"/>
  <c r="D34" i="4"/>
  <c r="D28" i="4"/>
  <c r="D27" i="4"/>
  <c r="D25" i="4"/>
  <c r="D33" i="4"/>
  <c r="D23" i="4"/>
  <c r="D21" i="4"/>
  <c r="D32" i="4"/>
  <c r="D20" i="4"/>
  <c r="D22" i="4"/>
  <c r="D31" i="4"/>
  <c r="D18" i="4"/>
  <c r="F18" i="4" s="1"/>
  <c r="D10" i="4"/>
  <c r="D30" i="4"/>
  <c r="D17" i="4"/>
  <c r="D9" i="4"/>
  <c r="D16" i="4"/>
  <c r="D15" i="4"/>
  <c r="D24" i="5" l="1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C29" i="19"/>
  <c r="V28" i="19" s="1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5" i="19"/>
  <c r="S15" i="19"/>
  <c r="O15" i="19"/>
  <c r="W14" i="19"/>
  <c r="S14" i="19"/>
  <c r="O14" i="19"/>
  <c r="W13" i="19"/>
  <c r="S13" i="19"/>
  <c r="O13" i="19"/>
  <c r="W12" i="19"/>
  <c r="S12" i="19"/>
  <c r="O12" i="19"/>
  <c r="W11" i="19"/>
  <c r="S11" i="19"/>
  <c r="O11" i="19"/>
  <c r="W10" i="19"/>
  <c r="S10" i="19"/>
  <c r="O10" i="19"/>
  <c r="W9" i="19"/>
  <c r="S9" i="19"/>
  <c r="O9" i="19"/>
  <c r="W8" i="19"/>
  <c r="V8" i="19"/>
  <c r="S8" i="19"/>
  <c r="R8" i="19"/>
  <c r="O8" i="19"/>
  <c r="N8" i="19"/>
  <c r="W7" i="19"/>
  <c r="V7" i="19"/>
  <c r="S7" i="19"/>
  <c r="R7" i="19"/>
  <c r="O7" i="19"/>
  <c r="N7" i="19"/>
  <c r="W6" i="19"/>
  <c r="V6" i="19"/>
  <c r="S6" i="19"/>
  <c r="R6" i="19"/>
  <c r="O6" i="19"/>
  <c r="N6" i="19"/>
  <c r="AA3" i="19"/>
  <c r="AB6" i="19" l="1"/>
  <c r="A6" i="19" s="1"/>
  <c r="AB7" i="19"/>
  <c r="A7" i="19" s="1"/>
  <c r="AB8" i="19"/>
  <c r="A8" i="19" s="1"/>
  <c r="N9" i="19"/>
  <c r="R9" i="19"/>
  <c r="V9" i="19"/>
  <c r="N10" i="19"/>
  <c r="R10" i="19"/>
  <c r="V10" i="19"/>
  <c r="N11" i="19"/>
  <c r="R11" i="19"/>
  <c r="V11" i="19"/>
  <c r="N12" i="19"/>
  <c r="R12" i="19"/>
  <c r="V12" i="19"/>
  <c r="N13" i="19"/>
  <c r="R13" i="19"/>
  <c r="V13" i="19"/>
  <c r="N14" i="19"/>
  <c r="R14" i="19"/>
  <c r="V14" i="19"/>
  <c r="N15" i="19"/>
  <c r="R15" i="19"/>
  <c r="V15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AB25" i="19" l="1"/>
  <c r="A25" i="19" s="1"/>
  <c r="AB28" i="19"/>
  <c r="A28" i="19" s="1"/>
  <c r="AB26" i="19"/>
  <c r="A26" i="19" s="1"/>
  <c r="AB24" i="19"/>
  <c r="A24" i="19" s="1"/>
  <c r="AB22" i="19"/>
  <c r="A22" i="19" s="1"/>
  <c r="AB20" i="19"/>
  <c r="A20" i="19" s="1"/>
  <c r="AB18" i="19"/>
  <c r="A18" i="19" s="1"/>
  <c r="AB16" i="19"/>
  <c r="A16" i="19" s="1"/>
  <c r="AB14" i="19"/>
  <c r="A14" i="19" s="1"/>
  <c r="AB12" i="19"/>
  <c r="A12" i="19" s="1"/>
  <c r="AB10" i="19"/>
  <c r="A10" i="19" s="1"/>
  <c r="AB27" i="19"/>
  <c r="A27" i="19" s="1"/>
  <c r="AB23" i="19"/>
  <c r="A23" i="19" s="1"/>
  <c r="AB21" i="19"/>
  <c r="A21" i="19" s="1"/>
  <c r="AB19" i="19"/>
  <c r="A19" i="19" s="1"/>
  <c r="AB17" i="19"/>
  <c r="A17" i="19" s="1"/>
  <c r="AB15" i="19"/>
  <c r="A15" i="19" s="1"/>
  <c r="AB13" i="19"/>
  <c r="A13" i="19" s="1"/>
  <c r="AB11" i="19"/>
  <c r="A11" i="19" s="1"/>
  <c r="AB9" i="19"/>
  <c r="A9" i="19" s="1"/>
  <c r="L36" i="4" l="1"/>
  <c r="L23" i="4"/>
  <c r="L34" i="4"/>
  <c r="L26" i="4"/>
  <c r="L30" i="4" l="1"/>
  <c r="C34" i="15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S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H42" i="4"/>
  <c r="H39" i="4"/>
  <c r="J39" i="4" s="1"/>
  <c r="L39" i="4" s="1"/>
  <c r="H35" i="4"/>
  <c r="F29" i="4" l="1"/>
  <c r="H41" i="4" s="1"/>
  <c r="J41" i="4" s="1"/>
  <c r="F20" i="4"/>
  <c r="F19" i="4"/>
  <c r="F24" i="4"/>
  <c r="H32" i="4" s="1"/>
  <c r="F26" i="4"/>
  <c r="H37" i="4" s="1"/>
  <c r="J37" i="4" s="1"/>
  <c r="L37" i="4" s="1"/>
  <c r="F28" i="4"/>
  <c r="F21" i="4"/>
  <c r="H24" i="4" s="1"/>
  <c r="F23" i="4"/>
  <c r="F15" i="4"/>
  <c r="H33" i="4" l="1"/>
  <c r="J33" i="4" s="1"/>
  <c r="L33" i="4" s="1"/>
  <c r="H19" i="4"/>
  <c r="H29" i="4"/>
  <c r="H20" i="4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7" i="4"/>
  <c r="F7" i="4" s="1"/>
  <c r="D11" i="4"/>
  <c r="J42" i="4"/>
  <c r="L42" i="4" s="1"/>
  <c r="N42" i="4" s="1"/>
  <c r="D13" i="4"/>
  <c r="F9" i="4" s="1"/>
  <c r="J35" i="4"/>
  <c r="L35" i="4" s="1"/>
  <c r="T22" i="5"/>
  <c r="X22" i="5"/>
  <c r="X23" i="5" s="1"/>
  <c r="P22" i="5"/>
  <c r="P23" i="5" s="1"/>
  <c r="P24" i="5" s="1"/>
  <c r="P25" i="5" s="1"/>
  <c r="P26" i="5" s="1"/>
  <c r="D6" i="4"/>
  <c r="D8" i="4"/>
  <c r="F22" i="4"/>
  <c r="D5" i="4"/>
  <c r="D12" i="4"/>
  <c r="D14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N37" i="4"/>
  <c r="P50" i="4"/>
  <c r="R50" i="4" s="1"/>
  <c r="P17" i="4"/>
  <c r="A5" i="4"/>
  <c r="F13" i="4"/>
  <c r="N30" i="4"/>
  <c r="P42" i="4" s="1"/>
  <c r="J31" i="4"/>
  <c r="N33" i="4"/>
  <c r="H21" i="4" l="1"/>
  <c r="H22" i="4"/>
  <c r="J22" i="4" s="1"/>
  <c r="L22" i="4" s="1"/>
  <c r="H25" i="4"/>
  <c r="L41" i="4"/>
  <c r="N41" i="4" s="1"/>
  <c r="P41" i="4" s="1"/>
  <c r="R38" i="4" s="1"/>
  <c r="L31" i="4"/>
  <c r="S22" i="15"/>
  <c r="W7" i="15"/>
  <c r="O11" i="15"/>
  <c r="AB11" i="15" s="1"/>
  <c r="P44" i="4"/>
  <c r="F25" i="4"/>
  <c r="F16" i="4"/>
  <c r="F10" i="4"/>
  <c r="H18" i="4" s="1"/>
  <c r="J18" i="4" s="1"/>
  <c r="F8" i="4"/>
  <c r="J32" i="4"/>
  <c r="F11" i="4"/>
  <c r="H10" i="4" s="1"/>
  <c r="F17" i="4"/>
  <c r="F12" i="4"/>
  <c r="J20" i="4"/>
  <c r="L20" i="4" s="1"/>
  <c r="N20" i="4" s="1"/>
  <c r="F6" i="4"/>
  <c r="H13" i="4" s="1"/>
  <c r="J24" i="4"/>
  <c r="F14" i="4"/>
  <c r="H12" i="4" s="1"/>
  <c r="F27" i="4"/>
  <c r="F5" i="4"/>
  <c r="H6" i="4" s="1"/>
  <c r="J6" i="4" s="1"/>
  <c r="N22" i="4"/>
  <c r="P37" i="4" s="1"/>
  <c r="J21" i="4"/>
  <c r="L21" i="4" s="1"/>
  <c r="J29" i="4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4" i="4"/>
  <c r="U23" i="5"/>
  <c r="S23" i="5"/>
  <c r="N39" i="4"/>
  <c r="P33" i="4" s="1"/>
  <c r="P47" i="4"/>
  <c r="R42" i="4"/>
  <c r="N23" i="4"/>
  <c r="N35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H15" i="4"/>
  <c r="Q23" i="5"/>
  <c r="H16" i="4" l="1"/>
  <c r="H5" i="4"/>
  <c r="J5" i="4" s="1"/>
  <c r="L5" i="4" s="1"/>
  <c r="N5" i="4" s="1"/>
  <c r="P5" i="4" s="1"/>
  <c r="H8" i="4"/>
  <c r="J8" i="4" s="1"/>
  <c r="L8" i="4" s="1"/>
  <c r="N8" i="4" s="1"/>
  <c r="H9" i="4"/>
  <c r="J9" i="4" s="1"/>
  <c r="L9" i="4" s="1"/>
  <c r="N9" i="4" s="1"/>
  <c r="P9" i="4" s="1"/>
  <c r="R9" i="4" s="1"/>
  <c r="P23" i="4"/>
  <c r="P35" i="4"/>
  <c r="P39" i="4"/>
  <c r="R36" i="4" s="1"/>
  <c r="O22" i="15"/>
  <c r="AB22" i="15" s="1"/>
  <c r="S7" i="15"/>
  <c r="N31" i="4"/>
  <c r="L29" i="4"/>
  <c r="N29" i="4" s="1"/>
  <c r="L24" i="4"/>
  <c r="N24" i="4" s="1"/>
  <c r="L32" i="4"/>
  <c r="N32" i="4" s="1"/>
  <c r="P30" i="4" s="1"/>
  <c r="N26" i="4"/>
  <c r="J16" i="4"/>
  <c r="H27" i="4"/>
  <c r="J25" i="4" s="1"/>
  <c r="L18" i="4" s="1"/>
  <c r="N18" i="4" s="1"/>
  <c r="H28" i="4"/>
  <c r="J28" i="4" s="1"/>
  <c r="J13" i="4"/>
  <c r="J15" i="4"/>
  <c r="J12" i="4"/>
  <c r="H11" i="4"/>
  <c r="J10" i="4" s="1"/>
  <c r="L10" i="4" s="1"/>
  <c r="N10" i="4" s="1"/>
  <c r="H7" i="4"/>
  <c r="J7" i="4" s="1"/>
  <c r="L6" i="4" s="1"/>
  <c r="N6" i="4" s="1"/>
  <c r="P6" i="4" s="1"/>
  <c r="R6" i="4" s="1"/>
  <c r="T6" i="4" s="1"/>
  <c r="J27" i="4"/>
  <c r="H14" i="4"/>
  <c r="J19" i="4" s="1"/>
  <c r="L19" i="4" s="1"/>
  <c r="N19" i="4" s="1"/>
  <c r="P22" i="4" s="1"/>
  <c r="R43" i="4"/>
  <c r="T42" i="4" s="1"/>
  <c r="V42" i="4" s="1"/>
  <c r="R37" i="4"/>
  <c r="T51" i="4"/>
  <c r="V48" i="4" s="1"/>
  <c r="T38" i="4"/>
  <c r="V38" i="4" s="1"/>
  <c r="T43" i="4"/>
  <c r="V43" i="4" s="1"/>
  <c r="T56" i="4"/>
  <c r="V24" i="5"/>
  <c r="R33" i="4"/>
  <c r="R41" i="4"/>
  <c r="T41" i="4" s="1"/>
  <c r="V41" i="4" s="1"/>
  <c r="U24" i="5"/>
  <c r="R17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T25" i="5"/>
  <c r="P32" i="4" l="1"/>
  <c r="R32" i="4" s="1"/>
  <c r="L16" i="4"/>
  <c r="N16" i="4" s="1"/>
  <c r="P16" i="4" s="1"/>
  <c r="P26" i="4"/>
  <c r="T36" i="4"/>
  <c r="V36" i="4" s="1"/>
  <c r="P29" i="4"/>
  <c r="P24" i="4"/>
  <c r="P31" i="4"/>
  <c r="R23" i="4" s="1"/>
  <c r="R30" i="4"/>
  <c r="L28" i="4"/>
  <c r="N28" i="4" s="1"/>
  <c r="P28" i="4" s="1"/>
  <c r="R26" i="4" s="1"/>
  <c r="W8" i="15"/>
  <c r="S8" i="15"/>
  <c r="Q25" i="5"/>
  <c r="S15" i="15"/>
  <c r="N21" i="4"/>
  <c r="L27" i="4"/>
  <c r="N27" i="4" s="1"/>
  <c r="L25" i="4"/>
  <c r="N25" i="4" s="1"/>
  <c r="P20" i="4" s="1"/>
  <c r="L7" i="4"/>
  <c r="N7" i="4" s="1"/>
  <c r="P7" i="4" s="1"/>
  <c r="R5" i="4" s="1"/>
  <c r="T5" i="4" s="1"/>
  <c r="V5" i="4" s="1"/>
  <c r="L12" i="4"/>
  <c r="N12" i="4" s="1"/>
  <c r="J11" i="4"/>
  <c r="L13" i="4" s="1"/>
  <c r="N13" i="4" s="1"/>
  <c r="J14" i="4"/>
  <c r="L15" i="4" s="1"/>
  <c r="N15" i="4" s="1"/>
  <c r="P18" i="4" s="1"/>
  <c r="R22" i="4" s="1"/>
  <c r="T33" i="4"/>
  <c r="V33" i="4" s="1"/>
  <c r="T37" i="4"/>
  <c r="V37" i="4" s="1"/>
  <c r="R25" i="5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U25" i="5"/>
  <c r="O7" i="15" s="1"/>
  <c r="AB7" i="15" s="1"/>
  <c r="V25" i="5"/>
  <c r="W15" i="15" s="1"/>
  <c r="R7" i="4"/>
  <c r="T7" i="4" s="1"/>
  <c r="R26" i="5"/>
  <c r="Q26" i="5"/>
  <c r="Q27" i="5" s="1"/>
  <c r="S27" i="5"/>
  <c r="S28" i="5" s="1"/>
  <c r="T26" i="5"/>
  <c r="R16" i="4" l="1"/>
  <c r="R20" i="4"/>
  <c r="T20" i="4" s="1"/>
  <c r="V20" i="4" s="1"/>
  <c r="R28" i="4"/>
  <c r="T30" i="4"/>
  <c r="V30" i="4" s="1"/>
  <c r="R29" i="4"/>
  <c r="T29" i="4" s="1"/>
  <c r="V29" i="4" s="1"/>
  <c r="P25" i="4"/>
  <c r="R25" i="4" s="1"/>
  <c r="R31" i="4"/>
  <c r="T31" i="4" s="1"/>
  <c r="V31" i="4" s="1"/>
  <c r="P8" i="4"/>
  <c r="R8" i="4" s="1"/>
  <c r="P13" i="4"/>
  <c r="P15" i="4"/>
  <c r="R15" i="4" s="1"/>
  <c r="T15" i="4" s="1"/>
  <c r="P21" i="4"/>
  <c r="P12" i="4"/>
  <c r="P27" i="4"/>
  <c r="R24" i="4" s="1"/>
  <c r="T24" i="4" s="1"/>
  <c r="V24" i="4" s="1"/>
  <c r="R39" i="4"/>
  <c r="T39" i="4" s="1"/>
  <c r="V39" i="4" s="1"/>
  <c r="AB8" i="15"/>
  <c r="AB15" i="15"/>
  <c r="L11" i="4"/>
  <c r="N11" i="4" s="1"/>
  <c r="P10" i="4" s="1"/>
  <c r="R10" i="4" s="1"/>
  <c r="L14" i="4"/>
  <c r="N14" i="4" s="1"/>
  <c r="U26" i="5"/>
  <c r="V47" i="4"/>
  <c r="V50" i="4"/>
  <c r="V51" i="4"/>
  <c r="V54" i="4"/>
  <c r="T8" i="4"/>
  <c r="T9" i="4"/>
  <c r="V7" i="4" s="1"/>
  <c r="T27" i="5"/>
  <c r="R27" i="5"/>
  <c r="Q28" i="5"/>
  <c r="Q29" i="5" s="1"/>
  <c r="Q30" i="5" s="1"/>
  <c r="A30" i="15" l="1"/>
  <c r="A32" i="15"/>
  <c r="A31" i="15"/>
  <c r="A27" i="15"/>
  <c r="A23" i="15"/>
  <c r="R13" i="4"/>
  <c r="T13" i="4" s="1"/>
  <c r="V13" i="4" s="1"/>
  <c r="V9" i="4"/>
  <c r="V8" i="4"/>
  <c r="A15" i="15"/>
  <c r="T28" i="4"/>
  <c r="V28" i="4" s="1"/>
  <c r="T17" i="4"/>
  <c r="T25" i="4"/>
  <c r="R12" i="4"/>
  <c r="T12" i="4" s="1"/>
  <c r="R21" i="4"/>
  <c r="R27" i="4"/>
  <c r="T26" i="4" s="1"/>
  <c r="V26" i="4" s="1"/>
  <c r="T32" i="4"/>
  <c r="V32" i="4" s="1"/>
  <c r="T23" i="4"/>
  <c r="P19" i="4"/>
  <c r="P14" i="4"/>
  <c r="R18" i="4" s="1"/>
  <c r="T18" i="4" s="1"/>
  <c r="P11" i="4"/>
  <c r="R11" i="4" s="1"/>
  <c r="T10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V25" i="4" l="1"/>
  <c r="V12" i="4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<sst xmlns="http://schemas.openxmlformats.org/spreadsheetml/2006/main" count="270" uniqueCount="86">
  <si>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</si>
  <si>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</si>
  <si>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</si>
  <si>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</si>
  <si>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</si>
  <si>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</si>
  <si>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</si>
  <si>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</si>
  <si>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</si>
  <si>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</si>
  <si>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</si>
  <si>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</si>
  <si>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</si>
  <si>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</si>
  <si>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</si>
  <si>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</si>
  <si>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</si>
  <si>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</si>
  <si>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</si>
  <si>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</si>
  <si>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</si>
  <si>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</si>
  <si>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</si>
  <si>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</si>
  <si>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</si>
  <si>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</si>
  <si>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</si>
  <si>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</si>
  <si>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</si>
  <si>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</si>
  <si>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</si>
  <si>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</si>
  <si>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</si>
  <si>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</si>
  <si>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</si>
  <si>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</si>
  <si>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</si>
  <si>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</si>
  <si>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</si>
  <si>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</si>
  <si>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</si>
  <si>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</si>
  <si>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</si>
  <si>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</si>
  <si>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</si>
  <si>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</si>
  <si>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</si>
  <si>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</si>
  <si>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</si>
  <si>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</si>
  <si>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</si>
  <si>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</si>
  <si>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</si>
  <si>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</si>
  <si>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</si>
  <si>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</si>
  <si>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</si>
  <si>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</si>
  <si>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</si>
  <si>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</si>
  <si>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</si>
  <si>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</si>
  <si>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</si>
  <si>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</si>
  <si>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</si>
  <si>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</si>
  <si>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</si>
  <si>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</si>
  <si>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</si>
  <si>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</si>
  <si>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</si>
  <si>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</si>
  <si>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</si>
  <si>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</si>
  <si>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</si>
  <si>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</si>
  <si>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</si>
  <si>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</si>
  <si>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</si>
  <si>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</si>
  <si>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Шиленко Александр</t>
  </si>
  <si>
    <t>Сомок Денис</t>
  </si>
  <si>
    <t>Фалько Константин</t>
  </si>
  <si>
    <t>Тертычный Андрей</t>
  </si>
  <si>
    <t>Лига I-й сезон 25.04.2018 конфиг 4r</t>
  </si>
  <si>
    <t>Фалько Консиантин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</si>
</sst>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09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1" fillId="0" borderId="68" xfId="0" applyFont="1" applyFill="1" applyBorder="1"/>
    <xf numFmtId="0" fontId="11" fillId="0" borderId="9" xfId="0" applyFont="1" applyBorder="1" applyAlignment="1"/>
    <xf numFmtId="0" fontId="11" fillId="0" borderId="29" xfId="0" applyFont="1" applyFill="1" applyBorder="1"/>
    <xf numFmtId="164" fontId="11" fillId="0" borderId="10" xfId="1" applyNumberFormat="1" applyFont="1" applyFill="1" applyBorder="1" applyAlignment="1">
      <alignment horizontal="center"/>
    </xf>
    <xf numFmtId="0" fontId="17" fillId="0" borderId="31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13" xfId="0" applyFont="1" applyBorder="1" applyAlignment="1"/>
    <xf numFmtId="0" fontId="11" fillId="0" borderId="24" xfId="0" applyFont="1" applyFill="1" applyBorder="1"/>
    <xf numFmtId="0" fontId="11" fillId="0" borderId="68" xfId="0" applyFont="1" applyBorder="1" applyAlignment="1"/>
    <xf numFmtId="0" fontId="11" fillId="0" borderId="4" xfId="1" applyFont="1" applyBorder="1"/>
    <xf numFmtId="0" fontId="11" fillId="0" borderId="14" xfId="1" applyFont="1" applyBorder="1" applyAlignment="1">
      <alignment horizontal="left"/>
    </xf>
    <xf numFmtId="0" fontId="11" fillId="0" borderId="14" xfId="0" applyFont="1" applyFill="1" applyBorder="1"/>
    <xf numFmtId="0" fontId="11" fillId="0" borderId="26" xfId="0" applyFont="1" applyFill="1" applyBorder="1"/>
    <xf numFmtId="0" fontId="11" fillId="0" borderId="17" xfId="0" applyFont="1" applyBorder="1"/>
    <xf numFmtId="164" fontId="12" fillId="0" borderId="26" xfId="1" applyNumberFormat="1" applyFont="1" applyFill="1" applyBorder="1" applyAlignment="1">
      <alignment horizontal="left"/>
    </xf>
    <xf numFmtId="0" fontId="11" fillId="0" borderId="31" xfId="0" applyFont="1" applyBorder="1" applyAlignment="1"/>
    <xf numFmtId="0" fontId="11" fillId="0" borderId="65" xfId="0" applyFont="1" applyBorder="1" applyAlignment="1"/>
    <xf numFmtId="0" fontId="13" fillId="0" borderId="25" xfId="1" applyFont="1" applyBorder="1" applyAlignment="1">
      <alignment horizontal="center"/>
    </xf>
    <xf numFmtId="164" fontId="13" fillId="0" borderId="18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N1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27" t="s">
        <v>47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28" t="s">
        <v>0</v>
      </c>
      <c r="B3" s="430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29"/>
      <c r="B4" s="43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6" thickBot="1">
      <c r="A5" s="30">
        <f>A4+1</f>
        <v>1</v>
      </c>
      <c r="B5" s="290" t="s">
        <v>51</v>
      </c>
      <c r="C5" s="31">
        <v>50.2</v>
      </c>
      <c r="D5" s="32">
        <f>C5/3*10</f>
        <v>167.33333333333334</v>
      </c>
      <c r="E5" s="33">
        <v>62.1</v>
      </c>
      <c r="F5" s="32">
        <f>IF(E5&gt;0,IF(D5&gt;0,(D5*C$3+E5*10/3)/E$3,E5*10/3*(1-0.1*C$3)),IF(D5&gt;10,D5*0.9,D5))</f>
        <v>187.16666666666669</v>
      </c>
      <c r="G5" s="31"/>
      <c r="H5" s="32">
        <f t="shared" ref="H5:H16" si="0">IF(G5&gt;0,IF(F5&gt;0,(F5*E$3+G5*10/3)/G$3,G5*10/3*(1-0.1*E$3)),IF(F5&gt;10,F5*0.9,F5))</f>
        <v>168.45000000000002</v>
      </c>
      <c r="I5" s="31"/>
      <c r="J5" s="32">
        <f t="shared" ref="J5:J16" si="1">IF(I5&gt;0,IF(H5&gt;0,(H5*G$3+I5*10/3)/I$3,I5*10/3*(1-0.1*G$3)),IF(H5&gt;10,H5*0.9,H5))</f>
        <v>151.60500000000002</v>
      </c>
      <c r="K5" s="31"/>
      <c r="L5" s="32">
        <f t="shared" ref="L5:L16" si="2">IF(K5&gt;0,IF(J5&gt;0,(J5*I$3+K5*10/3)/K$3,K5*10/3*(1-0.1*I$3)),IF(J5&gt;10,J5*0.9,J5))</f>
        <v>136.44450000000003</v>
      </c>
      <c r="M5" s="34"/>
      <c r="N5" s="32">
        <f t="shared" ref="N5:N16" si="3">IF(M5&gt;0,IF(L5&gt;0,(L5*K$3+M5*10/3)/M$3,M5*10/3*(1-0.1*K$3)),IF(L5&gt;10,L5*0.9,L5))</f>
        <v>122.80005000000003</v>
      </c>
      <c r="O5" s="35"/>
      <c r="P5" s="32">
        <f t="shared" ref="P5:P45" si="4">IF(O5&gt;0,IF(N5&gt;0,(N5*M$3+O5*10/3)/O$3,O5*10/3*(1-0.1*M$3)),IF(N5&gt;10,N5*0.9,N5))</f>
        <v>110.52004500000002</v>
      </c>
      <c r="Q5" s="34"/>
      <c r="R5" s="32">
        <f t="shared" ref="R5:R45" si="5">IF(Q5&gt;0,IF(P5&gt;0,(P5*O$3+Q5*10/3)/Q$3,Q5*10/3*(1-0.1*O$3)),IF(P5&gt;10,P5*0.9,P5))</f>
        <v>99.468040500000029</v>
      </c>
      <c r="S5" s="34"/>
      <c r="T5" s="36">
        <f t="shared" ref="T5:T48" si="6">IF(S5&gt;0,IF(R5&gt;0,(R5*Q$3+S5*10/3)/S$3,S5*10/3*(1-0.1*Q$3)),IF(R5&gt;10,R5*0.9,R5))</f>
        <v>89.521236450000032</v>
      </c>
      <c r="U5" s="37"/>
      <c r="V5" s="38">
        <f t="shared" ref="V5:V48" si="7">IF(U5&gt;0,IF(T5&gt;0,(T5*S$3+U5*10/3)/U$3,U5*10/3*(1-0.1*S$3)),IF(T5&gt;10,T5*0.9,T5))</f>
        <v>80.569112805000032</v>
      </c>
      <c r="W5" s="3"/>
      <c r="X5" s="3"/>
    </row>
    <row r="6" spans="1:24" ht="36" thickBot="1">
      <c r="A6" s="30">
        <f t="shared" ref="A6:A45" si="8">A5+1</f>
        <v>2</v>
      </c>
      <c r="B6" s="289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 t="shared" si="0"/>
        <v>154.95000000000002</v>
      </c>
      <c r="I6" s="41"/>
      <c r="J6" s="42">
        <f t="shared" si="1"/>
        <v>139.45500000000001</v>
      </c>
      <c r="K6" s="41"/>
      <c r="L6" s="42">
        <f t="shared" si="2"/>
        <v>125.50950000000002</v>
      </c>
      <c r="M6" s="44"/>
      <c r="N6" s="42">
        <f t="shared" si="3"/>
        <v>112.95855000000002</v>
      </c>
      <c r="O6" s="45"/>
      <c r="P6" s="46">
        <f t="shared" si="4"/>
        <v>101.66269500000001</v>
      </c>
      <c r="Q6" s="44"/>
      <c r="R6" s="46">
        <f t="shared" si="5"/>
        <v>91.496425500000015</v>
      </c>
      <c r="S6" s="44"/>
      <c r="T6" s="42">
        <f t="shared" si="6"/>
        <v>82.346782950000019</v>
      </c>
      <c r="U6" s="47"/>
      <c r="V6" s="48">
        <f t="shared" si="7"/>
        <v>74.112104655000024</v>
      </c>
      <c r="W6" s="3"/>
      <c r="X6" s="3"/>
    </row>
    <row r="7" spans="1:24" ht="36" thickBot="1">
      <c r="A7" s="30">
        <f t="shared" si="8"/>
        <v>3</v>
      </c>
      <c r="B7" s="289" t="s">
        <v>50</v>
      </c>
      <c r="C7" s="41">
        <v>54.199999999999996</v>
      </c>
      <c r="D7" s="42">
        <f>C7/3*10</f>
        <v>180.66666666666666</v>
      </c>
      <c r="E7" s="43">
        <v>47.1</v>
      </c>
      <c r="F7" s="42">
        <f>IF(E7&gt;0,IF(D7&gt;0,(D7*C$3+E7*10/3)/E$3,E7*10/3*(1-0.1*C$3)),IF(D7&gt;10,D7*0.9,D7))</f>
        <v>168.83333333333331</v>
      </c>
      <c r="G7" s="41"/>
      <c r="H7" s="42">
        <f t="shared" si="0"/>
        <v>151.94999999999999</v>
      </c>
      <c r="I7" s="41"/>
      <c r="J7" s="42">
        <f t="shared" si="1"/>
        <v>136.755</v>
      </c>
      <c r="K7" s="41"/>
      <c r="L7" s="42">
        <f t="shared" si="2"/>
        <v>123.0795</v>
      </c>
      <c r="M7" s="44"/>
      <c r="N7" s="42">
        <f t="shared" si="3"/>
        <v>110.77155</v>
      </c>
      <c r="O7" s="45"/>
      <c r="P7" s="46">
        <f t="shared" si="4"/>
        <v>99.694395</v>
      </c>
      <c r="Q7" s="44"/>
      <c r="R7" s="46">
        <f t="shared" si="5"/>
        <v>89.724955500000007</v>
      </c>
      <c r="S7" s="44"/>
      <c r="T7" s="49">
        <f t="shared" si="6"/>
        <v>80.752459950000002</v>
      </c>
      <c r="U7" s="47"/>
      <c r="V7" s="48">
        <f t="shared" si="7"/>
        <v>72.677213954999999</v>
      </c>
      <c r="W7" s="3"/>
      <c r="X7" s="3"/>
    </row>
    <row r="8" spans="1:24" ht="36" thickBot="1">
      <c r="A8" s="30">
        <f t="shared" si="8"/>
        <v>4</v>
      </c>
      <c r="B8" s="289" t="s">
        <v>52</v>
      </c>
      <c r="C8" s="41">
        <v>48</v>
      </c>
      <c r="D8" s="42">
        <f>C8/3*10</f>
        <v>160</v>
      </c>
      <c r="E8" s="43">
        <v>44.5</v>
      </c>
      <c r="F8" s="42">
        <f>IF(E8&gt;0,IF(D8&gt;0,(D8*C$3+E8*10/3)/E$3,E8*10/3*(1-0.1*C$3)),IF(D8&gt;10,D8*0.9,D8))</f>
        <v>154.16666666666669</v>
      </c>
      <c r="G8" s="41"/>
      <c r="H8" s="42">
        <f t="shared" si="0"/>
        <v>138.75000000000003</v>
      </c>
      <c r="I8" s="41"/>
      <c r="J8" s="42">
        <f t="shared" si="1"/>
        <v>124.87500000000003</v>
      </c>
      <c r="K8" s="41"/>
      <c r="L8" s="42">
        <f t="shared" si="2"/>
        <v>112.38750000000003</v>
      </c>
      <c r="M8" s="44"/>
      <c r="N8" s="42">
        <f t="shared" si="3"/>
        <v>101.14875000000004</v>
      </c>
      <c r="O8" s="45"/>
      <c r="P8" s="46">
        <f t="shared" si="4"/>
        <v>91.033875000000037</v>
      </c>
      <c r="Q8" s="44"/>
      <c r="R8" s="46">
        <f t="shared" si="5"/>
        <v>81.930487500000041</v>
      </c>
      <c r="S8" s="44"/>
      <c r="T8" s="42">
        <f t="shared" si="6"/>
        <v>73.737438750000038</v>
      </c>
      <c r="U8" s="47"/>
      <c r="V8" s="48">
        <f t="shared" si="7"/>
        <v>66.363694875000036</v>
      </c>
      <c r="W8" s="3"/>
      <c r="X8" s="3"/>
    </row>
    <row r="9" spans="1:24" ht="36" thickBot="1">
      <c r="A9" s="30">
        <f t="shared" si="8"/>
        <v>5</v>
      </c>
      <c r="B9" s="497" t="s">
        <v>58</v>
      </c>
      <c r="C9" s="50">
        <v>34.1</v>
      </c>
      <c r="D9" s="51">
        <f>C9/3*10</f>
        <v>113.66666666666667</v>
      </c>
      <c r="E9" s="52">
        <v>46.3</v>
      </c>
      <c r="F9" s="53">
        <f>IF(E9&gt;0,IF(D9&gt;0,(D9*C$3+E9*10/3)/E$3,E9*10/3*(1-0.1*C$3)),IF(D9&gt;10,D9*0.9,D9))</f>
        <v>134</v>
      </c>
      <c r="G9" s="50"/>
      <c r="H9" s="53">
        <f t="shared" si="0"/>
        <v>120.60000000000001</v>
      </c>
      <c r="I9" s="54"/>
      <c r="J9" s="51">
        <f t="shared" si="1"/>
        <v>108.54</v>
      </c>
      <c r="K9" s="54"/>
      <c r="L9" s="51">
        <f t="shared" si="2"/>
        <v>97.686000000000007</v>
      </c>
      <c r="M9" s="55"/>
      <c r="N9" s="51">
        <f t="shared" si="3"/>
        <v>87.917400000000015</v>
      </c>
      <c r="O9" s="56"/>
      <c r="P9" s="46">
        <f t="shared" si="4"/>
        <v>79.125660000000011</v>
      </c>
      <c r="Q9" s="57"/>
      <c r="R9" s="49">
        <f t="shared" si="5"/>
        <v>71.213094000000012</v>
      </c>
      <c r="S9" s="55"/>
      <c r="T9" s="46">
        <f t="shared" si="6"/>
        <v>64.091784600000011</v>
      </c>
      <c r="U9" s="58"/>
      <c r="V9" s="59">
        <f t="shared" si="7"/>
        <v>57.682606140000011</v>
      </c>
      <c r="W9" s="3"/>
      <c r="X9" s="3"/>
    </row>
    <row r="10" spans="1:24" ht="36" thickBot="1">
      <c r="A10" s="30">
        <f t="shared" si="8"/>
        <v>6</v>
      </c>
      <c r="B10" s="499" t="s">
        <v>61</v>
      </c>
      <c r="C10" s="31">
        <v>33.5</v>
      </c>
      <c r="D10" s="32">
        <f>C10/3*10</f>
        <v>111.66666666666666</v>
      </c>
      <c r="E10" s="33">
        <v>46.5</v>
      </c>
      <c r="F10" s="32">
        <f>IF(E10&gt;0,IF(D10&gt;0,(D10*C$3+E10*10/3)/E$3,E10*10/3*(1-0.1*C$3)),IF(D10&gt;10,D10*0.9,D10))</f>
        <v>133.33333333333331</v>
      </c>
      <c r="G10" s="31"/>
      <c r="H10" s="32">
        <f t="shared" si="0"/>
        <v>119.99999999999999</v>
      </c>
      <c r="I10" s="31"/>
      <c r="J10" s="32">
        <f t="shared" si="1"/>
        <v>107.99999999999999</v>
      </c>
      <c r="K10" s="86"/>
      <c r="L10" s="32">
        <f t="shared" si="2"/>
        <v>97.199999999999989</v>
      </c>
      <c r="M10" s="60"/>
      <c r="N10" s="46">
        <f t="shared" si="3"/>
        <v>87.47999999999999</v>
      </c>
      <c r="O10" s="35"/>
      <c r="P10" s="32">
        <f t="shared" si="4"/>
        <v>78.731999999999999</v>
      </c>
      <c r="Q10" s="34"/>
      <c r="R10" s="32">
        <f t="shared" si="5"/>
        <v>70.858800000000002</v>
      </c>
      <c r="S10" s="60"/>
      <c r="T10" s="36">
        <f t="shared" si="6"/>
        <v>63.772920000000006</v>
      </c>
      <c r="U10" s="61"/>
      <c r="V10" s="38">
        <f t="shared" si="7"/>
        <v>57.395628000000009</v>
      </c>
      <c r="W10" s="3"/>
      <c r="X10" s="3"/>
    </row>
    <row r="11" spans="1:24" ht="36" thickBot="1">
      <c r="A11" s="30">
        <f t="shared" si="8"/>
        <v>7</v>
      </c>
      <c r="B11" s="301" t="s">
        <v>55</v>
      </c>
      <c r="C11" s="41">
        <v>38.5</v>
      </c>
      <c r="D11" s="42">
        <f>C11/3*10</f>
        <v>128.33333333333334</v>
      </c>
      <c r="E11" s="43"/>
      <c r="F11" s="42">
        <f>IF(E11&gt;0,IF(D11&gt;0,(D11*C$3+E11*10/3)/E$3,E11*10/3*(1-0.1*C$3)),IF(D11&gt;10,D11*0.9,D11))</f>
        <v>115.50000000000001</v>
      </c>
      <c r="G11" s="41"/>
      <c r="H11" s="42">
        <f t="shared" si="0"/>
        <v>103.95000000000002</v>
      </c>
      <c r="I11" s="41"/>
      <c r="J11" s="42">
        <f t="shared" si="1"/>
        <v>93.555000000000021</v>
      </c>
      <c r="K11" s="44"/>
      <c r="L11" s="42">
        <f t="shared" si="2"/>
        <v>84.199500000000015</v>
      </c>
      <c r="M11" s="44"/>
      <c r="N11" s="42">
        <f t="shared" si="3"/>
        <v>75.779550000000015</v>
      </c>
      <c r="O11" s="45"/>
      <c r="P11" s="46">
        <f t="shared" si="4"/>
        <v>68.201595000000012</v>
      </c>
      <c r="Q11" s="44"/>
      <c r="R11" s="46">
        <f t="shared" si="5"/>
        <v>61.381435500000009</v>
      </c>
      <c r="S11" s="44"/>
      <c r="T11" s="42">
        <f t="shared" si="6"/>
        <v>55.243291950000007</v>
      </c>
      <c r="U11" s="47"/>
      <c r="V11" s="48">
        <f t="shared" si="7"/>
        <v>49.718962755000007</v>
      </c>
      <c r="W11" s="3"/>
      <c r="X11" s="3"/>
    </row>
    <row r="12" spans="1:24" ht="36" thickBot="1">
      <c r="A12" s="30">
        <f t="shared" si="8"/>
        <v>8</v>
      </c>
      <c r="B12" s="301" t="s">
        <v>53</v>
      </c>
      <c r="C12" s="41">
        <v>42.2</v>
      </c>
      <c r="D12" s="42">
        <f>C12/3*10</f>
        <v>140.66666666666669</v>
      </c>
      <c r="E12" s="43">
        <v>26.2</v>
      </c>
      <c r="F12" s="42">
        <f>IF(E12&gt;0,IF(D12&gt;0,(D12*C$3+E12*10/3)/E$3,E12*10/3*(1-0.1*C$3)),IF(D12&gt;10,D12*0.9,D12))</f>
        <v>114</v>
      </c>
      <c r="G12" s="41"/>
      <c r="H12" s="42">
        <f t="shared" si="0"/>
        <v>102.60000000000001</v>
      </c>
      <c r="I12" s="41"/>
      <c r="J12" s="42">
        <f t="shared" si="1"/>
        <v>92.34</v>
      </c>
      <c r="K12" s="41"/>
      <c r="L12" s="42">
        <f t="shared" si="2"/>
        <v>83.106000000000009</v>
      </c>
      <c r="M12" s="44"/>
      <c r="N12" s="42">
        <f t="shared" si="3"/>
        <v>74.795400000000015</v>
      </c>
      <c r="O12" s="45"/>
      <c r="P12" s="46">
        <f t="shared" si="4"/>
        <v>67.315860000000015</v>
      </c>
      <c r="Q12" s="44"/>
      <c r="R12" s="46">
        <f t="shared" si="5"/>
        <v>60.584274000000015</v>
      </c>
      <c r="S12" s="44"/>
      <c r="T12" s="49">
        <f t="shared" si="6"/>
        <v>54.525846600000015</v>
      </c>
      <c r="U12" s="47"/>
      <c r="V12" s="48">
        <f t="shared" si="7"/>
        <v>49.073261940000016</v>
      </c>
      <c r="W12" s="3"/>
      <c r="X12" s="3"/>
    </row>
    <row r="13" spans="1:24" ht="36" thickBot="1">
      <c r="A13" s="30">
        <f t="shared" si="8"/>
        <v>9</v>
      </c>
      <c r="B13" s="498" t="s">
        <v>54</v>
      </c>
      <c r="C13" s="41">
        <v>41.5</v>
      </c>
      <c r="D13" s="42">
        <f>C13/3*10</f>
        <v>138.33333333333334</v>
      </c>
      <c r="E13" s="43">
        <v>26</v>
      </c>
      <c r="F13" s="42">
        <f>IF(E13&gt;0,IF(D13&gt;0,(D13*C$3+E13*10/3)/E$3,E13*10/3*(1-0.1*C$3)),IF(D13&gt;10,D13*0.9,D13))</f>
        <v>112.5</v>
      </c>
      <c r="G13" s="41"/>
      <c r="H13" s="42">
        <f t="shared" si="0"/>
        <v>101.25</v>
      </c>
      <c r="I13" s="41"/>
      <c r="J13" s="42">
        <f t="shared" si="1"/>
        <v>91.125</v>
      </c>
      <c r="K13" s="41"/>
      <c r="L13" s="42">
        <f t="shared" si="2"/>
        <v>82.012500000000003</v>
      </c>
      <c r="M13" s="44"/>
      <c r="N13" s="42">
        <f t="shared" si="3"/>
        <v>73.811250000000001</v>
      </c>
      <c r="O13" s="45"/>
      <c r="P13" s="46">
        <f t="shared" si="4"/>
        <v>66.430125000000004</v>
      </c>
      <c r="Q13" s="44"/>
      <c r="R13" s="46">
        <f t="shared" si="5"/>
        <v>59.787112500000006</v>
      </c>
      <c r="S13" s="44"/>
      <c r="T13" s="42">
        <f t="shared" si="6"/>
        <v>53.80840125000001</v>
      </c>
      <c r="U13" s="47"/>
      <c r="V13" s="48">
        <f t="shared" si="7"/>
        <v>48.427561125000011</v>
      </c>
      <c r="W13" s="3"/>
      <c r="X13" s="3"/>
    </row>
    <row r="14" spans="1:24" ht="36" thickBot="1">
      <c r="A14" s="30">
        <f t="shared" si="8"/>
        <v>10</v>
      </c>
      <c r="B14" s="506" t="s">
        <v>56</v>
      </c>
      <c r="C14" s="54">
        <v>35.800000000000004</v>
      </c>
      <c r="D14" s="51">
        <f>C14/3*10</f>
        <v>119.33333333333336</v>
      </c>
      <c r="E14" s="52"/>
      <c r="F14" s="53">
        <f>IF(E14&gt;0,IF(D14&gt;0,(D14*C$3+E14*10/3)/E$3,E14*10/3*(1-0.1*C$3)),IF(D14&gt;10,D14*0.9,D14))</f>
        <v>107.40000000000002</v>
      </c>
      <c r="G14" s="54"/>
      <c r="H14" s="51">
        <f t="shared" si="0"/>
        <v>96.660000000000025</v>
      </c>
      <c r="I14" s="54"/>
      <c r="J14" s="51">
        <f t="shared" si="1"/>
        <v>86.994000000000028</v>
      </c>
      <c r="K14" s="54"/>
      <c r="L14" s="51">
        <f t="shared" si="2"/>
        <v>78.294600000000031</v>
      </c>
      <c r="M14" s="55"/>
      <c r="N14" s="51">
        <f t="shared" si="3"/>
        <v>70.465140000000034</v>
      </c>
      <c r="O14" s="63"/>
      <c r="P14" s="46">
        <f t="shared" si="4"/>
        <v>63.418626000000032</v>
      </c>
      <c r="Q14" s="55"/>
      <c r="R14" s="64">
        <f t="shared" si="5"/>
        <v>57.076763400000033</v>
      </c>
      <c r="S14" s="57"/>
      <c r="T14" s="46">
        <f t="shared" si="6"/>
        <v>51.369087060000034</v>
      </c>
      <c r="U14" s="65"/>
      <c r="V14" s="59">
        <f t="shared" si="7"/>
        <v>46.232178354000034</v>
      </c>
      <c r="W14" s="3"/>
      <c r="X14" s="3"/>
    </row>
    <row r="15" spans="1:24" ht="36" thickBot="1">
      <c r="A15" s="30">
        <f t="shared" si="8"/>
        <v>11</v>
      </c>
      <c r="B15" s="313" t="s">
        <v>49</v>
      </c>
      <c r="C15" s="31">
        <v>34.5</v>
      </c>
      <c r="D15" s="32">
        <f>C15/3*10</f>
        <v>115</v>
      </c>
      <c r="E15" s="31"/>
      <c r="F15" s="32">
        <f>IF(E15&gt;0,IF(D15&gt;0,(D15*C$3+E15*10/3)/E$3,E15*10/3*(1-0.1*C$3)),IF(D15&gt;10,D15*0.9,D15))</f>
        <v>103.5</v>
      </c>
      <c r="G15" s="60"/>
      <c r="H15" s="46">
        <f t="shared" si="0"/>
        <v>93.15</v>
      </c>
      <c r="I15" s="73"/>
      <c r="J15" s="46">
        <f t="shared" si="1"/>
        <v>83.835000000000008</v>
      </c>
      <c r="K15" s="31"/>
      <c r="L15" s="32">
        <f t="shared" si="2"/>
        <v>75.45150000000001</v>
      </c>
      <c r="M15" s="60"/>
      <c r="N15" s="46">
        <f t="shared" si="3"/>
        <v>67.906350000000018</v>
      </c>
      <c r="O15" s="67"/>
      <c r="P15" s="32">
        <f t="shared" si="4"/>
        <v>61.115715000000016</v>
      </c>
      <c r="Q15" s="60"/>
      <c r="R15" s="46">
        <f t="shared" si="5"/>
        <v>55.004143500000012</v>
      </c>
      <c r="S15" s="34"/>
      <c r="T15" s="36">
        <f t="shared" si="6"/>
        <v>49.503729150000012</v>
      </c>
      <c r="U15" s="37"/>
      <c r="V15" s="38">
        <f t="shared" si="7"/>
        <v>44.55335623500001</v>
      </c>
      <c r="W15" s="3"/>
      <c r="X15" s="3"/>
    </row>
    <row r="16" spans="1:24" ht="36" thickBot="1">
      <c r="A16" s="30">
        <f t="shared" si="8"/>
        <v>12</v>
      </c>
      <c r="B16" s="302" t="s">
        <v>57</v>
      </c>
      <c r="C16" s="41">
        <v>34.1</v>
      </c>
      <c r="D16" s="42">
        <f>C16/3*10</f>
        <v>113.66666666666667</v>
      </c>
      <c r="E16" s="41">
        <v>28</v>
      </c>
      <c r="F16" s="42">
        <f>IF(E16&gt;0,IF(D16&gt;0,(D16*C$3+E16*10/3)/E$3,E16*10/3*(1-0.1*C$3)),IF(D16&gt;10,D16*0.9,D16))</f>
        <v>103.5</v>
      </c>
      <c r="G16" s="44"/>
      <c r="H16" s="42">
        <f t="shared" si="0"/>
        <v>93.15</v>
      </c>
      <c r="I16" s="43"/>
      <c r="J16" s="42">
        <f t="shared" si="1"/>
        <v>83.835000000000008</v>
      </c>
      <c r="K16" s="41"/>
      <c r="L16" s="42">
        <f t="shared" si="2"/>
        <v>75.45150000000001</v>
      </c>
      <c r="M16" s="44"/>
      <c r="N16" s="42">
        <f t="shared" si="3"/>
        <v>67.906350000000018</v>
      </c>
      <c r="O16" s="45"/>
      <c r="P16" s="46">
        <f t="shared" si="4"/>
        <v>61.115715000000016</v>
      </c>
      <c r="Q16" s="44"/>
      <c r="R16" s="46">
        <f t="shared" si="5"/>
        <v>55.004143500000012</v>
      </c>
      <c r="S16" s="44"/>
      <c r="T16" s="42">
        <f t="shared" si="6"/>
        <v>49.503729150000012</v>
      </c>
      <c r="U16" s="47"/>
      <c r="V16" s="48">
        <f t="shared" si="7"/>
        <v>44.55335623500001</v>
      </c>
      <c r="W16" s="3"/>
      <c r="X16" s="3"/>
    </row>
    <row r="17" spans="1:24" ht="36" thickBot="1">
      <c r="A17" s="30">
        <f t="shared" si="8"/>
        <v>13</v>
      </c>
      <c r="B17" s="300" t="s">
        <v>59</v>
      </c>
      <c r="C17" s="41">
        <v>33.700000000000003</v>
      </c>
      <c r="D17" s="42">
        <f>C17/3*10</f>
        <v>112.33333333333334</v>
      </c>
      <c r="E17" s="41">
        <v>23.5</v>
      </c>
      <c r="F17" s="42">
        <f>IF(E17&gt;0,IF(D17&gt;0,(D17*C$3+E17*10/3)/E$3,E17*10/3*(1-0.1*C$3)),IF(D17&gt;10,D17*0.9,D17))</f>
        <v>95.333333333333343</v>
      </c>
      <c r="G17" s="44"/>
      <c r="H17" s="42"/>
      <c r="I17" s="45"/>
      <c r="J17" s="42"/>
      <c r="K17" s="41"/>
      <c r="L17" s="42"/>
      <c r="M17" s="44"/>
      <c r="N17" s="42"/>
      <c r="O17" s="45"/>
      <c r="P17" s="46">
        <f t="shared" si="4"/>
        <v>0</v>
      </c>
      <c r="Q17" s="44"/>
      <c r="R17" s="46">
        <f t="shared" si="5"/>
        <v>0</v>
      </c>
      <c r="S17" s="44"/>
      <c r="T17" s="49">
        <f t="shared" si="6"/>
        <v>0</v>
      </c>
      <c r="U17" s="47"/>
      <c r="V17" s="48">
        <f t="shared" si="7"/>
        <v>0</v>
      </c>
      <c r="W17" s="3"/>
      <c r="X17" s="3"/>
    </row>
    <row r="18" spans="1:24" ht="36" thickBot="1">
      <c r="A18" s="30">
        <f t="shared" si="8"/>
        <v>14</v>
      </c>
      <c r="B18" s="301" t="s">
        <v>62</v>
      </c>
      <c r="C18" s="41">
        <v>28.1</v>
      </c>
      <c r="D18" s="42">
        <f>C18/3*10</f>
        <v>93.666666666666671</v>
      </c>
      <c r="E18" s="41">
        <v>26</v>
      </c>
      <c r="F18" s="42">
        <f>IF(E18&gt;0,IF(D18&gt;0,(D18*C$3+E18*10/3)/E$3,E18*10/3*(1-0.1*C$3)),IF(D18&gt;10,D18*0.9,D18))</f>
        <v>90.166666666666671</v>
      </c>
      <c r="G18" s="41"/>
      <c r="H18" s="42">
        <f>IF(G18&gt;0,IF(F18&gt;0,(F18*E$3+G18*10/3)/G$3,G18*10/3*(1-0.1*E$3)),IF(F18&gt;10,F18*0.9,F18))</f>
        <v>81.150000000000006</v>
      </c>
      <c r="I18" s="43"/>
      <c r="J18" s="42">
        <f>IF(I18&gt;0,IF(H18&gt;0,(H18*G$3+I18*10/3)/I$3,I18*10/3*(1-0.1*G$3)),IF(H18&gt;10,H18*0.9,H18))</f>
        <v>73.035000000000011</v>
      </c>
      <c r="K18" s="41"/>
      <c r="L18" s="42">
        <f t="shared" ref="L18:L37" si="9">IF(K18&gt;0,IF(J18&gt;0,(J18*I$3+K18*10/3)/K$3,K18*10/3*(1-0.1*I$3)),IF(J18&gt;10,J18*0.9,J18))</f>
        <v>65.731500000000011</v>
      </c>
      <c r="M18" s="44"/>
      <c r="N18" s="42">
        <f t="shared" ref="N18:N37" si="10">IF(M18&gt;0,IF(L18&gt;0,(L18*K$3+M18*10/3)/M$3,M18*10/3*(1-0.1*K$3)),IF(L18&gt;10,L18*0.9,L18))</f>
        <v>59.158350000000013</v>
      </c>
      <c r="O18" s="45"/>
      <c r="P18" s="46">
        <f t="shared" si="4"/>
        <v>53.242515000000012</v>
      </c>
      <c r="Q18" s="44"/>
      <c r="R18" s="46">
        <f t="shared" si="5"/>
        <v>47.918263500000009</v>
      </c>
      <c r="S18" s="44"/>
      <c r="T18" s="42">
        <f t="shared" si="6"/>
        <v>43.126437150000008</v>
      </c>
      <c r="U18" s="47"/>
      <c r="V18" s="48">
        <f t="shared" si="7"/>
        <v>38.813793435000008</v>
      </c>
      <c r="W18" s="3"/>
      <c r="X18" s="3"/>
    </row>
    <row r="19" spans="1:24" ht="36" thickBot="1">
      <c r="A19" s="30">
        <f t="shared" si="8"/>
        <v>15</v>
      </c>
      <c r="B19" s="314" t="s">
        <v>80</v>
      </c>
      <c r="C19" s="54"/>
      <c r="D19" s="51">
        <f>C19/3*10</f>
        <v>0</v>
      </c>
      <c r="E19" s="54">
        <v>24.2</v>
      </c>
      <c r="F19" s="51">
        <f>IF(E19&gt;0,IF(D19&gt;0,(D19*C$3+E19*10/3)/E$3,E19*10/3*(1-0.1*C$3)),IF(D19&gt;10,D19*0.9,D19))</f>
        <v>72.600000000000009</v>
      </c>
      <c r="G19" s="50"/>
      <c r="H19" s="53">
        <f>IF(G19&gt;0,IF(F19&gt;0,(F19*E$3+G19*10/3)/G$3,G19*10/3*(1-0.1*E$3)),IF(F19&gt;10,F19*0.9,F19))</f>
        <v>65.34</v>
      </c>
      <c r="I19" s="316"/>
      <c r="J19" s="53">
        <f>IF(I19&gt;0,IF(H19&gt;0,(H19*G$3+I19*10/3)/I$3,I19*10/3*(1-0.1*G$3)),IF(H19&gt;10,H19*0.9,H19))</f>
        <v>58.806000000000004</v>
      </c>
      <c r="K19" s="50"/>
      <c r="L19" s="53">
        <f t="shared" si="9"/>
        <v>52.925400000000003</v>
      </c>
      <c r="M19" s="57"/>
      <c r="N19" s="53">
        <f t="shared" si="10"/>
        <v>47.632860000000001</v>
      </c>
      <c r="O19" s="56"/>
      <c r="P19" s="46">
        <f t="shared" si="4"/>
        <v>42.869574</v>
      </c>
      <c r="Q19" s="57"/>
      <c r="R19" s="49">
        <f t="shared" si="5"/>
        <v>38.582616600000001</v>
      </c>
      <c r="S19" s="55"/>
      <c r="T19" s="46">
        <f t="shared" si="6"/>
        <v>34.724354940000005</v>
      </c>
      <c r="U19" s="58"/>
      <c r="V19" s="59">
        <f t="shared" si="7"/>
        <v>31.251919446000006</v>
      </c>
      <c r="W19" s="3"/>
      <c r="X19" s="3"/>
    </row>
    <row r="20" spans="1:24" ht="36" thickBot="1">
      <c r="A20" s="30">
        <f t="shared" si="8"/>
        <v>16</v>
      </c>
      <c r="B20" s="501" t="s">
        <v>65</v>
      </c>
      <c r="C20" s="507">
        <v>22</v>
      </c>
      <c r="D20" s="46">
        <f>C20/3*10</f>
        <v>73.333333333333329</v>
      </c>
      <c r="E20" s="73"/>
      <c r="F20" s="46">
        <f>IF(E20&gt;0,IF(D20&gt;0,(D20*C$3+E20*10/3)/E$3,E20*10/3*(1-0.1*C$3)),IF(D20&gt;10,D20*0.9,D20))</f>
        <v>66</v>
      </c>
      <c r="G20" s="31"/>
      <c r="H20" s="32">
        <f>IF(G20&gt;0,IF(F20&gt;0,(F20*E$3+G20*10/3)/G$3,G20*10/3*(1-0.1*E$3)),IF(F20&gt;10,F20*0.9,F20))</f>
        <v>59.4</v>
      </c>
      <c r="I20" s="31"/>
      <c r="J20" s="32">
        <f>IF(I20&gt;0,IF(H20&gt;0,(H20*G$3+I20*10/3)/I$3,I20*10/3*(1-0.1*G$3)),IF(H20&gt;10,H20*0.9,H20))</f>
        <v>53.46</v>
      </c>
      <c r="K20" s="31"/>
      <c r="L20" s="32">
        <f t="shared" si="9"/>
        <v>48.114000000000004</v>
      </c>
      <c r="M20" s="34"/>
      <c r="N20" s="32">
        <f t="shared" si="10"/>
        <v>43.302600000000005</v>
      </c>
      <c r="O20" s="35"/>
      <c r="P20" s="32">
        <f t="shared" si="4"/>
        <v>38.972340000000003</v>
      </c>
      <c r="Q20" s="34"/>
      <c r="R20" s="32">
        <f t="shared" si="5"/>
        <v>35.075106000000005</v>
      </c>
      <c r="S20" s="60"/>
      <c r="T20" s="36">
        <f t="shared" si="6"/>
        <v>31.567595400000005</v>
      </c>
      <c r="U20" s="61"/>
      <c r="V20" s="38">
        <f t="shared" si="7"/>
        <v>28.410835860000006</v>
      </c>
      <c r="W20" s="3"/>
      <c r="X20" s="3"/>
    </row>
    <row r="21" spans="1:24" ht="36" thickBot="1">
      <c r="A21" s="30">
        <f t="shared" si="8"/>
        <v>17</v>
      </c>
      <c r="B21" s="289" t="s">
        <v>67</v>
      </c>
      <c r="C21" s="41">
        <v>20.5</v>
      </c>
      <c r="D21" s="42">
        <f>C21/3*10</f>
        <v>68.333333333333329</v>
      </c>
      <c r="E21" s="43"/>
      <c r="F21" s="42">
        <f>IF(E21&gt;0,IF(D21&gt;0,(D21*C$3+E21*10/3)/E$3,E21*10/3*(1-0.1*C$3)),IF(D21&gt;10,D21*0.9,D21))</f>
        <v>61.5</v>
      </c>
      <c r="G21" s="41"/>
      <c r="H21" s="42">
        <f>IF(G21&gt;0,IF(F21&gt;0,(F21*E$3+G21*10/3)/G$3,G21*10/3*(1-0.1*E$3)),IF(F21&gt;10,F21*0.9,F21))</f>
        <v>55.35</v>
      </c>
      <c r="I21" s="41"/>
      <c r="J21" s="42">
        <f>IF(I21&gt;0,IF(H21&gt;0,(H21*G$3+I21*10/3)/I$3,I21*10/3*(1-0.1*G$3)),IF(H21&gt;10,H21*0.9,H21))</f>
        <v>49.815000000000005</v>
      </c>
      <c r="K21" s="41"/>
      <c r="L21" s="42">
        <f t="shared" si="9"/>
        <v>44.833500000000008</v>
      </c>
      <c r="M21" s="44"/>
      <c r="N21" s="42">
        <f t="shared" si="10"/>
        <v>40.350150000000006</v>
      </c>
      <c r="O21" s="45"/>
      <c r="P21" s="46">
        <f t="shared" si="4"/>
        <v>36.315135000000005</v>
      </c>
      <c r="Q21" s="44"/>
      <c r="R21" s="46">
        <f t="shared" si="5"/>
        <v>32.683621500000008</v>
      </c>
      <c r="S21" s="44"/>
      <c r="T21" s="42">
        <f t="shared" si="6"/>
        <v>29.415259350000007</v>
      </c>
      <c r="U21" s="47"/>
      <c r="V21" s="48">
        <f t="shared" si="7"/>
        <v>26.473733415000005</v>
      </c>
      <c r="W21" s="3"/>
      <c r="X21" s="3"/>
    </row>
    <row r="22" spans="1:24" ht="36" thickBot="1">
      <c r="A22" s="30">
        <f t="shared" si="8"/>
        <v>18</v>
      </c>
      <c r="B22" s="92" t="s">
        <v>64</v>
      </c>
      <c r="C22" s="41">
        <v>22</v>
      </c>
      <c r="D22" s="42">
        <f>C22/3*10</f>
        <v>73.333333333333329</v>
      </c>
      <c r="E22" s="43">
        <v>13.1</v>
      </c>
      <c r="F22" s="42">
        <f>IF(E22&gt;0,IF(D22&gt;0,(D22*C$3+E22*10/3)/E$3,E22*10/3*(1-0.1*C$3)),IF(D22&gt;10,D22*0.9,D22))</f>
        <v>58.5</v>
      </c>
      <c r="G22" s="44"/>
      <c r="H22" s="42">
        <f>IF(G22&gt;0,IF(F22&gt;0,(F22*E$3+G22*10/3)/G$3,G22*10/3*(1-0.1*E$3)),IF(F22&gt;10,F22*0.9,F22))</f>
        <v>52.65</v>
      </c>
      <c r="I22" s="44"/>
      <c r="J22" s="42">
        <f>IF(I22&gt;0,IF(H22&gt;0,(H22*G$3+I22*10/3)/I$3,I22*10/3*(1-0.1*G$3)),IF(H22&gt;10,H22*0.9,H22))</f>
        <v>47.384999999999998</v>
      </c>
      <c r="K22" s="41"/>
      <c r="L22" s="42">
        <f t="shared" si="9"/>
        <v>42.646499999999996</v>
      </c>
      <c r="M22" s="44"/>
      <c r="N22" s="42">
        <f t="shared" si="10"/>
        <v>38.38185</v>
      </c>
      <c r="O22" s="45"/>
      <c r="P22" s="46">
        <f t="shared" si="4"/>
        <v>34.543665000000004</v>
      </c>
      <c r="Q22" s="44"/>
      <c r="R22" s="46">
        <f t="shared" si="5"/>
        <v>31.089298500000005</v>
      </c>
      <c r="S22" s="44"/>
      <c r="T22" s="49">
        <f t="shared" si="6"/>
        <v>27.980368650000006</v>
      </c>
      <c r="U22" s="47"/>
      <c r="V22" s="48">
        <f t="shared" si="7"/>
        <v>25.182331785000006</v>
      </c>
      <c r="W22" s="3"/>
      <c r="X22" s="3"/>
    </row>
    <row r="23" spans="1:24" ht="36" thickBot="1">
      <c r="A23" s="30">
        <f t="shared" si="8"/>
        <v>19</v>
      </c>
      <c r="B23" s="291" t="s">
        <v>48</v>
      </c>
      <c r="C23" s="41">
        <v>17</v>
      </c>
      <c r="D23" s="42">
        <f>C23/3*10</f>
        <v>56.666666666666671</v>
      </c>
      <c r="E23" s="43"/>
      <c r="F23" s="42">
        <f>IF(E23&gt;0,IF(D23&gt;0,(D23*C$3+E23*10/3)/E$3,E23*10/3*(1-0.1*C$3)),IF(D23&gt;10,D23*0.9,D23))</f>
        <v>51.000000000000007</v>
      </c>
      <c r="G23" s="41"/>
      <c r="H23" s="42"/>
      <c r="I23" s="41"/>
      <c r="J23" s="42"/>
      <c r="K23" s="44"/>
      <c r="L23" s="42">
        <f t="shared" si="9"/>
        <v>0</v>
      </c>
      <c r="M23" s="44"/>
      <c r="N23" s="42">
        <f t="shared" si="10"/>
        <v>0</v>
      </c>
      <c r="O23" s="45"/>
      <c r="P23" s="46">
        <f t="shared" si="4"/>
        <v>0</v>
      </c>
      <c r="Q23" s="44"/>
      <c r="R23" s="46">
        <f t="shared" si="5"/>
        <v>0</v>
      </c>
      <c r="S23" s="44"/>
      <c r="T23" s="42">
        <f t="shared" si="6"/>
        <v>0</v>
      </c>
      <c r="U23" s="47"/>
      <c r="V23" s="48">
        <f t="shared" si="7"/>
        <v>0</v>
      </c>
      <c r="W23" s="3"/>
      <c r="X23" s="3"/>
    </row>
    <row r="24" spans="1:24" ht="36" thickBot="1">
      <c r="A24" s="30">
        <f t="shared" si="8"/>
        <v>20</v>
      </c>
      <c r="B24" s="502" t="s">
        <v>44</v>
      </c>
      <c r="C24" s="54">
        <v>1.5</v>
      </c>
      <c r="D24" s="42">
        <f>C24/3*10</f>
        <v>5</v>
      </c>
      <c r="E24" s="71">
        <v>27.9</v>
      </c>
      <c r="F24" s="51">
        <f>IF(E24&gt;0,IF(D24&gt;0,(D24*C$3+E24*10/3)/E$3,E24*10/3*(1-0.1*C$3)),IF(D24&gt;10,D24*0.9,D24))</f>
        <v>49</v>
      </c>
      <c r="G24" s="54"/>
      <c r="H24" s="51">
        <f>IF(G24&gt;0,IF(F24&gt;0,(F24*E$3+G24*10/3)/G$3,G24*10/3*(1-0.1*E$3)),IF(F24&gt;10,F24*0.9,F24))</f>
        <v>44.1</v>
      </c>
      <c r="I24" s="55"/>
      <c r="J24" s="51">
        <f>IF(I24&gt;0,IF(H24&gt;0,(H24*G$3+I24*10/3)/I$3,I24*10/3*(1-0.1*G$3)),IF(H24&gt;10,H24*0.9,H24))</f>
        <v>39.690000000000005</v>
      </c>
      <c r="K24" s="54"/>
      <c r="L24" s="51">
        <f t="shared" si="9"/>
        <v>35.721000000000004</v>
      </c>
      <c r="M24" s="55"/>
      <c r="N24" s="51">
        <f t="shared" si="10"/>
        <v>32.148900000000005</v>
      </c>
      <c r="O24" s="63"/>
      <c r="P24" s="46">
        <f t="shared" si="4"/>
        <v>28.934010000000004</v>
      </c>
      <c r="Q24" s="55"/>
      <c r="R24" s="64">
        <f t="shared" si="5"/>
        <v>26.040609000000003</v>
      </c>
      <c r="S24" s="57"/>
      <c r="T24" s="46">
        <f t="shared" si="6"/>
        <v>23.436548100000003</v>
      </c>
      <c r="U24" s="65"/>
      <c r="V24" s="59">
        <f t="shared" si="7"/>
        <v>21.092893290000003</v>
      </c>
      <c r="W24" s="3"/>
      <c r="X24" s="3"/>
    </row>
    <row r="25" spans="1:24" ht="36" thickBot="1">
      <c r="A25" s="30">
        <f t="shared" si="8"/>
        <v>21</v>
      </c>
      <c r="B25" s="315" t="s">
        <v>69</v>
      </c>
      <c r="C25" s="73">
        <v>11.5</v>
      </c>
      <c r="D25" s="32">
        <f>C25/3*10</f>
        <v>38.333333333333336</v>
      </c>
      <c r="E25" s="73"/>
      <c r="F25" s="46">
        <f>IF(E25&gt;0,IF(D25&gt;0,(D25*C$3+E25*10/3)/E$3,E25*10/3*(1-0.1*C$3)),IF(D25&gt;10,D25*0.9,D25))</f>
        <v>34.5</v>
      </c>
      <c r="G25" s="66"/>
      <c r="H25" s="46">
        <f>IF(G25&gt;0,IF(F25&gt;0,(F25*E$3+G25*10/3)/G$3,G25*10/3*(1-0.1*E$3)),IF(F25&gt;10,F25*0.9,F25))</f>
        <v>31.05</v>
      </c>
      <c r="I25" s="67"/>
      <c r="J25" s="46">
        <f>IF(I25&gt;0,IF(H25&gt;0,(H25*G$3+I25*10/3)/I$3,I25*10/3*(1-0.1*G$3)),IF(H25&gt;10,H25*0.9,H25))</f>
        <v>27.945</v>
      </c>
      <c r="K25" s="66"/>
      <c r="L25" s="46">
        <f t="shared" si="9"/>
        <v>25.150500000000001</v>
      </c>
      <c r="M25" s="60"/>
      <c r="N25" s="46">
        <f t="shared" si="10"/>
        <v>22.635450000000002</v>
      </c>
      <c r="O25" s="67"/>
      <c r="P25" s="32">
        <f t="shared" si="4"/>
        <v>20.371905000000002</v>
      </c>
      <c r="Q25" s="60"/>
      <c r="R25" s="46">
        <f t="shared" si="5"/>
        <v>18.3347145</v>
      </c>
      <c r="S25" s="34"/>
      <c r="T25" s="36">
        <f t="shared" si="6"/>
        <v>16.501243049999999</v>
      </c>
      <c r="U25" s="37"/>
      <c r="V25" s="38">
        <f t="shared" si="7"/>
        <v>14.851118744999999</v>
      </c>
      <c r="W25" s="3"/>
      <c r="X25" s="3"/>
    </row>
    <row r="26" spans="1:24" ht="36" thickBot="1">
      <c r="A26" s="30">
        <f t="shared" si="8"/>
        <v>22</v>
      </c>
      <c r="B26" s="291" t="s">
        <v>85</v>
      </c>
      <c r="C26" s="43"/>
      <c r="D26" s="42"/>
      <c r="E26" s="43">
        <v>8.9</v>
      </c>
      <c r="F26" s="42">
        <f>IF(E26&gt;0,IF(D26&gt;0,(D26*C$3+E26*10/3)/E$3,E26*10/3*(1-0.1*C$3)),IF(D26&gt;10,D26*0.9,D26))</f>
        <v>26.700000000000003</v>
      </c>
      <c r="G26" s="44"/>
      <c r="H26" s="42"/>
      <c r="I26" s="43"/>
      <c r="J26" s="42"/>
      <c r="K26" s="41"/>
      <c r="L26" s="42">
        <f t="shared" si="9"/>
        <v>0</v>
      </c>
      <c r="M26" s="44"/>
      <c r="N26" s="42">
        <f t="shared" si="10"/>
        <v>0</v>
      </c>
      <c r="O26" s="45"/>
      <c r="P26" s="46">
        <f t="shared" si="4"/>
        <v>0</v>
      </c>
      <c r="Q26" s="44"/>
      <c r="R26" s="46">
        <f t="shared" si="5"/>
        <v>0</v>
      </c>
      <c r="S26" s="44"/>
      <c r="T26" s="42">
        <f t="shared" si="6"/>
        <v>0</v>
      </c>
      <c r="U26" s="47"/>
      <c r="V26" s="48">
        <f t="shared" si="7"/>
        <v>0</v>
      </c>
      <c r="W26" s="3"/>
      <c r="X26" s="3"/>
    </row>
    <row r="27" spans="1:24" ht="36" thickBot="1">
      <c r="A27" s="30">
        <f t="shared" si="8"/>
        <v>23</v>
      </c>
      <c r="B27" s="292" t="s">
        <v>70</v>
      </c>
      <c r="C27" s="43">
        <v>8</v>
      </c>
      <c r="D27" s="42">
        <f>C27/3*10</f>
        <v>26.666666666666664</v>
      </c>
      <c r="E27" s="43"/>
      <c r="F27" s="42">
        <f>IF(E27&gt;0,IF(D27&gt;0,(D27*C$3+E27*10/3)/E$3,E27*10/3*(1-0.1*C$3)),IF(D27&gt;10,D27*0.9,D27))</f>
        <v>24</v>
      </c>
      <c r="G27" s="41"/>
      <c r="H27" s="42">
        <f>IF(G27&gt;0,IF(F27&gt;0,(F27*E$3+G27*10/3)/G$3,G27*10/3*(1-0.1*E$3)),IF(F27&gt;10,F27*0.9,F27))</f>
        <v>21.6</v>
      </c>
      <c r="I27" s="43"/>
      <c r="J27" s="42">
        <f>IF(I27&gt;0,IF(H27&gt;0,(H27*G$3+I27*10/3)/I$3,I27*10/3*(1-0.1*G$3)),IF(H27&gt;10,H27*0.9,H27))</f>
        <v>19.440000000000001</v>
      </c>
      <c r="K27" s="41"/>
      <c r="L27" s="42">
        <f t="shared" si="9"/>
        <v>17.496000000000002</v>
      </c>
      <c r="M27" s="41"/>
      <c r="N27" s="42">
        <f t="shared" si="10"/>
        <v>15.746400000000003</v>
      </c>
      <c r="O27" s="45"/>
      <c r="P27" s="46">
        <f t="shared" si="4"/>
        <v>14.171760000000003</v>
      </c>
      <c r="Q27" s="44"/>
      <c r="R27" s="46">
        <f t="shared" si="5"/>
        <v>12.754584000000003</v>
      </c>
      <c r="S27" s="44"/>
      <c r="T27" s="49">
        <f t="shared" si="6"/>
        <v>11.479125600000003</v>
      </c>
      <c r="U27" s="47"/>
      <c r="V27" s="48">
        <f t="shared" si="7"/>
        <v>10.331213040000003</v>
      </c>
      <c r="W27" s="3"/>
      <c r="X27" s="3"/>
    </row>
    <row r="28" spans="1:24" ht="36" thickBot="1">
      <c r="A28" s="30">
        <f t="shared" si="8"/>
        <v>24</v>
      </c>
      <c r="B28" s="76" t="s">
        <v>71</v>
      </c>
      <c r="C28" s="43">
        <v>7.5</v>
      </c>
      <c r="D28" s="42">
        <f>C28/3*10</f>
        <v>25</v>
      </c>
      <c r="E28" s="91"/>
      <c r="F28" s="42">
        <f>IF(E28&gt;0,IF(D28&gt;0,(D28*C$3+E28*10/3)/E$3,E28*10/3*(1-0.1*C$3)),IF(D28&gt;10,D28*0.9,D28))</f>
        <v>22.5</v>
      </c>
      <c r="G28" s="41"/>
      <c r="H28" s="42">
        <f>IF(G28&gt;0,IF(F28&gt;0,(F28*E$3+G28*10/3)/G$3,G28*10/3*(1-0.1*E$3)),IF(F28&gt;10,F28*0.9,F28))</f>
        <v>20.25</v>
      </c>
      <c r="I28" s="43"/>
      <c r="J28" s="42">
        <f>IF(I28&gt;0,IF(H28&gt;0,(H28*G$3+I28*10/3)/I$3,I28*10/3*(1-0.1*G$3)),IF(H28&gt;10,H28*0.9,H28))</f>
        <v>18.225000000000001</v>
      </c>
      <c r="K28" s="41"/>
      <c r="L28" s="42">
        <f t="shared" si="9"/>
        <v>16.402500000000003</v>
      </c>
      <c r="M28" s="44"/>
      <c r="N28" s="42">
        <f t="shared" si="10"/>
        <v>14.762250000000003</v>
      </c>
      <c r="O28" s="45"/>
      <c r="P28" s="46">
        <f t="shared" si="4"/>
        <v>13.286025000000004</v>
      </c>
      <c r="Q28" s="44"/>
      <c r="R28" s="46">
        <f t="shared" si="5"/>
        <v>11.957422500000003</v>
      </c>
      <c r="S28" s="44"/>
      <c r="T28" s="42">
        <f t="shared" si="6"/>
        <v>10.761680250000003</v>
      </c>
      <c r="U28" s="47"/>
      <c r="V28" s="48">
        <f t="shared" si="7"/>
        <v>9.6855122250000036</v>
      </c>
      <c r="W28" s="3"/>
      <c r="X28" s="3"/>
    </row>
    <row r="29" spans="1:24" ht="36" thickBot="1">
      <c r="A29" s="30">
        <f t="shared" si="8"/>
        <v>25</v>
      </c>
      <c r="B29" s="502"/>
      <c r="C29" s="71"/>
      <c r="D29" s="51"/>
      <c r="E29" s="71"/>
      <c r="F29" s="51">
        <f>IF(E29&gt;0,IF(D29&gt;0,(D29*C$3+E29*10/3)/E$3,E29*10/3*(1-0.1*C$3)),IF(D29&gt;10,D29*0.9,D29))</f>
        <v>0</v>
      </c>
      <c r="G29" s="54"/>
      <c r="H29" s="51">
        <f>IF(G29&gt;0,IF(F29&gt;0,(F29*E$3+G29*10/3)/G$3,G29*10/3*(1-0.1*E$3)),IF(F29&gt;10,F29*0.9,F29))</f>
        <v>0</v>
      </c>
      <c r="I29" s="52"/>
      <c r="J29" s="53">
        <f>IF(I29&gt;0,IF(H29&gt;0,(H29*G$3+I29*10/3)/I$3,I29*10/3*(1-0.1*G$3)),IF(H29&gt;10,H29*0.9,H29))</f>
        <v>0</v>
      </c>
      <c r="K29" s="54"/>
      <c r="L29" s="51">
        <f t="shared" si="9"/>
        <v>0</v>
      </c>
      <c r="M29" s="57"/>
      <c r="N29" s="53">
        <f t="shared" si="10"/>
        <v>0</v>
      </c>
      <c r="O29" s="56"/>
      <c r="P29" s="46">
        <f t="shared" si="4"/>
        <v>0</v>
      </c>
      <c r="Q29" s="57"/>
      <c r="R29" s="49">
        <f t="shared" si="5"/>
        <v>0</v>
      </c>
      <c r="S29" s="55"/>
      <c r="T29" s="46">
        <f t="shared" si="6"/>
        <v>0</v>
      </c>
      <c r="U29" s="58"/>
      <c r="V29" s="59">
        <f t="shared" si="7"/>
        <v>0</v>
      </c>
      <c r="W29" s="3"/>
      <c r="X29" s="3"/>
    </row>
    <row r="30" spans="1:24" ht="36" thickBot="1">
      <c r="A30" s="30">
        <f t="shared" si="8"/>
        <v>26</v>
      </c>
      <c r="B30" s="289" t="s">
        <v>60</v>
      </c>
      <c r="C30" s="33">
        <v>33.6</v>
      </c>
      <c r="D30" s="32">
        <f>C30/3*10</f>
        <v>112.00000000000001</v>
      </c>
      <c r="E30" s="31">
        <v>34.799999999999997</v>
      </c>
      <c r="F30" s="32"/>
      <c r="G30" s="66"/>
      <c r="H30" s="46"/>
      <c r="I30" s="31"/>
      <c r="J30" s="32"/>
      <c r="K30" s="31"/>
      <c r="L30" s="32">
        <f t="shared" si="9"/>
        <v>0</v>
      </c>
      <c r="M30" s="34"/>
      <c r="N30" s="42">
        <f t="shared" si="10"/>
        <v>0</v>
      </c>
      <c r="O30" s="74"/>
      <c r="P30" s="32">
        <f t="shared" si="4"/>
        <v>0</v>
      </c>
      <c r="Q30" s="34"/>
      <c r="R30" s="32">
        <f t="shared" si="5"/>
        <v>0</v>
      </c>
      <c r="S30" s="60"/>
      <c r="T30" s="36">
        <f t="shared" si="6"/>
        <v>0</v>
      </c>
      <c r="U30" s="61"/>
      <c r="V30" s="38">
        <f t="shared" si="7"/>
        <v>0</v>
      </c>
      <c r="W30" s="3"/>
      <c r="X30" s="3"/>
    </row>
    <row r="31" spans="1:24" ht="36" thickBot="1">
      <c r="A31" s="30">
        <f t="shared" si="8"/>
        <v>27</v>
      </c>
      <c r="B31" s="76" t="s">
        <v>63</v>
      </c>
      <c r="C31" s="43">
        <v>23.5</v>
      </c>
      <c r="D31" s="42">
        <f>C31/3*10</f>
        <v>78.333333333333329</v>
      </c>
      <c r="E31" s="41">
        <v>27.1</v>
      </c>
      <c r="F31" s="42"/>
      <c r="G31" s="41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 t="shared" si="9"/>
        <v>0</v>
      </c>
      <c r="M31" s="44"/>
      <c r="N31" s="42">
        <f t="shared" si="10"/>
        <v>0</v>
      </c>
      <c r="O31" s="45"/>
      <c r="P31" s="46">
        <f t="shared" si="4"/>
        <v>0</v>
      </c>
      <c r="Q31" s="44"/>
      <c r="R31" s="46">
        <f t="shared" si="5"/>
        <v>0</v>
      </c>
      <c r="S31" s="44"/>
      <c r="T31" s="42">
        <f t="shared" si="6"/>
        <v>0</v>
      </c>
      <c r="U31" s="47"/>
      <c r="V31" s="48">
        <f t="shared" si="7"/>
        <v>0</v>
      </c>
      <c r="W31" s="3"/>
      <c r="X31" s="3"/>
    </row>
    <row r="32" spans="1:24" ht="36" thickBot="1">
      <c r="A32" s="30">
        <f t="shared" si="8"/>
        <v>28</v>
      </c>
      <c r="B32" s="40" t="s">
        <v>66</v>
      </c>
      <c r="C32" s="43">
        <v>21.5</v>
      </c>
      <c r="D32" s="42">
        <f>C32/3*10</f>
        <v>71.666666666666671</v>
      </c>
      <c r="E32" s="41"/>
      <c r="F32" s="42"/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 t="shared" si="9"/>
        <v>0</v>
      </c>
      <c r="M32" s="44"/>
      <c r="N32" s="42">
        <f t="shared" si="10"/>
        <v>0</v>
      </c>
      <c r="O32" s="45"/>
      <c r="P32" s="46">
        <f t="shared" si="4"/>
        <v>0</v>
      </c>
      <c r="Q32" s="44"/>
      <c r="R32" s="46">
        <f t="shared" si="5"/>
        <v>0</v>
      </c>
      <c r="S32" s="44"/>
      <c r="T32" s="49">
        <f t="shared" si="6"/>
        <v>0</v>
      </c>
      <c r="U32" s="47"/>
      <c r="V32" s="48">
        <f t="shared" si="7"/>
        <v>0</v>
      </c>
      <c r="W32" s="3"/>
      <c r="X32" s="3"/>
    </row>
    <row r="33" spans="1:24" ht="36" thickBot="1">
      <c r="A33" s="30">
        <f t="shared" si="8"/>
        <v>29</v>
      </c>
      <c r="B33" s="289" t="s">
        <v>68</v>
      </c>
      <c r="C33" s="43">
        <v>15</v>
      </c>
      <c r="D33" s="42">
        <f>C33/3*10</f>
        <v>50</v>
      </c>
      <c r="E33" s="41"/>
      <c r="F33" s="42"/>
      <c r="G33" s="44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 t="shared" si="9"/>
        <v>0</v>
      </c>
      <c r="M33" s="44"/>
      <c r="N33" s="42">
        <f t="shared" si="10"/>
        <v>0</v>
      </c>
      <c r="O33" s="75"/>
      <c r="P33" s="46">
        <f t="shared" si="4"/>
        <v>0</v>
      </c>
      <c r="Q33" s="44"/>
      <c r="R33" s="46">
        <f t="shared" si="5"/>
        <v>0</v>
      </c>
      <c r="S33" s="44"/>
      <c r="T33" s="42">
        <f t="shared" si="6"/>
        <v>0</v>
      </c>
      <c r="U33" s="47"/>
      <c r="V33" s="48">
        <f t="shared" si="7"/>
        <v>0</v>
      </c>
      <c r="W33" s="3"/>
      <c r="X33" s="3"/>
    </row>
    <row r="34" spans="1:24" ht="39.75" customHeight="1" thickBot="1">
      <c r="A34" s="30">
        <f t="shared" si="8"/>
        <v>30</v>
      </c>
      <c r="B34" s="505" t="s">
        <v>72</v>
      </c>
      <c r="C34" s="71">
        <v>2.5</v>
      </c>
      <c r="D34" s="51">
        <f>C34/3*10</f>
        <v>8.3333333333333339</v>
      </c>
      <c r="E34" s="54"/>
      <c r="F34" s="51"/>
      <c r="G34" s="54"/>
      <c r="H34" s="51"/>
      <c r="I34" s="54"/>
      <c r="J34" s="51"/>
      <c r="K34" s="54"/>
      <c r="L34" s="51">
        <f t="shared" si="9"/>
        <v>0</v>
      </c>
      <c r="M34" s="55"/>
      <c r="N34" s="51">
        <f t="shared" si="10"/>
        <v>0</v>
      </c>
      <c r="O34" s="63"/>
      <c r="P34" s="46">
        <f t="shared" si="4"/>
        <v>0</v>
      </c>
      <c r="Q34" s="55"/>
      <c r="R34" s="64">
        <f t="shared" si="5"/>
        <v>0</v>
      </c>
      <c r="S34" s="57"/>
      <c r="T34" s="46">
        <f t="shared" si="6"/>
        <v>0</v>
      </c>
      <c r="U34" s="65"/>
      <c r="V34" s="59">
        <f t="shared" si="7"/>
        <v>0</v>
      </c>
      <c r="W34" s="3"/>
      <c r="X34" s="3"/>
    </row>
    <row r="35" spans="1:24" ht="36" thickBot="1">
      <c r="A35" s="30">
        <f t="shared" si="8"/>
        <v>31</v>
      </c>
      <c r="B35" s="500" t="s">
        <v>43</v>
      </c>
      <c r="C35" s="31">
        <v>3.5</v>
      </c>
      <c r="D35" s="32">
        <f>C35/3*10</f>
        <v>11.666666666666668</v>
      </c>
      <c r="E35" s="31">
        <v>34</v>
      </c>
      <c r="F35" s="32"/>
      <c r="G35" s="31"/>
      <c r="H35" s="32">
        <f>IF(G35&gt;0,IF(F35&gt;0,(F35*E$3+G35*10/3)/G$3,G35*10/3*(1-0.1*E$3)),IF(F35&gt;10,F35*0.9,F35))</f>
        <v>0</v>
      </c>
      <c r="I35" s="31"/>
      <c r="J35" s="32">
        <f>IF(I35&gt;0,IF(H35&gt;0,(H35*G$3+I35*10/3)/I$3,I35*10/3*(1-0.1*G$3)),IF(H35&gt;10,H35*0.9,H35))</f>
        <v>0</v>
      </c>
      <c r="K35" s="31"/>
      <c r="L35" s="32">
        <f t="shared" si="9"/>
        <v>0</v>
      </c>
      <c r="M35" s="90"/>
      <c r="N35" s="46">
        <f t="shared" si="10"/>
        <v>0</v>
      </c>
      <c r="O35" s="67"/>
      <c r="P35" s="32">
        <f t="shared" si="4"/>
        <v>0</v>
      </c>
      <c r="Q35" s="60"/>
      <c r="R35" s="46">
        <f t="shared" si="5"/>
        <v>0</v>
      </c>
      <c r="S35" s="34"/>
      <c r="T35" s="36">
        <f t="shared" si="6"/>
        <v>0</v>
      </c>
      <c r="U35" s="37"/>
      <c r="V35" s="38">
        <f t="shared" si="7"/>
        <v>0</v>
      </c>
      <c r="W35" s="3"/>
      <c r="X35" s="3"/>
    </row>
    <row r="36" spans="1:24" ht="36" thickBot="1">
      <c r="A36" s="30">
        <f t="shared" si="8"/>
        <v>32</v>
      </c>
      <c r="B36" s="292" t="s">
        <v>79</v>
      </c>
      <c r="C36" s="41"/>
      <c r="D36" s="42"/>
      <c r="E36" s="41">
        <v>17.5</v>
      </c>
      <c r="F36" s="42"/>
      <c r="G36" s="41"/>
      <c r="H36" s="311"/>
      <c r="I36" s="68"/>
      <c r="J36" s="42"/>
      <c r="K36" s="44"/>
      <c r="L36" s="46">
        <f t="shared" si="9"/>
        <v>0</v>
      </c>
      <c r="M36" s="44"/>
      <c r="N36" s="42">
        <f t="shared" si="10"/>
        <v>0</v>
      </c>
      <c r="O36" s="75"/>
      <c r="P36" s="46">
        <f t="shared" si="4"/>
        <v>0</v>
      </c>
      <c r="Q36" s="44"/>
      <c r="R36" s="46">
        <f t="shared" si="5"/>
        <v>0</v>
      </c>
      <c r="S36" s="44"/>
      <c r="T36" s="42">
        <f t="shared" si="6"/>
        <v>0</v>
      </c>
      <c r="U36" s="47"/>
      <c r="V36" s="48">
        <f t="shared" si="7"/>
        <v>0</v>
      </c>
      <c r="W36" s="3"/>
      <c r="X36" s="3"/>
    </row>
    <row r="37" spans="1:24" ht="36" thickBot="1">
      <c r="A37" s="30">
        <f t="shared" si="8"/>
        <v>33</v>
      </c>
      <c r="B37" s="76" t="s">
        <v>83</v>
      </c>
      <c r="C37" s="41"/>
      <c r="D37" s="42"/>
      <c r="E37" s="508">
        <v>17.5</v>
      </c>
      <c r="F37" s="42"/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312"/>
      <c r="L37" s="46">
        <f t="shared" si="9"/>
        <v>0</v>
      </c>
      <c r="M37" s="68"/>
      <c r="N37" s="42">
        <f t="shared" si="10"/>
        <v>0</v>
      </c>
      <c r="O37" s="45"/>
      <c r="P37" s="46">
        <f t="shared" si="4"/>
        <v>0</v>
      </c>
      <c r="Q37" s="44"/>
      <c r="R37" s="46">
        <f t="shared" si="5"/>
        <v>0</v>
      </c>
      <c r="S37" s="44"/>
      <c r="T37" s="49">
        <f t="shared" si="6"/>
        <v>0</v>
      </c>
      <c r="U37" s="47"/>
      <c r="V37" s="48">
        <f t="shared" si="7"/>
        <v>0</v>
      </c>
      <c r="W37" s="3"/>
      <c r="X37" s="3"/>
    </row>
    <row r="38" spans="1:24" ht="36" thickBot="1">
      <c r="A38" s="30">
        <f t="shared" si="8"/>
        <v>34</v>
      </c>
      <c r="B38" s="76" t="s">
        <v>81</v>
      </c>
      <c r="C38" s="77"/>
      <c r="D38" s="42"/>
      <c r="E38" s="77">
        <v>12.5</v>
      </c>
      <c r="F38" s="42"/>
      <c r="G38" s="41"/>
      <c r="H38" s="42"/>
      <c r="I38" s="41"/>
      <c r="J38" s="42"/>
      <c r="K38" s="41"/>
      <c r="L38" s="46"/>
      <c r="M38" s="44"/>
      <c r="N38" s="42"/>
      <c r="O38" s="45"/>
      <c r="P38" s="46">
        <f t="shared" si="4"/>
        <v>0</v>
      </c>
      <c r="Q38" s="44"/>
      <c r="R38" s="46">
        <f t="shared" si="5"/>
        <v>0</v>
      </c>
      <c r="S38" s="44"/>
      <c r="T38" s="42">
        <f t="shared" si="6"/>
        <v>0</v>
      </c>
      <c r="U38" s="47"/>
      <c r="V38" s="48">
        <f t="shared" si="7"/>
        <v>0</v>
      </c>
      <c r="W38" s="3"/>
      <c r="X38" s="3"/>
    </row>
    <row r="39" spans="1:24" ht="36" thickBot="1">
      <c r="A39" s="30">
        <f t="shared" si="8"/>
        <v>35</v>
      </c>
      <c r="B39" s="504"/>
      <c r="C39" s="54"/>
      <c r="D39" s="51"/>
      <c r="E39" s="54"/>
      <c r="F39" s="51"/>
      <c r="G39" s="54"/>
      <c r="H39" s="51">
        <f>IF(G39&gt;0,IF(F39&gt;0,(F39*E$3+G39*10/3)/G$3,G39*10/3*(1-0.1*E$3)),IF(F39&gt;10,F39*0.9,F39))</f>
        <v>0</v>
      </c>
      <c r="I39" s="54"/>
      <c r="J39" s="51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50"/>
      <c r="N39" s="53">
        <f>IF(M39&gt;0,IF(L39&gt;0,(L39*K$3+M39*10/3)/M$3,M39*10/3*(1-0.1*K$3)),IF(L39&gt;10,L39*0.9,L39))</f>
        <v>0</v>
      </c>
      <c r="O39" s="56"/>
      <c r="P39" s="46">
        <f t="shared" si="4"/>
        <v>0</v>
      </c>
      <c r="Q39" s="57"/>
      <c r="R39" s="49">
        <f t="shared" si="5"/>
        <v>0</v>
      </c>
      <c r="S39" s="55"/>
      <c r="T39" s="46">
        <f t="shared" si="6"/>
        <v>0</v>
      </c>
      <c r="U39" s="58"/>
      <c r="V39" s="59">
        <f t="shared" si="7"/>
        <v>0</v>
      </c>
      <c r="W39" s="3"/>
      <c r="X39" s="3"/>
    </row>
    <row r="40" spans="1:24" ht="36" thickBot="1">
      <c r="A40" s="30">
        <f t="shared" si="8"/>
        <v>36</v>
      </c>
      <c r="B40" s="100"/>
      <c r="C40" s="31"/>
      <c r="D40" s="32"/>
      <c r="E40" s="31"/>
      <c r="F40" s="32"/>
      <c r="G40" s="34"/>
      <c r="H40" s="32"/>
      <c r="I40" s="31"/>
      <c r="J40" s="32"/>
      <c r="K40" s="31"/>
      <c r="L40" s="32"/>
      <c r="M40" s="34"/>
      <c r="N40" s="32"/>
      <c r="O40" s="86"/>
      <c r="P40" s="32">
        <f t="shared" si="4"/>
        <v>0</v>
      </c>
      <c r="Q40" s="34"/>
      <c r="R40" s="32">
        <f t="shared" si="5"/>
        <v>0</v>
      </c>
      <c r="S40" s="34"/>
      <c r="T40" s="36">
        <f t="shared" si="6"/>
        <v>0</v>
      </c>
      <c r="U40" s="37"/>
      <c r="V40" s="38">
        <f t="shared" si="7"/>
        <v>0</v>
      </c>
      <c r="W40" s="3"/>
      <c r="X40" s="3"/>
    </row>
    <row r="41" spans="1:24" ht="36" thickBot="1">
      <c r="A41" s="30">
        <f t="shared" si="8"/>
        <v>37</v>
      </c>
      <c r="B41" s="503"/>
      <c r="C41" s="41"/>
      <c r="D41" s="42"/>
      <c r="E41" s="41"/>
      <c r="F41" s="42"/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42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6"/>
        <v>0</v>
      </c>
      <c r="U41" s="47"/>
      <c r="V41" s="48">
        <f t="shared" si="7"/>
        <v>0</v>
      </c>
      <c r="W41" s="3"/>
      <c r="X41" s="3"/>
    </row>
    <row r="42" spans="1:24" ht="36" thickBot="1">
      <c r="A42" s="30">
        <f t="shared" si="8"/>
        <v>38</v>
      </c>
      <c r="B42" s="40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 t="shared" si="4"/>
        <v>0</v>
      </c>
      <c r="Q42" s="44"/>
      <c r="R42" s="46">
        <f t="shared" si="5"/>
        <v>0</v>
      </c>
      <c r="S42" s="41"/>
      <c r="T42" s="49">
        <f t="shared" si="6"/>
        <v>0</v>
      </c>
      <c r="U42" s="47"/>
      <c r="V42" s="48">
        <f t="shared" si="7"/>
        <v>0</v>
      </c>
      <c r="W42" s="3"/>
      <c r="X42" s="3"/>
    </row>
    <row r="43" spans="1:24" ht="36" thickBot="1">
      <c r="A43" s="30">
        <f t="shared" si="8"/>
        <v>39</v>
      </c>
      <c r="B43" s="40"/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4"/>
      <c r="N43" s="42">
        <f>IF(M43&gt;0,IF(L43&gt;0,(L43*K$3+M43*10/3)/M$3,M43*10/3*(1-0.1*K$3)),IF(L43&gt;10,L43*0.9,L43))</f>
        <v>0</v>
      </c>
      <c r="O43" s="44"/>
      <c r="P43" s="46">
        <f t="shared" si="4"/>
        <v>0</v>
      </c>
      <c r="Q43" s="44"/>
      <c r="R43" s="46">
        <f t="shared" si="5"/>
        <v>0</v>
      </c>
      <c r="S43" s="44"/>
      <c r="T43" s="42">
        <f t="shared" si="6"/>
        <v>0</v>
      </c>
      <c r="U43" s="47"/>
      <c r="V43" s="48">
        <f t="shared" si="7"/>
        <v>0</v>
      </c>
      <c r="W43" s="3"/>
      <c r="X43" s="3"/>
    </row>
    <row r="44" spans="1:24" ht="36" thickBot="1">
      <c r="A44" s="30">
        <f t="shared" si="8"/>
        <v>40</v>
      </c>
      <c r="B44" s="108"/>
      <c r="C44" s="54"/>
      <c r="D44" s="51"/>
      <c r="E44" s="54"/>
      <c r="F44" s="51"/>
      <c r="G44" s="54"/>
      <c r="H44" s="51"/>
      <c r="I44" s="54"/>
      <c r="J44" s="51"/>
      <c r="K44" s="54"/>
      <c r="L44" s="51"/>
      <c r="M44" s="54"/>
      <c r="N44" s="51"/>
      <c r="O44" s="99"/>
      <c r="P44" s="64">
        <f t="shared" si="4"/>
        <v>0</v>
      </c>
      <c r="Q44" s="55"/>
      <c r="R44" s="64">
        <f t="shared" si="5"/>
        <v>0</v>
      </c>
      <c r="S44" s="55"/>
      <c r="T44" s="64">
        <f t="shared" si="6"/>
        <v>0</v>
      </c>
      <c r="U44" s="58"/>
      <c r="V44" s="59">
        <f t="shared" si="7"/>
        <v>0</v>
      </c>
      <c r="W44" s="3"/>
      <c r="X44" s="3"/>
    </row>
    <row r="45" spans="1:24" s="82" customFormat="1" ht="36" thickBot="1">
      <c r="A45" s="30">
        <f t="shared" si="8"/>
        <v>41</v>
      </c>
      <c r="B45" s="100"/>
      <c r="C45" s="69"/>
      <c r="D45" s="32"/>
      <c r="E45" s="31"/>
      <c r="F45" s="32"/>
      <c r="G45" s="31"/>
      <c r="H45" s="32"/>
      <c r="I45" s="31"/>
      <c r="J45" s="32"/>
      <c r="K45" s="31"/>
      <c r="L45" s="32"/>
      <c r="M45" s="90"/>
      <c r="N45" s="46"/>
      <c r="O45" s="67"/>
      <c r="P45" s="32">
        <f t="shared" si="4"/>
        <v>0</v>
      </c>
      <c r="Q45" s="60"/>
      <c r="R45" s="46">
        <f t="shared" si="5"/>
        <v>0</v>
      </c>
      <c r="S45" s="34"/>
      <c r="T45" s="36">
        <f t="shared" si="6"/>
        <v>0</v>
      </c>
      <c r="U45" s="37"/>
      <c r="V45" s="38">
        <f t="shared" si="7"/>
        <v>0</v>
      </c>
    </row>
    <row r="46" spans="1:24" s="82" customFormat="1" ht="36" thickBot="1">
      <c r="A46" s="83">
        <f t="shared" ref="A46:A50" si="11">A45+1</f>
        <v>42</v>
      </c>
      <c r="B46" s="292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6"/>
        <v>0</v>
      </c>
      <c r="U46" s="47"/>
      <c r="V46" s="48">
        <f t="shared" si="7"/>
        <v>0</v>
      </c>
    </row>
    <row r="47" spans="1:24" s="82" customFormat="1" ht="36" thickBot="1">
      <c r="A47" s="83">
        <f t="shared" si="11"/>
        <v>43</v>
      </c>
      <c r="B47" s="293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6"/>
        <v>0</v>
      </c>
      <c r="U47" s="47"/>
      <c r="V47" s="48">
        <f t="shared" si="7"/>
        <v>0</v>
      </c>
    </row>
    <row r="48" spans="1:24" s="82" customFormat="1" ht="35.25">
      <c r="A48" s="83">
        <f t="shared" si="11"/>
        <v>44</v>
      </c>
      <c r="B48" s="289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8"/>
      <c r="N48" s="42"/>
      <c r="O48" s="45"/>
      <c r="P48" s="46"/>
      <c r="Q48" s="44"/>
      <c r="R48" s="46"/>
      <c r="S48" s="44"/>
      <c r="T48" s="42">
        <f t="shared" si="6"/>
        <v>0</v>
      </c>
      <c r="U48" s="47"/>
      <c r="V48" s="48">
        <f t="shared" si="7"/>
        <v>0</v>
      </c>
    </row>
    <row r="49" spans="1:24" s="82" customFormat="1" ht="36" hidden="1" thickBot="1">
      <c r="A49" s="84">
        <f t="shared" si="11"/>
        <v>45</v>
      </c>
      <c r="B49" s="299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4"/>
      <c r="P49" s="46"/>
      <c r="Q49" s="57"/>
      <c r="R49" s="49"/>
      <c r="S49" s="55"/>
      <c r="T49" s="46">
        <f t="shared" ref="T49:T59" si="12">IF(S49&gt;0,IF(R49&gt;0,(R49*Q$3+S49*10/3)/S$3,S49*10/3*(1-0.1*Q$3)),IF(R49&gt;10,R49*0.9,R49))</f>
        <v>0</v>
      </c>
      <c r="U49" s="58"/>
      <c r="V49" s="59">
        <f t="shared" ref="V49:V59" si="13">IF(U49&gt;0,IF(T49&gt;0,(T49*S$3+U49*10/3)/U$3,U49*10/3*(1-0.1*S$3)),IF(T49&gt;10,T49*0.9,T49))</f>
        <v>0</v>
      </c>
    </row>
    <row r="50" spans="1:24" s="87" customFormat="1" ht="35.25" hidden="1">
      <c r="A50" s="30">
        <f t="shared" si="11"/>
        <v>46</v>
      </c>
      <c r="B50" s="298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12"/>
        <v>0</v>
      </c>
      <c r="U50" s="61"/>
      <c r="V50" s="38">
        <f t="shared" si="13"/>
        <v>0</v>
      </c>
    </row>
    <row r="51" spans="1:24" s="87" customFormat="1" ht="35.25" hidden="1">
      <c r="A51" s="39">
        <v>45</v>
      </c>
      <c r="B51" s="293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2"/>
        <v>0</v>
      </c>
      <c r="U51" s="47"/>
      <c r="V51" s="48">
        <f t="shared" si="13"/>
        <v>0</v>
      </c>
    </row>
    <row r="52" spans="1:24" s="87" customFormat="1" ht="35.25" hidden="1">
      <c r="A52" s="39">
        <f t="shared" ref="A52:A58" si="14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2"/>
        <v>0</v>
      </c>
      <c r="U52" s="47"/>
      <c r="V52" s="48">
        <f t="shared" si="13"/>
        <v>0</v>
      </c>
    </row>
    <row r="53" spans="1:24" s="87" customFormat="1" ht="35.25" hidden="1">
      <c r="A53" s="39">
        <f t="shared" si="14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2"/>
        <v>0</v>
      </c>
      <c r="U53" s="47"/>
      <c r="V53" s="48">
        <f t="shared" si="13"/>
        <v>0</v>
      </c>
    </row>
    <row r="54" spans="1:24" s="87" customFormat="1" ht="36" hidden="1" thickBot="1">
      <c r="A54" s="70">
        <f t="shared" si="14"/>
        <v>48</v>
      </c>
      <c r="B54" s="29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12"/>
        <v>0</v>
      </c>
      <c r="U54" s="65"/>
      <c r="V54" s="59">
        <f t="shared" si="13"/>
        <v>0</v>
      </c>
    </row>
    <row r="55" spans="1:24" ht="35.25" hidden="1">
      <c r="A55" s="30">
        <f t="shared" si="14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2"/>
        <v>0</v>
      </c>
      <c r="U55" s="37"/>
      <c r="V55" s="38">
        <f t="shared" si="13"/>
        <v>0</v>
      </c>
      <c r="W55" s="3"/>
      <c r="X55" s="3"/>
    </row>
    <row r="56" spans="1:24" ht="35.25" hidden="1">
      <c r="A56" s="39">
        <f t="shared" si="1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2"/>
        <v>0</v>
      </c>
      <c r="U56" s="47"/>
      <c r="V56" s="48">
        <f t="shared" si="13"/>
        <v>0</v>
      </c>
      <c r="W56" s="3"/>
      <c r="X56" s="3"/>
    </row>
    <row r="57" spans="1:24" ht="35.25" hidden="1">
      <c r="A57" s="39">
        <f t="shared" si="14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2"/>
        <v>0</v>
      </c>
      <c r="U57" s="47"/>
      <c r="V57" s="48">
        <f t="shared" si="13"/>
        <v>0</v>
      </c>
      <c r="W57" s="3"/>
      <c r="X57" s="3"/>
    </row>
    <row r="58" spans="1:24" ht="35.25" hidden="1">
      <c r="A58" s="39">
        <f t="shared" si="14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2"/>
        <v>0</v>
      </c>
      <c r="U58" s="47"/>
      <c r="V58" s="48">
        <f t="shared" si="13"/>
        <v>0</v>
      </c>
      <c r="W58" s="3"/>
      <c r="X58" s="3"/>
    </row>
    <row r="59" spans="1:24" ht="36" hidden="1" thickBot="1">
      <c r="A59" s="70">
        <f t="shared" ref="A59" si="15"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2"/>
        <v>0</v>
      </c>
      <c r="U59" s="65"/>
      <c r="V59" s="93">
        <f t="shared" si="13"/>
        <v>0</v>
      </c>
      <c r="W59" s="3"/>
      <c r="X59" s="3"/>
    </row>
    <row r="60" spans="1:24" s="87" customFormat="1" ht="35.25" hidden="1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ref="T60:T64" si="16">IF(S60&gt;0,IF(R60&gt;0,(R60*Q$3+S60*10/3)/S$3,S60*10/3*(1-0.1*Q$3)),IF(R60&gt;10,R60*0.9,R60))</f>
        <v>0</v>
      </c>
      <c r="U60" s="86"/>
      <c r="V60" s="38">
        <f t="shared" ref="V60:V68" si="17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16"/>
        <v>0</v>
      </c>
      <c r="U61" s="68"/>
      <c r="V61" s="48">
        <f t="shared" si="17"/>
        <v>0</v>
      </c>
    </row>
    <row r="62" spans="1:24" s="87" customFormat="1" ht="35.25" hidden="1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16"/>
        <v>0</v>
      </c>
      <c r="U62" s="68"/>
      <c r="V62" s="48">
        <f t="shared" si="17"/>
        <v>0</v>
      </c>
    </row>
    <row r="63" spans="1:24" s="87" customFormat="1" ht="35.25" hidden="1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16"/>
        <v>0</v>
      </c>
      <c r="U63" s="68"/>
      <c r="V63" s="48">
        <f t="shared" si="17"/>
        <v>0</v>
      </c>
    </row>
    <row r="64" spans="1:24" s="87" customFormat="1" ht="36" hidden="1" thickBot="1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 t="shared" si="16"/>
        <v>0</v>
      </c>
      <c r="U64" s="78"/>
      <c r="V64" s="93">
        <f t="shared" si="17"/>
        <v>0</v>
      </c>
    </row>
    <row r="65" spans="1:24" ht="37.5" hidden="1" customHeight="1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17"/>
        <v>0</v>
      </c>
      <c r="W65" s="3"/>
      <c r="X65" s="3"/>
    </row>
    <row r="66" spans="1:24" ht="35.25" hidden="1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17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17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17"/>
        <v>0</v>
      </c>
      <c r="W68" s="3"/>
      <c r="X68" s="3"/>
    </row>
    <row r="69" spans="1:24" ht="36" hidden="1" thickBot="1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>
      <c r="B81" s="125"/>
    </row>
    <row r="82" spans="2:2">
      <c r="B82" s="125"/>
    </row>
    <row r="87" spans="2:2">
      <c r="B87" s="126"/>
    </row>
    <row r="88" spans="2:2">
      <c r="B88" s="126"/>
    </row>
  </sheetData>
  <sortState ref="B5:F47">
    <sortCondition descending="1" ref="F5:F4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M3" workbookViewId="0">
      <selection activeCell="D25" sqref="D25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6" ht="15.75" thickBot="1">
      <c r="A2" s="217" t="s">
        <v>38</v>
      </c>
      <c r="B2" s="433" t="s">
        <v>30</v>
      </c>
      <c r="C2" s="434"/>
      <c r="D2" s="166"/>
      <c r="E2" s="223" t="s">
        <v>37</v>
      </c>
      <c r="F2" s="433" t="s">
        <v>30</v>
      </c>
      <c r="G2" s="434"/>
      <c r="H2" s="165"/>
      <c r="I2" s="223" t="s">
        <v>36</v>
      </c>
      <c r="J2" s="433" t="s">
        <v>30</v>
      </c>
      <c r="K2" s="434"/>
      <c r="L2" s="165"/>
      <c r="M2" s="223" t="s">
        <v>35</v>
      </c>
      <c r="N2" s="433" t="s">
        <v>30</v>
      </c>
      <c r="O2" s="434"/>
      <c r="P2" s="165"/>
      <c r="Q2" s="223" t="s">
        <v>34</v>
      </c>
      <c r="R2" s="433" t="s">
        <v>30</v>
      </c>
      <c r="S2" s="434"/>
      <c r="T2" s="165"/>
      <c r="U2" s="217" t="s">
        <v>39</v>
      </c>
      <c r="V2" s="433" t="s">
        <v>30</v>
      </c>
      <c r="W2" s="434"/>
      <c r="X2" s="165"/>
      <c r="Y2" s="226" t="s">
        <v>40</v>
      </c>
      <c r="Z2" s="433" t="s">
        <v>30</v>
      </c>
      <c r="AA2" s="434"/>
      <c r="AC2" s="226" t="s">
        <v>40</v>
      </c>
      <c r="AD2" s="433" t="s">
        <v>30</v>
      </c>
      <c r="AE2" s="434"/>
      <c r="AG2" s="432" t="s">
        <v>73</v>
      </c>
      <c r="AH2" s="432"/>
      <c r="AI2" s="432"/>
      <c r="AJ2" s="432"/>
    </row>
    <row r="3" spans="1:36" ht="15.75" customHeight="1" thickBot="1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  <c r="AG3" s="406"/>
      <c r="AH3" s="407" t="s">
        <v>74</v>
      </c>
      <c r="AI3" s="407" t="s">
        <v>75</v>
      </c>
      <c r="AJ3" s="408" t="s">
        <v>76</v>
      </c>
    </row>
    <row r="4" spans="1:36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  <c r="AG4" s="409">
        <v>1</v>
      </c>
      <c r="AH4" s="410">
        <v>17</v>
      </c>
      <c r="AI4" s="410">
        <v>11.5</v>
      </c>
      <c r="AJ4" s="411">
        <v>6.5</v>
      </c>
    </row>
    <row r="5" spans="1:36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  <c r="AG5" s="412">
        <v>2</v>
      </c>
      <c r="AH5" s="413">
        <v>16</v>
      </c>
      <c r="AI5" s="413">
        <v>10.5</v>
      </c>
      <c r="AJ5" s="414">
        <v>5.5</v>
      </c>
    </row>
    <row r="6" spans="1:36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  <c r="AG6" s="412">
        <v>3</v>
      </c>
      <c r="AH6" s="413">
        <v>15</v>
      </c>
      <c r="AI6" s="413">
        <v>9.5</v>
      </c>
      <c r="AJ6" s="414">
        <v>4.5</v>
      </c>
    </row>
    <row r="7" spans="1:36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  <c r="AG7" s="412">
        <v>4</v>
      </c>
      <c r="AH7" s="413">
        <v>14</v>
      </c>
      <c r="AI7" s="413">
        <v>8.5</v>
      </c>
      <c r="AJ7" s="414">
        <v>3.5</v>
      </c>
    </row>
    <row r="8" spans="1:36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  <c r="AG8" s="412">
        <v>5</v>
      </c>
      <c r="AH8" s="413">
        <v>13</v>
      </c>
      <c r="AI8" s="413">
        <v>7.5</v>
      </c>
      <c r="AJ8" s="414">
        <v>2.5</v>
      </c>
    </row>
    <row r="9" spans="1:36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  <c r="AG9" s="412">
        <v>6</v>
      </c>
      <c r="AH9" s="413">
        <v>12.5</v>
      </c>
      <c r="AI9" s="413">
        <v>7</v>
      </c>
      <c r="AJ9" s="414">
        <v>2</v>
      </c>
    </row>
    <row r="10" spans="1:36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  <c r="AG10" s="412">
        <v>7</v>
      </c>
      <c r="AH10" s="413">
        <v>12</v>
      </c>
      <c r="AI10" s="413">
        <v>6.5</v>
      </c>
      <c r="AJ10" s="414">
        <v>1.5</v>
      </c>
    </row>
    <row r="11" spans="1:36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  <c r="AG11" s="412">
        <v>8</v>
      </c>
      <c r="AH11" s="413">
        <v>11.5</v>
      </c>
      <c r="AI11" s="413">
        <v>6</v>
      </c>
      <c r="AJ11" s="414">
        <v>1</v>
      </c>
    </row>
    <row r="12" spans="1:36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  <c r="AG12" s="412">
        <v>9</v>
      </c>
      <c r="AH12" s="413">
        <v>11</v>
      </c>
      <c r="AI12" s="413">
        <v>5.5</v>
      </c>
      <c r="AJ12" s="414">
        <v>0.5</v>
      </c>
    </row>
    <row r="13" spans="1:36" ht="15.75" thickBot="1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  <c r="AG13" s="415">
        <v>10</v>
      </c>
      <c r="AH13" s="416">
        <v>10.5</v>
      </c>
      <c r="AI13" s="416"/>
      <c r="AJ13" s="417"/>
    </row>
    <row r="14" spans="1:36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6" ht="15.75" thickBot="1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6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8" ht="15.75" thickBot="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8" ht="15.75" thickBot="1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8" ht="15.75" thickBot="1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435"/>
      <c r="P19" s="437" t="s">
        <v>16</v>
      </c>
      <c r="Q19" s="438"/>
      <c r="R19" s="438"/>
      <c r="S19" s="438"/>
      <c r="T19" s="438"/>
      <c r="U19" s="438"/>
      <c r="V19" s="438"/>
      <c r="W19" s="438"/>
      <c r="X19" s="438"/>
      <c r="Y19" s="438"/>
      <c r="Z19" s="439"/>
      <c r="AA19" s="164" t="s">
        <v>15</v>
      </c>
      <c r="AB19" s="418" t="s">
        <v>77</v>
      </c>
    </row>
    <row r="20" spans="1:28" ht="15.75" thickBot="1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436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  <c r="AB20" s="419"/>
    </row>
    <row r="21" spans="1:28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  <c r="AB21" s="420">
        <v>0.5</v>
      </c>
    </row>
    <row r="22" spans="1:28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  <c r="AB22" s="421">
        <v>1</v>
      </c>
    </row>
    <row r="23" spans="1:28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  <c r="AB23" s="421">
        <v>1.5</v>
      </c>
    </row>
    <row r="24" spans="1:28">
      <c r="A24" s="178">
        <v>5</v>
      </c>
      <c r="B24" s="179">
        <v>5.9</v>
      </c>
      <c r="C24" s="180">
        <v>5.5</v>
      </c>
      <c r="D24" s="180">
        <f>D23+H20</f>
        <v>5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  <c r="AB24" s="421">
        <v>2</v>
      </c>
    </row>
    <row r="25" spans="1:28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  <c r="AB25" s="421">
        <v>2.5</v>
      </c>
    </row>
    <row r="26" spans="1:28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  <c r="AB26" s="421">
        <v>3</v>
      </c>
    </row>
    <row r="27" spans="1:28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  <c r="AB27" s="421">
        <v>3.5</v>
      </c>
    </row>
    <row r="28" spans="1:28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  <c r="AB28" s="421">
        <v>4</v>
      </c>
    </row>
    <row r="29" spans="1:28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  <c r="AB29" s="421">
        <v>4.5</v>
      </c>
    </row>
    <row r="30" spans="1:28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  <c r="AB30" s="421">
        <v>5</v>
      </c>
    </row>
    <row r="31" spans="1:28" ht="15.75" thickBot="1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  <c r="AB31" s="422">
        <v>5.5</v>
      </c>
    </row>
    <row r="32" spans="1:28">
      <c r="O32">
        <f>O31+Z21</f>
        <v>12.9</v>
      </c>
    </row>
    <row r="34" spans="5: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topLeftCell="A19" zoomScale="80" zoomScaleNormal="80" workbookViewId="0">
      <selection activeCell="Z33" sqref="Z6:Z33"/>
    </sheetView>
  </sheetViews>
  <sheetFormatPr defaultRowHeight="15"/>
  <cols>
    <col min="1" max="1" width="8.7109375" style="330" customWidth="1"/>
    <col min="2" max="2" width="51.42578125" style="330" customWidth="1"/>
    <col min="3" max="25" width="6.42578125" style="330" customWidth="1"/>
    <col min="26" max="26" width="11" style="330" customWidth="1"/>
    <col min="27" max="1032" width="8.7109375" style="330" customWidth="1"/>
    <col min="1033" max="16384" width="9.140625" style="330"/>
  </cols>
  <sheetData>
    <row r="1" spans="1:26" ht="15.75" thickBot="1">
      <c r="A1" s="452" t="s">
        <v>78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</row>
    <row r="2" spans="1:26" ht="15.75" thickBo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</row>
    <row r="3" spans="1:26" ht="15" customHeight="1" thickBot="1">
      <c r="A3" s="453" t="s">
        <v>21</v>
      </c>
      <c r="B3" s="454" t="s">
        <v>22</v>
      </c>
      <c r="C3" s="331"/>
      <c r="D3" s="454">
        <v>1</v>
      </c>
      <c r="E3" s="454"/>
      <c r="F3" s="454"/>
      <c r="G3" s="456">
        <v>2</v>
      </c>
      <c r="H3" s="457"/>
      <c r="I3" s="458"/>
      <c r="J3" s="455">
        <v>3</v>
      </c>
      <c r="K3" s="455"/>
      <c r="L3" s="455"/>
      <c r="M3" s="459" t="s">
        <v>2</v>
      </c>
      <c r="N3" s="459"/>
      <c r="O3" s="459"/>
      <c r="P3" s="459"/>
      <c r="Q3" s="459"/>
      <c r="R3" s="459"/>
      <c r="S3" s="459"/>
      <c r="T3" s="459"/>
      <c r="U3" s="459"/>
      <c r="V3" s="459"/>
      <c r="W3" s="459"/>
      <c r="X3" s="459"/>
      <c r="Y3" s="459"/>
      <c r="Z3" s="460" t="s">
        <v>23</v>
      </c>
    </row>
    <row r="4" spans="1:26" ht="15" customHeight="1" thickBot="1">
      <c r="A4" s="453"/>
      <c r="B4" s="454"/>
      <c r="C4" s="461" t="s">
        <v>24</v>
      </c>
      <c r="D4" s="463" t="s">
        <v>30</v>
      </c>
      <c r="E4" s="446" t="s">
        <v>32</v>
      </c>
      <c r="F4" s="448" t="s">
        <v>33</v>
      </c>
      <c r="G4" s="450" t="s">
        <v>30</v>
      </c>
      <c r="H4" s="440" t="s">
        <v>32</v>
      </c>
      <c r="I4" s="442" t="s">
        <v>33</v>
      </c>
      <c r="J4" s="450" t="s">
        <v>30</v>
      </c>
      <c r="K4" s="440" t="s">
        <v>32</v>
      </c>
      <c r="L4" s="442" t="s">
        <v>33</v>
      </c>
      <c r="M4" s="444" t="s">
        <v>31</v>
      </c>
      <c r="N4" s="445">
        <v>1</v>
      </c>
      <c r="O4" s="445"/>
      <c r="P4" s="445"/>
      <c r="Q4" s="445"/>
      <c r="R4" s="332"/>
      <c r="S4" s="332"/>
      <c r="T4" s="332"/>
      <c r="U4" s="332"/>
      <c r="V4" s="445">
        <v>2</v>
      </c>
      <c r="W4" s="445"/>
      <c r="X4" s="445"/>
      <c r="Y4" s="445"/>
      <c r="Z4" s="460"/>
    </row>
    <row r="5" spans="1:26" ht="42" customHeight="1" thickBot="1">
      <c r="A5" s="453"/>
      <c r="B5" s="455"/>
      <c r="C5" s="462"/>
      <c r="D5" s="464"/>
      <c r="E5" s="447"/>
      <c r="F5" s="449"/>
      <c r="G5" s="451"/>
      <c r="H5" s="441"/>
      <c r="I5" s="443"/>
      <c r="J5" s="451"/>
      <c r="K5" s="441"/>
      <c r="L5" s="443"/>
      <c r="M5" s="444"/>
      <c r="N5" s="333" t="s">
        <v>26</v>
      </c>
      <c r="O5" s="334" t="s">
        <v>27</v>
      </c>
      <c r="P5" s="334" t="s">
        <v>28</v>
      </c>
      <c r="Q5" s="335" t="s">
        <v>29</v>
      </c>
      <c r="R5" s="424" t="s">
        <v>26</v>
      </c>
      <c r="S5" s="425" t="s">
        <v>27</v>
      </c>
      <c r="T5" s="425" t="s">
        <v>28</v>
      </c>
      <c r="U5" s="426" t="s">
        <v>29</v>
      </c>
      <c r="V5" s="336" t="s">
        <v>26</v>
      </c>
      <c r="W5" s="334" t="s">
        <v>27</v>
      </c>
      <c r="X5" s="334" t="s">
        <v>28</v>
      </c>
      <c r="Y5" s="337" t="s">
        <v>29</v>
      </c>
      <c r="Z5" s="460"/>
    </row>
    <row r="6" spans="1:26" ht="16.5" thickBot="1">
      <c r="A6" s="338">
        <f ca="1">RANK(Z6,Z$6:OFFSET(Z$6,0,0,COUNTA(B$6:B$34)))</f>
        <v>1</v>
      </c>
      <c r="B6" s="339" t="s">
        <v>50</v>
      </c>
      <c r="C6" s="310">
        <v>2.5</v>
      </c>
      <c r="D6" s="340">
        <v>1</v>
      </c>
      <c r="E6" s="341">
        <v>10</v>
      </c>
      <c r="F6" s="342">
        <v>8</v>
      </c>
      <c r="G6" s="341">
        <v>2</v>
      </c>
      <c r="H6" s="341">
        <v>9</v>
      </c>
      <c r="I6" s="341">
        <v>2</v>
      </c>
      <c r="J6" s="340">
        <v>1</v>
      </c>
      <c r="K6" s="343">
        <v>7</v>
      </c>
      <c r="L6" s="344">
        <v>3</v>
      </c>
      <c r="M6" s="345">
        <v>2.5</v>
      </c>
      <c r="N6" s="346">
        <v>11.5</v>
      </c>
      <c r="O6" s="347">
        <f ca="1">IF(F6&lt;E6,OFFSET(IF(OR($C$34=11,$C$34=12),Очки!$B$17,Очки!$O$18),2+E6-F6,IF(D6=2,12,13-E6)),0)</f>
        <v>2.5</v>
      </c>
      <c r="P6" s="347"/>
      <c r="Q6" s="348"/>
      <c r="R6" s="423">
        <v>10.5</v>
      </c>
      <c r="S6" s="349">
        <f ca="1">IF(I6&lt;H6,OFFSET(IF(OR($C$34=11,$C$34=12),Очки!$B$17,Очки!$O$18),2+H6-I6,IF(G6=2,12,13-H6)),0)</f>
        <v>4.9000000000000004</v>
      </c>
      <c r="T6" s="349">
        <v>1</v>
      </c>
      <c r="U6" s="350"/>
      <c r="V6" s="351">
        <v>15</v>
      </c>
      <c r="W6" s="347">
        <f ca="1">IF(L6&lt;K6,OFFSET(IF(OR($C$34=11,$C$34=12),Очки!$B$17,Очки!$O$18),2+K6-L6,IF(J6=2,12,13-K6)),0)</f>
        <v>3.8</v>
      </c>
      <c r="X6" s="347">
        <v>2.5</v>
      </c>
      <c r="Y6" s="352"/>
      <c r="Z6" s="353">
        <f t="shared" ref="Z6:Z34" ca="1" si="0">SUM(M6:Y6)</f>
        <v>54.199999999999996</v>
      </c>
    </row>
    <row r="7" spans="1:26" ht="16.5" thickBot="1">
      <c r="A7" s="338">
        <f ca="1">RANK(Z7,Z$6:OFFSET(Z$6,0,0,COUNTA(B$6:B$34)))</f>
        <v>2</v>
      </c>
      <c r="B7" s="354" t="s">
        <v>51</v>
      </c>
      <c r="C7" s="228">
        <v>7.5</v>
      </c>
      <c r="D7" s="355">
        <v>2</v>
      </c>
      <c r="E7" s="356">
        <v>9</v>
      </c>
      <c r="F7" s="357">
        <v>3</v>
      </c>
      <c r="G7" s="356">
        <v>1</v>
      </c>
      <c r="H7" s="356">
        <v>8</v>
      </c>
      <c r="I7" s="356">
        <v>7</v>
      </c>
      <c r="J7" s="355">
        <v>1</v>
      </c>
      <c r="K7" s="358">
        <v>10</v>
      </c>
      <c r="L7" s="359">
        <v>6</v>
      </c>
      <c r="M7" s="360"/>
      <c r="N7" s="361">
        <v>9.5</v>
      </c>
      <c r="O7" s="347">
        <f ca="1">IF(F7&lt;E7,OFFSET(IF(OR($C$34=11,$C$34=12),Очки!$B$17,Очки!$O$18),2+E7-F7,IF(D7=2,12,13-E7)),0)</f>
        <v>4.2</v>
      </c>
      <c r="P7" s="362">
        <v>1.5</v>
      </c>
      <c r="Q7" s="363"/>
      <c r="R7" s="346">
        <v>12</v>
      </c>
      <c r="S7" s="347">
        <f ca="1">IF(I7&lt;H7,OFFSET(IF(OR($C$34=11,$C$34=12),Очки!$B$17,Очки!$O$18),2+H7-I7,IF(G7=2,12,13-H7)),0)</f>
        <v>1.2</v>
      </c>
      <c r="T7" s="362">
        <v>2.5</v>
      </c>
      <c r="U7" s="364"/>
      <c r="V7" s="365">
        <v>12.5</v>
      </c>
      <c r="W7" s="347">
        <f ca="1">IF(L7&lt;K7,OFFSET(IF(OR($C$34=11,$C$34=12),Очки!$B$17,Очки!$O$18),2+K7-L7,IF(J7=2,12,13-K7)),0)</f>
        <v>4.8000000000000007</v>
      </c>
      <c r="X7" s="362">
        <v>2</v>
      </c>
      <c r="Y7" s="364"/>
      <c r="Z7" s="353">
        <f t="shared" ca="1" si="0"/>
        <v>50.2</v>
      </c>
    </row>
    <row r="8" spans="1:26" ht="16.5" thickBot="1">
      <c r="A8" s="338">
        <f ca="1">RANK(Z8,Z$6:OFFSET(Z$6,0,0,COUNTA(B$6:B$34)))</f>
        <v>3</v>
      </c>
      <c r="B8" s="354" t="s">
        <v>52</v>
      </c>
      <c r="C8" s="228">
        <v>10</v>
      </c>
      <c r="D8" s="355">
        <v>1</v>
      </c>
      <c r="E8" s="356">
        <v>2</v>
      </c>
      <c r="F8" s="357">
        <v>2</v>
      </c>
      <c r="G8" s="356">
        <v>1</v>
      </c>
      <c r="H8" s="356">
        <v>2</v>
      </c>
      <c r="I8" s="356">
        <v>2</v>
      </c>
      <c r="J8" s="355">
        <v>1</v>
      </c>
      <c r="K8" s="358">
        <v>2</v>
      </c>
      <c r="L8" s="359">
        <v>2</v>
      </c>
      <c r="M8" s="360"/>
      <c r="N8" s="361">
        <v>16</v>
      </c>
      <c r="O8" s="347">
        <f ca="1">IF(F8&lt;E8,OFFSET(IF(OR($C$34=11,$C$34=12),Очки!$B$17,Очки!$O$18),2+E8-F8,IF(D8=2,12,13-E8)),0)</f>
        <v>0</v>
      </c>
      <c r="P8" s="362"/>
      <c r="Q8" s="363"/>
      <c r="R8" s="346">
        <v>16</v>
      </c>
      <c r="S8" s="347">
        <f ca="1">IF(I8&lt;H8,OFFSET(IF(OR($C$34=11,$C$34=12),Очки!$B$17,Очки!$O$18),2+H8-I8,IF(G8=2,12,13-H8)),0)</f>
        <v>0</v>
      </c>
      <c r="T8" s="362"/>
      <c r="U8" s="364"/>
      <c r="V8" s="365">
        <v>16</v>
      </c>
      <c r="W8" s="347">
        <f ca="1">IF(L8&lt;K8,OFFSET(IF(OR($C$34=11,$C$34=12),Очки!$B$17,Очки!$O$18),2+K8-L8,IF(J8=2,12,13-K8)),0)</f>
        <v>0</v>
      </c>
      <c r="X8" s="362"/>
      <c r="Y8" s="364"/>
      <c r="Z8" s="353">
        <f t="shared" ca="1" si="0"/>
        <v>48</v>
      </c>
    </row>
    <row r="9" spans="1:26" ht="16.5" thickBot="1">
      <c r="A9" s="338">
        <f ca="1">RANK(Z9,Z$6:OFFSET(Z$6,0,0,COUNTA(B$6:B$34)))</f>
        <v>4</v>
      </c>
      <c r="B9" s="366" t="s">
        <v>45</v>
      </c>
      <c r="C9" s="228">
        <v>10</v>
      </c>
      <c r="D9" s="355">
        <v>1</v>
      </c>
      <c r="E9" s="356">
        <v>9</v>
      </c>
      <c r="F9" s="357">
        <v>5</v>
      </c>
      <c r="G9" s="356">
        <v>1</v>
      </c>
      <c r="H9" s="356">
        <v>10</v>
      </c>
      <c r="I9" s="356">
        <v>9</v>
      </c>
      <c r="J9" s="355">
        <v>1</v>
      </c>
      <c r="K9" s="358">
        <v>8</v>
      </c>
      <c r="L9" s="359">
        <v>9</v>
      </c>
      <c r="M9" s="360">
        <v>2</v>
      </c>
      <c r="N9" s="361">
        <v>13</v>
      </c>
      <c r="O9" s="347">
        <f ca="1">IF(F9&lt;E9,OFFSET(IF(OR($C$34=11,$C$34=12),Очки!$B$17,Очки!$O$18),2+E9-F9,IF(D9=2,12,13-E9)),0)</f>
        <v>4.5</v>
      </c>
      <c r="P9" s="362">
        <v>2.5</v>
      </c>
      <c r="Q9" s="363"/>
      <c r="R9" s="346">
        <v>11</v>
      </c>
      <c r="S9" s="347">
        <f ca="1">IF(I9&lt;H9,OFFSET(IF(OR($C$34=11,$C$34=12),Очки!$B$17,Очки!$O$18),2+H9-I9,IF(G9=2,12,13-H9)),0)</f>
        <v>1.3</v>
      </c>
      <c r="T9" s="362">
        <v>1.5</v>
      </c>
      <c r="U9" s="364"/>
      <c r="V9" s="365">
        <v>11</v>
      </c>
      <c r="W9" s="347">
        <f ca="1">IF(L9&lt;K9,OFFSET(IF(OR($C$34=11,$C$34=12),Очки!$B$17,Очки!$O$18),2+K9-L9,IF(J9=2,12,13-K9)),0)</f>
        <v>0</v>
      </c>
      <c r="X9" s="362"/>
      <c r="Y9" s="364"/>
      <c r="Z9" s="353">
        <f t="shared" ca="1" si="0"/>
        <v>46.8</v>
      </c>
    </row>
    <row r="10" spans="1:26" ht="16.5" thickBot="1">
      <c r="A10" s="338">
        <f ca="1">RANK(Z10,Z$6:OFFSET(Z$6,0,0,COUNTA(B$6:B$34)))</f>
        <v>5</v>
      </c>
      <c r="B10" s="367" t="s">
        <v>53</v>
      </c>
      <c r="C10" s="228" t="s">
        <v>25</v>
      </c>
      <c r="D10" s="355">
        <v>1</v>
      </c>
      <c r="E10" s="356">
        <v>7</v>
      </c>
      <c r="F10" s="357">
        <v>9</v>
      </c>
      <c r="G10" s="356">
        <v>1</v>
      </c>
      <c r="H10" s="356">
        <v>9</v>
      </c>
      <c r="I10" s="356">
        <v>8</v>
      </c>
      <c r="J10" s="355">
        <v>1</v>
      </c>
      <c r="K10" s="358">
        <v>6</v>
      </c>
      <c r="L10" s="359">
        <v>5</v>
      </c>
      <c r="M10" s="360">
        <v>1</v>
      </c>
      <c r="N10" s="361">
        <v>11</v>
      </c>
      <c r="O10" s="347">
        <f ca="1">IF(F10&lt;E10,OFFSET(IF(OR($C$34=11,$C$34=12),Очки!$B$17,Очки!$O$18),2+E10-F10,IF(D10=2,12,13-E10)),0)</f>
        <v>0</v>
      </c>
      <c r="P10" s="362">
        <v>2</v>
      </c>
      <c r="Q10" s="363"/>
      <c r="R10" s="346">
        <v>11.5</v>
      </c>
      <c r="S10" s="347">
        <f ca="1">IF(I10&lt;H10,OFFSET(IF(OR($C$34=11,$C$34=12),Очки!$B$17,Очки!$O$18),2+H10-I10,IF(G10=2,12,13-H10)),0)</f>
        <v>1.2</v>
      </c>
      <c r="T10" s="362">
        <v>0.5</v>
      </c>
      <c r="U10" s="364"/>
      <c r="V10" s="365">
        <v>13</v>
      </c>
      <c r="W10" s="347">
        <f ca="1">IF(L10&lt;K10,OFFSET(IF(OR($C$34=11,$C$34=12),Очки!$B$17,Очки!$O$18),2+K10-L10,IF(J10=2,12,13-K10)),0)</f>
        <v>1</v>
      </c>
      <c r="X10" s="362">
        <v>1</v>
      </c>
      <c r="Y10" s="364"/>
      <c r="Z10" s="353">
        <f t="shared" ca="1" si="0"/>
        <v>42.2</v>
      </c>
    </row>
    <row r="11" spans="1:26" ht="16.5" thickBot="1">
      <c r="A11" s="338">
        <f ca="1">RANK(Z11,Z$6:OFFSET(Z$6,0,0,COUNTA(B$6:B$34)))</f>
        <v>6</v>
      </c>
      <c r="B11" s="354" t="s">
        <v>54</v>
      </c>
      <c r="C11" s="228">
        <v>15</v>
      </c>
      <c r="D11" s="355">
        <v>1</v>
      </c>
      <c r="E11" s="356">
        <v>8</v>
      </c>
      <c r="F11" s="357">
        <v>10</v>
      </c>
      <c r="G11" s="356">
        <v>1</v>
      </c>
      <c r="H11" s="356">
        <v>1</v>
      </c>
      <c r="I11" s="356">
        <v>1</v>
      </c>
      <c r="J11" s="355">
        <v>1</v>
      </c>
      <c r="K11" s="358">
        <v>9</v>
      </c>
      <c r="L11" s="359">
        <v>10</v>
      </c>
      <c r="M11" s="360">
        <v>1.5</v>
      </c>
      <c r="N11" s="361">
        <v>10.5</v>
      </c>
      <c r="O11" s="347">
        <f ca="1">IF(F11&lt;E11,OFFSET(IF(OR($C$34=11,$C$34=12),Очки!$B$17,Очки!$O$18),2+E11-F11,IF(D11=2,12,13-E11)),0)</f>
        <v>0</v>
      </c>
      <c r="P11" s="362"/>
      <c r="Q11" s="363"/>
      <c r="R11" s="346">
        <v>17</v>
      </c>
      <c r="S11" s="347">
        <f ca="1">IF(I11&lt;H11,OFFSET(IF(OR($C$34=11,$C$34=12),Очки!$B$17,Очки!$O$18),2+H11-I11,IF(G11=2,12,13-H11)),0)</f>
        <v>0</v>
      </c>
      <c r="T11" s="362">
        <v>2</v>
      </c>
      <c r="U11" s="364"/>
      <c r="V11" s="365">
        <v>10.5</v>
      </c>
      <c r="W11" s="347">
        <f ca="1">IF(L11&lt;K11,OFFSET(IF(OR($C$34=11,$C$34=12),Очки!$B$17,Очки!$O$18),2+K11-L11,IF(J11=2,12,13-K11)),0)</f>
        <v>0</v>
      </c>
      <c r="X11" s="362"/>
      <c r="Y11" s="364"/>
      <c r="Z11" s="353">
        <f t="shared" ca="1" si="0"/>
        <v>41.5</v>
      </c>
    </row>
    <row r="12" spans="1:26" ht="16.5" thickBot="1">
      <c r="A12" s="338">
        <f ca="1">RANK(Z12,Z$6:OFFSET(Z$6,0,0,COUNTA(B$6:B$34)))</f>
        <v>7</v>
      </c>
      <c r="B12" s="368" t="s">
        <v>55</v>
      </c>
      <c r="C12" s="310">
        <v>10</v>
      </c>
      <c r="D12" s="355">
        <v>1</v>
      </c>
      <c r="E12" s="356">
        <v>6</v>
      </c>
      <c r="F12" s="357">
        <v>7</v>
      </c>
      <c r="G12" s="356">
        <v>1</v>
      </c>
      <c r="H12" s="356">
        <v>4</v>
      </c>
      <c r="I12" s="356">
        <v>4</v>
      </c>
      <c r="J12" s="355">
        <v>1</v>
      </c>
      <c r="K12" s="358">
        <v>5</v>
      </c>
      <c r="L12" s="359">
        <v>7</v>
      </c>
      <c r="M12" s="360">
        <v>0.5</v>
      </c>
      <c r="N12" s="361">
        <v>12</v>
      </c>
      <c r="O12" s="347">
        <f ca="1">IF(F12&lt;E12,OFFSET(IF(OR($C$34=11,$C$34=12),Очки!$B$17,Очки!$O$18),2+E12-F12,IF(D12=2,12,13-E12)),0)</f>
        <v>0</v>
      </c>
      <c r="P12" s="362"/>
      <c r="Q12" s="363"/>
      <c r="R12" s="346">
        <v>14</v>
      </c>
      <c r="S12" s="347">
        <f ca="1">IF(I12&lt;H12,OFFSET(IF(OR($C$34=11,$C$34=12),Очки!$B$17,Очки!$O$18),2+H12-I12,IF(G12=2,12,13-H12)),0)</f>
        <v>0</v>
      </c>
      <c r="T12" s="362"/>
      <c r="U12" s="364"/>
      <c r="V12" s="365">
        <v>12</v>
      </c>
      <c r="W12" s="347">
        <f ca="1">IF(L12&lt;K12,OFFSET(IF(OR($C$34=11,$C$34=12),Очки!$B$17,Очки!$O$18),2+K12-L12,IF(J12=2,12,13-K12)),0)</f>
        <v>0</v>
      </c>
      <c r="X12" s="362"/>
      <c r="Y12" s="364"/>
      <c r="Z12" s="353">
        <f t="shared" ca="1" si="0"/>
        <v>38.5</v>
      </c>
    </row>
    <row r="13" spans="1:26" ht="16.5" thickBot="1">
      <c r="A13" s="338">
        <f ca="1">RANK(Z13,Z$6:OFFSET(Z$6,0,0,COUNTA(B$6:B$34)))</f>
        <v>8</v>
      </c>
      <c r="B13" s="354" t="s">
        <v>56</v>
      </c>
      <c r="C13" s="228"/>
      <c r="D13" s="355">
        <v>1</v>
      </c>
      <c r="E13" s="356">
        <v>5</v>
      </c>
      <c r="F13" s="357">
        <v>6</v>
      </c>
      <c r="G13" s="356">
        <v>2</v>
      </c>
      <c r="H13" s="356">
        <v>5</v>
      </c>
      <c r="I13" s="356">
        <v>4</v>
      </c>
      <c r="J13" s="355">
        <v>2</v>
      </c>
      <c r="K13" s="358">
        <v>5</v>
      </c>
      <c r="L13" s="359">
        <v>2</v>
      </c>
      <c r="M13" s="360"/>
      <c r="N13" s="361">
        <v>12.5</v>
      </c>
      <c r="O13" s="347">
        <f ca="1">IF(F13&lt;E13,OFFSET(IF(OR($C$34=11,$C$34=12),Очки!$B$17,Очки!$O$18),2+E13-F13,IF(D13=2,12,13-E13)),0)</f>
        <v>0</v>
      </c>
      <c r="P13" s="362"/>
      <c r="Q13" s="363"/>
      <c r="R13" s="346">
        <v>8.5</v>
      </c>
      <c r="S13" s="347">
        <f ca="1">IF(I13&lt;H13,OFFSET(IF(OR($C$34=11,$C$34=12),Очки!$B$17,Очки!$O$18),2+H13-I13,IF(G13=2,12,13-H13)),0)</f>
        <v>0.7</v>
      </c>
      <c r="T13" s="362"/>
      <c r="U13" s="364"/>
      <c r="V13" s="365">
        <v>10.5</v>
      </c>
      <c r="W13" s="347">
        <f ca="1">IF(L13&lt;K13,OFFSET(IF(OR($C$34=11,$C$34=12),Очки!$B$17,Очки!$O$18),2+K13-L13,IF(J13=2,12,13-K13)),0)</f>
        <v>2.1</v>
      </c>
      <c r="X13" s="362">
        <v>1.5</v>
      </c>
      <c r="Y13" s="364"/>
      <c r="Z13" s="353">
        <f t="shared" ca="1" si="0"/>
        <v>35.800000000000004</v>
      </c>
    </row>
    <row r="14" spans="1:26" ht="16.5" thickBot="1">
      <c r="A14" s="338">
        <f ca="1">RANK(Z14,Z$6:OFFSET(Z$6,0,0,COUNTA(B$6:B$34)))</f>
        <v>9</v>
      </c>
      <c r="B14" s="367" t="s">
        <v>49</v>
      </c>
      <c r="C14" s="228">
        <v>10</v>
      </c>
      <c r="D14" s="355">
        <v>2</v>
      </c>
      <c r="E14" s="356">
        <v>7</v>
      </c>
      <c r="F14" s="357">
        <v>7</v>
      </c>
      <c r="G14" s="356">
        <v>1</v>
      </c>
      <c r="H14" s="356">
        <v>6</v>
      </c>
      <c r="I14" s="356">
        <v>10</v>
      </c>
      <c r="J14" s="355">
        <v>1</v>
      </c>
      <c r="K14" s="358">
        <v>1</v>
      </c>
      <c r="L14" s="359">
        <v>1</v>
      </c>
      <c r="M14" s="360"/>
      <c r="N14" s="361">
        <v>6.5</v>
      </c>
      <c r="O14" s="347">
        <f ca="1">IF(F14&lt;E14,OFFSET(IF(OR($C$34=11,$C$34=12),Очки!$B$17,Очки!$O$18),2+E14-F14,IF(D14=2,12,13-E14)),0)</f>
        <v>0</v>
      </c>
      <c r="P14" s="362">
        <v>0.5</v>
      </c>
      <c r="Q14" s="363"/>
      <c r="R14" s="346">
        <v>10.5</v>
      </c>
      <c r="S14" s="347">
        <f ca="1">IF(I14&lt;H14,OFFSET(IF(OR($C$34=11,$C$34=12),Очки!$B$17,Очки!$O$18),2+H14-I14,IF(G14=2,12,13-H14)),0)</f>
        <v>0</v>
      </c>
      <c r="T14" s="362"/>
      <c r="U14" s="364"/>
      <c r="V14" s="365">
        <v>17</v>
      </c>
      <c r="W14" s="347">
        <f ca="1">IF(L14&lt;K14,OFFSET(IF(OR($C$34=11,$C$34=12),Очки!$B$17,Очки!$O$18),2+K14-L14,IF(J14=2,12,13-K14)),0)</f>
        <v>0</v>
      </c>
      <c r="X14" s="362"/>
      <c r="Y14" s="364"/>
      <c r="Z14" s="353">
        <f t="shared" ca="1" si="0"/>
        <v>34.5</v>
      </c>
    </row>
    <row r="15" spans="1:26" ht="16.5" thickBot="1">
      <c r="A15" s="338">
        <f ca="1">RANK(Z15,Z$6:OFFSET(Z$6,0,0,COUNTA(B$6:B$34)))</f>
        <v>10</v>
      </c>
      <c r="B15" s="354" t="s">
        <v>57</v>
      </c>
      <c r="C15" s="228" t="s">
        <v>25</v>
      </c>
      <c r="D15" s="355">
        <v>1</v>
      </c>
      <c r="E15" s="356">
        <v>3</v>
      </c>
      <c r="F15" s="357">
        <v>3</v>
      </c>
      <c r="G15" s="356">
        <v>2</v>
      </c>
      <c r="H15" s="356">
        <v>7</v>
      </c>
      <c r="I15" s="356">
        <v>5</v>
      </c>
      <c r="J15" s="355">
        <v>2</v>
      </c>
      <c r="K15" s="358">
        <v>4</v>
      </c>
      <c r="L15" s="359">
        <v>3</v>
      </c>
      <c r="M15" s="360"/>
      <c r="N15" s="361">
        <v>15</v>
      </c>
      <c r="O15" s="347">
        <f ca="1">IF(F15&lt;E15,OFFSET(IF(OR($C$34=11,$C$34=12),Очки!$B$17,Очки!$O$18),2+E15-F15,IF(D15=2,12,13-E15)),0)</f>
        <v>0</v>
      </c>
      <c r="P15" s="362"/>
      <c r="Q15" s="363"/>
      <c r="R15" s="346">
        <v>7.5</v>
      </c>
      <c r="S15" s="347">
        <f ca="1">IF(I15&lt;H15,OFFSET(IF(OR($C$34=11,$C$34=12),Очки!$B$17,Очки!$O$18),2+H15-I15,IF(G15=2,12,13-H15)),0)</f>
        <v>1.4</v>
      </c>
      <c r="T15" s="362"/>
      <c r="U15" s="364"/>
      <c r="V15" s="365">
        <v>9.5</v>
      </c>
      <c r="W15" s="347">
        <f ca="1">IF(L15&lt;K15,OFFSET(IF(OR($C$34=11,$C$34=12),Очки!$B$17,Очки!$O$18),2+K15-L15,IF(J15=2,12,13-K15)),0)</f>
        <v>0.7</v>
      </c>
      <c r="X15" s="362"/>
      <c r="Y15" s="364"/>
      <c r="Z15" s="353">
        <f t="shared" ca="1" si="0"/>
        <v>34.1</v>
      </c>
    </row>
    <row r="16" spans="1:26" ht="16.5" thickBot="1">
      <c r="A16" s="338">
        <f ca="1">RANK(Z16,Z$6:OFFSET(Z$6,0,0,COUNTA(B$6:B$34)))</f>
        <v>10</v>
      </c>
      <c r="B16" s="369" t="s">
        <v>58</v>
      </c>
      <c r="C16" s="228" t="s">
        <v>25</v>
      </c>
      <c r="D16" s="355">
        <v>1</v>
      </c>
      <c r="E16" s="356">
        <v>1</v>
      </c>
      <c r="F16" s="357">
        <v>1</v>
      </c>
      <c r="G16" s="356">
        <v>2</v>
      </c>
      <c r="H16" s="356">
        <v>8</v>
      </c>
      <c r="I16" s="356">
        <v>5</v>
      </c>
      <c r="J16" s="355">
        <v>2</v>
      </c>
      <c r="K16" s="358">
        <v>2</v>
      </c>
      <c r="L16" s="359">
        <v>5</v>
      </c>
      <c r="M16" s="360"/>
      <c r="N16" s="361">
        <v>17</v>
      </c>
      <c r="O16" s="347">
        <f ca="1">IF(F16&lt;E16,OFFSET(IF(OR($C$34=11,$C$34=12),Очки!$B$17,Очки!$O$18),2+E16-F16,IF(D16=2,12,13-E16)),0)</f>
        <v>0</v>
      </c>
      <c r="P16" s="362"/>
      <c r="Q16" s="363"/>
      <c r="R16" s="346">
        <v>7.5</v>
      </c>
      <c r="S16" s="347">
        <f ca="1">IF(I16&lt;H16,OFFSET(IF(OR($C$34=11,$C$34=12),Очки!$B$17,Очки!$O$18),2+H16-I16,IF(G16=2,12,13-H16)),0)</f>
        <v>2.1</v>
      </c>
      <c r="T16" s="362"/>
      <c r="U16" s="364"/>
      <c r="V16" s="365">
        <v>7.5</v>
      </c>
      <c r="W16" s="347">
        <f ca="1">IF(L16&lt;K16,OFFSET(IF(OR($C$34=11,$C$34=12),Очки!$B$17,Очки!$O$18),2+K16-L16,IF(J16=2,12,13-K16)),0)</f>
        <v>0</v>
      </c>
      <c r="X16" s="362"/>
      <c r="Y16" s="364"/>
      <c r="Z16" s="353">
        <f t="shared" ca="1" si="0"/>
        <v>34.1</v>
      </c>
    </row>
    <row r="17" spans="1:26" ht="16.5" thickBot="1">
      <c r="A17" s="338">
        <f ca="1">RANK(Z17,Z$6:OFFSET(Z$6,0,0,COUNTA(B$6:B$34)))</f>
        <v>12</v>
      </c>
      <c r="B17" s="367" t="s">
        <v>59</v>
      </c>
      <c r="C17" s="228">
        <v>2.5</v>
      </c>
      <c r="D17" s="355">
        <v>2</v>
      </c>
      <c r="E17" s="356">
        <v>2</v>
      </c>
      <c r="F17" s="357">
        <v>1</v>
      </c>
      <c r="G17" s="356">
        <v>1</v>
      </c>
      <c r="H17" s="356">
        <v>3</v>
      </c>
      <c r="I17" s="356">
        <v>3</v>
      </c>
      <c r="J17" s="355">
        <v>1</v>
      </c>
      <c r="K17" s="358">
        <v>4</v>
      </c>
      <c r="L17" s="359">
        <v>8</v>
      </c>
      <c r="M17" s="360"/>
      <c r="N17" s="361">
        <v>11.5</v>
      </c>
      <c r="O17" s="347">
        <f ca="1">IF(F17&lt;E17,OFFSET(IF(OR($C$34=11,$C$34=12),Очки!$B$17,Очки!$O$18),2+E17-F17,IF(D17=2,12,13-E17)),0)</f>
        <v>0.7</v>
      </c>
      <c r="P17" s="362"/>
      <c r="Q17" s="363"/>
      <c r="R17" s="346">
        <v>15</v>
      </c>
      <c r="S17" s="347">
        <f ca="1">IF(I17&lt;H17,OFFSET(IF(OR($C$34=11,$C$34=12),Очки!$B$17,Очки!$O$18),2+H17-I17,IF(G17=2,12,13-H17)),0)</f>
        <v>0</v>
      </c>
      <c r="T17" s="362"/>
      <c r="U17" s="364">
        <v>-5</v>
      </c>
      <c r="V17" s="365">
        <v>11.5</v>
      </c>
      <c r="W17" s="347">
        <f ca="1">IF(L17&lt;K17,OFFSET(IF(OR($C$34=11,$C$34=12),Очки!$B$17,Очки!$O$18),2+K17-L17,IF(J17=2,12,13-K17)),0)</f>
        <v>0</v>
      </c>
      <c r="X17" s="362"/>
      <c r="Y17" s="364"/>
      <c r="Z17" s="353">
        <f t="shared" ca="1" si="0"/>
        <v>33.700000000000003</v>
      </c>
    </row>
    <row r="18" spans="1:26" ht="16.5" thickBot="1">
      <c r="A18" s="338">
        <f ca="1">RANK(Z18,Z$6:OFFSET(Z$6,0,0,COUNTA(B$6:B$34)))</f>
        <v>13</v>
      </c>
      <c r="B18" s="354" t="s">
        <v>60</v>
      </c>
      <c r="C18" s="228" t="s">
        <v>25</v>
      </c>
      <c r="D18" s="361">
        <v>2</v>
      </c>
      <c r="E18" s="370">
        <v>8</v>
      </c>
      <c r="F18" s="364">
        <v>6</v>
      </c>
      <c r="G18" s="370">
        <v>1</v>
      </c>
      <c r="H18" s="370">
        <v>7</v>
      </c>
      <c r="I18" s="370">
        <v>6</v>
      </c>
      <c r="J18" s="361">
        <v>2</v>
      </c>
      <c r="K18" s="362">
        <v>7</v>
      </c>
      <c r="L18" s="353">
        <v>4</v>
      </c>
      <c r="M18" s="371"/>
      <c r="N18" s="361">
        <v>7</v>
      </c>
      <c r="O18" s="347">
        <f ca="1">IF(F18&lt;E18,OFFSET(IF(OR($C$34=11,$C$34=12),Очки!$B$17,Очки!$O$18),2+E18-F18,IF(D18=2,12,13-E18)),0)</f>
        <v>1.4</v>
      </c>
      <c r="P18" s="362">
        <v>1</v>
      </c>
      <c r="Q18" s="363"/>
      <c r="R18" s="346">
        <v>12.5</v>
      </c>
      <c r="S18" s="347">
        <f ca="1">IF(I18&lt;H18,OFFSET(IF(OR($C$34=11,$C$34=12),Очки!$B$17,Очки!$O$18),2+H18-I18,IF(G18=2,12,13-H18)),0)</f>
        <v>1.1000000000000001</v>
      </c>
      <c r="T18" s="362"/>
      <c r="U18" s="364"/>
      <c r="V18" s="365">
        <v>8.5</v>
      </c>
      <c r="W18" s="347">
        <f ca="1">IF(L18&lt;K18,OFFSET(IF(OR($C$34=11,$C$34=12),Очки!$B$17,Очки!$O$18),2+K18-L18,IF(J18=2,12,13-K18)),0)</f>
        <v>2.1</v>
      </c>
      <c r="X18" s="362"/>
      <c r="Y18" s="364"/>
      <c r="Z18" s="353">
        <f t="shared" ca="1" si="0"/>
        <v>33.6</v>
      </c>
    </row>
    <row r="19" spans="1:26" ht="16.5" thickBot="1">
      <c r="A19" s="338">
        <f ca="1">RANK(Z19,Z$6:OFFSET(Z$6,0,0,COUNTA(B$6:B$34)))</f>
        <v>14</v>
      </c>
      <c r="B19" s="367" t="s">
        <v>61</v>
      </c>
      <c r="C19" s="228" t="s">
        <v>25</v>
      </c>
      <c r="D19" s="355">
        <v>1</v>
      </c>
      <c r="E19" s="356">
        <v>4</v>
      </c>
      <c r="F19" s="357">
        <v>4</v>
      </c>
      <c r="G19" s="356">
        <v>1</v>
      </c>
      <c r="H19" s="356">
        <v>5</v>
      </c>
      <c r="I19" s="356">
        <v>5</v>
      </c>
      <c r="J19" s="355">
        <v>2</v>
      </c>
      <c r="K19" s="358">
        <v>8</v>
      </c>
      <c r="L19" s="359">
        <v>8</v>
      </c>
      <c r="M19" s="360"/>
      <c r="N19" s="361">
        <v>14</v>
      </c>
      <c r="O19" s="347">
        <f ca="1">IF(F19&lt;E19,OFFSET(IF(OR($C$34=11,$C$34=12),Очки!$B$17,Очки!$O$18),2+E19-F19,IF(D19=2,12,13-E19)),0)</f>
        <v>0</v>
      </c>
      <c r="P19" s="362"/>
      <c r="Q19" s="363"/>
      <c r="R19" s="346">
        <v>13</v>
      </c>
      <c r="S19" s="347">
        <f ca="1">IF(I19&lt;H19,OFFSET(IF(OR($C$34=11,$C$34=12),Очки!$B$17,Очки!$O$18),2+H19-I19,IF(G19=2,12,13-H19)),0)</f>
        <v>0</v>
      </c>
      <c r="T19" s="362"/>
      <c r="U19" s="364"/>
      <c r="V19" s="365">
        <v>6</v>
      </c>
      <c r="W19" s="347">
        <f ca="1">IF(L19&lt;K19,OFFSET(IF(OR($C$34=11,$C$34=12),Очки!$B$17,Очки!$O$18),2+K19-L19,IF(J19=2,12,13-K19)),0)</f>
        <v>0</v>
      </c>
      <c r="X19" s="362">
        <v>0.5</v>
      </c>
      <c r="Y19" s="364"/>
      <c r="Z19" s="353">
        <f t="shared" ca="1" si="0"/>
        <v>33.5</v>
      </c>
    </row>
    <row r="20" spans="1:26" ht="16.5" thickBot="1">
      <c r="A20" s="338">
        <f ca="1">RANK(Z20,Z$6:OFFSET(Z$6,0,0,COUNTA(B$6:B$34)))</f>
        <v>15</v>
      </c>
      <c r="B20" s="354" t="s">
        <v>62</v>
      </c>
      <c r="C20" s="228" t="s">
        <v>25</v>
      </c>
      <c r="D20" s="355">
        <v>2</v>
      </c>
      <c r="E20" s="356">
        <v>4</v>
      </c>
      <c r="F20" s="357">
        <v>4</v>
      </c>
      <c r="G20" s="356">
        <v>2</v>
      </c>
      <c r="H20" s="356">
        <v>4</v>
      </c>
      <c r="I20" s="356">
        <v>1</v>
      </c>
      <c r="J20" s="355">
        <v>1</v>
      </c>
      <c r="K20" s="358">
        <v>3</v>
      </c>
      <c r="L20" s="359">
        <v>4</v>
      </c>
      <c r="M20" s="360"/>
      <c r="N20" s="361">
        <v>8.5</v>
      </c>
      <c r="O20" s="347">
        <f ca="1">IF(F20&lt;E20,OFFSET(IF(OR($C$34=11,$C$34=12),Очки!$B$17,Очки!$O$18),2+E20-F20,IF(D20=2,12,13-E20)),0)</f>
        <v>0</v>
      </c>
      <c r="P20" s="362"/>
      <c r="Q20" s="363"/>
      <c r="R20" s="346">
        <v>11.5</v>
      </c>
      <c r="S20" s="347">
        <f ca="1">IF(I20&lt;H20,OFFSET(IF(OR($C$34=11,$C$34=12),Очки!$B$17,Очки!$O$18),2+H20-I20,IF(G20=2,12,13-H20)),0)</f>
        <v>2.1</v>
      </c>
      <c r="T20" s="362"/>
      <c r="U20" s="364">
        <v>-8</v>
      </c>
      <c r="V20" s="365">
        <v>14</v>
      </c>
      <c r="W20" s="347">
        <f ca="1">IF(L20&lt;K20,OFFSET(IF(OR($C$34=11,$C$34=12),Очки!$B$17,Очки!$O$18),2+K20-L20,IF(J20=2,12,13-K20)),0)</f>
        <v>0</v>
      </c>
      <c r="X20" s="362"/>
      <c r="Y20" s="364"/>
      <c r="Z20" s="353">
        <f t="shared" ca="1" si="0"/>
        <v>28.1</v>
      </c>
    </row>
    <row r="21" spans="1:26" ht="16.5" thickBot="1">
      <c r="A21" s="338">
        <f ca="1">RANK(Z21,Z$6:OFFSET(Z$6,0,0,COUNTA(B$6:B$34)))</f>
        <v>16</v>
      </c>
      <c r="B21" s="367" t="s">
        <v>63</v>
      </c>
      <c r="C21" s="228" t="s">
        <v>25</v>
      </c>
      <c r="D21" s="355">
        <v>3</v>
      </c>
      <c r="E21" s="356">
        <v>7</v>
      </c>
      <c r="F21" s="357">
        <v>6</v>
      </c>
      <c r="G21" s="356">
        <v>2</v>
      </c>
      <c r="H21" s="356">
        <v>2</v>
      </c>
      <c r="I21" s="356">
        <v>3</v>
      </c>
      <c r="J21" s="355">
        <v>2</v>
      </c>
      <c r="K21" s="358">
        <v>1</v>
      </c>
      <c r="L21" s="359">
        <v>1</v>
      </c>
      <c r="M21" s="360"/>
      <c r="N21" s="361">
        <v>2</v>
      </c>
      <c r="O21" s="347">
        <v>0.5</v>
      </c>
      <c r="P21" s="362"/>
      <c r="Q21" s="363"/>
      <c r="R21" s="346">
        <v>9.5</v>
      </c>
      <c r="S21" s="347">
        <f ca="1">IF(I21&lt;H21,OFFSET(IF(OR($C$34=11,$C$34=12),Очки!$B$17,Очки!$O$18),2+H21-I21,IF(G21=2,12,13-H21)),0)</f>
        <v>0</v>
      </c>
      <c r="T21" s="362"/>
      <c r="U21" s="364"/>
      <c r="V21" s="365">
        <v>11.5</v>
      </c>
      <c r="W21" s="347">
        <f ca="1">IF(L21&lt;K21,OFFSET(IF(OR($C$34=11,$C$34=12),Очки!$B$17,Очки!$O$18),2+K21-L21,IF(J21=2,12,13-K21)),0)</f>
        <v>0</v>
      </c>
      <c r="X21" s="362"/>
      <c r="Y21" s="364"/>
      <c r="Z21" s="353">
        <f t="shared" ca="1" si="0"/>
        <v>23.5</v>
      </c>
    </row>
    <row r="22" spans="1:26" ht="16.5" thickBot="1">
      <c r="A22" s="338">
        <f ca="1">RANK(Z22,Z$6:OFFSET(Z$6,0,0,COUNTA(B$6:B$34)))</f>
        <v>17</v>
      </c>
      <c r="B22" s="367" t="s">
        <v>64</v>
      </c>
      <c r="C22" s="228" t="s">
        <v>25</v>
      </c>
      <c r="D22" s="355">
        <v>2</v>
      </c>
      <c r="E22" s="356">
        <v>5</v>
      </c>
      <c r="F22" s="357">
        <v>8</v>
      </c>
      <c r="G22" s="356">
        <v>3</v>
      </c>
      <c r="H22" s="356">
        <v>7</v>
      </c>
      <c r="I22" s="356">
        <v>1</v>
      </c>
      <c r="J22" s="355">
        <v>2</v>
      </c>
      <c r="K22" s="358">
        <v>6</v>
      </c>
      <c r="L22" s="359">
        <v>7</v>
      </c>
      <c r="M22" s="360"/>
      <c r="N22" s="361">
        <v>6</v>
      </c>
      <c r="O22" s="347">
        <f ca="1">IF(F22&lt;E22,OFFSET(IF(OR($C$34=11,$C$34=12),Очки!$B$17,Очки!$O$18),2+E22-F22,IF(D22=2,12,13-E22)),0)</f>
        <v>0</v>
      </c>
      <c r="P22" s="362"/>
      <c r="Q22" s="363"/>
      <c r="R22" s="346">
        <v>6.5</v>
      </c>
      <c r="S22" s="347">
        <v>3</v>
      </c>
      <c r="T22" s="362"/>
      <c r="U22" s="364"/>
      <c r="V22" s="365">
        <v>6.5</v>
      </c>
      <c r="W22" s="347">
        <f ca="1">IF(L22&lt;K22,OFFSET(IF(OR($C$34=11,$C$34=12),Очки!$B$17,Очки!$O$18),2+K22-L22,IF(J22=2,12,13-K22)),0)</f>
        <v>0</v>
      </c>
      <c r="X22" s="362"/>
      <c r="Y22" s="364"/>
      <c r="Z22" s="353">
        <f t="shared" ca="1" si="0"/>
        <v>22</v>
      </c>
    </row>
    <row r="23" spans="1:26" ht="16.5" thickBot="1">
      <c r="A23" s="338">
        <f ca="1">RANK(Z23,Z$6:OFFSET(Z$6,0,0,COUNTA(B$6:B$34)))</f>
        <v>17</v>
      </c>
      <c r="B23" s="367" t="s">
        <v>65</v>
      </c>
      <c r="C23" s="228">
        <v>7.5</v>
      </c>
      <c r="D23" s="355">
        <v>2</v>
      </c>
      <c r="E23" s="356">
        <v>3</v>
      </c>
      <c r="F23" s="357">
        <v>5</v>
      </c>
      <c r="G23" s="356">
        <v>2</v>
      </c>
      <c r="H23" s="356">
        <v>3</v>
      </c>
      <c r="I23" s="356">
        <v>5</v>
      </c>
      <c r="J23" s="355">
        <v>2</v>
      </c>
      <c r="K23" s="358">
        <v>3</v>
      </c>
      <c r="L23" s="359">
        <v>6</v>
      </c>
      <c r="M23" s="360"/>
      <c r="N23" s="361">
        <v>7.5</v>
      </c>
      <c r="O23" s="347">
        <f ca="1">IF(F23&lt;E23,OFFSET(IF(OR($C$34=11,$C$34=12),Очки!$B$17,Очки!$O$18),2+E23-F23,IF(D23=2,12,13-E23)),0)</f>
        <v>0</v>
      </c>
      <c r="P23" s="362"/>
      <c r="Q23" s="363"/>
      <c r="R23" s="346">
        <v>7.5</v>
      </c>
      <c r="S23" s="347">
        <f ca="1">IF(I23&lt;H23,OFFSET(IF(OR($C$34=11,$C$34=12),Очки!$B$17,Очки!$O$18),2+H23-I23,IF(G23=2,12,13-H23)),0)</f>
        <v>0</v>
      </c>
      <c r="T23" s="362"/>
      <c r="U23" s="364"/>
      <c r="V23" s="365">
        <v>7</v>
      </c>
      <c r="W23" s="347">
        <f ca="1">IF(L23&lt;K23,OFFSET(IF(OR($C$34=11,$C$34=12),Очки!$B$17,Очки!$O$18),2+K23-L23,IF(J23=2,12,13-K23)),0)</f>
        <v>0</v>
      </c>
      <c r="X23" s="362"/>
      <c r="Y23" s="364"/>
      <c r="Z23" s="353">
        <f t="shared" ca="1" si="0"/>
        <v>22</v>
      </c>
    </row>
    <row r="24" spans="1:26" ht="16.5" thickBot="1">
      <c r="A24" s="338">
        <f ca="1">RANK(Z24,Z$6:OFFSET(Z$6,0,0,COUNTA(B$6:B$34)))</f>
        <v>19</v>
      </c>
      <c r="B24" s="367" t="s">
        <v>66</v>
      </c>
      <c r="C24" s="228" t="s">
        <v>25</v>
      </c>
      <c r="D24" s="355">
        <v>2</v>
      </c>
      <c r="E24" s="356">
        <v>1</v>
      </c>
      <c r="F24" s="357">
        <v>2</v>
      </c>
      <c r="G24" s="356">
        <v>2</v>
      </c>
      <c r="H24" s="356">
        <v>6</v>
      </c>
      <c r="I24" s="356">
        <v>9</v>
      </c>
      <c r="J24" s="355">
        <v>2</v>
      </c>
      <c r="K24" s="358">
        <v>9</v>
      </c>
      <c r="L24" s="359">
        <v>9</v>
      </c>
      <c r="M24" s="360"/>
      <c r="N24" s="361">
        <v>10.5</v>
      </c>
      <c r="O24" s="347">
        <f ca="1">IF(F24&lt;E24,OFFSET(IF(OR($C$34=11,$C$34=12),Очки!$B$17,Очки!$O$18),2+E24-F24,IF(D24=2,12,13-E24)),0)</f>
        <v>0</v>
      </c>
      <c r="P24" s="362"/>
      <c r="Q24" s="363"/>
      <c r="R24" s="346">
        <v>5.5</v>
      </c>
      <c r="S24" s="347">
        <f ca="1">IF(I24&lt;H24,OFFSET(IF(OR($C$34=11,$C$34=12),Очки!$B$17,Очки!$O$18),2+H24-I24,IF(G24=2,12,13-H24)),0)</f>
        <v>0</v>
      </c>
      <c r="T24" s="362"/>
      <c r="U24" s="364"/>
      <c r="V24" s="365">
        <v>5.5</v>
      </c>
      <c r="W24" s="347">
        <f ca="1">IF(L24&lt;K24,OFFSET(IF(OR($C$34=11,$C$34=12),Очки!$B$17,Очки!$O$18),2+K24-L24,IF(J24=2,12,13-K24)),0)</f>
        <v>0</v>
      </c>
      <c r="X24" s="362"/>
      <c r="Y24" s="364"/>
      <c r="Z24" s="353">
        <f t="shared" ca="1" si="0"/>
        <v>21.5</v>
      </c>
    </row>
    <row r="25" spans="1:26" ht="16.5" thickBot="1">
      <c r="A25" s="338">
        <f ca="1">RANK(Z25,Z$6:OFFSET(Z$6,0,0,COUNTA(B$6:B$34)))</f>
        <v>20</v>
      </c>
      <c r="B25" s="372" t="s">
        <v>67</v>
      </c>
      <c r="C25" s="230" t="s">
        <v>25</v>
      </c>
      <c r="D25" s="355">
        <v>2</v>
      </c>
      <c r="E25" s="356">
        <v>6</v>
      </c>
      <c r="F25" s="357">
        <v>9</v>
      </c>
      <c r="G25" s="356">
        <v>3</v>
      </c>
      <c r="H25" s="356">
        <v>9</v>
      </c>
      <c r="I25" s="356">
        <v>4</v>
      </c>
      <c r="J25" s="355">
        <v>3</v>
      </c>
      <c r="K25" s="358">
        <v>6</v>
      </c>
      <c r="L25" s="359">
        <v>1</v>
      </c>
      <c r="M25" s="360"/>
      <c r="N25" s="361">
        <v>5.5</v>
      </c>
      <c r="O25" s="347">
        <f ca="1">IF(F25&lt;E25,OFFSET(IF(OR($C$34=11,$C$34=12),Очки!$B$17,Очки!$O$18),2+E25-F25,IF(D25=2,12,13-E25)),0)</f>
        <v>0</v>
      </c>
      <c r="P25" s="362"/>
      <c r="Q25" s="363"/>
      <c r="R25" s="346">
        <v>3.5</v>
      </c>
      <c r="S25" s="347">
        <v>2.5</v>
      </c>
      <c r="T25" s="362"/>
      <c r="U25" s="364"/>
      <c r="V25" s="365">
        <v>6.5</v>
      </c>
      <c r="W25" s="347">
        <v>2.5</v>
      </c>
      <c r="X25" s="362"/>
      <c r="Y25" s="364"/>
      <c r="Z25" s="353">
        <f t="shared" ca="1" si="0"/>
        <v>20.5</v>
      </c>
    </row>
    <row r="26" spans="1:26" ht="16.5" thickBot="1">
      <c r="A26" s="338">
        <f ca="1">RANK(Z26,Z$6:OFFSET(Z$6,0,0,COUNTA(B$6:B$34)))</f>
        <v>21</v>
      </c>
      <c r="B26" s="373" t="s">
        <v>48</v>
      </c>
      <c r="C26" s="320" t="s">
        <v>25</v>
      </c>
      <c r="D26" s="355">
        <v>3</v>
      </c>
      <c r="E26" s="356">
        <v>6</v>
      </c>
      <c r="F26" s="357">
        <v>5</v>
      </c>
      <c r="G26" s="356">
        <v>3</v>
      </c>
      <c r="H26" s="356">
        <v>6</v>
      </c>
      <c r="I26" s="356">
        <v>2</v>
      </c>
      <c r="J26" s="355">
        <v>3</v>
      </c>
      <c r="K26" s="358">
        <v>9</v>
      </c>
      <c r="L26" s="359">
        <v>3</v>
      </c>
      <c r="M26" s="360"/>
      <c r="N26" s="361">
        <v>2.5</v>
      </c>
      <c r="O26" s="347">
        <v>0.5</v>
      </c>
      <c r="P26" s="362"/>
      <c r="Q26" s="363"/>
      <c r="R26" s="346">
        <v>5.5</v>
      </c>
      <c r="S26" s="347">
        <v>2</v>
      </c>
      <c r="T26" s="362"/>
      <c r="U26" s="364"/>
      <c r="V26" s="365">
        <v>4.5</v>
      </c>
      <c r="W26" s="347">
        <v>3</v>
      </c>
      <c r="X26" s="362"/>
      <c r="Y26" s="364">
        <v>-1</v>
      </c>
      <c r="Z26" s="353">
        <f t="shared" si="0"/>
        <v>17</v>
      </c>
    </row>
    <row r="27" spans="1:26" ht="16.5" thickBot="1">
      <c r="A27" s="338">
        <f ca="1">RANK(Z27,Z$6:OFFSET(Z$6,0,0,COUNTA(B$6:B$34)))</f>
        <v>22</v>
      </c>
      <c r="B27" s="374" t="s">
        <v>68</v>
      </c>
      <c r="C27" s="320"/>
      <c r="D27" s="355">
        <v>3</v>
      </c>
      <c r="E27" s="356">
        <v>1</v>
      </c>
      <c r="F27" s="357">
        <v>1</v>
      </c>
      <c r="G27" s="356">
        <v>3</v>
      </c>
      <c r="H27" s="356">
        <v>3</v>
      </c>
      <c r="I27" s="356">
        <v>6</v>
      </c>
      <c r="J27" s="355">
        <v>3</v>
      </c>
      <c r="K27" s="358">
        <v>4</v>
      </c>
      <c r="L27" s="359">
        <v>2</v>
      </c>
      <c r="M27" s="360"/>
      <c r="N27" s="361">
        <v>6.5</v>
      </c>
      <c r="O27" s="347">
        <f ca="1">IF(F27&lt;E27,OFFSET(IF(OR($C$34=11,$C$34=12),Очки!$B$17,Очки!$O$18),2+E27-F27,IF(D27=2,12,13-E27)),0)</f>
        <v>0</v>
      </c>
      <c r="P27" s="362"/>
      <c r="Q27" s="363"/>
      <c r="R27" s="346">
        <v>2</v>
      </c>
      <c r="S27" s="347">
        <f ca="1">IF(I27&lt;H27,OFFSET(IF(OR($C$34=11,$C$34=12),Очки!$B$17,Очки!$O$18),2+H27-I27,IF(G27=2,12,13-H27)),0)</f>
        <v>0</v>
      </c>
      <c r="T27" s="362"/>
      <c r="U27" s="364"/>
      <c r="V27" s="365">
        <v>5.5</v>
      </c>
      <c r="W27" s="347">
        <v>1</v>
      </c>
      <c r="X27" s="362"/>
      <c r="Y27" s="364"/>
      <c r="Z27" s="353">
        <f t="shared" ca="1" si="0"/>
        <v>15</v>
      </c>
    </row>
    <row r="28" spans="1:26" ht="16.5" thickBot="1">
      <c r="A28" s="338">
        <f ca="1">RANK(Z28,Z$6:OFFSET(Z$6,0,0,COUNTA(B$6:B$34)))</f>
        <v>23</v>
      </c>
      <c r="B28" s="375" t="s">
        <v>69</v>
      </c>
      <c r="C28" s="305" t="s">
        <v>25</v>
      </c>
      <c r="D28" s="355">
        <v>3</v>
      </c>
      <c r="E28" s="356">
        <v>4</v>
      </c>
      <c r="F28" s="357">
        <v>3</v>
      </c>
      <c r="G28" s="356">
        <v>3</v>
      </c>
      <c r="H28" s="356">
        <v>8</v>
      </c>
      <c r="I28" s="356">
        <v>5</v>
      </c>
      <c r="J28" s="355">
        <v>3</v>
      </c>
      <c r="K28" s="358">
        <v>5</v>
      </c>
      <c r="L28" s="359">
        <v>5</v>
      </c>
      <c r="M28" s="360"/>
      <c r="N28" s="361">
        <v>4.5</v>
      </c>
      <c r="O28" s="347">
        <v>0.5</v>
      </c>
      <c r="P28" s="362"/>
      <c r="Q28" s="363"/>
      <c r="R28" s="346">
        <v>2.5</v>
      </c>
      <c r="S28" s="347">
        <v>1.5</v>
      </c>
      <c r="T28" s="362"/>
      <c r="U28" s="364"/>
      <c r="V28" s="365">
        <v>2.5</v>
      </c>
      <c r="W28" s="347">
        <f ca="1">IF(L28&lt;K28,OFFSET(IF(OR($C$34=11,$C$34=12),Очки!$B$17,Очки!$O$18),2+K28-L28,IF(J28=2,12,13-K28)),0)</f>
        <v>0</v>
      </c>
      <c r="X28" s="362"/>
      <c r="Y28" s="364"/>
      <c r="Z28" s="353">
        <f t="shared" ca="1" si="0"/>
        <v>11.5</v>
      </c>
    </row>
    <row r="29" spans="1:26" ht="16.5" thickBot="1">
      <c r="A29" s="338">
        <f ca="1">RANK(Z29,Z$6:OFFSET(Z$6,0,0,COUNTA(B$6:B$34)))</f>
        <v>24</v>
      </c>
      <c r="B29" s="376" t="s">
        <v>70</v>
      </c>
      <c r="C29" s="229"/>
      <c r="D29" s="355">
        <v>3</v>
      </c>
      <c r="E29" s="356">
        <v>3</v>
      </c>
      <c r="F29" s="357">
        <v>4</v>
      </c>
      <c r="G29" s="356">
        <v>3</v>
      </c>
      <c r="H29" s="356">
        <v>4</v>
      </c>
      <c r="I29" s="356">
        <v>8</v>
      </c>
      <c r="J29" s="355">
        <v>3</v>
      </c>
      <c r="K29" s="358">
        <v>3</v>
      </c>
      <c r="L29" s="359">
        <v>4</v>
      </c>
      <c r="M29" s="360"/>
      <c r="N29" s="361">
        <v>3.5</v>
      </c>
      <c r="O29" s="347">
        <f ca="1">IF(F29&lt;E29,OFFSET(IF(OR($C$34=11,$C$34=12),Очки!$B$17,Очки!$O$18),2+E29-F29,IF(D29=2,12,13-E29)),0)</f>
        <v>0</v>
      </c>
      <c r="P29" s="362"/>
      <c r="Q29" s="363"/>
      <c r="R29" s="346">
        <v>1</v>
      </c>
      <c r="S29" s="347">
        <f ca="1">IF(I29&lt;H29,OFFSET(IF(OR($C$34=11,$C$34=12),Очки!$B$17,Очки!$O$18),2+H29-I29,IF(G29=2,12,13-H29)),0)</f>
        <v>0</v>
      </c>
      <c r="T29" s="362"/>
      <c r="U29" s="364"/>
      <c r="V29" s="365">
        <v>3.5</v>
      </c>
      <c r="W29" s="347">
        <f ca="1">IF(L29&lt;K29,OFFSET(IF(OR($C$34=11,$C$34=12),Очки!$B$17,Очки!$O$18),2+K29-L29,IF(J29=2,12,13-K29)),0)</f>
        <v>0</v>
      </c>
      <c r="X29" s="362"/>
      <c r="Y29" s="364"/>
      <c r="Z29" s="353">
        <f t="shared" ca="1" si="0"/>
        <v>8</v>
      </c>
    </row>
    <row r="30" spans="1:26" ht="16.5" thickBot="1">
      <c r="A30" s="338">
        <f ca="1">RANK(Z30,Z$6:OFFSET(Z$6,0,0,COUNTA(B$6:B$34)))</f>
        <v>25</v>
      </c>
      <c r="B30" s="377" t="s">
        <v>71</v>
      </c>
      <c r="C30" s="229" t="s">
        <v>25</v>
      </c>
      <c r="D30" s="355">
        <v>3</v>
      </c>
      <c r="E30" s="356">
        <v>2</v>
      </c>
      <c r="F30" s="357">
        <v>2</v>
      </c>
      <c r="G30" s="356">
        <v>3</v>
      </c>
      <c r="H30" s="356">
        <v>2</v>
      </c>
      <c r="I30" s="356">
        <v>9</v>
      </c>
      <c r="J30" s="355">
        <v>3</v>
      </c>
      <c r="K30" s="358">
        <v>2</v>
      </c>
      <c r="L30" s="359">
        <v>7</v>
      </c>
      <c r="M30" s="360"/>
      <c r="N30" s="361">
        <v>5.5</v>
      </c>
      <c r="O30" s="347">
        <f ca="1">IF(F30&lt;E30,OFFSET(IF(OR($C$34=11,$C$34=12),Очки!$B$17,Очки!$O$18),2+E30-F30,IF(D30=2,12,13-E30)),0)</f>
        <v>0</v>
      </c>
      <c r="P30" s="362"/>
      <c r="Q30" s="363"/>
      <c r="R30" s="346">
        <v>0.5</v>
      </c>
      <c r="S30" s="347">
        <f ca="1">IF(I30&lt;H30,OFFSET(IF(OR($C$34=11,$C$34=12),Очки!$B$17,Очки!$O$18),2+H30-I30,IF(G30=2,12,13-H30)),0)</f>
        <v>0</v>
      </c>
      <c r="T30" s="362"/>
      <c r="U30" s="364"/>
      <c r="V30" s="365">
        <v>1.5</v>
      </c>
      <c r="W30" s="347">
        <f ca="1">IF(L30&lt;K30,OFFSET(IF(OR($C$34=11,$C$34=12),Очки!$B$17,Очки!$O$18),2+K30-L30,IF(J30=2,12,13-K30)),0)</f>
        <v>0</v>
      </c>
      <c r="X30" s="362"/>
      <c r="Y30" s="364"/>
      <c r="Z30" s="353">
        <f t="shared" ca="1" si="0"/>
        <v>7.5</v>
      </c>
    </row>
    <row r="31" spans="1:26" ht="16.5" thickBot="1">
      <c r="A31" s="338">
        <f ca="1">RANK(Z31,Z$6:OFFSET(Z$6,0,0,COUNTA(B$6:B$34)))</f>
        <v>27</v>
      </c>
      <c r="B31" s="378" t="s">
        <v>72</v>
      </c>
      <c r="C31" s="229"/>
      <c r="D31" s="355">
        <v>3</v>
      </c>
      <c r="E31" s="356">
        <v>9</v>
      </c>
      <c r="F31" s="357">
        <v>9</v>
      </c>
      <c r="G31" s="356">
        <v>3</v>
      </c>
      <c r="H31" s="356">
        <v>1</v>
      </c>
      <c r="I31" s="356">
        <v>3</v>
      </c>
      <c r="J31" s="355">
        <v>3</v>
      </c>
      <c r="K31" s="358">
        <v>1</v>
      </c>
      <c r="L31" s="359">
        <v>9</v>
      </c>
      <c r="M31" s="360"/>
      <c r="N31" s="361">
        <v>0.5</v>
      </c>
      <c r="O31" s="347">
        <f ca="1">IF(F31&lt;E31,OFFSET(IF(OR($C$34=11,$C$34=12),Очки!$B$17,Очки!$O$18),2+E31-F31,IF(D31=2,12,13-E31)),0)</f>
        <v>0</v>
      </c>
      <c r="P31" s="362"/>
      <c r="Q31" s="363"/>
      <c r="R31" s="346">
        <v>1.5</v>
      </c>
      <c r="S31" s="347">
        <f ca="1">IF(I31&lt;H31,OFFSET(IF(OR($C$34=11,$C$34=12),Очки!$B$17,Очки!$O$18),2+H31-I31,IF(G31=2,12,13-H31)),0)</f>
        <v>0</v>
      </c>
      <c r="T31" s="362"/>
      <c r="U31" s="364"/>
      <c r="V31" s="365">
        <v>0.5</v>
      </c>
      <c r="W31" s="347">
        <f ca="1">IF(L31&lt;K31,OFFSET(IF(OR($C$34=11,$C$34=12),Очки!$B$17,Очки!$O$18),2+K31-L31,IF(J31=2,12,13-K31)),0)</f>
        <v>0</v>
      </c>
      <c r="X31" s="362"/>
      <c r="Y31" s="364"/>
      <c r="Z31" s="353">
        <f t="shared" ca="1" si="0"/>
        <v>2.5</v>
      </c>
    </row>
    <row r="32" spans="1:26" ht="16.5" thickBot="1">
      <c r="A32" s="338">
        <f ca="1">RANK(Z32,Z$6:OFFSET(Z$6,0,0,COUNTA(B$6:B$34)))</f>
        <v>26</v>
      </c>
      <c r="B32" s="377" t="s">
        <v>43</v>
      </c>
      <c r="C32" s="229">
        <v>15</v>
      </c>
      <c r="D32" s="379">
        <v>3</v>
      </c>
      <c r="E32" s="380">
        <v>8</v>
      </c>
      <c r="F32" s="381">
        <v>8</v>
      </c>
      <c r="G32" s="380">
        <v>2</v>
      </c>
      <c r="H32" s="380">
        <v>1</v>
      </c>
      <c r="I32" s="380">
        <v>7</v>
      </c>
      <c r="J32" s="355">
        <v>3</v>
      </c>
      <c r="K32" s="382">
        <v>8</v>
      </c>
      <c r="L32" s="383">
        <v>8</v>
      </c>
      <c r="M32" s="360"/>
      <c r="N32" s="361">
        <v>1</v>
      </c>
      <c r="O32" s="347">
        <f ca="1">IF(F32&lt;E32,OFFSET(IF(OR($C$34=11,$C$34=12),Очки!$B$17,Очки!$O$18),2+E32-F32,IF(D32=2,12,13-E32)),0)</f>
        <v>0</v>
      </c>
      <c r="P32" s="362"/>
      <c r="Q32" s="363"/>
      <c r="R32" s="346">
        <v>6.5</v>
      </c>
      <c r="S32" s="347">
        <f ca="1">IF(I32&lt;H32,OFFSET(IF(OR($C$34=11,$C$34=12),Очки!$B$17,Очки!$O$18),2+H32-I32,IF(G32=2,12,13-H32)),0)</f>
        <v>0</v>
      </c>
      <c r="T32" s="362"/>
      <c r="U32" s="364">
        <v>-5</v>
      </c>
      <c r="V32" s="365">
        <v>1</v>
      </c>
      <c r="W32" s="347">
        <f ca="1">IF(L32&lt;K32,OFFSET(IF(OR($C$34=11,$C$34=12),Очки!$B$17,Очки!$O$18),2+K32-L32,IF(J32=2,12,13-K32)),0)</f>
        <v>0</v>
      </c>
      <c r="X32" s="362"/>
      <c r="Y32" s="364"/>
      <c r="Z32" s="353">
        <f t="shared" ca="1" si="0"/>
        <v>3.5</v>
      </c>
    </row>
    <row r="33" spans="1:26" ht="16.5" thickBot="1">
      <c r="A33" s="338">
        <f ca="1">RANK(Z33,Z$6:OFFSET(Z$6,0,0,COUNTA(B$6:B$34)))</f>
        <v>28</v>
      </c>
      <c r="B33" s="384" t="s">
        <v>44</v>
      </c>
      <c r="C33" s="230"/>
      <c r="D33" s="379">
        <v>3</v>
      </c>
      <c r="E33" s="380">
        <v>5</v>
      </c>
      <c r="F33" s="381">
        <v>7</v>
      </c>
      <c r="G33" s="380">
        <v>3</v>
      </c>
      <c r="H33" s="380">
        <v>5</v>
      </c>
      <c r="I33" s="380">
        <v>7</v>
      </c>
      <c r="J33" s="379">
        <v>3</v>
      </c>
      <c r="K33" s="382">
        <v>7</v>
      </c>
      <c r="L33" s="383">
        <v>6</v>
      </c>
      <c r="M33" s="385"/>
      <c r="N33" s="361">
        <v>1.5</v>
      </c>
      <c r="O33" s="347">
        <f ca="1">IF(F33&lt;E33,OFFSET(IF(OR($C$34=11,$C$34=12),Очки!$B$17,Очки!$O$18),2+E33-F33,IF(D33=2,12,13-E33)),0)</f>
        <v>0</v>
      </c>
      <c r="P33" s="386"/>
      <c r="Q33" s="387"/>
      <c r="R33" s="346">
        <v>1.5</v>
      </c>
      <c r="S33" s="347">
        <f ca="1">IF(I33&lt;H33,OFFSET(IF(OR($C$34=11,$C$34=12),Очки!$B$17,Очки!$O$18),2+H33-I33,IF(G33=2,12,13-H33)),0)</f>
        <v>0</v>
      </c>
      <c r="T33" s="362"/>
      <c r="U33" s="364">
        <v>-2</v>
      </c>
      <c r="V33" s="365">
        <v>2</v>
      </c>
      <c r="W33" s="347">
        <v>0.5</v>
      </c>
      <c r="X33" s="386"/>
      <c r="Y33" s="388">
        <v>-2</v>
      </c>
      <c r="Z33" s="353">
        <f t="shared" ca="1" si="0"/>
        <v>1.5</v>
      </c>
    </row>
    <row r="34" spans="1:26" ht="16.5" thickBot="1">
      <c r="A34" s="338" t="e">
        <f ca="1">RANK(Z34,Z$6:OFFSET(Z$6,0,0,COUNTA(B$6:B$34)))</f>
        <v>#N/A</v>
      </c>
      <c r="B34" s="389"/>
      <c r="C34" s="390"/>
      <c r="D34" s="391"/>
      <c r="E34" s="392"/>
      <c r="F34" s="393"/>
      <c r="G34" s="392"/>
      <c r="H34" s="392"/>
      <c r="I34" s="392"/>
      <c r="J34" s="391"/>
      <c r="K34" s="394"/>
      <c r="L34" s="395"/>
      <c r="M34" s="396"/>
      <c r="N34" s="361"/>
      <c r="O34" s="347"/>
      <c r="P34" s="397"/>
      <c r="Q34" s="398"/>
      <c r="R34" s="346"/>
      <c r="S34" s="347"/>
      <c r="T34" s="397"/>
      <c r="U34" s="399"/>
      <c r="V34" s="400"/>
      <c r="W34" s="347"/>
      <c r="X34" s="397"/>
      <c r="Y34" s="399"/>
      <c r="Z34" s="401">
        <f t="shared" si="0"/>
        <v>0</v>
      </c>
    </row>
    <row r="35" spans="1:26" ht="15.75">
      <c r="A35" s="402"/>
      <c r="B35" s="403" t="s">
        <v>42</v>
      </c>
      <c r="C35" s="403">
        <f>COUNTA(B6:B34)</f>
        <v>28</v>
      </c>
      <c r="D35" s="404"/>
      <c r="E35" s="404"/>
      <c r="F35" s="405"/>
      <c r="G35" s="405"/>
      <c r="H35" s="405"/>
      <c r="I35" s="405"/>
      <c r="J35" s="405"/>
      <c r="K35" s="405"/>
      <c r="L35" s="404"/>
      <c r="M35" s="405"/>
      <c r="N35" s="405"/>
      <c r="O35" s="405"/>
      <c r="P35" s="405"/>
      <c r="Q35" s="405"/>
      <c r="R35" s="405"/>
      <c r="S35" s="405"/>
      <c r="T35" s="405"/>
      <c r="U35" s="405"/>
      <c r="V35" s="405"/>
      <c r="W35" s="405"/>
      <c r="X35" s="405"/>
      <c r="Y35" s="405"/>
      <c r="Z35" s="405"/>
    </row>
  </sheetData>
  <mergeCells count="21"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Q4"/>
    <mergeCell ref="V4:Y4"/>
  </mergeCells>
  <conditionalFormatting sqref="O6:O34">
    <cfRule type="expression" dxfId="7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6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22" sqref="B22"/>
    </sheetView>
  </sheetViews>
  <sheetFormatPr defaultColWidth="8.85546875" defaultRowHeight="15"/>
  <cols>
    <col min="1" max="1" width="6.5703125" style="127" customWidth="1"/>
    <col min="2" max="2" width="49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465" t="s">
        <v>84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</row>
    <row r="2" spans="1:31" ht="13.5" customHeight="1" thickBo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128"/>
      <c r="AD2" s="128"/>
      <c r="AE2" s="128"/>
    </row>
    <row r="3" spans="1:31" s="132" customFormat="1" ht="16.5" thickBot="1">
      <c r="A3" s="467" t="s">
        <v>21</v>
      </c>
      <c r="B3" s="470" t="s">
        <v>22</v>
      </c>
      <c r="C3" s="129"/>
      <c r="D3" s="473">
        <v>1</v>
      </c>
      <c r="E3" s="474"/>
      <c r="F3" s="475"/>
      <c r="G3" s="473">
        <v>2</v>
      </c>
      <c r="H3" s="474"/>
      <c r="I3" s="475"/>
      <c r="J3" s="476">
        <v>3</v>
      </c>
      <c r="K3" s="477"/>
      <c r="L3" s="478"/>
      <c r="M3" s="479" t="s">
        <v>2</v>
      </c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1"/>
      <c r="AA3" s="130">
        <f>SUM(M3:Z3)</f>
        <v>0</v>
      </c>
      <c r="AB3" s="482" t="s">
        <v>23</v>
      </c>
      <c r="AC3" s="131"/>
      <c r="AD3" s="131"/>
      <c r="AE3" s="131"/>
    </row>
    <row r="4" spans="1:31" s="132" customFormat="1" ht="16.5" customHeight="1" thickBot="1">
      <c r="A4" s="468"/>
      <c r="B4" s="471"/>
      <c r="C4" s="484" t="s">
        <v>24</v>
      </c>
      <c r="D4" s="486" t="s">
        <v>30</v>
      </c>
      <c r="E4" s="490" t="s">
        <v>32</v>
      </c>
      <c r="F4" s="492" t="s">
        <v>33</v>
      </c>
      <c r="G4" s="486" t="s">
        <v>30</v>
      </c>
      <c r="H4" s="490" t="s">
        <v>32</v>
      </c>
      <c r="I4" s="492" t="s">
        <v>33</v>
      </c>
      <c r="J4" s="486" t="s">
        <v>30</v>
      </c>
      <c r="K4" s="490" t="s">
        <v>32</v>
      </c>
      <c r="L4" s="492" t="s">
        <v>33</v>
      </c>
      <c r="M4" s="494" t="s">
        <v>31</v>
      </c>
      <c r="N4" s="488">
        <v>1</v>
      </c>
      <c r="O4" s="489"/>
      <c r="P4" s="489"/>
      <c r="Q4" s="489"/>
      <c r="R4" s="488">
        <v>2</v>
      </c>
      <c r="S4" s="489"/>
      <c r="T4" s="489"/>
      <c r="U4" s="489"/>
      <c r="V4" s="488">
        <v>3</v>
      </c>
      <c r="W4" s="489"/>
      <c r="X4" s="489"/>
      <c r="Y4" s="489"/>
      <c r="Z4" s="145"/>
      <c r="AA4" s="130"/>
      <c r="AB4" s="483"/>
      <c r="AC4" s="131"/>
      <c r="AD4" s="131"/>
      <c r="AE4" s="131"/>
    </row>
    <row r="5" spans="1:31" s="134" customFormat="1" ht="33" customHeight="1" thickBot="1">
      <c r="A5" s="469"/>
      <c r="B5" s="472"/>
      <c r="C5" s="485"/>
      <c r="D5" s="487"/>
      <c r="E5" s="491"/>
      <c r="F5" s="493"/>
      <c r="G5" s="487"/>
      <c r="H5" s="491"/>
      <c r="I5" s="493"/>
      <c r="J5" s="487"/>
      <c r="K5" s="491"/>
      <c r="L5" s="493"/>
      <c r="M5" s="495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483"/>
      <c r="AC5" s="133"/>
      <c r="AD5" s="133"/>
      <c r="AE5" s="133"/>
    </row>
    <row r="6" spans="1:31" ht="15.75">
      <c r="A6" s="303">
        <f ca="1">RANK(AB6,AB$6:OFFSET(AB$6,0,0,COUNTA(B$6:B$33)))</f>
        <v>1</v>
      </c>
      <c r="B6" s="496" t="s">
        <v>51</v>
      </c>
      <c r="C6" s="310">
        <v>7.5</v>
      </c>
      <c r="D6" s="266">
        <v>1</v>
      </c>
      <c r="E6" s="267">
        <v>10</v>
      </c>
      <c r="F6" s="268">
        <v>3</v>
      </c>
      <c r="G6" s="269">
        <v>1</v>
      </c>
      <c r="H6" s="233">
        <v>11</v>
      </c>
      <c r="I6" s="267">
        <v>4</v>
      </c>
      <c r="J6" s="266">
        <v>1</v>
      </c>
      <c r="K6" s="267">
        <v>11</v>
      </c>
      <c r="L6" s="270">
        <v>6</v>
      </c>
      <c r="M6" s="281">
        <v>2</v>
      </c>
      <c r="N6" s="227">
        <f ca="1">OFFSET(Очки!$A$3,F6,D6+QUOTIENT(MAX($C$34-11,0), 2)*4)</f>
        <v>14</v>
      </c>
      <c r="O6" s="195">
        <f ca="1">IF(F6&lt;E6,OFFSET(IF(OR($C$34=11,$C$34=12),Очки!$B$17,Очки!$O$18),2+E6-F6,IF(D6=2,12,13-E6)),0)</f>
        <v>7.5000000000000009</v>
      </c>
      <c r="P6" s="195">
        <v>2.5</v>
      </c>
      <c r="Q6" s="271">
        <v>-7</v>
      </c>
      <c r="R6" s="227">
        <f ca="1">OFFSET(Очки!$A$3,I6,G6+QUOTIENT(MAX($C$34-11,0), 2)*4)</f>
        <v>13</v>
      </c>
      <c r="S6" s="195">
        <f ca="1">IF(I6&lt;H6,OFFSET(IF(OR($C$34=11,$C$34=12),Очки!$B$17,Очки!$O$18),2+H6-I6,IF(G6=2,12,13-H6)),0)</f>
        <v>8</v>
      </c>
      <c r="T6" s="195">
        <v>2.5</v>
      </c>
      <c r="U6" s="271"/>
      <c r="V6" s="227">
        <f ca="1">OFFSET(Очки!$A$3,L6,J6+QUOTIENT(MAX($C$34-11,0), 2)*4)</f>
        <v>11.5</v>
      </c>
      <c r="W6" s="195">
        <f ca="1">IF(L6&lt;K6,OFFSET(IF(OR($C$34=11,$C$34=12),Очки!$B$17,Очки!$O$18),2+K6-L6,IF(J6=2,12,13-K6)),0)</f>
        <v>6.1</v>
      </c>
      <c r="X6" s="195">
        <v>2</v>
      </c>
      <c r="Y6" s="196"/>
      <c r="Z6" s="135"/>
      <c r="AA6" s="136"/>
      <c r="AB6" s="191">
        <f ca="1">SUM(M6:Y6)</f>
        <v>62.1</v>
      </c>
      <c r="AC6" s="128"/>
      <c r="AD6" s="128"/>
      <c r="AE6" s="128"/>
    </row>
    <row r="7" spans="1:31" ht="15.75">
      <c r="A7" s="304">
        <f ca="1">RANK(AB7,AB$6:OFFSET(AB$6,0,0,COUNTA(B$6:B$33)))</f>
        <v>2</v>
      </c>
      <c r="B7" s="306" t="s">
        <v>45</v>
      </c>
      <c r="C7" s="228">
        <v>10</v>
      </c>
      <c r="D7" s="234">
        <v>1</v>
      </c>
      <c r="E7" s="235">
        <v>11</v>
      </c>
      <c r="F7" s="236">
        <v>4</v>
      </c>
      <c r="G7" s="232">
        <v>1</v>
      </c>
      <c r="H7" s="237">
        <v>7</v>
      </c>
      <c r="I7" s="235">
        <v>2</v>
      </c>
      <c r="J7" s="234">
        <v>1</v>
      </c>
      <c r="K7" s="235">
        <v>3</v>
      </c>
      <c r="L7" s="238">
        <v>4</v>
      </c>
      <c r="M7" s="282">
        <v>2.5</v>
      </c>
      <c r="N7" s="201">
        <f ca="1">OFFSET(Очки!$A$3,F7,D7+QUOTIENT(MAX($C$34-11,0), 2)*4)</f>
        <v>13</v>
      </c>
      <c r="O7" s="197">
        <f ca="1">IF(F7&lt;E7,OFFSET(IF(OR($C$34=11,$C$34=12),Очки!$B$17,Очки!$O$18),2+E7-F7,IF(D7=2,12,13-E7)),0)</f>
        <v>8</v>
      </c>
      <c r="P7" s="197">
        <v>0.5</v>
      </c>
      <c r="Q7" s="272"/>
      <c r="R7" s="201">
        <f ca="1">OFFSET(Очки!$A$3,I7,G7+QUOTIENT(MAX($C$34-11,0), 2)*4)</f>
        <v>15</v>
      </c>
      <c r="S7" s="197">
        <f ca="1">IF(I7&lt;H7,OFFSET(IF(OR($C$34=11,$C$34=12),Очки!$B$17,Очки!$O$18),2+H7-I7,IF(G7=2,12,13-H7)),0)</f>
        <v>4.5</v>
      </c>
      <c r="T7" s="197"/>
      <c r="U7" s="272"/>
      <c r="V7" s="201">
        <f ca="1">OFFSET(Очки!$A$3,L7,J7+QUOTIENT(MAX($C$34-11,0), 2)*4)</f>
        <v>13</v>
      </c>
      <c r="W7" s="197">
        <f ca="1">IF(L7&lt;K7,OFFSET(IF(OR($C$34=11,$C$34=12),Очки!$B$17,Очки!$O$18),2+K7-L7,IF(J7=2,12,13-K7)),0)</f>
        <v>0</v>
      </c>
      <c r="X7" s="197"/>
      <c r="Y7" s="198"/>
      <c r="Z7" s="137"/>
      <c r="AA7" s="138"/>
      <c r="AB7" s="192">
        <f ca="1">SUM(M7:Y7)</f>
        <v>56.5</v>
      </c>
      <c r="AC7" s="128"/>
      <c r="AD7" s="128"/>
      <c r="AE7" s="128"/>
    </row>
    <row r="8" spans="1:31" ht="15.75">
      <c r="A8" s="304">
        <f ca="1">RANK(AB8,AB$6:OFFSET(AB$6,0,0,COUNTA(B$6:B$33)))</f>
        <v>3</v>
      </c>
      <c r="B8" s="308" t="s">
        <v>50</v>
      </c>
      <c r="C8" s="228">
        <v>2.5</v>
      </c>
      <c r="D8" s="234">
        <v>1</v>
      </c>
      <c r="E8" s="235">
        <v>9</v>
      </c>
      <c r="F8" s="236">
        <v>7</v>
      </c>
      <c r="G8" s="232">
        <v>1</v>
      </c>
      <c r="H8" s="237">
        <v>5</v>
      </c>
      <c r="I8" s="235">
        <v>3</v>
      </c>
      <c r="J8" s="234">
        <v>1</v>
      </c>
      <c r="K8" s="235">
        <v>10</v>
      </c>
      <c r="L8" s="238">
        <v>8</v>
      </c>
      <c r="M8" s="282">
        <v>1.5</v>
      </c>
      <c r="N8" s="201">
        <f ca="1">OFFSET(Очки!$A$3,F8,D8+QUOTIENT(MAX($C$34-11,0), 2)*4)</f>
        <v>11</v>
      </c>
      <c r="O8" s="197">
        <f ca="1">IF(F8&lt;E8,OFFSET(IF(OR($C$34=11,$C$34=12),Очки!$B$17,Очки!$O$18),2+E8-F8,IF(D8=2,12,13-E8)),0)</f>
        <v>2.4</v>
      </c>
      <c r="P8" s="197"/>
      <c r="Q8" s="272"/>
      <c r="R8" s="201">
        <f ca="1">OFFSET(Очки!$A$3,I8,G8+QUOTIENT(MAX($C$34-11,0), 2)*4)</f>
        <v>14</v>
      </c>
      <c r="S8" s="197">
        <f ca="1">IF(I8&lt;H8,OFFSET(IF(OR($C$34=11,$C$34=12),Очки!$B$17,Очки!$O$18),2+H8-I8,IF(G8=2,12,13-H8)),0)</f>
        <v>1.7000000000000002</v>
      </c>
      <c r="T8" s="197">
        <v>2</v>
      </c>
      <c r="U8" s="272"/>
      <c r="V8" s="201">
        <f ca="1">OFFSET(Очки!$A$3,L8,J8+QUOTIENT(MAX($C$34-11,0), 2)*4)</f>
        <v>10.5</v>
      </c>
      <c r="W8" s="197">
        <f ca="1">IF(L8&lt;K8,OFFSET(IF(OR($C$34=11,$C$34=12),Очки!$B$17,Очки!$O$18),2+K8-L8,IF(J8=2,12,13-K8)),0)</f>
        <v>2.5</v>
      </c>
      <c r="X8" s="197">
        <v>1.5</v>
      </c>
      <c r="Y8" s="198"/>
      <c r="Z8" s="137"/>
      <c r="AA8" s="138"/>
      <c r="AB8" s="192">
        <f ca="1">SUM(M8:Y8)</f>
        <v>47.099999999999994</v>
      </c>
      <c r="AC8" s="128"/>
      <c r="AD8" s="128"/>
      <c r="AE8" s="128"/>
    </row>
    <row r="9" spans="1:31" ht="15.75">
      <c r="A9" s="304">
        <f ca="1">RANK(AB9,AB$6:OFFSET(AB$6,0,0,COUNTA(B$6:B$33)))</f>
        <v>4</v>
      </c>
      <c r="B9" s="309" t="s">
        <v>61</v>
      </c>
      <c r="C9" s="228"/>
      <c r="D9" s="234">
        <v>1</v>
      </c>
      <c r="E9" s="235">
        <v>6</v>
      </c>
      <c r="F9" s="236">
        <v>5</v>
      </c>
      <c r="G9" s="232">
        <v>1</v>
      </c>
      <c r="H9" s="237">
        <v>1</v>
      </c>
      <c r="I9" s="235">
        <v>1</v>
      </c>
      <c r="J9" s="234">
        <v>1</v>
      </c>
      <c r="K9" s="235">
        <v>4</v>
      </c>
      <c r="L9" s="238">
        <v>2</v>
      </c>
      <c r="M9" s="282"/>
      <c r="N9" s="201">
        <f ca="1">OFFSET(Очки!$A$3,F9,D9+QUOTIENT(MAX($C$34-11,0), 2)*4)</f>
        <v>12</v>
      </c>
      <c r="O9" s="197">
        <f ca="1">IF(F9&lt;E9,OFFSET(IF(OR($C$34=11,$C$34=12),Очки!$B$17,Очки!$O$18),2+E9-F9,IF(D9=2,12,13-E9)),0)</f>
        <v>1</v>
      </c>
      <c r="P9" s="197"/>
      <c r="Q9" s="272"/>
      <c r="R9" s="201">
        <f ca="1">OFFSET(Очки!$A$3,I9,G9+QUOTIENT(MAX($C$34-11,0), 2)*4)</f>
        <v>16</v>
      </c>
      <c r="S9" s="197">
        <f ca="1">IF(I9&lt;H9,OFFSET(IF(OR($C$34=11,$C$34=12),Очки!$B$17,Очки!$O$18),2+H9-I9,IF(G9=2,12,13-H9)),0)</f>
        <v>0</v>
      </c>
      <c r="T9" s="197"/>
      <c r="U9" s="272"/>
      <c r="V9" s="201">
        <f ca="1">OFFSET(Очки!$A$3,L9,J9+QUOTIENT(MAX($C$34-11,0), 2)*4)</f>
        <v>15</v>
      </c>
      <c r="W9" s="197">
        <f ca="1">IF(L9&lt;K9,OFFSET(IF(OR($C$34=11,$C$34=12),Очки!$B$17,Очки!$O$18),2+K9-L9,IF(J9=2,12,13-K9)),0)</f>
        <v>1.5</v>
      </c>
      <c r="X9" s="197">
        <v>1</v>
      </c>
      <c r="Y9" s="198"/>
      <c r="Z9" s="137"/>
      <c r="AA9" s="138"/>
      <c r="AB9" s="192">
        <f ca="1">SUM(M9:Y9)</f>
        <v>46.5</v>
      </c>
      <c r="AC9" s="128"/>
      <c r="AD9" s="128"/>
      <c r="AE9" s="128"/>
    </row>
    <row r="10" spans="1:31" ht="15.75">
      <c r="A10" s="304">
        <f ca="1">RANK(AB10,AB$6:OFFSET(AB$6,0,0,COUNTA(B$6:B$33)))</f>
        <v>5</v>
      </c>
      <c r="B10" s="318" t="s">
        <v>58</v>
      </c>
      <c r="C10" s="228" t="s">
        <v>25</v>
      </c>
      <c r="D10" s="234">
        <v>2</v>
      </c>
      <c r="E10" s="235">
        <v>10</v>
      </c>
      <c r="F10" s="236">
        <v>3</v>
      </c>
      <c r="G10" s="232">
        <v>1</v>
      </c>
      <c r="H10" s="237">
        <v>9</v>
      </c>
      <c r="I10" s="235">
        <v>7</v>
      </c>
      <c r="J10" s="234">
        <v>1</v>
      </c>
      <c r="K10" s="235">
        <v>1</v>
      </c>
      <c r="L10" s="238">
        <v>1</v>
      </c>
      <c r="M10" s="282"/>
      <c r="N10" s="201">
        <f ca="1">OFFSET(Очки!$A$3,F10,D10+QUOTIENT(MAX($C$34-11,0), 2)*4)</f>
        <v>8</v>
      </c>
      <c r="O10" s="197">
        <f ca="1">IF(F10&lt;E10,OFFSET(IF(OR($C$34=11,$C$34=12),Очки!$B$17,Очки!$O$18),2+E10-F10,IF(D10=2,12,13-E10)),0)</f>
        <v>4.9000000000000004</v>
      </c>
      <c r="P10" s="197">
        <v>1.5</v>
      </c>
      <c r="Q10" s="272"/>
      <c r="R10" s="201">
        <f ca="1">OFFSET(Очки!$A$3,I10,G10+QUOTIENT(MAX($C$34-11,0), 2)*4)</f>
        <v>11</v>
      </c>
      <c r="S10" s="197">
        <f ca="1">IF(I10&lt;H10,OFFSET(IF(OR($C$34=11,$C$34=12),Очки!$B$17,Очки!$O$18),2+H10-I10,IF(G10=2,12,13-H10)),0)</f>
        <v>2.4</v>
      </c>
      <c r="T10" s="197"/>
      <c r="U10" s="272"/>
      <c r="V10" s="201">
        <f ca="1">OFFSET(Очки!$A$3,L10,J10+QUOTIENT(MAX($C$34-11,0), 2)*4)</f>
        <v>16</v>
      </c>
      <c r="W10" s="197">
        <f ca="1">IF(L10&lt;K10,OFFSET(IF(OR($C$34=11,$C$34=12),Очки!$B$17,Очки!$O$18),2+K10-L10,IF(J10=2,12,13-K10)),0)</f>
        <v>0</v>
      </c>
      <c r="X10" s="197">
        <v>2.5</v>
      </c>
      <c r="Y10" s="198"/>
      <c r="Z10" s="137"/>
      <c r="AA10" s="138"/>
      <c r="AB10" s="192">
        <f ca="1">SUM(M10:Y10)</f>
        <v>46.3</v>
      </c>
      <c r="AC10" s="128"/>
      <c r="AD10" s="128"/>
      <c r="AE10" s="128"/>
    </row>
    <row r="11" spans="1:31" ht="16.5" thickBot="1">
      <c r="A11" s="304">
        <f ca="1">RANK(AB11,AB$6:OFFSET(AB$6,0,0,COUNTA(B$6:B$33)))</f>
        <v>6</v>
      </c>
      <c r="B11" s="308" t="s">
        <v>52</v>
      </c>
      <c r="C11" s="228">
        <v>10</v>
      </c>
      <c r="D11" s="234">
        <v>1</v>
      </c>
      <c r="E11" s="235">
        <v>1</v>
      </c>
      <c r="F11" s="236">
        <v>1</v>
      </c>
      <c r="G11" s="232">
        <v>1</v>
      </c>
      <c r="H11" s="237">
        <v>8</v>
      </c>
      <c r="I11" s="235">
        <v>6</v>
      </c>
      <c r="J11" s="234">
        <v>1</v>
      </c>
      <c r="K11" s="235">
        <v>8</v>
      </c>
      <c r="L11" s="238">
        <v>7</v>
      </c>
      <c r="M11" s="282"/>
      <c r="N11" s="201">
        <f ca="1">OFFSET(Очки!$A$3,F11,D11+QUOTIENT(MAX($C$34-11,0), 2)*4)</f>
        <v>16</v>
      </c>
      <c r="O11" s="197">
        <f ca="1">IF(F11&lt;E11,OFFSET(IF(OR($C$34=11,$C$34=12),Очки!$B$17,Очки!$O$18),2+E11-F11,IF(D11=2,12,13-E11)),0)</f>
        <v>0</v>
      </c>
      <c r="P11" s="197">
        <v>1</v>
      </c>
      <c r="Q11" s="272"/>
      <c r="R11" s="201">
        <f ca="1">OFFSET(Очки!$A$3,I11,G11+QUOTIENT(MAX($C$34-11,0), 2)*4)</f>
        <v>11.5</v>
      </c>
      <c r="S11" s="197">
        <f ca="1">IF(I11&lt;H11,OFFSET(IF(OR($C$34=11,$C$34=12),Очки!$B$17,Очки!$O$18),2+H11-I11,IF(G11=2,12,13-H11)),0)</f>
        <v>2.2999999999999998</v>
      </c>
      <c r="T11" s="197">
        <v>1</v>
      </c>
      <c r="U11" s="272"/>
      <c r="V11" s="201">
        <f ca="1">OFFSET(Очки!$A$3,L11,J11+QUOTIENT(MAX($C$34-11,0), 2)*4)</f>
        <v>11</v>
      </c>
      <c r="W11" s="197">
        <f ca="1">IF(L11&lt;K11,OFFSET(IF(OR($C$34=11,$C$34=12),Очки!$B$17,Очки!$O$18),2+K11-L11,IF(J11=2,12,13-K11)),0)</f>
        <v>1.2</v>
      </c>
      <c r="X11" s="197">
        <v>0.5</v>
      </c>
      <c r="Y11" s="198"/>
      <c r="Z11" s="137"/>
      <c r="AA11" s="138"/>
      <c r="AB11" s="192">
        <f ca="1">SUM(M11:Y11)</f>
        <v>44.5</v>
      </c>
      <c r="AC11" s="128"/>
      <c r="AD11" s="128"/>
      <c r="AE11" s="128"/>
    </row>
    <row r="12" spans="1:31" ht="15.75">
      <c r="A12" s="303">
        <f ca="1">RANK(AB12,AB$6:OFFSET(AB$6,0,0,COUNTA(B$6:B$33)))</f>
        <v>7</v>
      </c>
      <c r="B12" s="306" t="s">
        <v>60</v>
      </c>
      <c r="C12" s="310" t="s">
        <v>25</v>
      </c>
      <c r="D12" s="266">
        <v>1</v>
      </c>
      <c r="E12" s="267">
        <v>8</v>
      </c>
      <c r="F12" s="268">
        <v>9</v>
      </c>
      <c r="G12" s="269">
        <v>1</v>
      </c>
      <c r="H12" s="233">
        <v>10</v>
      </c>
      <c r="I12" s="267">
        <v>9</v>
      </c>
      <c r="J12" s="266">
        <v>1</v>
      </c>
      <c r="K12" s="267">
        <v>9</v>
      </c>
      <c r="L12" s="270">
        <v>11</v>
      </c>
      <c r="M12" s="281">
        <v>1</v>
      </c>
      <c r="N12" s="227">
        <f ca="1">OFFSET(Очки!$A$3,F12,D12+QUOTIENT(MAX($C$34-11,0), 2)*4)</f>
        <v>10</v>
      </c>
      <c r="O12" s="195">
        <f ca="1">IF(F12&lt;E12,OFFSET(IF(OR($C$34=11,$C$34=12),Очки!$B$17,Очки!$O$18),2+E12-F12,IF(D12=2,12,13-E12)),0)</f>
        <v>0</v>
      </c>
      <c r="P12" s="195">
        <v>2</v>
      </c>
      <c r="Q12" s="271"/>
      <c r="R12" s="227">
        <f ca="1">OFFSET(Очки!$A$3,I12,G12+QUOTIENT(MAX($C$34-11,0), 2)*4)</f>
        <v>10</v>
      </c>
      <c r="S12" s="195">
        <f ca="1">IF(I12&lt;H12,OFFSET(IF(OR($C$34=11,$C$34=12),Очки!$B$17,Очки!$O$18),2+H12-I12,IF(G12=2,12,13-H12)),0)</f>
        <v>1.3</v>
      </c>
      <c r="T12" s="195">
        <v>1.5</v>
      </c>
      <c r="U12" s="271"/>
      <c r="V12" s="227">
        <f ca="1">OFFSET(Очки!$A$3,L12,J12+QUOTIENT(MAX($C$34-11,0), 2)*4)</f>
        <v>9</v>
      </c>
      <c r="W12" s="195">
        <f ca="1">IF(L12&lt;K12,OFFSET(IF(OR($C$34=11,$C$34=12),Очки!$B$17,Очки!$O$18),2+K12-L12,IF(J12=2,12,13-K12)),0)</f>
        <v>0</v>
      </c>
      <c r="X12" s="195"/>
      <c r="Y12" s="196"/>
      <c r="Z12" s="135"/>
      <c r="AA12" s="136"/>
      <c r="AB12" s="191">
        <f ca="1">SUM(M12:Y12)</f>
        <v>34.799999999999997</v>
      </c>
      <c r="AC12" s="128"/>
      <c r="AD12" s="128"/>
      <c r="AE12" s="128"/>
    </row>
    <row r="13" spans="1:31" ht="15.75">
      <c r="A13" s="304">
        <f ca="1">RANK(AB13,AB$6:OFFSET(AB$6,0,0,COUNTA(B$6:B$33)))</f>
        <v>8</v>
      </c>
      <c r="B13" s="306" t="s">
        <v>43</v>
      </c>
      <c r="C13" s="228" t="s">
        <v>25</v>
      </c>
      <c r="D13" s="234">
        <v>1</v>
      </c>
      <c r="E13" s="235">
        <v>3</v>
      </c>
      <c r="F13" s="236">
        <v>5</v>
      </c>
      <c r="G13" s="232">
        <v>2</v>
      </c>
      <c r="H13" s="237">
        <v>1</v>
      </c>
      <c r="I13" s="235">
        <v>1</v>
      </c>
      <c r="J13" s="234">
        <v>1</v>
      </c>
      <c r="K13" s="235">
        <v>5</v>
      </c>
      <c r="L13" s="238">
        <v>5</v>
      </c>
      <c r="M13" s="282"/>
      <c r="N13" s="201">
        <f ca="1">OFFSET(Очки!$A$3,F13,D13+QUOTIENT(MAX($C$34-11,0), 2)*4)</f>
        <v>12</v>
      </c>
      <c r="O13" s="197">
        <f ca="1">IF(F13&lt;E13,OFFSET(IF(OR($C$34=11,$C$34=12),Очки!$B$17,Очки!$O$18),2+E13-F13,IF(D13=2,12,13-E13)),0)</f>
        <v>0</v>
      </c>
      <c r="P13" s="197"/>
      <c r="Q13" s="272"/>
      <c r="R13" s="201">
        <f ca="1">OFFSET(Очки!$A$3,I13,G13+QUOTIENT(MAX($C$34-11,0), 2)*4)</f>
        <v>10</v>
      </c>
      <c r="S13" s="197">
        <f ca="1">IF(I13&lt;H13,OFFSET(IF(OR($C$34=11,$C$34=12),Очки!$B$17,Очки!$O$18),2+H13-I13,IF(G13=2,12,13-H13)),0)</f>
        <v>0</v>
      </c>
      <c r="T13" s="197"/>
      <c r="U13" s="272"/>
      <c r="V13" s="201">
        <f ca="1">OFFSET(Очки!$A$3,L13,J13+QUOTIENT(MAX($C$34-11,0), 2)*4)</f>
        <v>12</v>
      </c>
      <c r="W13" s="197">
        <f ca="1">IF(L13&lt;K13,OFFSET(IF(OR($C$34=11,$C$34=12),Очки!$B$17,Очки!$O$18),2+K13-L13,IF(J13=2,12,13-K13)),0)</f>
        <v>0</v>
      </c>
      <c r="X13" s="197"/>
      <c r="Y13" s="198"/>
      <c r="Z13" s="137"/>
      <c r="AA13" s="138"/>
      <c r="AB13" s="192">
        <f ca="1">SUM(M13:Y13)</f>
        <v>34</v>
      </c>
      <c r="AC13" s="128"/>
      <c r="AD13" s="128"/>
      <c r="AE13" s="128"/>
    </row>
    <row r="14" spans="1:31" ht="15.75">
      <c r="A14" s="304">
        <f ca="1">RANK(AB14,AB$6:OFFSET(AB$6,0,0,COUNTA(B$6:B$33)))</f>
        <v>9</v>
      </c>
      <c r="B14" s="307" t="s">
        <v>57</v>
      </c>
      <c r="C14" s="228" t="s">
        <v>25</v>
      </c>
      <c r="D14" s="234">
        <v>1</v>
      </c>
      <c r="E14" s="235">
        <v>2</v>
      </c>
      <c r="F14" s="236">
        <v>2</v>
      </c>
      <c r="G14" s="232">
        <v>2</v>
      </c>
      <c r="H14" s="237">
        <v>7</v>
      </c>
      <c r="I14" s="235">
        <v>9</v>
      </c>
      <c r="J14" s="234">
        <v>2</v>
      </c>
      <c r="K14" s="235">
        <v>2</v>
      </c>
      <c r="L14" s="238">
        <v>2</v>
      </c>
      <c r="M14" s="282"/>
      <c r="N14" s="201">
        <f ca="1">OFFSET(Очки!$A$3,F14,D14+QUOTIENT(MAX($C$34-11,0), 2)*4)</f>
        <v>15</v>
      </c>
      <c r="O14" s="197">
        <f ca="1">IF(F14&lt;E14,OFFSET(IF(OR($C$34=11,$C$34=12),Очки!$B$17,Очки!$O$18),2+E14-F14,IF(D14=2,12,13-E14)),0)</f>
        <v>0</v>
      </c>
      <c r="P14" s="197"/>
      <c r="Q14" s="272"/>
      <c r="R14" s="201">
        <f ca="1">OFFSET(Очки!$A$3,I14,G14+QUOTIENT(MAX($C$34-11,0), 2)*4)</f>
        <v>4</v>
      </c>
      <c r="S14" s="197">
        <f ca="1">IF(I14&lt;H14,OFFSET(IF(OR($C$34=11,$C$34=12),Очки!$B$17,Очки!$O$18),2+H14-I14,IF(G14=2,12,13-H14)),0)</f>
        <v>0</v>
      </c>
      <c r="T14" s="197"/>
      <c r="U14" s="272"/>
      <c r="V14" s="201">
        <f ca="1">OFFSET(Очки!$A$3,L14,J14+QUOTIENT(MAX($C$34-11,0), 2)*4)</f>
        <v>9</v>
      </c>
      <c r="W14" s="197">
        <f ca="1">IF(L14&lt;K14,OFFSET(IF(OR($C$34=11,$C$34=12),Очки!$B$17,Очки!$O$18),2+K14-L14,IF(J14=2,12,13-K14)),0)</f>
        <v>0</v>
      </c>
      <c r="X14" s="197"/>
      <c r="Y14" s="198"/>
      <c r="Z14" s="137"/>
      <c r="AA14" s="138"/>
      <c r="AB14" s="192">
        <f ca="1">SUM(M14:Y14)</f>
        <v>28</v>
      </c>
      <c r="AC14" s="128"/>
      <c r="AD14" s="128"/>
      <c r="AE14" s="128"/>
    </row>
    <row r="15" spans="1:31" ht="15.75">
      <c r="A15" s="304">
        <f ca="1">RANK(AB15,AB$6:OFFSET(AB$6,0,0,COUNTA(B$6:B$33)))</f>
        <v>10</v>
      </c>
      <c r="B15" s="308" t="s">
        <v>44</v>
      </c>
      <c r="C15" s="228">
        <v>15</v>
      </c>
      <c r="D15" s="234">
        <v>1</v>
      </c>
      <c r="E15" s="235">
        <v>5</v>
      </c>
      <c r="F15" s="236">
        <v>10</v>
      </c>
      <c r="G15" s="232">
        <v>1</v>
      </c>
      <c r="H15" s="237">
        <v>2</v>
      </c>
      <c r="I15" s="235">
        <v>7</v>
      </c>
      <c r="J15" s="234">
        <v>2</v>
      </c>
      <c r="K15" s="235">
        <v>7</v>
      </c>
      <c r="L15" s="238">
        <v>5</v>
      </c>
      <c r="M15" s="282"/>
      <c r="N15" s="201">
        <f ca="1">OFFSET(Очки!$A$3,F15,D15+QUOTIENT(MAX($C$34-11,0), 2)*4)</f>
        <v>9.5</v>
      </c>
      <c r="O15" s="197">
        <f ca="1">IF(F15&lt;E15,OFFSET(IF(OR($C$34=11,$C$34=12),Очки!$B$17,Очки!$O$18),2+E15-F15,IF(D15=2,12,13-E15)),0)</f>
        <v>0</v>
      </c>
      <c r="P15" s="197"/>
      <c r="Q15" s="272"/>
      <c r="R15" s="201">
        <f ca="1">OFFSET(Очки!$A$3,I15,G15+QUOTIENT(MAX($C$34-11,0), 2)*4)</f>
        <v>11</v>
      </c>
      <c r="S15" s="197">
        <f ca="1">IF(I15&lt;H15,OFFSET(IF(OR($C$34=11,$C$34=12),Очки!$B$17,Очки!$O$18),2+H15-I15,IF(G15=2,12,13-H15)),0)</f>
        <v>0</v>
      </c>
      <c r="T15" s="197"/>
      <c r="U15" s="272"/>
      <c r="V15" s="201">
        <f ca="1">OFFSET(Очки!$A$3,L15,J15+QUOTIENT(MAX($C$34-11,0), 2)*4)</f>
        <v>6</v>
      </c>
      <c r="W15" s="197">
        <f ca="1">IF(L15&lt;K15,OFFSET(IF(OR($C$34=11,$C$34=12),Очки!$B$17,Очки!$O$18),2+K15-L15,IF(J15=2,12,13-K15)),0)</f>
        <v>1.4</v>
      </c>
      <c r="X15" s="197"/>
      <c r="Y15" s="198"/>
      <c r="Z15" s="137"/>
      <c r="AA15" s="138"/>
      <c r="AB15" s="192">
        <f ca="1">SUM(M15:Y15)</f>
        <v>27.9</v>
      </c>
      <c r="AC15" s="128"/>
      <c r="AD15" s="128"/>
      <c r="AE15" s="128"/>
    </row>
    <row r="16" spans="1:31" ht="15" customHeight="1">
      <c r="A16" s="304">
        <f ca="1">RANK(AB16,AB$6:OFFSET(AB$6,0,0,COUNTA(B$6:B$33)))</f>
        <v>11</v>
      </c>
      <c r="B16" s="307" t="s">
        <v>63</v>
      </c>
      <c r="C16" s="228" t="s">
        <v>25</v>
      </c>
      <c r="D16" s="234">
        <v>2</v>
      </c>
      <c r="E16" s="235">
        <v>9</v>
      </c>
      <c r="F16" s="236">
        <v>6</v>
      </c>
      <c r="G16" s="232">
        <v>2</v>
      </c>
      <c r="H16" s="237">
        <v>10</v>
      </c>
      <c r="I16" s="235">
        <v>4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OFFSET(Очки!$A$3,F16,D16+QUOTIENT(MAX($C$34-11,0), 2)*4)</f>
        <v>5.5</v>
      </c>
      <c r="O16" s="197">
        <f ca="1">IF(F16&lt;E16,OFFSET(IF(OR($C$34=11,$C$34=12),Очки!$B$17,Очки!$O$18),2+E16-F16,IF(D16=2,12,13-E16)),0)</f>
        <v>2.1</v>
      </c>
      <c r="P16" s="197"/>
      <c r="Q16" s="272"/>
      <c r="R16" s="201">
        <f ca="1">OFFSET(Очки!$A$3,I16,G16+QUOTIENT(MAX($C$34-11,0), 2)*4)</f>
        <v>7</v>
      </c>
      <c r="S16" s="197">
        <f ca="1">IF(I16&lt;H16,OFFSET(IF(OR($C$34=11,$C$34=12),Очки!$B$17,Очки!$O$18),2+H16-I16,IF(G16=2,12,13-H16)),0)</f>
        <v>4.2</v>
      </c>
      <c r="T16" s="197"/>
      <c r="U16" s="272"/>
      <c r="V16" s="201">
        <f ca="1">OFFSET(Очки!$A$3,L16,J16+QUOTIENT(MAX($C$34-11,0), 2)*4)</f>
        <v>5.5</v>
      </c>
      <c r="W16" s="197">
        <f ca="1">IF(L16&lt;K16,OFFSET(IF(OR($C$34=11,$C$34=12),Очки!$B$17,Очки!$O$18),2+K16-L16,IF(J16=2,12,13-K16)),0)</f>
        <v>2.8</v>
      </c>
      <c r="X16" s="197"/>
      <c r="Y16" s="198"/>
      <c r="Z16" s="137"/>
      <c r="AA16" s="138"/>
      <c r="AB16" s="192">
        <f ca="1">SUM(M16:Y16)</f>
        <v>27.1</v>
      </c>
      <c r="AD16" s="128"/>
    </row>
    <row r="17" spans="1:30" ht="15.75">
      <c r="A17" s="304">
        <f ca="1">RANK(AB17,AB$6:OFFSET(AB$6,0,0,COUNTA(B$6:B$33)))</f>
        <v>12</v>
      </c>
      <c r="B17" s="306" t="s">
        <v>53</v>
      </c>
      <c r="C17" s="228"/>
      <c r="D17" s="234">
        <v>2</v>
      </c>
      <c r="E17" s="235">
        <v>4</v>
      </c>
      <c r="F17" s="236">
        <v>2</v>
      </c>
      <c r="G17" s="232">
        <v>2</v>
      </c>
      <c r="H17" s="237">
        <v>9</v>
      </c>
      <c r="I17" s="235">
        <v>5</v>
      </c>
      <c r="J17" s="231">
        <v>1</v>
      </c>
      <c r="K17" s="235">
        <v>2</v>
      </c>
      <c r="L17" s="238">
        <v>3</v>
      </c>
      <c r="M17" s="282"/>
      <c r="N17" s="201">
        <f ca="1">OFFSET(Очки!$A$3,F17,D17+QUOTIENT(MAX($C$34-11,0), 2)*4)</f>
        <v>9</v>
      </c>
      <c r="O17" s="197">
        <f ca="1">IF(F17&lt;E17,OFFSET(IF(OR($C$34=11,$C$34=12),Очки!$B$17,Очки!$O$18),2+E17-F17,IF(D17=2,12,13-E17)),0)</f>
        <v>1.4</v>
      </c>
      <c r="P17" s="197"/>
      <c r="Q17" s="272"/>
      <c r="R17" s="201">
        <f ca="1">OFFSET(Очки!$A$3,I17,G17+QUOTIENT(MAX($C$34-11,0), 2)*4)</f>
        <v>6</v>
      </c>
      <c r="S17" s="197">
        <f ca="1">IF(I17&lt;H17,OFFSET(IF(OR($C$34=11,$C$34=12),Очки!$B$17,Очки!$O$18),2+H17-I17,IF(G17=2,12,13-H17)),0)</f>
        <v>2.8</v>
      </c>
      <c r="T17" s="197"/>
      <c r="U17" s="272">
        <v>-7</v>
      </c>
      <c r="V17" s="201">
        <f ca="1">OFFSET(Очки!$A$3,L17,J17+QUOTIENT(MAX($C$34-11,0), 2)*4)</f>
        <v>14</v>
      </c>
      <c r="W17" s="197">
        <f ca="1">IF(L17&lt;K17,OFFSET(IF(OR($C$34=11,$C$34=12),Очки!$B$17,Очки!$O$18),2+K17-L17,IF(J17=2,12,13-K17)),0)</f>
        <v>0</v>
      </c>
      <c r="X17" s="197"/>
      <c r="Y17" s="198"/>
      <c r="Z17" s="137"/>
      <c r="AA17" s="138"/>
      <c r="AB17" s="192">
        <f ca="1">SUM(M17:Y17)</f>
        <v>26.2</v>
      </c>
      <c r="AD17" s="128"/>
    </row>
    <row r="18" spans="1:30" ht="15.75">
      <c r="A18" s="304">
        <f ca="1">RANK(AB18,AB$6:OFFSET(AB$6,0,0,COUNTA(B$6:B$33)))</f>
        <v>13</v>
      </c>
      <c r="B18" s="307" t="s">
        <v>54</v>
      </c>
      <c r="C18" s="228"/>
      <c r="D18" s="234">
        <v>1</v>
      </c>
      <c r="E18" s="235">
        <v>7</v>
      </c>
      <c r="F18" s="236">
        <v>7</v>
      </c>
      <c r="G18" s="232">
        <v>1</v>
      </c>
      <c r="H18" s="237">
        <v>6</v>
      </c>
      <c r="I18" s="235">
        <v>10</v>
      </c>
      <c r="J18" s="234">
        <v>1</v>
      </c>
      <c r="K18" s="235">
        <v>7</v>
      </c>
      <c r="L18" s="238">
        <v>10</v>
      </c>
      <c r="M18" s="282">
        <v>0.5</v>
      </c>
      <c r="N18" s="201">
        <f ca="1">OFFSET(Очки!$A$3,F18,D18+QUOTIENT(MAX($C$34-11,0), 2)*4)</f>
        <v>11</v>
      </c>
      <c r="O18" s="197">
        <f ca="1">IF(F18&lt;E18,OFFSET(IF(OR($C$34=11,$C$34=12),Очки!$B$17,Очки!$O$18),2+E18-F18,IF(D18=2,12,13-E18)),0)</f>
        <v>0</v>
      </c>
      <c r="P18" s="197"/>
      <c r="Q18" s="272">
        <v>-5</v>
      </c>
      <c r="R18" s="201">
        <f ca="1">OFFSET(Очки!$A$3,I18,G18+QUOTIENT(MAX($C$34-11,0), 2)*4)</f>
        <v>9.5</v>
      </c>
      <c r="S18" s="197">
        <f ca="1">IF(I18&lt;H18,OFFSET(IF(OR($C$34=11,$C$34=12),Очки!$B$17,Очки!$O$18),2+H18-I18,IF(G18=2,12,13-H18)),0)</f>
        <v>0</v>
      </c>
      <c r="T18" s="197">
        <v>0.5</v>
      </c>
      <c r="U18" s="272"/>
      <c r="V18" s="201">
        <f ca="1">OFFSET(Очки!$A$3,L18,J18+QUOTIENT(MAX($C$34-11,0), 2)*4)</f>
        <v>9.5</v>
      </c>
      <c r="W18" s="197">
        <f ca="1">IF(L18&lt;K18,OFFSET(IF(OR($C$34=11,$C$34=12),Очки!$B$17,Очки!$O$18),2+K18-L18,IF(J18=2,12,13-K18)),0)</f>
        <v>0</v>
      </c>
      <c r="X18" s="197"/>
      <c r="Y18" s="198"/>
      <c r="Z18" s="137"/>
      <c r="AA18" s="138"/>
      <c r="AB18" s="192">
        <f ca="1">SUM(M18:Y18)</f>
        <v>26</v>
      </c>
      <c r="AD18" s="128"/>
    </row>
    <row r="19" spans="1:30" ht="15.75">
      <c r="A19" s="304">
        <f ca="1">RANK(AB19,AB$6:OFFSET(AB$6,0,0,COUNTA(B$6:B$33)))</f>
        <v>13</v>
      </c>
      <c r="B19" s="307" t="s">
        <v>62</v>
      </c>
      <c r="C19" s="228" t="s">
        <v>25</v>
      </c>
      <c r="D19" s="234">
        <v>1</v>
      </c>
      <c r="E19" s="235">
        <v>4</v>
      </c>
      <c r="F19" s="236">
        <v>11</v>
      </c>
      <c r="G19" s="232">
        <v>1</v>
      </c>
      <c r="H19" s="237">
        <v>4</v>
      </c>
      <c r="I19" s="235">
        <v>5</v>
      </c>
      <c r="J19" s="231">
        <v>1</v>
      </c>
      <c r="K19" s="235">
        <v>6</v>
      </c>
      <c r="L19" s="238">
        <v>9</v>
      </c>
      <c r="M19" s="282"/>
      <c r="N19" s="201">
        <f ca="1">OFFSET(Очки!$A$3,F19,D19+QUOTIENT(MAX($C$34-11,0), 2)*4)</f>
        <v>9</v>
      </c>
      <c r="O19" s="197">
        <f ca="1">IF(F19&lt;E19,OFFSET(IF(OR($C$34=11,$C$34=12),Очки!$B$17,Очки!$O$18),2+E19-F19,IF(D19=2,12,13-E19)),0)</f>
        <v>0</v>
      </c>
      <c r="P19" s="197"/>
      <c r="Q19" s="272"/>
      <c r="R19" s="201">
        <f ca="1">OFFSET(Очки!$A$3,I19,G19+QUOTIENT(MAX($C$34-11,0), 2)*4)</f>
        <v>12</v>
      </c>
      <c r="S19" s="197">
        <f ca="1">IF(I19&lt;H19,OFFSET(IF(OR($C$34=11,$C$34=12),Очки!$B$17,Очки!$O$18),2+H19-I19,IF(G19=2,12,13-H19)),0)</f>
        <v>0</v>
      </c>
      <c r="T19" s="197"/>
      <c r="U19" s="272">
        <v>-5</v>
      </c>
      <c r="V19" s="201">
        <f ca="1">OFFSET(Очки!$A$3,L19,J19+QUOTIENT(MAX($C$34-11,0), 2)*4)</f>
        <v>10</v>
      </c>
      <c r="W19" s="197">
        <f ca="1">IF(L19&lt;K19,OFFSET(IF(OR($C$34=11,$C$34=12),Очки!$B$17,Очки!$O$18),2+K19-L19,IF(J19=2,12,13-K19)),0)</f>
        <v>0</v>
      </c>
      <c r="X19" s="197"/>
      <c r="Y19" s="198"/>
      <c r="Z19" s="137"/>
      <c r="AA19" s="138"/>
      <c r="AB19" s="192">
        <f ca="1">SUM(M19:Y19)</f>
        <v>26</v>
      </c>
      <c r="AD19" s="128"/>
    </row>
    <row r="20" spans="1:30" ht="15.75">
      <c r="A20" s="304">
        <f ca="1">RANK(AB20,AB$6:OFFSET(AB$6,0,0,COUNTA(B$6:B$33)))</f>
        <v>15</v>
      </c>
      <c r="B20" s="307" t="s">
        <v>80</v>
      </c>
      <c r="C20" s="228"/>
      <c r="D20" s="234">
        <v>2</v>
      </c>
      <c r="E20" s="235">
        <v>2</v>
      </c>
      <c r="F20" s="236">
        <v>1</v>
      </c>
      <c r="G20" s="232">
        <v>1</v>
      </c>
      <c r="H20" s="237">
        <v>3</v>
      </c>
      <c r="I20" s="235">
        <v>11</v>
      </c>
      <c r="J20" s="234">
        <v>2</v>
      </c>
      <c r="K20" s="235">
        <v>4</v>
      </c>
      <c r="L20" s="238">
        <v>8</v>
      </c>
      <c r="M20" s="282"/>
      <c r="N20" s="201">
        <f ca="1">OFFSET(Очки!$A$3,F20,D20+QUOTIENT(MAX($C$34-11,0), 2)*4)</f>
        <v>10</v>
      </c>
      <c r="O20" s="197">
        <f ca="1">IF(F20&lt;E20,OFFSET(IF(OR($C$34=11,$C$34=12),Очки!$B$17,Очки!$O$18),2+E20-F20,IF(D20=2,12,13-E20)),0)</f>
        <v>0.7</v>
      </c>
      <c r="P20" s="197"/>
      <c r="Q20" s="272"/>
      <c r="R20" s="201">
        <f ca="1">OFFSET(Очки!$A$3,I20,G20+QUOTIENT(MAX($C$34-11,0), 2)*4)</f>
        <v>9</v>
      </c>
      <c r="S20" s="197">
        <f ca="1">IF(I20&lt;H20,OFFSET(IF(OR($C$34=11,$C$34=12),Очки!$B$17,Очки!$O$18),2+H20-I20,IF(G20=2,12,13-H20)),0)</f>
        <v>0</v>
      </c>
      <c r="T20" s="197"/>
      <c r="U20" s="272"/>
      <c r="V20" s="201">
        <f ca="1">OFFSET(Очки!$A$3,L20,J20+QUOTIENT(MAX($C$34-11,0), 2)*4)</f>
        <v>4.5</v>
      </c>
      <c r="W20" s="197">
        <f ca="1">IF(L20&lt;K20,OFFSET(IF(OR($C$34=11,$C$34=12),Очки!$B$17,Очки!$O$18),2+K20-L20,IF(J20=2,12,13-K20)),0)</f>
        <v>0</v>
      </c>
      <c r="X20" s="197"/>
      <c r="Y20" s="198"/>
      <c r="Z20" s="137"/>
      <c r="AA20" s="138"/>
      <c r="AB20" s="192">
        <f ca="1">SUM(M20:Y20)</f>
        <v>24.2</v>
      </c>
      <c r="AD20" s="128"/>
    </row>
    <row r="21" spans="1:30" ht="15.75">
      <c r="A21" s="304">
        <f ca="1">RANK(AB21,AB$6:OFFSET(AB$6,0,0,COUNTA(B$6:B$33)))</f>
        <v>16</v>
      </c>
      <c r="B21" s="307" t="s">
        <v>59</v>
      </c>
      <c r="C21" s="228">
        <v>2.5</v>
      </c>
      <c r="D21" s="234">
        <v>2</v>
      </c>
      <c r="E21" s="235">
        <v>6</v>
      </c>
      <c r="F21" s="236">
        <v>4</v>
      </c>
      <c r="G21" s="232">
        <v>2</v>
      </c>
      <c r="H21" s="237">
        <v>8</v>
      </c>
      <c r="I21" s="235">
        <v>7</v>
      </c>
      <c r="J21" s="231">
        <v>2</v>
      </c>
      <c r="K21" s="235">
        <v>5</v>
      </c>
      <c r="L21" s="238">
        <v>3</v>
      </c>
      <c r="M21" s="282"/>
      <c r="N21" s="201">
        <f ca="1">OFFSET(Очки!$A$3,F21,D21+QUOTIENT(MAX($C$34-11,0), 2)*4)</f>
        <v>7</v>
      </c>
      <c r="O21" s="197">
        <f ca="1">IF(F21&lt;E21,OFFSET(IF(OR($C$34=11,$C$34=12),Очки!$B$17,Очки!$O$18),2+E21-F21,IF(D21=2,12,13-E21)),0)</f>
        <v>1.4</v>
      </c>
      <c r="P21" s="197"/>
      <c r="Q21" s="272"/>
      <c r="R21" s="201">
        <f ca="1">OFFSET(Очки!$A$3,I21,G21+QUOTIENT(MAX($C$34-11,0), 2)*4)</f>
        <v>5</v>
      </c>
      <c r="S21" s="197">
        <f ca="1">IF(I21&lt;H21,OFFSET(IF(OR($C$34=11,$C$34=12),Очки!$B$17,Очки!$O$18),2+H21-I21,IF(G21=2,12,13-H21)),0)</f>
        <v>0.7</v>
      </c>
      <c r="T21" s="197"/>
      <c r="U21" s="272"/>
      <c r="V21" s="201">
        <f ca="1">OFFSET(Очки!$A$3,L21,J21+QUOTIENT(MAX($C$34-11,0), 2)*4)</f>
        <v>8</v>
      </c>
      <c r="W21" s="197">
        <f ca="1">IF(L21&lt;K21,OFFSET(IF(OR($C$34=11,$C$34=12),Очки!$B$17,Очки!$O$18),2+K21-L21,IF(J21=2,12,13-K21)),0)</f>
        <v>1.4</v>
      </c>
      <c r="X21" s="197"/>
      <c r="Y21" s="198"/>
      <c r="Z21" s="137"/>
      <c r="AA21" s="138"/>
      <c r="AB21" s="192">
        <f ca="1">SUM(M21:Y21)</f>
        <v>23.5</v>
      </c>
      <c r="AD21" s="128"/>
    </row>
    <row r="22" spans="1:30" ht="15.75">
      <c r="A22" s="304">
        <f ca="1">RANK(AB22,AB$6:OFFSET(AB$6,0,0,COUNTA(B$6:B$33)))</f>
        <v>17</v>
      </c>
      <c r="B22" s="307" t="s">
        <v>79</v>
      </c>
      <c r="C22" s="228" t="s">
        <v>25</v>
      </c>
      <c r="D22" s="234">
        <v>2</v>
      </c>
      <c r="E22" s="235">
        <v>5</v>
      </c>
      <c r="F22" s="236">
        <v>7</v>
      </c>
      <c r="G22" s="232">
        <v>2</v>
      </c>
      <c r="H22" s="237">
        <v>6</v>
      </c>
      <c r="I22" s="235">
        <v>6</v>
      </c>
      <c r="J22" s="234">
        <v>2</v>
      </c>
      <c r="K22" s="235">
        <v>3</v>
      </c>
      <c r="L22" s="238">
        <v>4</v>
      </c>
      <c r="M22" s="282"/>
      <c r="N22" s="201">
        <f ca="1">OFFSET(Очки!$A$3,F22,D22+QUOTIENT(MAX($C$34-11,0), 2)*4)</f>
        <v>5</v>
      </c>
      <c r="O22" s="197">
        <f ca="1">IF(F22&lt;E22,OFFSET(IF(OR($C$34=11,$C$34=12),Очки!$B$17,Очки!$O$18),2+E22-F22,IF(D22=2,12,13-E22)),0)</f>
        <v>0</v>
      </c>
      <c r="P22" s="197"/>
      <c r="Q22" s="272"/>
      <c r="R22" s="201">
        <f ca="1">OFFSET(Очки!$A$3,I22,G22+QUOTIENT(MAX($C$34-11,0), 2)*4)</f>
        <v>5.5</v>
      </c>
      <c r="S22" s="197">
        <f ca="1">IF(I22&lt;H22,OFFSET(IF(OR($C$34=11,$C$34=12),Очки!$B$17,Очки!$O$18),2+H22-I22,IF(G22=2,12,13-H22)),0)</f>
        <v>0</v>
      </c>
      <c r="T22" s="197"/>
      <c r="U22" s="272"/>
      <c r="V22" s="201">
        <f ca="1">OFFSET(Очки!$A$3,L22,J22+QUOTIENT(MAX($C$34-11,0), 2)*4)</f>
        <v>7</v>
      </c>
      <c r="W22" s="197">
        <f ca="1">IF(L22&lt;K22,OFFSET(IF(OR($C$34=11,$C$34=12),Очки!$B$17,Очки!$O$18),2+K22-L22,IF(J22=2,12,13-K22)),0)</f>
        <v>0</v>
      </c>
      <c r="X22" s="197"/>
      <c r="Y22" s="198"/>
      <c r="Z22" s="137"/>
      <c r="AA22" s="138"/>
      <c r="AB22" s="192">
        <f ca="1">SUM(M22:Y22)</f>
        <v>17.5</v>
      </c>
      <c r="AD22" s="128"/>
    </row>
    <row r="23" spans="1:30" ht="15.95" customHeight="1">
      <c r="A23" s="304">
        <f ca="1">RANK(AB23,AB$6:OFFSET(AB$6,0,0,COUNTA(B$6:B$33)))</f>
        <v>17</v>
      </c>
      <c r="B23" s="306" t="s">
        <v>83</v>
      </c>
      <c r="C23" s="228"/>
      <c r="D23" s="234">
        <v>2</v>
      </c>
      <c r="E23" s="235">
        <v>1</v>
      </c>
      <c r="F23" s="236">
        <v>10</v>
      </c>
      <c r="G23" s="232">
        <v>2</v>
      </c>
      <c r="H23" s="237">
        <v>2</v>
      </c>
      <c r="I23" s="235">
        <v>9</v>
      </c>
      <c r="J23" s="234">
        <v>2</v>
      </c>
      <c r="K23" s="235">
        <v>1</v>
      </c>
      <c r="L23" s="238">
        <v>1</v>
      </c>
      <c r="M23" s="282"/>
      <c r="N23" s="201">
        <f ca="1">OFFSET(Очки!$A$3,F23,D23+QUOTIENT(MAX($C$34-11,0), 2)*4)</f>
        <v>3.5</v>
      </c>
      <c r="O23" s="197">
        <f ca="1">IF(F23&lt;E23,OFFSET(IF(OR($C$34=11,$C$34=12),Очки!$B$17,Очки!$O$18),2+E23-F23,IF(D23=2,12,13-E23)),0)</f>
        <v>0</v>
      </c>
      <c r="P23" s="197"/>
      <c r="Q23" s="272"/>
      <c r="R23" s="201">
        <f ca="1">OFFSET(Очки!$A$3,I23,G23+QUOTIENT(MAX($C$34-11,0), 2)*4)</f>
        <v>4</v>
      </c>
      <c r="S23" s="197">
        <f ca="1">IF(I23&lt;H23,OFFSET(IF(OR($C$34=11,$C$34=12),Очки!$B$17,Очки!$O$18),2+H23-I23,IF(G23=2,12,13-H23)),0)</f>
        <v>0</v>
      </c>
      <c r="T23" s="197"/>
      <c r="U23" s="272"/>
      <c r="V23" s="201">
        <f ca="1">OFFSET(Очки!$A$3,L23,J23+QUOTIENT(MAX($C$34-11,0), 2)*4)</f>
        <v>10</v>
      </c>
      <c r="W23" s="197">
        <f ca="1">IF(L23&lt;K23,OFFSET(IF(OR($C$34=11,$C$34=12),Очки!$B$17,Очки!$O$18),2+K23-L23,IF(J23=2,12,13-K23)),0)</f>
        <v>0</v>
      </c>
      <c r="X23" s="197"/>
      <c r="Y23" s="198"/>
      <c r="Z23" s="137"/>
      <c r="AA23" s="138"/>
      <c r="AB23" s="192">
        <f ca="1">SUM(M23:Y23)</f>
        <v>17.5</v>
      </c>
      <c r="AD23" s="128"/>
    </row>
    <row r="24" spans="1:30" ht="16.5" customHeight="1">
      <c r="A24" s="304">
        <f ca="1">RANK(AB24,AB$6:OFFSET(AB$6,0,0,COUNTA(B$6:B$33)))</f>
        <v>19</v>
      </c>
      <c r="B24" s="307" t="s">
        <v>64</v>
      </c>
      <c r="C24" s="228"/>
      <c r="D24" s="234">
        <v>2</v>
      </c>
      <c r="E24" s="235">
        <v>7</v>
      </c>
      <c r="F24" s="236">
        <v>7</v>
      </c>
      <c r="G24" s="232">
        <v>2</v>
      </c>
      <c r="H24" s="237">
        <v>4</v>
      </c>
      <c r="I24" s="235">
        <v>2</v>
      </c>
      <c r="J24" s="231">
        <v>2</v>
      </c>
      <c r="K24" s="235">
        <v>8</v>
      </c>
      <c r="L24" s="238">
        <v>7</v>
      </c>
      <c r="M24" s="282"/>
      <c r="N24" s="201">
        <f ca="1">OFFSET(Очки!$A$3,F24,D24+QUOTIENT(MAX($C$34-11,0), 2)*4)</f>
        <v>5</v>
      </c>
      <c r="O24" s="197">
        <f ca="1">IF(F24&lt;E24,OFFSET(IF(OR($C$34=11,$C$34=12),Очки!$B$17,Очки!$O$18),2+E24-F24,IF(D24=2,12,13-E24)),0)</f>
        <v>0</v>
      </c>
      <c r="P24" s="197"/>
      <c r="Q24" s="272"/>
      <c r="R24" s="201">
        <f ca="1">OFFSET(Очки!$A$3,I24,G24+QUOTIENT(MAX($C$34-11,0), 2)*4)</f>
        <v>9</v>
      </c>
      <c r="S24" s="197">
        <f ca="1">IF(I24&lt;H24,OFFSET(IF(OR($C$34=11,$C$34=12),Очки!$B$17,Очки!$O$18),2+H24-I24,IF(G24=2,12,13-H24)),0)</f>
        <v>1.4</v>
      </c>
      <c r="T24" s="197"/>
      <c r="U24" s="272"/>
      <c r="V24" s="201">
        <f ca="1">OFFSET(Очки!$A$3,L24,J24+QUOTIENT(MAX($C$34-11,0), 2)*4)</f>
        <v>5</v>
      </c>
      <c r="W24" s="197">
        <f ca="1">IF(L24&lt;K24,OFFSET(IF(OR($C$34=11,$C$34=12),Очки!$B$17,Очки!$O$18),2+K24-L24,IF(J24=2,12,13-K24)),0)</f>
        <v>0.7</v>
      </c>
      <c r="X24" s="197"/>
      <c r="Y24" s="198">
        <v>-8</v>
      </c>
      <c r="Z24" s="137"/>
      <c r="AA24" s="138"/>
      <c r="AB24" s="192">
        <f ca="1">SUM(M24:Y24)</f>
        <v>13.099999999999998</v>
      </c>
      <c r="AD24" s="128"/>
    </row>
    <row r="25" spans="1:30" ht="15.95" customHeight="1" thickBot="1">
      <c r="A25" s="304">
        <f ca="1">RANK(AB25,AB$6:OFFSET(AB$6,0,0,COUNTA(B$6:B$33)))</f>
        <v>20</v>
      </c>
      <c r="B25" s="317" t="s">
        <v>81</v>
      </c>
      <c r="C25" s="230"/>
      <c r="D25" s="234">
        <v>2</v>
      </c>
      <c r="E25" s="235">
        <v>8</v>
      </c>
      <c r="F25" s="236">
        <v>9</v>
      </c>
      <c r="G25" s="232">
        <v>2</v>
      </c>
      <c r="H25" s="237">
        <v>3</v>
      </c>
      <c r="I25" s="235">
        <v>8</v>
      </c>
      <c r="J25" s="231">
        <v>2</v>
      </c>
      <c r="K25" s="235">
        <v>6</v>
      </c>
      <c r="L25" s="238">
        <v>7</v>
      </c>
      <c r="M25" s="282"/>
      <c r="N25" s="201">
        <f ca="1">OFFSET(Очки!$A$3,F25,D25+QUOTIENT(MAX($C$34-11,0), 2)*4)</f>
        <v>4</v>
      </c>
      <c r="O25" s="197">
        <f ca="1">IF(F25&lt;E25,OFFSET(IF(OR($C$34=11,$C$34=12),Очки!$B$17,Очки!$O$18),2+E25-F25,IF(D25=2,12,13-E25)),0)</f>
        <v>0</v>
      </c>
      <c r="P25" s="197"/>
      <c r="Q25" s="272"/>
      <c r="R25" s="201">
        <f ca="1">OFFSET(Очки!$A$3,I25,G25+QUOTIENT(MAX($C$34-11,0), 2)*4)</f>
        <v>4.5</v>
      </c>
      <c r="S25" s="197">
        <f ca="1">IF(I25&lt;H25,OFFSET(IF(OR($C$34=11,$C$34=12),Очки!$B$17,Очки!$O$18),2+H25-I25,IF(G25=2,12,13-H25)),0)</f>
        <v>0</v>
      </c>
      <c r="T25" s="197"/>
      <c r="U25" s="272"/>
      <c r="V25" s="201">
        <f ca="1">OFFSET(Очки!$A$3,L25,J25+QUOTIENT(MAX($C$34-11,0), 2)*4)</f>
        <v>5</v>
      </c>
      <c r="W25" s="197">
        <f ca="1">IF(L25&lt;K25,OFFSET(IF(OR($C$34=11,$C$34=12),Очки!$B$17,Очки!$O$18),2+K25-L25,IF(J25=2,12,13-K25)),0)</f>
        <v>0</v>
      </c>
      <c r="X25" s="197"/>
      <c r="Y25" s="198">
        <v>-1</v>
      </c>
      <c r="Z25" s="137"/>
      <c r="AA25" s="138"/>
      <c r="AB25" s="192">
        <f ca="1">SUM(M25:Y25)</f>
        <v>12.5</v>
      </c>
      <c r="AD25" s="128"/>
    </row>
    <row r="26" spans="1:30" ht="15.95" customHeight="1">
      <c r="A26" s="304">
        <f ca="1">RANK(AB26,AB$6:OFFSET(AB$6,0,0,COUNTA(B$6:B$33)))</f>
        <v>21</v>
      </c>
      <c r="B26" s="319" t="s">
        <v>82</v>
      </c>
      <c r="C26" s="320"/>
      <c r="D26" s="234">
        <v>2</v>
      </c>
      <c r="E26" s="235">
        <v>3</v>
      </c>
      <c r="F26" s="236">
        <v>5</v>
      </c>
      <c r="G26" s="232">
        <v>2</v>
      </c>
      <c r="H26" s="237">
        <v>5</v>
      </c>
      <c r="I26" s="235">
        <v>3</v>
      </c>
      <c r="J26" s="231">
        <v>2</v>
      </c>
      <c r="K26" s="235">
        <v>9</v>
      </c>
      <c r="L26" s="238">
        <v>10</v>
      </c>
      <c r="M26" s="282"/>
      <c r="N26" s="201">
        <f ca="1">OFFSET(Очки!$A$3,F26,D26+QUOTIENT(MAX($C$34-11,0), 2)*4)</f>
        <v>6</v>
      </c>
      <c r="O26" s="197">
        <f ca="1">IF(F26&lt;E26,OFFSET(IF(OR($C$34=11,$C$34=12),Очки!$B$17,Очки!$O$18),2+E26-F26,IF(D26=2,12,13-E26)),0)</f>
        <v>0</v>
      </c>
      <c r="P26" s="197"/>
      <c r="Q26" s="272">
        <v>-5</v>
      </c>
      <c r="R26" s="201">
        <f ca="1">OFFSET(Очки!$A$3,I26,G26+QUOTIENT(MAX($C$34-11,0), 2)*4)</f>
        <v>8</v>
      </c>
      <c r="S26" s="197">
        <f ca="1">IF(I26&lt;H26,OFFSET(IF(OR($C$34=11,$C$34=12),Очки!$B$17,Очки!$O$18),2+H26-I26,IF(G26=2,12,13-H26)),0)</f>
        <v>1.4</v>
      </c>
      <c r="T26" s="197"/>
      <c r="U26" s="272"/>
      <c r="V26" s="201">
        <f ca="1">OFFSET(Очки!$A$3,L26,J26+QUOTIENT(MAX($C$34-11,0), 2)*4)</f>
        <v>3.5</v>
      </c>
      <c r="W26" s="197">
        <f ca="1">IF(L26&lt;K26,OFFSET(IF(OR($C$34=11,$C$34=12),Очки!$B$17,Очки!$O$18),2+K26-L26,IF(J26=2,12,13-K26)),0)</f>
        <v>0</v>
      </c>
      <c r="X26" s="197"/>
      <c r="Y26" s="198">
        <v>-5</v>
      </c>
      <c r="Z26" s="137"/>
      <c r="AA26" s="138"/>
      <c r="AB26" s="192">
        <f ca="1">SUM(M26:Y26)</f>
        <v>8.9</v>
      </c>
      <c r="AD26" s="128"/>
    </row>
    <row r="27" spans="1:30" ht="15.95" hidden="1" customHeight="1">
      <c r="A27" s="304" t="e">
        <f ca="1">RANK(AB27,AB$6:OFFSET(AB$6,0,0,COUNTA(B$6:B$33)))</f>
        <v>#N/A</v>
      </c>
      <c r="B27" s="319"/>
      <c r="C27" s="320"/>
      <c r="D27" s="234"/>
      <c r="E27" s="235"/>
      <c r="F27" s="236"/>
      <c r="G27" s="232"/>
      <c r="H27" s="237"/>
      <c r="I27" s="235"/>
      <c r="J27" s="231"/>
      <c r="K27" s="235"/>
      <c r="L27" s="238"/>
      <c r="M27" s="282"/>
      <c r="N27" s="201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272"/>
      <c r="R27" s="201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272"/>
      <c r="V27" s="201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8"/>
      <c r="Z27" s="137"/>
      <c r="AA27" s="138"/>
      <c r="AB27" s="192">
        <f t="shared" ref="AB6:AB27" ca="1" si="0">SUM(M27:Y27)</f>
        <v>0</v>
      </c>
      <c r="AD27" s="128"/>
    </row>
    <row r="28" spans="1:30" ht="15.95" hidden="1" customHeight="1">
      <c r="A28" s="157" t="e">
        <f ca="1">RANK(AB28,AB$6:OFFSET(AB$6,0,0,COUNTA(B$6:B$33)))</f>
        <v>#N/A</v>
      </c>
      <c r="B28" s="329"/>
      <c r="C28" s="305"/>
      <c r="D28" s="234"/>
      <c r="E28" s="235"/>
      <c r="F28" s="236"/>
      <c r="G28" s="232"/>
      <c r="H28" s="237"/>
      <c r="I28" s="235"/>
      <c r="J28" s="234"/>
      <c r="K28" s="235"/>
      <c r="L28" s="238"/>
      <c r="M28" s="282"/>
      <c r="N28" s="201" t="str">
        <f ca="1">OFFSET(Очки!$A$3,F28,D28+QUOTIENT(MAX($C$34-11,0), 2)*4)</f>
        <v>Место</v>
      </c>
      <c r="O28" s="197">
        <f ca="1">IF(F28&lt;E28,OFFSET(IF(OR($C$34=11,$C$34=12),Очки!$B$17,Очки!$O$18),2+E28-F28,IF(D28=2,12,13-E28)),0)</f>
        <v>0</v>
      </c>
      <c r="P28" s="197"/>
      <c r="Q28" s="272"/>
      <c r="R28" s="201" t="str">
        <f ca="1">OFFSET(Очки!$A$3,I28,G28+QUOTIENT(MAX($C$34-11,0), 2)*4)</f>
        <v>Место</v>
      </c>
      <c r="S28" s="197">
        <f ca="1">IF(I28&lt;H28,OFFSET(IF(OR($C$34=11,$C$34=12),Очки!$B$17,Очки!$O$18),2+H28-I28,IF(G28=2,12,13-H28)),0)</f>
        <v>0</v>
      </c>
      <c r="T28" s="197"/>
      <c r="U28" s="272"/>
      <c r="V28" s="201" t="str">
        <f ca="1">OFFSET(Очки!$A$3,L28,J28+QUOTIENT(MAX($C$34-11,0), 2)*4)</f>
        <v>Место</v>
      </c>
      <c r="W28" s="197">
        <f ca="1">IF(L28&lt;K28,OFFSET(IF(OR($C$34=11,$C$34=12),Очки!$B$17,Очки!$O$18),2+K28-L28,IF(J28=2,12,13-K28)),0)</f>
        <v>0</v>
      </c>
      <c r="X28" s="197"/>
      <c r="Y28" s="198"/>
      <c r="Z28" s="137"/>
      <c r="AA28" s="138"/>
      <c r="AB28" s="192">
        <f t="shared" ref="AB28:AB33" ca="1" si="1">SUM(M28:Y28)</f>
        <v>0</v>
      </c>
      <c r="AD28" s="128"/>
    </row>
    <row r="29" spans="1:30" ht="15.95" hidden="1" customHeight="1">
      <c r="A29" s="157" t="e">
        <f ca="1">RANK(AB29,AB$6:OFFSET(AB$6,0,0,COUNTA(B$6:B$33)))</f>
        <v>#N/A</v>
      </c>
      <c r="B29" s="159"/>
      <c r="C29" s="229"/>
      <c r="D29" s="239"/>
      <c r="E29" s="240"/>
      <c r="F29" s="241"/>
      <c r="G29" s="232"/>
      <c r="H29" s="242"/>
      <c r="I29" s="240"/>
      <c r="J29" s="231"/>
      <c r="K29" s="240"/>
      <c r="L29" s="243"/>
      <c r="M29" s="282"/>
      <c r="N29" s="201" t="str">
        <f ca="1">OFFSET(Очки!$A$3,F29,D29+QUOTIENT(MAX($C$34-11,0), 2)*4)</f>
        <v>Место</v>
      </c>
      <c r="O29" s="197">
        <f ca="1">IF(F29&lt;E29,OFFSET(IF(OR($C$34=11,$C$34=12),Очки!$B$17,Очки!$O$18),2+E29-F29,IF(D29=2,12,13-E29)),0)</f>
        <v>0</v>
      </c>
      <c r="P29" s="197"/>
      <c r="Q29" s="272"/>
      <c r="R29" s="201" t="str">
        <f ca="1">OFFSET(Очки!$A$3,I29,G29+QUOTIENT(MAX($C$34-11,0), 2)*4)</f>
        <v>Место</v>
      </c>
      <c r="S29" s="197">
        <f ca="1">IF(I29&lt;H29,OFFSET(IF(OR($C$34=11,$C$34=12),Очки!$B$17,Очки!$O$18),2+H29-I29,IF(G29=2,12,13-H29)),0)</f>
        <v>0</v>
      </c>
      <c r="T29" s="197"/>
      <c r="U29" s="272"/>
      <c r="V29" s="201" t="str">
        <f ca="1">OFFSET(Очки!$A$3,L29,J29+QUOTIENT(MAX($C$34-11,0), 2)*4)</f>
        <v>Место</v>
      </c>
      <c r="W29" s="197">
        <f ca="1">IF(L29&lt;K29,OFFSET(IF(OR($C$34=11,$C$34=12),Очки!$B$17,Очки!$O$18),2+K29-L29,IF(J29=2,12,13-K29)),0)</f>
        <v>0</v>
      </c>
      <c r="X29" s="197"/>
      <c r="Y29" s="198"/>
      <c r="Z29" s="139"/>
      <c r="AA29" s="140"/>
      <c r="AB29" s="193">
        <f t="shared" ca="1" si="1"/>
        <v>0</v>
      </c>
      <c r="AD29" s="128"/>
    </row>
    <row r="30" spans="1:30" ht="15.95" hidden="1" customHeight="1">
      <c r="A30" s="157" t="e">
        <f ca="1">RANK(AB30,AB$6:OFFSET(AB$6,0,0,COUNTA(B$6:B$33)))</f>
        <v>#N/A</v>
      </c>
      <c r="B30" s="321"/>
      <c r="C30" s="229"/>
      <c r="D30" s="239"/>
      <c r="E30" s="240"/>
      <c r="F30" s="241"/>
      <c r="G30" s="322"/>
      <c r="H30" s="242"/>
      <c r="I30" s="240"/>
      <c r="J30" s="323"/>
      <c r="K30" s="240"/>
      <c r="L30" s="243"/>
      <c r="M30" s="324"/>
      <c r="N30" s="201" t="str">
        <f ca="1">OFFSET(Очки!$A$3,F30,D30+QUOTIENT(MAX($C$34-11,0), 2)*4)</f>
        <v>Место</v>
      </c>
      <c r="O30" s="197">
        <f ca="1">IF(F30&lt;E30,OFFSET(IF(OR($C$34=11,$C$34=12),Очки!$B$17,Очки!$O$18),2+E30-F30,IF(D30=2,12,13-E30)),0)</f>
        <v>0</v>
      </c>
      <c r="P30" s="325"/>
      <c r="Q30" s="326"/>
      <c r="R30" s="201" t="str">
        <f ca="1">OFFSET(Очки!$A$3,I30,G30+QUOTIENT(MAX($C$34-11,0), 2)*4)</f>
        <v>Место</v>
      </c>
      <c r="S30" s="197">
        <f ca="1">IF(I30&lt;H30,OFFSET(IF(OR($C$34=11,$C$34=12),Очки!$B$17,Очки!$O$18),2+H30-I30,IF(G30=2,12,13-H30)),0)</f>
        <v>0</v>
      </c>
      <c r="T30" s="325"/>
      <c r="U30" s="326"/>
      <c r="V30" s="201" t="str">
        <f ca="1">OFFSET(Очки!$A$3,L30,J30+QUOTIENT(MAX($C$34-11,0), 2)*4)</f>
        <v>Место</v>
      </c>
      <c r="W30" s="197">
        <f ca="1">IF(L30&lt;K30,OFFSET(IF(OR($C$34=11,$C$34=12),Очки!$B$17,Очки!$O$18),2+K30-L30,IF(J30=2,12,13-K30)),0)</f>
        <v>0</v>
      </c>
      <c r="X30" s="325"/>
      <c r="Y30" s="327"/>
      <c r="Z30" s="139"/>
      <c r="AA30" s="140"/>
      <c r="AB30" s="193">
        <f t="shared" ca="1" si="1"/>
        <v>0</v>
      </c>
      <c r="AD30" s="128"/>
    </row>
    <row r="31" spans="1:30" ht="15.95" hidden="1" customHeight="1">
      <c r="A31" s="157" t="e">
        <f ca="1">RANK(AB31,AB$6:OFFSET(AB$6,0,0,COUNTA(B$6:B$33)))</f>
        <v>#N/A</v>
      </c>
      <c r="B31" s="328"/>
      <c r="C31" s="229"/>
      <c r="D31" s="239"/>
      <c r="E31" s="240"/>
      <c r="F31" s="241"/>
      <c r="G31" s="322"/>
      <c r="H31" s="242"/>
      <c r="I31" s="240"/>
      <c r="J31" s="323"/>
      <c r="K31" s="240"/>
      <c r="L31" s="243"/>
      <c r="M31" s="324"/>
      <c r="N31" s="201" t="str">
        <f ca="1">OFFSET(Очки!$A$3,F31,D31+QUOTIENT(MAX($C$34-11,0), 2)*4)</f>
        <v>Место</v>
      </c>
      <c r="O31" s="197">
        <f ca="1">IF(F31&lt;E31,OFFSET(IF(OR($C$34=11,$C$34=12),Очки!$B$17,Очки!$O$18),2+E31-F31,IF(D31=2,12,13-E31)),0)</f>
        <v>0</v>
      </c>
      <c r="P31" s="325"/>
      <c r="Q31" s="326"/>
      <c r="R31" s="201" t="str">
        <f ca="1">OFFSET(Очки!$A$3,I31,G31+QUOTIENT(MAX($C$34-11,0), 2)*4)</f>
        <v>Место</v>
      </c>
      <c r="S31" s="197">
        <f ca="1">IF(I31&lt;H31,OFFSET(IF(OR($C$34=11,$C$34=12),Очки!$B$17,Очки!$O$18),2+H31-I31,IF(G31=2,12,13-H31)),0)</f>
        <v>0</v>
      </c>
      <c r="T31" s="325"/>
      <c r="U31" s="326"/>
      <c r="V31" s="201" t="str">
        <f ca="1">OFFSET(Очки!$A$3,L31,J31+QUOTIENT(MAX($C$34-11,0), 2)*4)</f>
        <v>Место</v>
      </c>
      <c r="W31" s="197">
        <f ca="1">IF(L31&lt;K31,OFFSET(IF(OR($C$34=11,$C$34=12),Очки!$B$17,Очки!$O$18),2+K31-L31,IF(J31=2,12,13-K31)),0)</f>
        <v>0</v>
      </c>
      <c r="X31" s="325"/>
      <c r="Y31" s="327"/>
      <c r="Z31" s="139"/>
      <c r="AA31" s="140"/>
      <c r="AB31" s="193">
        <f t="shared" ca="1" si="1"/>
        <v>0</v>
      </c>
      <c r="AD31" s="128"/>
    </row>
    <row r="32" spans="1:30" ht="15.95" hidden="1" customHeight="1">
      <c r="A32" s="157" t="e">
        <f ca="1">RANK(AB32,AB$6:OFFSET(AB$6,0,0,COUNTA(B$6:B$33)))</f>
        <v>#N/A</v>
      </c>
      <c r="B32" s="321"/>
      <c r="C32" s="229"/>
      <c r="D32" s="239"/>
      <c r="E32" s="240"/>
      <c r="F32" s="241"/>
      <c r="G32" s="322"/>
      <c r="H32" s="242"/>
      <c r="I32" s="240"/>
      <c r="J32" s="323"/>
      <c r="K32" s="240"/>
      <c r="L32" s="243"/>
      <c r="M32" s="324"/>
      <c r="N32" s="201" t="str">
        <f ca="1">OFFSET(Очки!$A$3,F32,D32+QUOTIENT(MAX($C$34-11,0), 2)*4)</f>
        <v>Место</v>
      </c>
      <c r="O32" s="197">
        <f ca="1">IF(F32&lt;E32,OFFSET(IF(OR($C$34=11,$C$34=12),Очки!$B$17,Очки!$O$18),2+E32-F32,IF(D32=2,12,13-E32)),0)</f>
        <v>0</v>
      </c>
      <c r="P32" s="325"/>
      <c r="Q32" s="326"/>
      <c r="R32" s="201" t="str">
        <f ca="1">OFFSET(Очки!$A$3,I32,G32+QUOTIENT(MAX($C$34-11,0), 2)*4)</f>
        <v>Место</v>
      </c>
      <c r="S32" s="197">
        <f ca="1">IF(I32&lt;H32,OFFSET(IF(OR($C$34=11,$C$34=12),Очки!$B$17,Очки!$O$18),2+H32-I32,IF(G32=2,12,13-H32)),0)</f>
        <v>0</v>
      </c>
      <c r="T32" s="325"/>
      <c r="U32" s="326"/>
      <c r="V32" s="201" t="str">
        <f ca="1">OFFSET(Очки!$A$3,L32,J32+QUOTIENT(MAX($C$34-11,0), 2)*4)</f>
        <v>Место</v>
      </c>
      <c r="W32" s="197">
        <f ca="1">IF(L32&lt;K32,OFFSET(IF(OR($C$34=11,$C$34=12),Очки!$B$17,Очки!$O$18),2+K32-L32,IF(J32=2,12,13-K32)),0)</f>
        <v>0</v>
      </c>
      <c r="X32" s="325"/>
      <c r="Y32" s="327"/>
      <c r="Z32" s="139"/>
      <c r="AA32" s="140"/>
      <c r="AB32" s="193">
        <f t="shared" ca="1" si="1"/>
        <v>0</v>
      </c>
      <c r="AD32" s="128"/>
    </row>
    <row r="33" spans="1:30" ht="15.95" hidden="1" customHeight="1" thickBot="1">
      <c r="A33" s="161" t="e">
        <f ca="1">RANK(AB33,AB$6:OFFSET(AB$6,0,0,COUNTA(B$6:B$33)))</f>
        <v>#N/A</v>
      </c>
      <c r="B33" s="162"/>
      <c r="C33" s="230"/>
      <c r="D33" s="202"/>
      <c r="E33" s="144"/>
      <c r="F33" s="200"/>
      <c r="G33" s="143"/>
      <c r="H33" s="199"/>
      <c r="I33" s="144"/>
      <c r="J33" s="202"/>
      <c r="K33" s="144"/>
      <c r="L33" s="163"/>
      <c r="M33" s="283"/>
      <c r="N33" s="202" t="str">
        <f ca="1">OFFSET(Очки!$A$3,F33,D33+QUOTIENT(MAX($C$34-11,0), 2)*4)</f>
        <v>Место</v>
      </c>
      <c r="O33" s="199">
        <f ca="1">IF(F33&lt;E33,OFFSET(IF(OR($C$34=11,$C$34=12),Очки!$B$17,Очки!$O$18),2+E33-F33,IF(D33=2,12,13-E33)),0)</f>
        <v>0</v>
      </c>
      <c r="P33" s="199"/>
      <c r="Q33" s="163"/>
      <c r="R33" s="202" t="str">
        <f ca="1">OFFSET(Очки!$A$3,I33,G33+QUOTIENT(MAX($C$34-11,0), 2)*4)</f>
        <v>Место</v>
      </c>
      <c r="S33" s="199">
        <f ca="1">IF(I33&lt;H33,OFFSET(IF(OR($C$34=11,$C$34=12),Очки!$B$17,Очки!$O$18),2+H33-I33,IF(G33=2,12,13-H33)),0)</f>
        <v>0</v>
      </c>
      <c r="T33" s="199"/>
      <c r="U33" s="163"/>
      <c r="V33" s="202" t="str">
        <f ca="1">OFFSET(Очки!$A$3,L33,J33+QUOTIENT(MAX($C$34-11,0), 2)*4)</f>
        <v>Место</v>
      </c>
      <c r="W33" s="199">
        <f ca="1">IF(L33&lt;K33,OFFSET(IF(OR($C$34=11,$C$34=12),Очки!$B$17,Очки!$O$18),2+K33-L33,IF(J33=2,12,13-K33)),0)</f>
        <v>0</v>
      </c>
      <c r="X33" s="199"/>
      <c r="Y33" s="200"/>
      <c r="Z33" s="137"/>
      <c r="AA33" s="138"/>
      <c r="AB33" s="194">
        <f t="shared" ca="1" si="1"/>
        <v>0</v>
      </c>
      <c r="AD33" s="128"/>
    </row>
    <row r="34" spans="1:30" ht="15.95" customHeight="1">
      <c r="B34" s="128" t="s">
        <v>42</v>
      </c>
      <c r="C34" s="128">
        <f>COUNTA(B6:B33)</f>
        <v>21</v>
      </c>
    </row>
    <row r="35" spans="1:30" ht="15.95" customHeight="1"/>
    <row r="36" spans="1:30" ht="15.95" customHeight="1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:30" ht="15.95" customHeight="1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:30" ht="15.95" customHeight="1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:30" ht="15.95" customHeight="1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:30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:30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:30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:30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:30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:30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:30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:30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:30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12:28" ht="15.75"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</row>
    <row r="66" spans="12:28" ht="15.75"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</row>
  </sheetData>
  <sortState ref="A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465" t="s">
        <v>46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</row>
    <row r="2" spans="1:31" ht="13.5" customHeight="1" thickBot="1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128"/>
      <c r="AD2" s="128"/>
      <c r="AE2" s="128"/>
    </row>
    <row r="3" spans="1:31" s="132" customFormat="1" ht="16.5" thickBot="1">
      <c r="A3" s="467" t="s">
        <v>21</v>
      </c>
      <c r="B3" s="470" t="s">
        <v>22</v>
      </c>
      <c r="C3" s="129"/>
      <c r="D3" s="473">
        <v>1</v>
      </c>
      <c r="E3" s="474"/>
      <c r="F3" s="475"/>
      <c r="G3" s="473">
        <v>2</v>
      </c>
      <c r="H3" s="474"/>
      <c r="I3" s="475"/>
      <c r="J3" s="476">
        <v>3</v>
      </c>
      <c r="K3" s="477"/>
      <c r="L3" s="478"/>
      <c r="M3" s="479" t="s">
        <v>2</v>
      </c>
      <c r="N3" s="480"/>
      <c r="O3" s="480"/>
      <c r="P3" s="480"/>
      <c r="Q3" s="480"/>
      <c r="R3" s="480"/>
      <c r="S3" s="480"/>
      <c r="T3" s="480"/>
      <c r="U3" s="480"/>
      <c r="V3" s="480"/>
      <c r="W3" s="480"/>
      <c r="X3" s="480"/>
      <c r="Y3" s="480"/>
      <c r="Z3" s="481"/>
      <c r="AA3" s="130">
        <f>SUM(M3:Z3)</f>
        <v>0</v>
      </c>
      <c r="AB3" s="482" t="s">
        <v>23</v>
      </c>
      <c r="AC3" s="131"/>
      <c r="AD3" s="131"/>
      <c r="AE3" s="131"/>
    </row>
    <row r="4" spans="1:31" s="132" customFormat="1" ht="16.5" customHeight="1" thickBot="1">
      <c r="A4" s="468"/>
      <c r="B4" s="471"/>
      <c r="C4" s="484" t="s">
        <v>24</v>
      </c>
      <c r="D4" s="486" t="s">
        <v>30</v>
      </c>
      <c r="E4" s="490" t="s">
        <v>32</v>
      </c>
      <c r="F4" s="492" t="s">
        <v>33</v>
      </c>
      <c r="G4" s="486" t="s">
        <v>30</v>
      </c>
      <c r="H4" s="490" t="s">
        <v>32</v>
      </c>
      <c r="I4" s="492" t="s">
        <v>33</v>
      </c>
      <c r="J4" s="486" t="s">
        <v>30</v>
      </c>
      <c r="K4" s="490" t="s">
        <v>32</v>
      </c>
      <c r="L4" s="492" t="s">
        <v>33</v>
      </c>
      <c r="M4" s="494" t="s">
        <v>31</v>
      </c>
      <c r="N4" s="488">
        <v>1</v>
      </c>
      <c r="O4" s="489"/>
      <c r="P4" s="489"/>
      <c r="Q4" s="489"/>
      <c r="R4" s="488">
        <v>2</v>
      </c>
      <c r="S4" s="489"/>
      <c r="T4" s="489"/>
      <c r="U4" s="489"/>
      <c r="V4" s="488">
        <v>3</v>
      </c>
      <c r="W4" s="489"/>
      <c r="X4" s="489"/>
      <c r="Y4" s="489"/>
      <c r="Z4" s="145"/>
      <c r="AA4" s="130"/>
      <c r="AB4" s="483"/>
      <c r="AC4" s="131"/>
      <c r="AD4" s="131"/>
      <c r="AE4" s="131"/>
    </row>
    <row r="5" spans="1:31" s="134" customFormat="1" ht="33" customHeight="1" thickBot="1">
      <c r="A5" s="469"/>
      <c r="B5" s="472"/>
      <c r="C5" s="485"/>
      <c r="D5" s="487"/>
      <c r="E5" s="491"/>
      <c r="F5" s="493"/>
      <c r="G5" s="487"/>
      <c r="H5" s="491"/>
      <c r="I5" s="493"/>
      <c r="J5" s="487"/>
      <c r="K5" s="491"/>
      <c r="L5" s="493"/>
      <c r="M5" s="495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483"/>
      <c r="AC5" s="133"/>
      <c r="AD5" s="133"/>
      <c r="AE5" s="133"/>
    </row>
    <row r="6" spans="1:31" ht="15.7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157" t="e">
        <f ca="1">RANK(AB9,AB$6:OFFSET(AB$6,0,0,COUNTA(B$6:B$28)))</f>
        <v>#REF!</v>
      </c>
      <c r="B9" s="295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157" t="e">
        <f ca="1">RANK(AB11,AB$6:OFFSET(AB$6,0,0,COUNTA(B$6:B$28)))</f>
        <v>#REF!</v>
      </c>
      <c r="B11" s="296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157" t="e">
        <f ca="1">RANK(AB15,AB$6:OFFSET(AB$6,0,0,COUNTA(B$6:B$28)))</f>
        <v>#REF!</v>
      </c>
      <c r="B15" s="295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157" t="e">
        <f ca="1">RANK(AB23,AB$6:OFFSET(AB$6,0,0,COUNTA(B$6:B$28)))</f>
        <v>#REF!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18.04</vt:lpstr>
      <vt:lpstr>25.04</vt:lpstr>
      <vt:lpstr>02.05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2018-04-25T20:55:35Z</dcterms:modified>
</cp:coreProperties>
</file>