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 activeTab="7"/>
  </bookViews>
  <sheets>
    <sheet name="Рейтинг" sheetId="4" r:id="rId1"/>
    <sheet name="Очки" sheetId="5" r:id="rId2"/>
    <sheet name="21.06" sheetId="10" r:id="rId3"/>
    <sheet name="28.06" sheetId="11" r:id="rId4"/>
    <sheet name="05.07" sheetId="12" r:id="rId5"/>
    <sheet name="12.07" sheetId="13" r:id="rId6"/>
    <sheet name="19.07" sheetId="14" r:id="rId7"/>
    <sheet name="26.07" sheetId="15" r:id="rId8"/>
    <sheet name="12.07 (4)" sheetId="16" r:id="rId9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29" i="16" l="1"/>
  <c r="V28" i="16" s="1"/>
  <c r="W28" i="16"/>
  <c r="S28" i="16"/>
  <c r="O28" i="16"/>
  <c r="W27" i="16"/>
  <c r="S27" i="16"/>
  <c r="O27" i="16"/>
  <c r="W26" i="16"/>
  <c r="S26" i="16"/>
  <c r="O26" i="16"/>
  <c r="W25" i="16"/>
  <c r="S25" i="16"/>
  <c r="O25" i="16"/>
  <c r="W24" i="16"/>
  <c r="S24" i="16"/>
  <c r="O24" i="16"/>
  <c r="W23" i="16"/>
  <c r="S23" i="16"/>
  <c r="O23" i="16"/>
  <c r="W22" i="16"/>
  <c r="S22" i="16"/>
  <c r="O22" i="16"/>
  <c r="W21" i="16"/>
  <c r="S21" i="16"/>
  <c r="O21" i="16"/>
  <c r="W20" i="16"/>
  <c r="S20" i="16"/>
  <c r="O20" i="16"/>
  <c r="W19" i="16"/>
  <c r="S19" i="16"/>
  <c r="O19" i="16"/>
  <c r="W18" i="16"/>
  <c r="S18" i="16"/>
  <c r="O18" i="16"/>
  <c r="W17" i="16"/>
  <c r="S17" i="16"/>
  <c r="O17" i="16"/>
  <c r="W16" i="16"/>
  <c r="S16" i="16"/>
  <c r="O16" i="16"/>
  <c r="W15" i="16"/>
  <c r="S15" i="16"/>
  <c r="O15" i="16"/>
  <c r="W14" i="16"/>
  <c r="S14" i="16"/>
  <c r="O14" i="16"/>
  <c r="W13" i="16"/>
  <c r="S13" i="16"/>
  <c r="O13" i="16"/>
  <c r="W12" i="16"/>
  <c r="S12" i="16"/>
  <c r="O12" i="16"/>
  <c r="W11" i="16"/>
  <c r="S11" i="16"/>
  <c r="O11" i="16"/>
  <c r="W10" i="16"/>
  <c r="S10" i="16"/>
  <c r="O10" i="16"/>
  <c r="W9" i="16"/>
  <c r="S9" i="16"/>
  <c r="O9" i="16"/>
  <c r="W8" i="16"/>
  <c r="V8" i="16"/>
  <c r="S8" i="16"/>
  <c r="R8" i="16"/>
  <c r="O8" i="16"/>
  <c r="N8" i="16"/>
  <c r="W7" i="16"/>
  <c r="V7" i="16"/>
  <c r="S7" i="16"/>
  <c r="R7" i="16"/>
  <c r="O7" i="16"/>
  <c r="N7" i="16"/>
  <c r="W6" i="16"/>
  <c r="V6" i="16"/>
  <c r="S6" i="16"/>
  <c r="R6" i="16"/>
  <c r="O6" i="16"/>
  <c r="N6" i="16"/>
  <c r="AA3" i="16"/>
  <c r="AB6" i="16" l="1"/>
  <c r="A6" i="16" s="1"/>
  <c r="AB7" i="16"/>
  <c r="A7" i="16" s="1"/>
  <c r="AB8" i="16"/>
  <c r="A8" i="16" s="1"/>
  <c r="N9" i="16"/>
  <c r="R9" i="16"/>
  <c r="V9" i="16"/>
  <c r="N10" i="16"/>
  <c r="R10" i="16"/>
  <c r="V10" i="16"/>
  <c r="N11" i="16"/>
  <c r="R11" i="16"/>
  <c r="V11" i="16"/>
  <c r="N12" i="16"/>
  <c r="R12" i="16"/>
  <c r="V12" i="16"/>
  <c r="N13" i="16"/>
  <c r="R13" i="16"/>
  <c r="V13" i="16"/>
  <c r="N14" i="16"/>
  <c r="R14" i="16"/>
  <c r="V14" i="16"/>
  <c r="N15" i="16"/>
  <c r="R15" i="16"/>
  <c r="V15" i="16"/>
  <c r="N16" i="16"/>
  <c r="R16" i="16"/>
  <c r="V16" i="16"/>
  <c r="N17" i="16"/>
  <c r="R17" i="16"/>
  <c r="V17" i="16"/>
  <c r="N18" i="16"/>
  <c r="R18" i="16"/>
  <c r="V18" i="16"/>
  <c r="N19" i="16"/>
  <c r="R19" i="16"/>
  <c r="V19" i="16"/>
  <c r="N20" i="16"/>
  <c r="R20" i="16"/>
  <c r="V20" i="16"/>
  <c r="N21" i="16"/>
  <c r="R21" i="16"/>
  <c r="V21" i="16"/>
  <c r="N22" i="16"/>
  <c r="R22" i="16"/>
  <c r="V22" i="16"/>
  <c r="N23" i="16"/>
  <c r="R23" i="16"/>
  <c r="V23" i="16"/>
  <c r="N24" i="16"/>
  <c r="R24" i="16"/>
  <c r="V24" i="16"/>
  <c r="N25" i="16"/>
  <c r="R25" i="16"/>
  <c r="V25" i="16"/>
  <c r="N26" i="16"/>
  <c r="R26" i="16"/>
  <c r="V26" i="16"/>
  <c r="N27" i="16"/>
  <c r="R27" i="16"/>
  <c r="V27" i="16"/>
  <c r="N28" i="16"/>
  <c r="R28" i="16"/>
  <c r="L34" i="4"/>
  <c r="L28" i="4"/>
  <c r="L32" i="4"/>
  <c r="L23" i="4"/>
  <c r="AB27" i="16" l="1"/>
  <c r="A27" i="16" s="1"/>
  <c r="AB23" i="16"/>
  <c r="A23" i="16" s="1"/>
  <c r="AB28" i="16"/>
  <c r="A28" i="16" s="1"/>
  <c r="AB26" i="16"/>
  <c r="A26" i="16" s="1"/>
  <c r="AB24" i="16"/>
  <c r="A24" i="16" s="1"/>
  <c r="AB22" i="16"/>
  <c r="A22" i="16" s="1"/>
  <c r="AB20" i="16"/>
  <c r="A20" i="16" s="1"/>
  <c r="AB18" i="16"/>
  <c r="A18" i="16" s="1"/>
  <c r="AB16" i="16"/>
  <c r="A16" i="16" s="1"/>
  <c r="AB14" i="16"/>
  <c r="A14" i="16" s="1"/>
  <c r="AB12" i="16"/>
  <c r="A12" i="16" s="1"/>
  <c r="AB10" i="16"/>
  <c r="A10" i="16" s="1"/>
  <c r="AB25" i="16"/>
  <c r="A25" i="16" s="1"/>
  <c r="AB21" i="16"/>
  <c r="A21" i="16" s="1"/>
  <c r="AB19" i="16"/>
  <c r="A19" i="16" s="1"/>
  <c r="AB17" i="16"/>
  <c r="A17" i="16" s="1"/>
  <c r="AB15" i="16"/>
  <c r="A15" i="16" s="1"/>
  <c r="AB13" i="16"/>
  <c r="A13" i="16" s="1"/>
  <c r="AB11" i="16"/>
  <c r="A11" i="16" s="1"/>
  <c r="AB9" i="16"/>
  <c r="A9" i="16" s="1"/>
  <c r="L27" i="4"/>
  <c r="C29" i="15"/>
  <c r="V28" i="15" s="1"/>
  <c r="W28" i="15"/>
  <c r="S28" i="15"/>
  <c r="O28" i="15"/>
  <c r="W27" i="15"/>
  <c r="S27" i="15"/>
  <c r="O27" i="15"/>
  <c r="W26" i="15"/>
  <c r="S26" i="15"/>
  <c r="O26" i="15"/>
  <c r="W17" i="15"/>
  <c r="S17" i="15"/>
  <c r="O17" i="15"/>
  <c r="W23" i="15"/>
  <c r="S23" i="15"/>
  <c r="O23" i="15"/>
  <c r="W16" i="15"/>
  <c r="S16" i="15"/>
  <c r="O16" i="15"/>
  <c r="W22" i="15"/>
  <c r="S22" i="15"/>
  <c r="O22" i="15"/>
  <c r="W18" i="15"/>
  <c r="S18" i="15"/>
  <c r="O18" i="15"/>
  <c r="W12" i="15"/>
  <c r="S12" i="15"/>
  <c r="O12" i="15"/>
  <c r="W24" i="15"/>
  <c r="S24" i="15"/>
  <c r="O24" i="15"/>
  <c r="V8" i="15"/>
  <c r="N8" i="15"/>
  <c r="W11" i="15"/>
  <c r="V11" i="15"/>
  <c r="R11" i="15"/>
  <c r="O11" i="15"/>
  <c r="N11" i="15"/>
  <c r="V14" i="15"/>
  <c r="R14" i="15"/>
  <c r="O14" i="15"/>
  <c r="N14" i="15"/>
  <c r="V15" i="15"/>
  <c r="R15" i="15"/>
  <c r="N15" i="15"/>
  <c r="R6" i="15"/>
  <c r="V7" i="15"/>
  <c r="O7" i="15"/>
  <c r="W25" i="15"/>
  <c r="S25" i="15"/>
  <c r="O25" i="15"/>
  <c r="W19" i="15"/>
  <c r="S19" i="15"/>
  <c r="O19" i="15"/>
  <c r="W21" i="15"/>
  <c r="S21" i="15"/>
  <c r="O21" i="15"/>
  <c r="V9" i="15"/>
  <c r="N9" i="15"/>
  <c r="W20" i="15"/>
  <c r="V20" i="15"/>
  <c r="S20" i="15"/>
  <c r="R20" i="15"/>
  <c r="N20" i="15"/>
  <c r="V13" i="15"/>
  <c r="S13" i="15"/>
  <c r="R13" i="15"/>
  <c r="N13" i="15"/>
  <c r="W10" i="15"/>
  <c r="V10" i="15"/>
  <c r="R10" i="15"/>
  <c r="AA3" i="15"/>
  <c r="N10" i="15" l="1"/>
  <c r="S10" i="15"/>
  <c r="O13" i="15"/>
  <c r="W13" i="15"/>
  <c r="O20" i="15"/>
  <c r="R9" i="15"/>
  <c r="N21" i="15"/>
  <c r="R21" i="15"/>
  <c r="V21" i="15"/>
  <c r="N19" i="15"/>
  <c r="R19" i="15"/>
  <c r="V19" i="15"/>
  <c r="N25" i="15"/>
  <c r="R25" i="15"/>
  <c r="V25" i="15"/>
  <c r="N7" i="15"/>
  <c r="R7" i="15"/>
  <c r="N6" i="15"/>
  <c r="V6" i="15"/>
  <c r="O15" i="15"/>
  <c r="S15" i="15"/>
  <c r="AB15" i="15" s="1"/>
  <c r="W15" i="15"/>
  <c r="S14" i="15"/>
  <c r="AB14" i="15" s="1"/>
  <c r="W14" i="15"/>
  <c r="S11" i="15"/>
  <c r="R8" i="15"/>
  <c r="N24" i="15"/>
  <c r="R24" i="15"/>
  <c r="V24" i="15"/>
  <c r="N12" i="15"/>
  <c r="R12" i="15"/>
  <c r="AB12" i="15" s="1"/>
  <c r="V12" i="15"/>
  <c r="N18" i="15"/>
  <c r="R18" i="15"/>
  <c r="V18" i="15"/>
  <c r="N22" i="15"/>
  <c r="R22" i="15"/>
  <c r="V22" i="15"/>
  <c r="N16" i="15"/>
  <c r="R16" i="15"/>
  <c r="V16" i="15"/>
  <c r="N23" i="15"/>
  <c r="R23" i="15"/>
  <c r="AB23" i="15" s="1"/>
  <c r="V23" i="15"/>
  <c r="N17" i="15"/>
  <c r="R17" i="15"/>
  <c r="V17" i="15"/>
  <c r="N26" i="15"/>
  <c r="R26" i="15"/>
  <c r="V26" i="15"/>
  <c r="N27" i="15"/>
  <c r="AB27" i="15" s="1"/>
  <c r="R27" i="15"/>
  <c r="V27" i="15"/>
  <c r="N28" i="15"/>
  <c r="R28" i="15"/>
  <c r="AB28" i="15" s="1"/>
  <c r="AB13" i="15"/>
  <c r="AB20" i="15"/>
  <c r="AB21" i="15"/>
  <c r="AB19" i="15"/>
  <c r="AB11" i="15"/>
  <c r="AB22" i="15"/>
  <c r="AB26" i="15"/>
  <c r="C29" i="14"/>
  <c r="W22" i="14" s="1"/>
  <c r="W28" i="14"/>
  <c r="S28" i="14"/>
  <c r="O28" i="14"/>
  <c r="W27" i="14"/>
  <c r="S27" i="14"/>
  <c r="O27" i="14"/>
  <c r="W26" i="14"/>
  <c r="S26" i="14"/>
  <c r="O26" i="14"/>
  <c r="N26" i="14"/>
  <c r="W25" i="14"/>
  <c r="V25" i="14"/>
  <c r="S25" i="14"/>
  <c r="R25" i="14"/>
  <c r="O25" i="14"/>
  <c r="N25" i="14"/>
  <c r="W24" i="14"/>
  <c r="V24" i="14"/>
  <c r="S24" i="14"/>
  <c r="R24" i="14"/>
  <c r="O24" i="14"/>
  <c r="N24" i="14"/>
  <c r="W23" i="14"/>
  <c r="V23" i="14"/>
  <c r="S23" i="14"/>
  <c r="R23" i="14"/>
  <c r="O23" i="14"/>
  <c r="N23" i="14"/>
  <c r="S22" i="14"/>
  <c r="O22" i="14"/>
  <c r="W20" i="14"/>
  <c r="S20" i="14"/>
  <c r="O20" i="14"/>
  <c r="W11" i="14"/>
  <c r="R11" i="14"/>
  <c r="O11" i="14"/>
  <c r="N11" i="14"/>
  <c r="S7" i="14"/>
  <c r="N7" i="14"/>
  <c r="S18" i="14"/>
  <c r="N18" i="14"/>
  <c r="W15" i="14"/>
  <c r="V15" i="14"/>
  <c r="S15" i="14"/>
  <c r="R15" i="14"/>
  <c r="O15" i="14"/>
  <c r="N15" i="14"/>
  <c r="R13" i="14"/>
  <c r="W16" i="14"/>
  <c r="R16" i="14"/>
  <c r="W14" i="14"/>
  <c r="R14" i="14"/>
  <c r="O14" i="14"/>
  <c r="N14" i="14"/>
  <c r="S19" i="14"/>
  <c r="N19" i="14"/>
  <c r="S12" i="14"/>
  <c r="N12" i="14"/>
  <c r="W21" i="14"/>
  <c r="V21" i="14"/>
  <c r="S21" i="14"/>
  <c r="R21" i="14"/>
  <c r="O21" i="14"/>
  <c r="N21" i="14"/>
  <c r="R8" i="14"/>
  <c r="O8" i="14"/>
  <c r="N8" i="14"/>
  <c r="R9" i="14"/>
  <c r="V6" i="14"/>
  <c r="S6" i="14"/>
  <c r="R6" i="14"/>
  <c r="W17" i="14"/>
  <c r="S17" i="14"/>
  <c r="N17" i="14"/>
  <c r="R10" i="14"/>
  <c r="AA3" i="14"/>
  <c r="AB17" i="15" l="1"/>
  <c r="AB16" i="15"/>
  <c r="AB18" i="15"/>
  <c r="AB24" i="15"/>
  <c r="AB25" i="15"/>
  <c r="R26" i="14"/>
  <c r="V26" i="14"/>
  <c r="N27" i="14"/>
  <c r="R27" i="14"/>
  <c r="V27" i="14"/>
  <c r="N28" i="14"/>
  <c r="R28" i="14"/>
  <c r="V28" i="14"/>
  <c r="N10" i="14"/>
  <c r="V10" i="14"/>
  <c r="R17" i="14"/>
  <c r="V17" i="14"/>
  <c r="N6" i="14"/>
  <c r="N9" i="14"/>
  <c r="V9" i="14"/>
  <c r="V8" i="14"/>
  <c r="R12" i="14"/>
  <c r="V12" i="14"/>
  <c r="R19" i="14"/>
  <c r="V19" i="14"/>
  <c r="V14" i="14"/>
  <c r="N16" i="14"/>
  <c r="V16" i="14"/>
  <c r="N13" i="14"/>
  <c r="V13" i="14"/>
  <c r="R18" i="14"/>
  <c r="V18" i="14"/>
  <c r="R7" i="14"/>
  <c r="V7" i="14"/>
  <c r="V11" i="14"/>
  <c r="N20" i="14"/>
  <c r="R20" i="14"/>
  <c r="V20" i="14"/>
  <c r="N22" i="14"/>
  <c r="R22" i="14"/>
  <c r="V22" i="14"/>
  <c r="O10" i="14"/>
  <c r="S10" i="14"/>
  <c r="W10" i="14"/>
  <c r="O17" i="14"/>
  <c r="O6" i="14"/>
  <c r="W6" i="14"/>
  <c r="S9" i="14"/>
  <c r="W9" i="14"/>
  <c r="S8" i="14"/>
  <c r="O12" i="14"/>
  <c r="O19" i="14"/>
  <c r="W19" i="14"/>
  <c r="S14" i="14"/>
  <c r="O16" i="14"/>
  <c r="S16" i="14"/>
  <c r="O13" i="14"/>
  <c r="S13" i="14"/>
  <c r="W13" i="14"/>
  <c r="O18" i="14"/>
  <c r="W18" i="14"/>
  <c r="AB21" i="14"/>
  <c r="AB15" i="14"/>
  <c r="AB23" i="14"/>
  <c r="AB24" i="14"/>
  <c r="AB26" i="14"/>
  <c r="AB27" i="14"/>
  <c r="AB25" i="14"/>
  <c r="AB28" i="14"/>
  <c r="H39" i="4"/>
  <c r="H36" i="4"/>
  <c r="J36" i="4" s="1"/>
  <c r="L36" i="4" s="1"/>
  <c r="H33" i="4"/>
  <c r="H19" i="4"/>
  <c r="H16" i="4"/>
  <c r="O24" i="12"/>
  <c r="S24" i="12"/>
  <c r="S19" i="12"/>
  <c r="C29" i="13"/>
  <c r="V28" i="13" s="1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W20" i="13"/>
  <c r="S20" i="13"/>
  <c r="O20" i="13"/>
  <c r="W16" i="13"/>
  <c r="S16" i="13"/>
  <c r="O16" i="13"/>
  <c r="W18" i="13"/>
  <c r="S18" i="13"/>
  <c r="W6" i="13"/>
  <c r="W14" i="13"/>
  <c r="S14" i="13"/>
  <c r="W12" i="13"/>
  <c r="S12" i="13"/>
  <c r="O12" i="13"/>
  <c r="W17" i="13"/>
  <c r="S17" i="13"/>
  <c r="W7" i="13"/>
  <c r="O7" i="13"/>
  <c r="W9" i="13"/>
  <c r="S9" i="13"/>
  <c r="W19" i="13"/>
  <c r="S19" i="13"/>
  <c r="O19" i="13"/>
  <c r="W15" i="13"/>
  <c r="S15" i="13"/>
  <c r="W11" i="13"/>
  <c r="S11" i="13"/>
  <c r="O11" i="13"/>
  <c r="W13" i="13"/>
  <c r="S13" i="13"/>
  <c r="W10" i="13"/>
  <c r="W8" i="13"/>
  <c r="S8" i="13"/>
  <c r="AA3" i="13"/>
  <c r="AB20" i="14" l="1"/>
  <c r="AB22" i="14"/>
  <c r="AB14" i="14"/>
  <c r="AB17" i="14"/>
  <c r="AB19" i="14"/>
  <c r="AB18" i="14"/>
  <c r="AB13" i="14"/>
  <c r="AB16" i="14"/>
  <c r="AB6" i="14"/>
  <c r="AB10" i="14"/>
  <c r="O8" i="13"/>
  <c r="O13" i="13"/>
  <c r="O15" i="13"/>
  <c r="O9" i="13"/>
  <c r="O17" i="13"/>
  <c r="O14" i="13"/>
  <c r="O18" i="13"/>
  <c r="N8" i="13"/>
  <c r="R8" i="13"/>
  <c r="V8" i="13"/>
  <c r="N10" i="13"/>
  <c r="R10" i="13"/>
  <c r="V10" i="13"/>
  <c r="N13" i="13"/>
  <c r="R13" i="13"/>
  <c r="V13" i="13"/>
  <c r="N11" i="13"/>
  <c r="R11" i="13"/>
  <c r="V11" i="13"/>
  <c r="N15" i="13"/>
  <c r="R15" i="13"/>
  <c r="V15" i="13"/>
  <c r="N19" i="13"/>
  <c r="R19" i="13"/>
  <c r="V19" i="13"/>
  <c r="N9" i="13"/>
  <c r="R9" i="13"/>
  <c r="V9" i="13"/>
  <c r="N7" i="13"/>
  <c r="R7" i="13"/>
  <c r="V7" i="13"/>
  <c r="N17" i="13"/>
  <c r="R17" i="13"/>
  <c r="V17" i="13"/>
  <c r="N12" i="13"/>
  <c r="R12" i="13"/>
  <c r="V12" i="13"/>
  <c r="N14" i="13"/>
  <c r="R14" i="13"/>
  <c r="V14" i="13"/>
  <c r="N6" i="13"/>
  <c r="R6" i="13"/>
  <c r="V6" i="13"/>
  <c r="N18" i="13"/>
  <c r="R18" i="13"/>
  <c r="V18" i="13"/>
  <c r="N16" i="13"/>
  <c r="R16" i="13"/>
  <c r="V16" i="13"/>
  <c r="N20" i="13"/>
  <c r="R20" i="13"/>
  <c r="V20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AA3" i="11"/>
  <c r="O6" i="11"/>
  <c r="O7" i="11"/>
  <c r="W9" i="11"/>
  <c r="O10" i="11"/>
  <c r="S10" i="11"/>
  <c r="O11" i="11"/>
  <c r="S11" i="11"/>
  <c r="S12" i="11"/>
  <c r="S13" i="11"/>
  <c r="W13" i="11"/>
  <c r="S15" i="11"/>
  <c r="O16" i="11"/>
  <c r="S16" i="11"/>
  <c r="W16" i="11"/>
  <c r="O18" i="11"/>
  <c r="S18" i="11"/>
  <c r="W18" i="11"/>
  <c r="O19" i="11"/>
  <c r="S19" i="11"/>
  <c r="W19" i="11"/>
  <c r="O20" i="11"/>
  <c r="S20" i="11"/>
  <c r="W20" i="11"/>
  <c r="S22" i="11"/>
  <c r="O23" i="11"/>
  <c r="S23" i="11"/>
  <c r="W23" i="11"/>
  <c r="O24" i="11"/>
  <c r="S24" i="11"/>
  <c r="W24" i="11"/>
  <c r="O25" i="11"/>
  <c r="S25" i="11"/>
  <c r="W25" i="11"/>
  <c r="O27" i="11"/>
  <c r="S27" i="11"/>
  <c r="W27" i="11"/>
  <c r="O28" i="11"/>
  <c r="S28" i="11"/>
  <c r="W28" i="11"/>
  <c r="C29" i="11"/>
  <c r="R6" i="11" s="1"/>
  <c r="F38" i="4"/>
  <c r="H38" i="4" s="1"/>
  <c r="J38" i="4" s="1"/>
  <c r="F15" i="4"/>
  <c r="H15" i="4" s="1"/>
  <c r="J15" i="4" s="1"/>
  <c r="L15" i="4" s="1"/>
  <c r="F37" i="4"/>
  <c r="H37" i="4" s="1"/>
  <c r="F31" i="4"/>
  <c r="H31" i="4" s="1"/>
  <c r="F35" i="4"/>
  <c r="H35" i="4" s="1"/>
  <c r="J35" i="4" s="1"/>
  <c r="L35" i="4" s="1"/>
  <c r="F26" i="4"/>
  <c r="H26" i="4" s="1"/>
  <c r="F29" i="4"/>
  <c r="H29" i="4" s="1"/>
  <c r="F22" i="4"/>
  <c r="F11" i="4"/>
  <c r="A17" i="4"/>
  <c r="A18" i="4" s="1"/>
  <c r="A19" i="4" s="1"/>
  <c r="AB16" i="13" l="1"/>
  <c r="AB12" i="13"/>
  <c r="AB19" i="13"/>
  <c r="AB11" i="13"/>
  <c r="AB18" i="13"/>
  <c r="AB14" i="13"/>
  <c r="AB17" i="13"/>
  <c r="AB9" i="13"/>
  <c r="AB15" i="13"/>
  <c r="AB13" i="13"/>
  <c r="AB8" i="13"/>
  <c r="AB28" i="13"/>
  <c r="AB27" i="13"/>
  <c r="AB25" i="13"/>
  <c r="AB23" i="13"/>
  <c r="AB21" i="13"/>
  <c r="AB26" i="13"/>
  <c r="AB24" i="13"/>
  <c r="AB22" i="13"/>
  <c r="AB20" i="13"/>
  <c r="W26" i="11"/>
  <c r="O22" i="11"/>
  <c r="N28" i="11"/>
  <c r="W21" i="11"/>
  <c r="N20" i="11"/>
  <c r="O17" i="11"/>
  <c r="R14" i="11"/>
  <c r="V27" i="11"/>
  <c r="N27" i="11"/>
  <c r="S26" i="11"/>
  <c r="R25" i="11"/>
  <c r="V23" i="11"/>
  <c r="N23" i="11"/>
  <c r="R21" i="11"/>
  <c r="V19" i="11"/>
  <c r="N19" i="11"/>
  <c r="R17" i="11"/>
  <c r="V15" i="11"/>
  <c r="N15" i="11"/>
  <c r="S14" i="11"/>
  <c r="R13" i="11"/>
  <c r="W12" i="11"/>
  <c r="V11" i="11"/>
  <c r="N11" i="11"/>
  <c r="R9" i="11"/>
  <c r="V7" i="11"/>
  <c r="N7" i="11"/>
  <c r="V25" i="11"/>
  <c r="V28" i="11"/>
  <c r="R26" i="11"/>
  <c r="V24" i="11"/>
  <c r="O21" i="11"/>
  <c r="W17" i="11"/>
  <c r="N16" i="11"/>
  <c r="N12" i="11"/>
  <c r="R28" i="11"/>
  <c r="V26" i="11"/>
  <c r="N26" i="11"/>
  <c r="R24" i="11"/>
  <c r="V22" i="11"/>
  <c r="N22" i="11"/>
  <c r="S21" i="11"/>
  <c r="R20" i="11"/>
  <c r="V18" i="11"/>
  <c r="N18" i="11"/>
  <c r="S17" i="11"/>
  <c r="R16" i="11"/>
  <c r="W15" i="11"/>
  <c r="O15" i="11"/>
  <c r="V14" i="11"/>
  <c r="N14" i="11"/>
  <c r="R12" i="11"/>
  <c r="V10" i="11"/>
  <c r="N10" i="11"/>
  <c r="S9" i="11"/>
  <c r="R8" i="11"/>
  <c r="V6" i="11"/>
  <c r="N6" i="11"/>
  <c r="R27" i="11"/>
  <c r="N25" i="11"/>
  <c r="R23" i="11"/>
  <c r="V21" i="11"/>
  <c r="N21" i="11"/>
  <c r="R19" i="11"/>
  <c r="V17" i="11"/>
  <c r="N17" i="11"/>
  <c r="R15" i="11"/>
  <c r="W14" i="11"/>
  <c r="O14" i="11"/>
  <c r="V13" i="11"/>
  <c r="N13" i="11"/>
  <c r="R11" i="11"/>
  <c r="V9" i="11"/>
  <c r="N9" i="11"/>
  <c r="R7" i="11"/>
  <c r="O26" i="11"/>
  <c r="W22" i="11"/>
  <c r="N24" i="11"/>
  <c r="R22" i="11"/>
  <c r="V20" i="11"/>
  <c r="R18" i="11"/>
  <c r="V16" i="11"/>
  <c r="O13" i="11"/>
  <c r="V12" i="11"/>
  <c r="R10" i="11"/>
  <c r="V8" i="11"/>
  <c r="N8" i="11"/>
  <c r="S7" i="11"/>
  <c r="C32" i="12"/>
  <c r="S25" i="12" s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8" i="12"/>
  <c r="S11" i="12"/>
  <c r="O11" i="12"/>
  <c r="W22" i="12"/>
  <c r="S22" i="12"/>
  <c r="W23" i="12"/>
  <c r="O23" i="12"/>
  <c r="W9" i="12"/>
  <c r="S9" i="12"/>
  <c r="W10" i="12"/>
  <c r="O10" i="12"/>
  <c r="W8" i="12"/>
  <c r="W16" i="12"/>
  <c r="O16" i="12"/>
  <c r="W13" i="12"/>
  <c r="O13" i="12"/>
  <c r="W17" i="12"/>
  <c r="S17" i="12"/>
  <c r="O17" i="12"/>
  <c r="W20" i="12"/>
  <c r="S20" i="12"/>
  <c r="O20" i="12"/>
  <c r="S14" i="12"/>
  <c r="O14" i="12"/>
  <c r="W12" i="12"/>
  <c r="S12" i="12"/>
  <c r="O12" i="12"/>
  <c r="W15" i="12"/>
  <c r="S15" i="12"/>
  <c r="O15" i="12"/>
  <c r="W27" i="12"/>
  <c r="S27" i="12"/>
  <c r="O27" i="12"/>
  <c r="W21" i="12"/>
  <c r="S21" i="12"/>
  <c r="O21" i="12"/>
  <c r="AA3" i="12"/>
  <c r="S6" i="12" l="1"/>
  <c r="W24" i="12"/>
  <c r="W6" i="12"/>
  <c r="O19" i="12"/>
  <c r="W19" i="12"/>
  <c r="S16" i="12"/>
  <c r="S10" i="12"/>
  <c r="S23" i="12"/>
  <c r="O22" i="12"/>
  <c r="O18" i="12"/>
  <c r="W18" i="12"/>
  <c r="N7" i="12"/>
  <c r="R7" i="12"/>
  <c r="V7" i="12"/>
  <c r="N6" i="12"/>
  <c r="R6" i="12"/>
  <c r="V6" i="12"/>
  <c r="N24" i="12"/>
  <c r="R24" i="12"/>
  <c r="V24" i="12"/>
  <c r="V31" i="12"/>
  <c r="N19" i="12"/>
  <c r="R19" i="12"/>
  <c r="V19" i="12"/>
  <c r="AB24" i="11"/>
  <c r="N21" i="12"/>
  <c r="R21" i="12"/>
  <c r="V21" i="12"/>
  <c r="N27" i="12"/>
  <c r="R27" i="12"/>
  <c r="V27" i="12"/>
  <c r="N15" i="12"/>
  <c r="R15" i="12"/>
  <c r="V15" i="12"/>
  <c r="N12" i="12"/>
  <c r="R12" i="12"/>
  <c r="V12" i="12"/>
  <c r="N14" i="12"/>
  <c r="R14" i="12"/>
  <c r="V14" i="12"/>
  <c r="N20" i="12"/>
  <c r="R20" i="12"/>
  <c r="V20" i="12"/>
  <c r="N17" i="12"/>
  <c r="R17" i="12"/>
  <c r="V17" i="12"/>
  <c r="N13" i="12"/>
  <c r="R13" i="12"/>
  <c r="V13" i="12"/>
  <c r="N16" i="12"/>
  <c r="R16" i="12"/>
  <c r="V16" i="12"/>
  <c r="N8" i="12"/>
  <c r="R8" i="12"/>
  <c r="V8" i="12"/>
  <c r="N10" i="12"/>
  <c r="R10" i="12"/>
  <c r="V10" i="12"/>
  <c r="N9" i="12"/>
  <c r="R9" i="12"/>
  <c r="V9" i="12"/>
  <c r="AB17" i="11"/>
  <c r="AB13" i="11"/>
  <c r="AB21" i="11"/>
  <c r="AB18" i="11"/>
  <c r="AB22" i="11"/>
  <c r="AB23" i="11"/>
  <c r="AB27" i="11"/>
  <c r="AB20" i="11"/>
  <c r="AB25" i="11"/>
  <c r="AB26" i="11"/>
  <c r="AB16" i="11"/>
  <c r="AB14" i="11"/>
  <c r="AB15" i="11"/>
  <c r="AB28" i="11"/>
  <c r="AB19" i="11"/>
  <c r="N23" i="12"/>
  <c r="R23" i="12"/>
  <c r="V23" i="12"/>
  <c r="N22" i="12"/>
  <c r="R22" i="12"/>
  <c r="V22" i="12"/>
  <c r="N11" i="12"/>
  <c r="R11" i="12"/>
  <c r="V11" i="12"/>
  <c r="N18" i="12"/>
  <c r="R18" i="12"/>
  <c r="V18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D20" i="4"/>
  <c r="D21" i="4"/>
  <c r="D14" i="4"/>
  <c r="AB24" i="12" l="1"/>
  <c r="AB19" i="12"/>
  <c r="AB15" i="12"/>
  <c r="AB10" i="12"/>
  <c r="AB21" i="12"/>
  <c r="AB16" i="12"/>
  <c r="AB17" i="12"/>
  <c r="AB20" i="12"/>
  <c r="AB12" i="12"/>
  <c r="AB27" i="12"/>
  <c r="AB31" i="12"/>
  <c r="AB30" i="12"/>
  <c r="AB28" i="12"/>
  <c r="AB25" i="12"/>
  <c r="AB18" i="12"/>
  <c r="AB22" i="12"/>
  <c r="AB29" i="12"/>
  <c r="AB26" i="12"/>
  <c r="AB23" i="12"/>
  <c r="Y13" i="10"/>
  <c r="J37" i="4" l="1"/>
  <c r="L37" i="4" s="1"/>
  <c r="N32" i="4"/>
  <c r="P32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C25" i="10" l="1"/>
  <c r="W24" i="10"/>
  <c r="S24" i="10"/>
  <c r="O24" i="10"/>
  <c r="W23" i="10"/>
  <c r="S23" i="10"/>
  <c r="O23" i="10"/>
  <c r="W22" i="10"/>
  <c r="S22" i="10"/>
  <c r="O22" i="10"/>
  <c r="W21" i="10"/>
  <c r="S21" i="10"/>
  <c r="O21" i="10"/>
  <c r="W14" i="10"/>
  <c r="O8" i="10"/>
  <c r="W7" i="10"/>
  <c r="W10" i="10"/>
  <c r="W20" i="10"/>
  <c r="W17" i="10"/>
  <c r="O17" i="10"/>
  <c r="O16" i="10"/>
  <c r="O13" i="10"/>
  <c r="W11" i="10"/>
  <c r="S11" i="10"/>
  <c r="O11" i="10"/>
  <c r="O6" i="10"/>
  <c r="S19" i="10"/>
  <c r="AA3" i="10"/>
  <c r="W6" i="10" l="1"/>
  <c r="W9" i="10"/>
  <c r="S7" i="10"/>
  <c r="S16" i="10"/>
  <c r="S17" i="10"/>
  <c r="S20" i="10"/>
  <c r="V24" i="10"/>
  <c r="O20" i="10"/>
  <c r="S14" i="10"/>
  <c r="W12" i="10"/>
  <c r="W19" i="10"/>
  <c r="S13" i="10"/>
  <c r="S9" i="10"/>
  <c r="O19" i="10"/>
  <c r="W16" i="10"/>
  <c r="W8" i="10"/>
  <c r="O9" i="10"/>
  <c r="V18" i="10"/>
  <c r="N9" i="10"/>
  <c r="R9" i="10"/>
  <c r="V9" i="10"/>
  <c r="N21" i="10"/>
  <c r="R21" i="10"/>
  <c r="V21" i="10"/>
  <c r="N22" i="10"/>
  <c r="R22" i="10"/>
  <c r="V22" i="10"/>
  <c r="N19" i="10"/>
  <c r="R19" i="10"/>
  <c r="V19" i="10"/>
  <c r="N6" i="10"/>
  <c r="R6" i="10"/>
  <c r="V6" i="10"/>
  <c r="N11" i="10"/>
  <c r="R11" i="10"/>
  <c r="V11" i="10"/>
  <c r="N13" i="10"/>
  <c r="R13" i="10"/>
  <c r="V13" i="10"/>
  <c r="N15" i="10"/>
  <c r="R15" i="10"/>
  <c r="V15" i="10"/>
  <c r="N16" i="10"/>
  <c r="R16" i="10"/>
  <c r="V16" i="10"/>
  <c r="N17" i="10"/>
  <c r="R17" i="10"/>
  <c r="V17" i="10"/>
  <c r="N20" i="10"/>
  <c r="R20" i="10"/>
  <c r="V20" i="10"/>
  <c r="N12" i="10"/>
  <c r="R12" i="10"/>
  <c r="V12" i="10"/>
  <c r="N10" i="10"/>
  <c r="R10" i="10"/>
  <c r="V10" i="10"/>
  <c r="N7" i="10"/>
  <c r="R7" i="10"/>
  <c r="V7" i="10"/>
  <c r="N8" i="10"/>
  <c r="R8" i="10"/>
  <c r="V8" i="10"/>
  <c r="N14" i="10"/>
  <c r="R14" i="10"/>
  <c r="V14" i="10"/>
  <c r="N18" i="10"/>
  <c r="R18" i="10"/>
  <c r="N23" i="10"/>
  <c r="R23" i="10"/>
  <c r="V23" i="10"/>
  <c r="N24" i="10"/>
  <c r="R24" i="10"/>
  <c r="J21" i="5"/>
  <c r="J22" i="5" s="1"/>
  <c r="J23" i="5" s="1"/>
  <c r="K21" i="5"/>
  <c r="K22" i="5" s="1"/>
  <c r="L21" i="5"/>
  <c r="AB9" i="10" l="1"/>
  <c r="AB20" i="10"/>
  <c r="AB16" i="10"/>
  <c r="AB11" i="10"/>
  <c r="AB22" i="10"/>
  <c r="AB19" i="10"/>
  <c r="AB21" i="10"/>
  <c r="AB17" i="10"/>
  <c r="AB24" i="10"/>
  <c r="AB23" i="10"/>
  <c r="S22" i="5"/>
  <c r="O8" i="11" s="1"/>
  <c r="R22" i="5"/>
  <c r="Y22" i="5"/>
  <c r="U22" i="5"/>
  <c r="W22" i="5"/>
  <c r="Q22" i="5"/>
  <c r="V22" i="5"/>
  <c r="D7" i="4"/>
  <c r="F7" i="4" s="1"/>
  <c r="D12" i="4"/>
  <c r="J39" i="4"/>
  <c r="L39" i="4" s="1"/>
  <c r="N39" i="4" s="1"/>
  <c r="D13" i="4"/>
  <c r="F21" i="4" s="1"/>
  <c r="H22" i="4" s="1"/>
  <c r="D24" i="4"/>
  <c r="D25" i="4"/>
  <c r="J33" i="4" s="1"/>
  <c r="L33" i="4" s="1"/>
  <c r="D17" i="4"/>
  <c r="T22" i="5"/>
  <c r="W13" i="10" s="1"/>
  <c r="AB13" i="10" s="1"/>
  <c r="X22" i="5"/>
  <c r="X23" i="5" s="1"/>
  <c r="P22" i="5"/>
  <c r="P23" i="5" s="1"/>
  <c r="P24" i="5" s="1"/>
  <c r="P25" i="5" s="1"/>
  <c r="P26" i="5" s="1"/>
  <c r="D9" i="4"/>
  <c r="D5" i="4"/>
  <c r="F20" i="4"/>
  <c r="H20" i="4" s="1"/>
  <c r="D6" i="4"/>
  <c r="D8" i="4"/>
  <c r="D10" i="4"/>
  <c r="D18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4" i="4"/>
  <c r="R44" i="4" s="1"/>
  <c r="A52" i="4"/>
  <c r="N35" i="4"/>
  <c r="P50" i="4"/>
  <c r="R50" i="4" s="1"/>
  <c r="N41" i="4"/>
  <c r="P41" i="4" s="1"/>
  <c r="A5" i="4"/>
  <c r="F13" i="4"/>
  <c r="N27" i="4"/>
  <c r="P39" i="4" s="1"/>
  <c r="J30" i="4"/>
  <c r="N37" i="4"/>
  <c r="L38" i="4" l="1"/>
  <c r="L30" i="4"/>
  <c r="S8" i="15"/>
  <c r="W9" i="15"/>
  <c r="O7" i="14"/>
  <c r="W7" i="12"/>
  <c r="O10" i="15"/>
  <c r="AB10" i="15" s="1"/>
  <c r="P43" i="4"/>
  <c r="W14" i="12"/>
  <c r="AB14" i="12" s="1"/>
  <c r="O7" i="12"/>
  <c r="S7" i="13"/>
  <c r="AB7" i="13" s="1"/>
  <c r="O6" i="13"/>
  <c r="O10" i="13"/>
  <c r="S7" i="12"/>
  <c r="O8" i="12"/>
  <c r="W7" i="11"/>
  <c r="AB7" i="11" s="1"/>
  <c r="S6" i="13"/>
  <c r="O12" i="11"/>
  <c r="AB12" i="11" s="1"/>
  <c r="S8" i="10"/>
  <c r="AB8" i="10" s="1"/>
  <c r="F24" i="4"/>
  <c r="S8" i="11"/>
  <c r="O14" i="10"/>
  <c r="AB14" i="10" s="1"/>
  <c r="F14" i="4"/>
  <c r="F17" i="4"/>
  <c r="H17" i="4" s="1"/>
  <c r="J17" i="4" s="1"/>
  <c r="F5" i="4"/>
  <c r="J31" i="4"/>
  <c r="F12" i="4"/>
  <c r="H13" i="4" s="1"/>
  <c r="F18" i="4"/>
  <c r="H18" i="4" s="1"/>
  <c r="F8" i="4"/>
  <c r="H7" i="4" s="1"/>
  <c r="J7" i="4" s="1"/>
  <c r="J19" i="4"/>
  <c r="L19" i="4" s="1"/>
  <c r="N19" i="4" s="1"/>
  <c r="F9" i="4"/>
  <c r="H11" i="4" s="1"/>
  <c r="J29" i="4"/>
  <c r="F10" i="4"/>
  <c r="H10" i="4" s="1"/>
  <c r="F25" i="4"/>
  <c r="F6" i="4"/>
  <c r="H6" i="4" s="1"/>
  <c r="J6" i="4" s="1"/>
  <c r="L7" i="4" s="1"/>
  <c r="N15" i="4"/>
  <c r="P35" i="4" s="1"/>
  <c r="J20" i="4"/>
  <c r="L20" i="4" s="1"/>
  <c r="J26" i="4"/>
  <c r="P45" i="4"/>
  <c r="R45" i="4" s="1"/>
  <c r="T45" i="4" s="1"/>
  <c r="V45" i="4" s="1"/>
  <c r="T52" i="4"/>
  <c r="V49" i="4" s="1"/>
  <c r="P51" i="4"/>
  <c r="R51" i="4" s="1"/>
  <c r="O10" i="10"/>
  <c r="P56" i="4"/>
  <c r="R56" i="4" s="1"/>
  <c r="P42" i="4"/>
  <c r="T53" i="4"/>
  <c r="V53" i="4" s="1"/>
  <c r="R43" i="4"/>
  <c r="U23" i="5"/>
  <c r="W7" i="14" s="1"/>
  <c r="S23" i="5"/>
  <c r="N36" i="4"/>
  <c r="P37" i="4" s="1"/>
  <c r="R32" i="4" s="1"/>
  <c r="N38" i="4"/>
  <c r="P38" i="4" s="1"/>
  <c r="R38" i="4" s="1"/>
  <c r="P47" i="4"/>
  <c r="R41" i="4"/>
  <c r="N28" i="4"/>
  <c r="N33" i="4"/>
  <c r="P28" i="4" s="1"/>
  <c r="N40" i="4"/>
  <c r="P40" i="4" s="1"/>
  <c r="N34" i="4"/>
  <c r="P34" i="4" s="1"/>
  <c r="P54" i="4"/>
  <c r="W23" i="5"/>
  <c r="W24" i="5" s="1"/>
  <c r="P27" i="5"/>
  <c r="P28" i="5" s="1"/>
  <c r="P29" i="5" s="1"/>
  <c r="V23" i="5"/>
  <c r="T23" i="5"/>
  <c r="H8" i="4"/>
  <c r="T24" i="5"/>
  <c r="O18" i="10"/>
  <c r="R23" i="5"/>
  <c r="W8" i="15" s="1"/>
  <c r="S24" i="5"/>
  <c r="W8" i="14" s="1"/>
  <c r="AB8" i="14" s="1"/>
  <c r="O12" i="10"/>
  <c r="H21" i="4"/>
  <c r="H9" i="4"/>
  <c r="J9" i="4" s="1"/>
  <c r="L9" i="4" s="1"/>
  <c r="N9" i="4" s="1"/>
  <c r="Q23" i="5"/>
  <c r="O9" i="11" s="1"/>
  <c r="AB9" i="11" s="1"/>
  <c r="P33" i="4" l="1"/>
  <c r="P36" i="4"/>
  <c r="R36" i="4" s="1"/>
  <c r="S13" i="12"/>
  <c r="AB13" i="12" s="1"/>
  <c r="O8" i="15"/>
  <c r="AB8" i="15" s="1"/>
  <c r="S11" i="14"/>
  <c r="AB11" i="14" s="1"/>
  <c r="O9" i="12"/>
  <c r="AB9" i="12" s="1"/>
  <c r="S9" i="15"/>
  <c r="N30" i="4"/>
  <c r="L26" i="4"/>
  <c r="L29" i="4"/>
  <c r="N29" i="4" s="1"/>
  <c r="L31" i="4"/>
  <c r="N31" i="4" s="1"/>
  <c r="P27" i="4" s="1"/>
  <c r="S10" i="13"/>
  <c r="W12" i="14"/>
  <c r="AB12" i="14" s="1"/>
  <c r="AB7" i="14"/>
  <c r="N23" i="4"/>
  <c r="P31" i="4" s="1"/>
  <c r="R31" i="4" s="1"/>
  <c r="AB6" i="13"/>
  <c r="AB7" i="12"/>
  <c r="O7" i="10"/>
  <c r="AB7" i="10" s="1"/>
  <c r="W11" i="12"/>
  <c r="AB11" i="12" s="1"/>
  <c r="AB10" i="13"/>
  <c r="A10" i="13" s="1"/>
  <c r="N26" i="4"/>
  <c r="P23" i="4" s="1"/>
  <c r="J18" i="4"/>
  <c r="H24" i="4"/>
  <c r="J22" i="4" s="1"/>
  <c r="L17" i="4" s="1"/>
  <c r="N17" i="4" s="1"/>
  <c r="P18" i="4" s="1"/>
  <c r="R18" i="4" s="1"/>
  <c r="T18" i="4" s="1"/>
  <c r="V18" i="4" s="1"/>
  <c r="H25" i="4"/>
  <c r="J25" i="4" s="1"/>
  <c r="J11" i="4"/>
  <c r="J21" i="4"/>
  <c r="J8" i="4"/>
  <c r="L8" i="4" s="1"/>
  <c r="N8" i="4" s="1"/>
  <c r="P8" i="4" s="1"/>
  <c r="R8" i="4" s="1"/>
  <c r="T8" i="4" s="1"/>
  <c r="J10" i="4"/>
  <c r="L18" i="4" s="1"/>
  <c r="N18" i="4" s="1"/>
  <c r="H12" i="4"/>
  <c r="J13" i="4" s="1"/>
  <c r="L13" i="4" s="1"/>
  <c r="N13" i="4" s="1"/>
  <c r="W8" i="11"/>
  <c r="AB8" i="11" s="1"/>
  <c r="S6" i="10"/>
  <c r="AB6" i="10" s="1"/>
  <c r="H5" i="4"/>
  <c r="J5" i="4" s="1"/>
  <c r="L6" i="4" s="1"/>
  <c r="N6" i="4" s="1"/>
  <c r="P6" i="4" s="1"/>
  <c r="R6" i="4" s="1"/>
  <c r="T6" i="4" s="1"/>
  <c r="J24" i="4"/>
  <c r="H14" i="4"/>
  <c r="J16" i="4" s="1"/>
  <c r="L16" i="4" s="1"/>
  <c r="N16" i="4" s="1"/>
  <c r="P15" i="4" s="1"/>
  <c r="R42" i="4"/>
  <c r="T42" i="4" s="1"/>
  <c r="V42" i="4" s="1"/>
  <c r="R37" i="4"/>
  <c r="T41" i="4"/>
  <c r="V41" i="4" s="1"/>
  <c r="T51" i="4"/>
  <c r="V48" i="4" s="1"/>
  <c r="T38" i="4"/>
  <c r="V38" i="4" s="1"/>
  <c r="T43" i="4"/>
  <c r="V43" i="4" s="1"/>
  <c r="T56" i="4"/>
  <c r="V24" i="5"/>
  <c r="R33" i="4"/>
  <c r="R40" i="4"/>
  <c r="U24" i="5"/>
  <c r="N7" i="4"/>
  <c r="P7" i="4" s="1"/>
  <c r="R23" i="4"/>
  <c r="R34" i="4"/>
  <c r="R54" i="4"/>
  <c r="R28" i="4"/>
  <c r="R47" i="4"/>
  <c r="T44" i="4" s="1"/>
  <c r="V44" i="4" s="1"/>
  <c r="R35" i="4"/>
  <c r="S25" i="5"/>
  <c r="Q24" i="5"/>
  <c r="P30" i="5"/>
  <c r="P31" i="5" s="1"/>
  <c r="S26" i="5"/>
  <c r="R24" i="5"/>
  <c r="S8" i="12" s="1"/>
  <c r="AB8" i="12" s="1"/>
  <c r="T25" i="5"/>
  <c r="W18" i="10"/>
  <c r="T36" i="4" l="1"/>
  <c r="V36" i="4" s="1"/>
  <c r="P26" i="4"/>
  <c r="R26" i="4" s="1"/>
  <c r="P29" i="4"/>
  <c r="P30" i="4"/>
  <c r="R30" i="4" s="1"/>
  <c r="T30" i="4" s="1"/>
  <c r="V30" i="4" s="1"/>
  <c r="R29" i="4"/>
  <c r="T29" i="4" s="1"/>
  <c r="V29" i="4" s="1"/>
  <c r="R27" i="4"/>
  <c r="L25" i="4"/>
  <c r="N25" i="4" s="1"/>
  <c r="P25" i="4" s="1"/>
  <c r="R25" i="4" s="1"/>
  <c r="T25" i="4" s="1"/>
  <c r="W6" i="15"/>
  <c r="S6" i="15"/>
  <c r="W6" i="11"/>
  <c r="O9" i="14"/>
  <c r="AB9" i="14" s="1"/>
  <c r="A9" i="14" s="1"/>
  <c r="Q25" i="5"/>
  <c r="S7" i="15"/>
  <c r="N20" i="4"/>
  <c r="L24" i="4"/>
  <c r="N24" i="4" s="1"/>
  <c r="P22" i="4" s="1"/>
  <c r="R22" i="4" s="1"/>
  <c r="T22" i="4" s="1"/>
  <c r="T31" i="4"/>
  <c r="V31" i="4" s="1"/>
  <c r="A7" i="13"/>
  <c r="L22" i="4"/>
  <c r="N22" i="4" s="1"/>
  <c r="P19" i="4" s="1"/>
  <c r="R19" i="4" s="1"/>
  <c r="T19" i="4" s="1"/>
  <c r="V19" i="4" s="1"/>
  <c r="L5" i="4"/>
  <c r="N5" i="4" s="1"/>
  <c r="P5" i="4" s="1"/>
  <c r="R5" i="4" s="1"/>
  <c r="T5" i="4" s="1"/>
  <c r="V5" i="4" s="1"/>
  <c r="A6" i="13"/>
  <c r="A24" i="13"/>
  <c r="A25" i="13"/>
  <c r="A13" i="13"/>
  <c r="A17" i="13"/>
  <c r="A14" i="13"/>
  <c r="A22" i="13"/>
  <c r="A23" i="13"/>
  <c r="A15" i="13"/>
  <c r="A8" i="13"/>
  <c r="A16" i="13"/>
  <c r="A20" i="13"/>
  <c r="A21" i="13"/>
  <c r="A28" i="13"/>
  <c r="A9" i="13"/>
  <c r="A18" i="13"/>
  <c r="A26" i="13"/>
  <c r="A27" i="13"/>
  <c r="A11" i="13"/>
  <c r="A19" i="13"/>
  <c r="A12" i="13"/>
  <c r="L10" i="4"/>
  <c r="N10" i="4" s="1"/>
  <c r="J12" i="4"/>
  <c r="L11" i="4" s="1"/>
  <c r="N11" i="4" s="1"/>
  <c r="J14" i="4"/>
  <c r="L21" i="4" s="1"/>
  <c r="N21" i="4" s="1"/>
  <c r="P17" i="4" s="1"/>
  <c r="R17" i="4" s="1"/>
  <c r="T17" i="4" s="1"/>
  <c r="T26" i="4"/>
  <c r="T33" i="4"/>
  <c r="V33" i="4" s="1"/>
  <c r="T37" i="4"/>
  <c r="V37" i="4" s="1"/>
  <c r="V8" i="4"/>
  <c r="R25" i="5"/>
  <c r="O15" i="10"/>
  <c r="S15" i="10"/>
  <c r="V52" i="4"/>
  <c r="V56" i="4"/>
  <c r="V6" i="4"/>
  <c r="T34" i="4"/>
  <c r="V34" i="4" s="1"/>
  <c r="T35" i="4"/>
  <c r="V35" i="4" s="1"/>
  <c r="T50" i="4"/>
  <c r="T54" i="4"/>
  <c r="T40" i="4"/>
  <c r="V40" i="4" s="1"/>
  <c r="T28" i="4"/>
  <c r="V28" i="4" s="1"/>
  <c r="T47" i="4"/>
  <c r="V46" i="4" s="1"/>
  <c r="T27" i="4"/>
  <c r="T23" i="4"/>
  <c r="S10" i="10"/>
  <c r="AB10" i="10" s="1"/>
  <c r="U25" i="5"/>
  <c r="O9" i="15" s="1"/>
  <c r="AB9" i="15" s="1"/>
  <c r="V25" i="5"/>
  <c r="W7" i="15" s="1"/>
  <c r="S18" i="10"/>
  <c r="AB18" i="10" s="1"/>
  <c r="R7" i="4"/>
  <c r="R15" i="4"/>
  <c r="T15" i="4" s="1"/>
  <c r="R26" i="5"/>
  <c r="S12" i="10"/>
  <c r="AB12" i="10" s="1"/>
  <c r="W15" i="10"/>
  <c r="Q26" i="5"/>
  <c r="Q27" i="5" s="1"/>
  <c r="S27" i="5"/>
  <c r="S28" i="5" s="1"/>
  <c r="T26" i="5"/>
  <c r="V22" i="4" l="1"/>
  <c r="V25" i="4"/>
  <c r="P9" i="4"/>
  <c r="R9" i="4" s="1"/>
  <c r="P11" i="4"/>
  <c r="R11" i="4" s="1"/>
  <c r="T11" i="4" s="1"/>
  <c r="V11" i="4" s="1"/>
  <c r="P21" i="4"/>
  <c r="R21" i="4" s="1"/>
  <c r="T21" i="4" s="1"/>
  <c r="V21" i="4" s="1"/>
  <c r="P20" i="4"/>
  <c r="R20" i="4" s="1"/>
  <c r="T20" i="4" s="1"/>
  <c r="V20" i="4" s="1"/>
  <c r="P10" i="4"/>
  <c r="R10" i="4" s="1"/>
  <c r="T10" i="4" s="1"/>
  <c r="V10" i="4" s="1"/>
  <c r="P24" i="4"/>
  <c r="R24" i="4" s="1"/>
  <c r="A11" i="14"/>
  <c r="R39" i="4"/>
  <c r="T39" i="4" s="1"/>
  <c r="V39" i="4" s="1"/>
  <c r="W11" i="11"/>
  <c r="AB11" i="11" s="1"/>
  <c r="O6" i="15"/>
  <c r="AB6" i="15" s="1"/>
  <c r="A8" i="14"/>
  <c r="A27" i="14"/>
  <c r="A26" i="14"/>
  <c r="A18" i="14"/>
  <c r="A6" i="14"/>
  <c r="A13" i="14"/>
  <c r="A21" i="14"/>
  <c r="A15" i="14"/>
  <c r="A19" i="14"/>
  <c r="A28" i="14"/>
  <c r="A10" i="14"/>
  <c r="AB7" i="15"/>
  <c r="A7" i="15" s="1"/>
  <c r="A12" i="14"/>
  <c r="A20" i="14"/>
  <c r="A7" i="14"/>
  <c r="A25" i="14"/>
  <c r="A23" i="14"/>
  <c r="A14" i="14"/>
  <c r="A22" i="14"/>
  <c r="A24" i="14"/>
  <c r="A16" i="14"/>
  <c r="A17" i="14"/>
  <c r="L12" i="4"/>
  <c r="N12" i="4" s="1"/>
  <c r="P13" i="4" s="1"/>
  <c r="R13" i="4" s="1"/>
  <c r="T13" i="4" s="1"/>
  <c r="V13" i="4" s="1"/>
  <c r="L14" i="4"/>
  <c r="N14" i="4" s="1"/>
  <c r="U26" i="5"/>
  <c r="W10" i="11"/>
  <c r="AB10" i="11" s="1"/>
  <c r="AB15" i="10"/>
  <c r="V26" i="4"/>
  <c r="V47" i="4"/>
  <c r="V50" i="4"/>
  <c r="V23" i="4"/>
  <c r="V51" i="4"/>
  <c r="V54" i="4"/>
  <c r="V17" i="4"/>
  <c r="V15" i="4"/>
  <c r="V27" i="4"/>
  <c r="T9" i="4"/>
  <c r="V9" i="4" s="1"/>
  <c r="T7" i="4"/>
  <c r="V7" i="4" s="1"/>
  <c r="T27" i="5"/>
  <c r="R27" i="5"/>
  <c r="O6" i="12" s="1"/>
  <c r="AB6" i="12" s="1"/>
  <c r="Q28" i="5"/>
  <c r="Q29" i="5" s="1"/>
  <c r="Q30" i="5" s="1"/>
  <c r="T32" i="4" l="1"/>
  <c r="V32" i="4" s="1"/>
  <c r="T24" i="4"/>
  <c r="V24" i="4" s="1"/>
  <c r="P16" i="4"/>
  <c r="R16" i="4" s="1"/>
  <c r="T16" i="4" s="1"/>
  <c r="V16" i="4" s="1"/>
  <c r="P14" i="4"/>
  <c r="R14" i="4" s="1"/>
  <c r="T14" i="4" s="1"/>
  <c r="V14" i="4" s="1"/>
  <c r="P12" i="4"/>
  <c r="R12" i="4" s="1"/>
  <c r="T12" i="4" s="1"/>
  <c r="V12" i="4" s="1"/>
  <c r="A26" i="15"/>
  <c r="A22" i="15"/>
  <c r="A6" i="15"/>
  <c r="A21" i="15"/>
  <c r="A16" i="15"/>
  <c r="A17" i="15"/>
  <c r="A11" i="15"/>
  <c r="A28" i="15"/>
  <c r="A23" i="15"/>
  <c r="A20" i="15"/>
  <c r="A13" i="15"/>
  <c r="A25" i="15"/>
  <c r="A19" i="15"/>
  <c r="A27" i="15"/>
  <c r="A15" i="15"/>
  <c r="A24" i="15"/>
  <c r="A14" i="15"/>
  <c r="A18" i="15"/>
  <c r="A12" i="15"/>
  <c r="A10" i="15"/>
  <c r="A9" i="15"/>
  <c r="A8" i="15"/>
  <c r="A15" i="12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A19" i="10"/>
  <c r="A23" i="10"/>
  <c r="A11" i="10"/>
  <c r="A9" i="10"/>
  <c r="A14" i="10"/>
  <c r="A18" i="10"/>
  <c r="A7" i="10"/>
  <c r="A21" i="10"/>
  <c r="A6" i="10"/>
  <c r="A17" i="10"/>
  <c r="A12" i="10"/>
  <c r="A10" i="10"/>
  <c r="A8" i="10"/>
  <c r="A24" i="10"/>
  <c r="A15" i="10"/>
  <c r="A16" i="10"/>
  <c r="A20" i="10"/>
  <c r="A13" i="10"/>
  <c r="A22" i="10"/>
  <c r="R28" i="5"/>
  <c r="R29" i="5" l="1"/>
  <c r="S6" i="11"/>
  <c r="AB6" i="11" s="1"/>
  <c r="A53" i="4"/>
  <c r="A54" i="4" s="1"/>
  <c r="A55" i="4" s="1"/>
  <c r="A56" i="4" s="1"/>
  <c r="A57" i="4" s="1"/>
  <c r="A58" i="4" s="1"/>
  <c r="A59" i="4" s="1"/>
  <c r="A20" i="4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10" i="4"/>
  <c r="A11" i="4" s="1"/>
  <c r="A12" i="4" s="1"/>
  <c r="A6" i="11" l="1"/>
  <c r="A19" i="11"/>
  <c r="A13" i="11"/>
  <c r="A26" i="11"/>
  <c r="A27" i="11"/>
  <c r="A17" i="11"/>
  <c r="A21" i="11"/>
  <c r="A28" i="11"/>
  <c r="A14" i="11"/>
  <c r="A18" i="11"/>
  <c r="A15" i="11"/>
  <c r="A25" i="11"/>
  <c r="A24" i="11"/>
  <c r="A16" i="11"/>
  <c r="A22" i="11"/>
  <c r="A23" i="11"/>
  <c r="A20" i="11"/>
  <c r="A7" i="11"/>
  <c r="A9" i="11"/>
  <c r="A12" i="11"/>
  <c r="A8" i="11"/>
  <c r="A11" i="11"/>
  <c r="A10" i="11"/>
</calcChain>
</file>

<file path=xl/sharedStrings.xml><?xml version="1.0" encoding="utf-8"?>
<sst xmlns="http://schemas.openxmlformats.org/spreadsheetml/2006/main" count="481" uniqueCount="127">
  <si>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</si>
  <si>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</si>
  <si>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</si>
  <si>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</si>
  <si>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</si>
  <si>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</si>
  <si>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</si>
  <si>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</si>
  <si>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</si>
  <si>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</si>
  <si>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</si>
  <si>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</si>
  <si>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</si>
  <si>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</si>
  <si>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</si>
  <si>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</si>
  <si>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</si>
  <si>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</si>
  <si>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</si>
  <si>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</si>
  <si>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</si>
  <si>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</si>
  <si>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</si>
  <si>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</si>
  <si>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</si>
  <si>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</si>
  <si>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</si>
  <si>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</si>
  <si>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</si>
  <si>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</si>
  <si>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</si>
  <si>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</si>
  <si>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</si>
  <si>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</si>
  <si>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</si>
  <si>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</si>
  <si>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</si>
  <si>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</si>
  <si>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</si>
  <si>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</si>
  <si>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</si>
  <si>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</si>
  <si>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</si>
  <si>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</si>
  <si>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</si>
  <si>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</si>
  <si>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</si>
  <si>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</si>
  <si>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</si>
  <si>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</si>
  <si>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</si>
  <si>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</si>
  <si>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</si>
  <si>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</si>
  <si>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</si>
  <si>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</si>
  <si>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</si>
  <si>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</si>
  <si>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</si>
  <si>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</si>
  <si>
    <t>Лихошерст Алексей</t>
  </si>
  <si>
    <t>Тыщенко Миша</t>
  </si>
  <si>
    <t>Петушков Андрей</t>
  </si>
  <si>
    <t>Скобликов Владислав</t>
  </si>
  <si>
    <t>Дарий Игорь</t>
  </si>
  <si>
    <t>Пикулин Павел</t>
  </si>
  <si>
    <t>Хорошавин Доминик</t>
  </si>
  <si>
    <t>Денисенко Павел</t>
  </si>
  <si>
    <t>Плакидюк Виталий</t>
  </si>
  <si>
    <t>Дио</t>
  </si>
  <si>
    <t>Дымко Славик</t>
  </si>
  <si>
    <t>Джемула Сергей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</si>
  <si>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</si>
  <si>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</si>
  <si>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</si>
  <si>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</si>
  <si>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</si>
  <si>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</si>
  <si>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</si>
  <si>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</si>
  <si>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</si>
  <si>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Лига II -й сезон 05.07.2017 конфиг 4</t>
  </si>
  <si>
    <t>Миронов Максим</t>
  </si>
  <si>
    <t>Миронов Максим / Mironov Maksim</t>
  </si>
  <si>
    <t>Фортуна Таня / Fortuns Tanya</t>
  </si>
  <si>
    <t>Петушков Андрей / Petushkov Andrey</t>
  </si>
  <si>
    <t>Тыщенко Миша / Tishenko Misha</t>
  </si>
  <si>
    <t>Лабинский Коля / Labinsliy Nikolay</t>
  </si>
  <si>
    <t>Несторенко Андрей / Nestorenko Andrey</t>
  </si>
  <si>
    <t>Гаврилюк Олег</t>
  </si>
  <si>
    <t>Линнык Владимир</t>
  </si>
  <si>
    <t>Наум / Vintoniv Ivan</t>
  </si>
  <si>
    <t>Звягин Григогий / Zvyagin Grigoriy</t>
  </si>
  <si>
    <t>Линнык Владимир / Linnyk Vlad</t>
  </si>
  <si>
    <t>Плакидюк Виталий / Plakydiuk Vitaliy</t>
  </si>
  <si>
    <t>Пикулин Паша / Pikulin Pavlo</t>
  </si>
  <si>
    <t>Ткаченко Антон / Tkachenko Anton</t>
  </si>
  <si>
    <t>Хавило Дима / Khavilo Dima</t>
  </si>
  <si>
    <t>Манило Денис / Manilo Denis</t>
  </si>
  <si>
    <t>Кравченко Женя / Kravchenko Eugen</t>
  </si>
  <si>
    <t>Гаврилюк Олег / Gavriliuk Oleg</t>
  </si>
  <si>
    <t>Гободи Курош / Gobady Kourosh</t>
  </si>
  <si>
    <t>Гобади Курош</t>
  </si>
  <si>
    <t>Звягин Григорий</t>
  </si>
  <si>
    <t>Лига II -й сезон 12.07.2017 конфиг 6R</t>
  </si>
  <si>
    <t>Костюк Максим</t>
  </si>
  <si>
    <t>Лига II -й сезон 19.07.2017 конфиг 7R</t>
  </si>
  <si>
    <t>Чухаленко Дима</t>
  </si>
  <si>
    <t>Пилипчук Василий</t>
  </si>
  <si>
    <t>Веселов Сергей</t>
  </si>
  <si>
    <t>Синани Влад</t>
  </si>
  <si>
    <t>Жайворонок Дима</t>
  </si>
  <si>
    <t>Кравченко Женя / Kravchenko Eugene</t>
  </si>
  <si>
    <t>Онащук Максим / Onashchuk Maxim</t>
  </si>
  <si>
    <t>Гобади Курош / Gobadi Kurosh</t>
  </si>
  <si>
    <t>Пилипчук Василий / Pilipchuk Vasiliy</t>
  </si>
  <si>
    <t>Дио / lysenskiy Denis</t>
  </si>
  <si>
    <t>Тыщенко Михаил / Tishchenko Mikhail</t>
  </si>
  <si>
    <t>Несторенко Андрей / Nestorenko Andrew</t>
  </si>
  <si>
    <t>Веселов Сергей / Veselov Sergey</t>
  </si>
  <si>
    <t>Синани Влад / Sinani Vlad</t>
  </si>
  <si>
    <t>Чухаленко Дима / Chukhalenko Dmitriy</t>
  </si>
  <si>
    <t>Хлопонин Андрей / Kloponin Andrii</t>
  </si>
  <si>
    <t>Лабинский Николай / Labinskiy Nikolay</t>
  </si>
  <si>
    <t>Кузьменко Артем</t>
  </si>
  <si>
    <t>Лига II -й сезон 26.07.2017 конфиг 3R</t>
  </si>
  <si>
    <t>Таблица рейтинга Лиги Чемпионов, 2-й сезон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</si>
</sst>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1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164" fontId="11" fillId="0" borderId="12" xfId="1" applyNumberFormat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4" fillId="0" borderId="14" xfId="1" applyFont="1" applyBorder="1"/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26" xfId="0" applyFont="1" applyBorder="1"/>
    <xf numFmtId="164" fontId="11" fillId="0" borderId="26" xfId="1" applyNumberFormat="1" applyFont="1" applyFill="1" applyBorder="1" applyAlignment="1">
      <alignment horizontal="left"/>
    </xf>
    <xf numFmtId="0" fontId="20" fillId="0" borderId="17" xfId="0" applyFont="1" applyBorder="1"/>
    <xf numFmtId="0" fontId="17" fillId="0" borderId="64" xfId="0" applyFont="1" applyFill="1" applyBorder="1" applyAlignment="1"/>
    <xf numFmtId="0" fontId="20" fillId="4" borderId="14" xfId="0" applyFont="1" applyFill="1" applyBorder="1" applyAlignment="1"/>
    <xf numFmtId="0" fontId="11" fillId="0" borderId="64" xfId="0" applyFont="1" applyFill="1" applyBorder="1"/>
    <xf numFmtId="0" fontId="11" fillId="0" borderId="4" xfId="0" applyFont="1" applyBorder="1" applyAlignment="1"/>
    <xf numFmtId="0" fontId="11" fillId="0" borderId="64" xfId="0" applyFont="1" applyBorder="1" applyAlignment="1"/>
    <xf numFmtId="0" fontId="11" fillId="0" borderId="24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29" xfId="0" applyFont="1" applyBorder="1" applyAlignment="1"/>
    <xf numFmtId="0" fontId="20" fillId="0" borderId="32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2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64" xfId="1" applyFont="1" applyBorder="1"/>
    <xf numFmtId="0" fontId="11" fillId="0" borderId="68" xfId="0" applyFont="1" applyBorder="1" applyAlignment="1"/>
    <xf numFmtId="0" fontId="17" fillId="0" borderId="14" xfId="0" applyFont="1" applyFill="1" applyBorder="1" applyAlignment="1"/>
    <xf numFmtId="0" fontId="17" fillId="4" borderId="29" xfId="0" applyFont="1" applyFill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0" fontId="11" fillId="0" borderId="31" xfId="1" applyFont="1" applyBorder="1"/>
    <xf numFmtId="0" fontId="13" fillId="0" borderId="27" xfId="1" applyFont="1" applyBorder="1" applyAlignment="1">
      <alignment horizontal="center"/>
    </xf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68" xfId="0" applyFont="1" applyBorder="1"/>
    <xf numFmtId="0" fontId="20" fillId="0" borderId="29" xfId="1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20" fillId="0" borderId="16" xfId="0" applyFont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4" borderId="31" xfId="0" applyFont="1" applyFill="1" applyBorder="1" applyAlignment="1"/>
    <xf numFmtId="0" fontId="11" fillId="0" borderId="24" xfId="0" applyFont="1" applyBorder="1" applyAlignment="1"/>
    <xf numFmtId="0" fontId="11" fillId="0" borderId="65" xfId="1" applyFont="1" applyBorder="1"/>
    <xf numFmtId="0" fontId="11" fillId="0" borderId="68" xfId="0" applyFont="1" applyFill="1" applyBorder="1"/>
    <xf numFmtId="0" fontId="11" fillId="0" borderId="29" xfId="1" applyFont="1" applyFill="1" applyBorder="1"/>
    <xf numFmtId="0" fontId="11" fillId="0" borderId="26" xfId="0" applyFont="1" applyFill="1" applyBorder="1"/>
    <xf numFmtId="0" fontId="11" fillId="0" borderId="9" xfId="1" applyFont="1" applyBorder="1"/>
    <xf numFmtId="164" fontId="11" fillId="0" borderId="14" xfId="1" applyNumberFormat="1" applyFont="1" applyFill="1" applyBorder="1" applyAlignment="1">
      <alignment horizontal="left"/>
    </xf>
    <xf numFmtId="164" fontId="13" fillId="0" borderId="18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164" fontId="13" fillId="0" borderId="2" xfId="1" applyNumberFormat="1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70" xfId="1" applyFont="1" applyBorder="1" applyAlignment="1">
      <alignment horizontal="center" vertical="center" textRotation="90"/>
    </xf>
    <xf numFmtId="0" fontId="21" fillId="0" borderId="69" xfId="1" applyFont="1" applyBorder="1" applyAlignment="1">
      <alignment horizontal="center" vertical="center" textRotation="90"/>
    </xf>
    <xf numFmtId="0" fontId="21" fillId="0" borderId="28" xfId="1" applyFont="1" applyBorder="1" applyAlignment="1">
      <alignment horizontal="center" vertical="center" textRotation="90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57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57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2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N40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61" t="s">
        <v>126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62" t="s">
        <v>0</v>
      </c>
      <c r="B3" s="364" t="s">
        <v>1</v>
      </c>
      <c r="C3" s="9">
        <v>1</v>
      </c>
      <c r="D3" s="10">
        <v>42907</v>
      </c>
      <c r="E3" s="9">
        <v>2</v>
      </c>
      <c r="F3" s="11"/>
      <c r="G3" s="12">
        <v>3</v>
      </c>
      <c r="H3" s="10"/>
      <c r="I3" s="13">
        <v>4</v>
      </c>
      <c r="J3" s="10"/>
      <c r="K3" s="14">
        <v>5</v>
      </c>
      <c r="L3" s="15"/>
      <c r="M3" s="14">
        <v>6</v>
      </c>
      <c r="N3" s="15"/>
      <c r="O3" s="16">
        <v>7</v>
      </c>
      <c r="P3" s="15"/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63"/>
      <c r="B4" s="36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293" t="s">
        <v>51</v>
      </c>
      <c r="C5" s="31">
        <v>45.2</v>
      </c>
      <c r="D5" s="32">
        <f t="shared" ref="D5:D10" si="0">C5/3*10</f>
        <v>150.66666666666669</v>
      </c>
      <c r="E5" s="33">
        <v>47.6</v>
      </c>
      <c r="F5" s="32">
        <f t="shared" ref="F5:F15" si="1">IF(E5&gt;0,IF(D5&gt;0,(D5*C$3+E5*10/3)/E$3,E5*10/3*(1-0.1*C$3)),IF(D5&gt;10,D5*0.9,D5))</f>
        <v>154.66666666666669</v>
      </c>
      <c r="G5" s="31">
        <v>44.7</v>
      </c>
      <c r="H5" s="32">
        <f t="shared" ref="H5:H22" si="2">IF(G5&gt;0,IF(F5&gt;0,(F5*E$3+G5*10/3)/G$3,G5*10/3*(1-0.1*E$3)),IF(F5&gt;10,F5*0.9,F5))</f>
        <v>152.7777777777778</v>
      </c>
      <c r="I5" s="31">
        <v>46.2</v>
      </c>
      <c r="J5" s="32">
        <f t="shared" ref="J5:J22" si="3">IF(I5&gt;0,IF(H5&gt;0,(H5*G$3+I5*10/3)/I$3,I5*10/3*(1-0.1*G$3)),IF(H5&gt;10,H5*0.9,H5))</f>
        <v>153.08333333333334</v>
      </c>
      <c r="K5" s="31">
        <v>44.1</v>
      </c>
      <c r="L5" s="32">
        <f t="shared" ref="L5:L39" si="4">IF(K5&gt;0,IF(J5&gt;0,(J5*I$3+K5*10/3)/K$3,K5*10/3*(1-0.1*I$3)),IF(J5&gt;10,J5*0.9,J5))</f>
        <v>151.86666666666667</v>
      </c>
      <c r="M5" s="34">
        <v>51.6</v>
      </c>
      <c r="N5" s="32">
        <f t="shared" ref="N5:N40" si="5">IF(M5&gt;0,IF(L5&gt;0,(L5*K$3+M5*10/3)/M$3,M5*10/3*(1-0.1*K$3)),IF(L5&gt;10,L5*0.9,L5))</f>
        <v>155.22222222222223</v>
      </c>
      <c r="O5" s="35"/>
      <c r="P5" s="32">
        <f t="shared" ref="P5:P45" si="6">IF(O5&gt;0,IF(N5&gt;0,(N5*M$3+O5*10/3)/O$3,O5*10/3*(1-0.1*M$3)),IF(N5&gt;10,N5*0.9,N5))</f>
        <v>139.70000000000002</v>
      </c>
      <c r="Q5" s="34"/>
      <c r="R5" s="32">
        <f t="shared" ref="R5:R45" si="7">IF(Q5&gt;0,IF(P5&gt;0,(P5*O$3+Q5*10/3)/Q$3,Q5*10/3*(1-0.1*O$3)),IF(P5&gt;10,P5*0.9,P5))</f>
        <v>125.73000000000002</v>
      </c>
      <c r="S5" s="34"/>
      <c r="T5" s="36">
        <f t="shared" ref="T5:T36" si="8">IF(S5&gt;0,IF(R5&gt;0,(R5*Q$3+S5*10/3)/S$3,S5*10/3*(1-0.1*Q$3)),IF(R5&gt;10,R5*0.9,R5))</f>
        <v>113.15700000000002</v>
      </c>
      <c r="U5" s="37"/>
      <c r="V5" s="38">
        <f t="shared" ref="V5:V36" si="9">IF(U5&gt;0,IF(T5&gt;0,(T5*S$3+U5*10/3)/U$3,U5*10/3*(1-0.1*S$3)),IF(T5&gt;10,T5*0.9,T5))</f>
        <v>101.84130000000002</v>
      </c>
      <c r="W5" s="3"/>
      <c r="X5" s="3"/>
    </row>
    <row r="6" spans="1:24" ht="35.25" x14ac:dyDescent="0.45">
      <c r="A6" s="39">
        <v>2</v>
      </c>
      <c r="B6" s="292" t="s">
        <v>49</v>
      </c>
      <c r="C6" s="41">
        <v>45.7</v>
      </c>
      <c r="D6" s="42">
        <f t="shared" si="0"/>
        <v>152.33333333333334</v>
      </c>
      <c r="E6" s="43">
        <v>46.3</v>
      </c>
      <c r="F6" s="42">
        <f t="shared" si="1"/>
        <v>153.33333333333334</v>
      </c>
      <c r="G6" s="41">
        <v>39.200000000000003</v>
      </c>
      <c r="H6" s="42">
        <f t="shared" si="2"/>
        <v>145.7777777777778</v>
      </c>
      <c r="I6" s="41">
        <v>52.4</v>
      </c>
      <c r="J6" s="42">
        <f t="shared" si="3"/>
        <v>153</v>
      </c>
      <c r="K6" s="41">
        <v>44.5</v>
      </c>
      <c r="L6" s="42">
        <f t="shared" si="4"/>
        <v>152.06666666666666</v>
      </c>
      <c r="M6" s="44">
        <v>50.1</v>
      </c>
      <c r="N6" s="42">
        <f t="shared" si="5"/>
        <v>154.55555555555554</v>
      </c>
      <c r="O6" s="45"/>
      <c r="P6" s="46">
        <f t="shared" si="6"/>
        <v>139.1</v>
      </c>
      <c r="Q6" s="44"/>
      <c r="R6" s="46">
        <f t="shared" si="7"/>
        <v>125.19</v>
      </c>
      <c r="S6" s="44"/>
      <c r="T6" s="42">
        <f t="shared" si="8"/>
        <v>112.67100000000001</v>
      </c>
      <c r="U6" s="47"/>
      <c r="V6" s="48">
        <f t="shared" si="9"/>
        <v>101.40390000000001</v>
      </c>
      <c r="W6" s="3"/>
      <c r="X6" s="3"/>
    </row>
    <row r="7" spans="1:24" ht="35.25" x14ac:dyDescent="0.45">
      <c r="A7" s="39">
        <v>3</v>
      </c>
      <c r="B7" s="292" t="s">
        <v>52</v>
      </c>
      <c r="C7" s="41">
        <v>34.299999999999997</v>
      </c>
      <c r="D7" s="42">
        <f t="shared" si="0"/>
        <v>114.33333333333331</v>
      </c>
      <c r="E7" s="43">
        <v>59.4</v>
      </c>
      <c r="F7" s="42">
        <f t="shared" si="1"/>
        <v>156.16666666666666</v>
      </c>
      <c r="G7" s="41">
        <v>48.2</v>
      </c>
      <c r="H7" s="42">
        <f t="shared" si="2"/>
        <v>157.66666666666666</v>
      </c>
      <c r="I7" s="41"/>
      <c r="J7" s="42">
        <f t="shared" si="3"/>
        <v>141.9</v>
      </c>
      <c r="K7" s="41">
        <v>30.2</v>
      </c>
      <c r="L7" s="42">
        <f t="shared" si="4"/>
        <v>133.65333333333334</v>
      </c>
      <c r="M7" s="44">
        <v>65.7</v>
      </c>
      <c r="N7" s="42">
        <f t="shared" si="5"/>
        <v>147.87777777777777</v>
      </c>
      <c r="O7" s="45"/>
      <c r="P7" s="46">
        <f t="shared" si="6"/>
        <v>133.09</v>
      </c>
      <c r="Q7" s="44"/>
      <c r="R7" s="46">
        <f t="shared" si="7"/>
        <v>119.78100000000001</v>
      </c>
      <c r="S7" s="44"/>
      <c r="T7" s="49">
        <f t="shared" si="8"/>
        <v>107.80290000000001</v>
      </c>
      <c r="U7" s="47"/>
      <c r="V7" s="48">
        <f t="shared" si="9"/>
        <v>97.022610000000014</v>
      </c>
      <c r="W7" s="3"/>
      <c r="X7" s="3"/>
    </row>
    <row r="8" spans="1:24" ht="35.25" x14ac:dyDescent="0.45">
      <c r="A8" s="39">
        <v>4</v>
      </c>
      <c r="B8" s="292" t="s">
        <v>47</v>
      </c>
      <c r="C8" s="41">
        <v>51.5</v>
      </c>
      <c r="D8" s="42">
        <f t="shared" si="0"/>
        <v>171.66666666666669</v>
      </c>
      <c r="E8" s="43">
        <v>30.5</v>
      </c>
      <c r="F8" s="42">
        <f t="shared" si="1"/>
        <v>136.66666666666669</v>
      </c>
      <c r="G8" s="41">
        <v>42</v>
      </c>
      <c r="H8" s="42">
        <f t="shared" si="2"/>
        <v>137.7777777777778</v>
      </c>
      <c r="I8" s="41">
        <v>44.4</v>
      </c>
      <c r="J8" s="42">
        <f t="shared" si="3"/>
        <v>140.33333333333334</v>
      </c>
      <c r="K8" s="41">
        <v>46.9</v>
      </c>
      <c r="L8" s="42">
        <f t="shared" si="4"/>
        <v>143.53333333333336</v>
      </c>
      <c r="M8" s="44">
        <v>30.5</v>
      </c>
      <c r="N8" s="42">
        <f t="shared" si="5"/>
        <v>136.55555555555557</v>
      </c>
      <c r="O8" s="45"/>
      <c r="P8" s="46">
        <f t="shared" si="6"/>
        <v>122.90000000000002</v>
      </c>
      <c r="Q8" s="44"/>
      <c r="R8" s="46">
        <f t="shared" si="7"/>
        <v>110.61000000000001</v>
      </c>
      <c r="S8" s="44"/>
      <c r="T8" s="42">
        <f t="shared" si="8"/>
        <v>99.549000000000021</v>
      </c>
      <c r="U8" s="47"/>
      <c r="V8" s="48">
        <f t="shared" si="9"/>
        <v>89.594100000000026</v>
      </c>
      <c r="W8" s="3"/>
      <c r="X8" s="3"/>
    </row>
    <row r="9" spans="1:24" ht="36" thickBot="1" x14ac:dyDescent="0.5">
      <c r="A9" s="50">
        <v>5</v>
      </c>
      <c r="B9" s="351" t="s">
        <v>50</v>
      </c>
      <c r="C9" s="51">
        <v>32.6</v>
      </c>
      <c r="D9" s="52">
        <f t="shared" si="0"/>
        <v>108.66666666666667</v>
      </c>
      <c r="E9" s="53">
        <v>37.200000000000003</v>
      </c>
      <c r="F9" s="54">
        <f t="shared" si="1"/>
        <v>116.33333333333334</v>
      </c>
      <c r="G9" s="51">
        <v>38.299999999999997</v>
      </c>
      <c r="H9" s="54">
        <f t="shared" si="2"/>
        <v>120.11111111111113</v>
      </c>
      <c r="I9" s="55">
        <v>36.299999999999997</v>
      </c>
      <c r="J9" s="52">
        <f t="shared" si="3"/>
        <v>120.33333333333334</v>
      </c>
      <c r="K9" s="55">
        <v>39.9</v>
      </c>
      <c r="L9" s="52">
        <f t="shared" si="4"/>
        <v>122.86666666666667</v>
      </c>
      <c r="M9" s="56">
        <v>33.6</v>
      </c>
      <c r="N9" s="52">
        <f t="shared" si="5"/>
        <v>121.05555555555556</v>
      </c>
      <c r="O9" s="57"/>
      <c r="P9" s="46">
        <f t="shared" si="6"/>
        <v>108.95</v>
      </c>
      <c r="Q9" s="58"/>
      <c r="R9" s="49">
        <f t="shared" si="7"/>
        <v>98.055000000000007</v>
      </c>
      <c r="S9" s="56"/>
      <c r="T9" s="46">
        <f t="shared" si="8"/>
        <v>88.249500000000012</v>
      </c>
      <c r="U9" s="59"/>
      <c r="V9" s="60">
        <f t="shared" si="9"/>
        <v>79.424550000000011</v>
      </c>
      <c r="W9" s="3"/>
      <c r="X9" s="3"/>
    </row>
    <row r="10" spans="1:24" ht="35.25" x14ac:dyDescent="0.45">
      <c r="A10" s="84">
        <f>A9+1</f>
        <v>6</v>
      </c>
      <c r="B10" s="310" t="s">
        <v>46</v>
      </c>
      <c r="C10" s="31">
        <v>27.7</v>
      </c>
      <c r="D10" s="32">
        <f t="shared" si="0"/>
        <v>92.333333333333329</v>
      </c>
      <c r="E10" s="33">
        <v>32.1</v>
      </c>
      <c r="F10" s="32">
        <f t="shared" si="1"/>
        <v>99.666666666666657</v>
      </c>
      <c r="G10" s="31">
        <v>37.9</v>
      </c>
      <c r="H10" s="32">
        <f t="shared" si="2"/>
        <v>108.55555555555554</v>
      </c>
      <c r="I10" s="31">
        <v>40</v>
      </c>
      <c r="J10" s="32">
        <f t="shared" si="3"/>
        <v>114.75</v>
      </c>
      <c r="K10" s="31">
        <v>45</v>
      </c>
      <c r="L10" s="32">
        <f t="shared" si="4"/>
        <v>121.8</v>
      </c>
      <c r="M10" s="61">
        <v>29.2</v>
      </c>
      <c r="N10" s="46">
        <f t="shared" si="5"/>
        <v>117.72222222222223</v>
      </c>
      <c r="O10" s="35"/>
      <c r="P10" s="32">
        <f t="shared" si="6"/>
        <v>105.95</v>
      </c>
      <c r="Q10" s="34"/>
      <c r="R10" s="32">
        <f t="shared" si="7"/>
        <v>95.355000000000004</v>
      </c>
      <c r="S10" s="61"/>
      <c r="T10" s="36">
        <f t="shared" si="8"/>
        <v>85.819500000000005</v>
      </c>
      <c r="U10" s="62"/>
      <c r="V10" s="38">
        <f t="shared" si="9"/>
        <v>77.237550000000013</v>
      </c>
      <c r="W10" s="3"/>
      <c r="X10" s="3"/>
    </row>
    <row r="11" spans="1:24" ht="35.25" x14ac:dyDescent="0.45">
      <c r="A11" s="86">
        <f>A10+1</f>
        <v>7</v>
      </c>
      <c r="B11" s="309" t="s">
        <v>72</v>
      </c>
      <c r="C11" s="41"/>
      <c r="D11" s="42"/>
      <c r="E11" s="43">
        <v>36.5</v>
      </c>
      <c r="F11" s="42">
        <f t="shared" si="1"/>
        <v>109.5</v>
      </c>
      <c r="G11" s="41">
        <v>39</v>
      </c>
      <c r="H11" s="42">
        <f t="shared" si="2"/>
        <v>116.33333333333333</v>
      </c>
      <c r="I11" s="41">
        <v>45.2</v>
      </c>
      <c r="J11" s="42">
        <f t="shared" si="3"/>
        <v>124.91666666666666</v>
      </c>
      <c r="K11" s="41"/>
      <c r="L11" s="42">
        <f t="shared" si="4"/>
        <v>112.425</v>
      </c>
      <c r="M11" s="44">
        <v>35.200000000000003</v>
      </c>
      <c r="N11" s="42">
        <f t="shared" si="5"/>
        <v>113.24305555555556</v>
      </c>
      <c r="O11" s="45"/>
      <c r="P11" s="46">
        <f t="shared" si="6"/>
        <v>101.91875</v>
      </c>
      <c r="Q11" s="44"/>
      <c r="R11" s="46">
        <f t="shared" si="7"/>
        <v>91.726875000000007</v>
      </c>
      <c r="S11" s="44"/>
      <c r="T11" s="42">
        <f t="shared" si="8"/>
        <v>82.554187500000012</v>
      </c>
      <c r="U11" s="47"/>
      <c r="V11" s="48">
        <f t="shared" si="9"/>
        <v>74.298768750000008</v>
      </c>
      <c r="W11" s="3"/>
      <c r="X11" s="3"/>
    </row>
    <row r="12" spans="1:24" ht="35.25" x14ac:dyDescent="0.45">
      <c r="A12" s="86">
        <f t="shared" ref="A12" si="10">A11+1</f>
        <v>8</v>
      </c>
      <c r="B12" s="311" t="s">
        <v>59</v>
      </c>
      <c r="C12" s="41">
        <v>42.099999999999994</v>
      </c>
      <c r="D12" s="42">
        <f>C12/3*10</f>
        <v>140.33333333333331</v>
      </c>
      <c r="E12" s="43">
        <v>38.5</v>
      </c>
      <c r="F12" s="42">
        <f t="shared" si="1"/>
        <v>134.33333333333331</v>
      </c>
      <c r="G12" s="41"/>
      <c r="H12" s="42">
        <f t="shared" si="2"/>
        <v>120.89999999999999</v>
      </c>
      <c r="I12" s="41"/>
      <c r="J12" s="42">
        <f t="shared" si="3"/>
        <v>108.80999999999999</v>
      </c>
      <c r="K12" s="44">
        <v>35.700000000000003</v>
      </c>
      <c r="L12" s="42">
        <f t="shared" si="4"/>
        <v>110.848</v>
      </c>
      <c r="M12" s="44">
        <v>31.3</v>
      </c>
      <c r="N12" s="42">
        <f t="shared" si="5"/>
        <v>109.76222222222223</v>
      </c>
      <c r="O12" s="45"/>
      <c r="P12" s="46">
        <f t="shared" si="6"/>
        <v>98.786000000000016</v>
      </c>
      <c r="Q12" s="44"/>
      <c r="R12" s="46">
        <f t="shared" si="7"/>
        <v>88.90740000000001</v>
      </c>
      <c r="S12" s="44"/>
      <c r="T12" s="49">
        <f t="shared" si="8"/>
        <v>80.016660000000016</v>
      </c>
      <c r="U12" s="47"/>
      <c r="V12" s="48">
        <f t="shared" si="9"/>
        <v>72.014994000000016</v>
      </c>
      <c r="W12" s="3"/>
      <c r="X12" s="3"/>
    </row>
    <row r="13" spans="1:24" ht="35.25" x14ac:dyDescent="0.45">
      <c r="A13" s="86">
        <v>9</v>
      </c>
      <c r="B13" s="331" t="s">
        <v>44</v>
      </c>
      <c r="C13" s="41">
        <v>42</v>
      </c>
      <c r="D13" s="42">
        <f>C13/3*10</f>
        <v>140</v>
      </c>
      <c r="E13" s="43">
        <v>43.1</v>
      </c>
      <c r="F13" s="42">
        <f t="shared" si="1"/>
        <v>141.83333333333331</v>
      </c>
      <c r="G13" s="41">
        <v>23.5</v>
      </c>
      <c r="H13" s="42">
        <f t="shared" si="2"/>
        <v>120.66666666666664</v>
      </c>
      <c r="I13" s="41">
        <v>41.1</v>
      </c>
      <c r="J13" s="42">
        <f t="shared" si="3"/>
        <v>124.74999999999999</v>
      </c>
      <c r="K13" s="69"/>
      <c r="L13" s="42">
        <f t="shared" si="4"/>
        <v>112.27499999999999</v>
      </c>
      <c r="M13" s="44"/>
      <c r="N13" s="42">
        <f t="shared" si="5"/>
        <v>101.0475</v>
      </c>
      <c r="O13" s="45"/>
      <c r="P13" s="46">
        <f t="shared" si="6"/>
        <v>90.942750000000004</v>
      </c>
      <c r="Q13" s="44"/>
      <c r="R13" s="46">
        <f t="shared" si="7"/>
        <v>81.848475000000008</v>
      </c>
      <c r="S13" s="44"/>
      <c r="T13" s="42">
        <f t="shared" si="8"/>
        <v>73.663627500000004</v>
      </c>
      <c r="U13" s="47"/>
      <c r="V13" s="48">
        <f t="shared" si="9"/>
        <v>66.297264750000011</v>
      </c>
      <c r="W13" s="3"/>
      <c r="X13" s="3"/>
    </row>
    <row r="14" spans="1:24" ht="36" thickBot="1" x14ac:dyDescent="0.5">
      <c r="A14" s="312">
        <v>10</v>
      </c>
      <c r="B14" s="352" t="s">
        <v>55</v>
      </c>
      <c r="C14" s="55">
        <v>35</v>
      </c>
      <c r="D14" s="52">
        <f>C14/3*10</f>
        <v>116.66666666666666</v>
      </c>
      <c r="E14" s="53"/>
      <c r="F14" s="54">
        <f t="shared" si="1"/>
        <v>105</v>
      </c>
      <c r="G14" s="55">
        <v>24.2</v>
      </c>
      <c r="H14" s="52">
        <f t="shared" si="2"/>
        <v>96.8888888888889</v>
      </c>
      <c r="I14" s="55">
        <v>25</v>
      </c>
      <c r="J14" s="52">
        <f t="shared" si="3"/>
        <v>93.5</v>
      </c>
      <c r="K14" s="55">
        <v>41.8</v>
      </c>
      <c r="L14" s="52">
        <f t="shared" si="4"/>
        <v>102.66666666666667</v>
      </c>
      <c r="M14" s="56">
        <v>26.3</v>
      </c>
      <c r="N14" s="52">
        <f t="shared" si="5"/>
        <v>100.16666666666667</v>
      </c>
      <c r="O14" s="64"/>
      <c r="P14" s="46">
        <f t="shared" si="6"/>
        <v>90.15</v>
      </c>
      <c r="Q14" s="56"/>
      <c r="R14" s="65">
        <f t="shared" si="7"/>
        <v>81.135000000000005</v>
      </c>
      <c r="S14" s="58"/>
      <c r="T14" s="46">
        <f t="shared" si="8"/>
        <v>73.021500000000003</v>
      </c>
      <c r="U14" s="66"/>
      <c r="V14" s="60">
        <f t="shared" si="9"/>
        <v>65.719350000000006</v>
      </c>
      <c r="W14" s="3"/>
      <c r="X14" s="3"/>
    </row>
    <row r="15" spans="1:24" ht="35.25" x14ac:dyDescent="0.45">
      <c r="A15" s="84">
        <v>11</v>
      </c>
      <c r="B15" s="353" t="s">
        <v>79</v>
      </c>
      <c r="C15" s="70"/>
      <c r="D15" s="32"/>
      <c r="E15" s="31">
        <v>13</v>
      </c>
      <c r="F15" s="32">
        <f t="shared" si="1"/>
        <v>39</v>
      </c>
      <c r="G15" s="61">
        <v>45.7</v>
      </c>
      <c r="H15" s="46">
        <f t="shared" si="2"/>
        <v>76.777777777777786</v>
      </c>
      <c r="I15" s="68"/>
      <c r="J15" s="46">
        <f t="shared" si="3"/>
        <v>69.100000000000009</v>
      </c>
      <c r="K15" s="31">
        <v>45.6</v>
      </c>
      <c r="L15" s="32">
        <f t="shared" si="4"/>
        <v>85.68</v>
      </c>
      <c r="M15" s="61">
        <v>47.1</v>
      </c>
      <c r="N15" s="46">
        <f t="shared" si="5"/>
        <v>97.566666666666677</v>
      </c>
      <c r="O15" s="68"/>
      <c r="P15" s="32">
        <f t="shared" si="6"/>
        <v>87.810000000000016</v>
      </c>
      <c r="Q15" s="61"/>
      <c r="R15" s="46">
        <f t="shared" si="7"/>
        <v>79.029000000000011</v>
      </c>
      <c r="S15" s="34"/>
      <c r="T15" s="36">
        <f t="shared" si="8"/>
        <v>71.126100000000008</v>
      </c>
      <c r="U15" s="37"/>
      <c r="V15" s="38">
        <f t="shared" si="9"/>
        <v>64.013490000000004</v>
      </c>
      <c r="W15" s="3"/>
      <c r="X15" s="3"/>
    </row>
    <row r="16" spans="1:24" ht="35.25" x14ac:dyDescent="0.45">
      <c r="A16" s="86">
        <v>12</v>
      </c>
      <c r="B16" s="311" t="s">
        <v>89</v>
      </c>
      <c r="C16" s="41"/>
      <c r="D16" s="42"/>
      <c r="E16" s="41"/>
      <c r="F16" s="42"/>
      <c r="G16" s="41">
        <v>39.200000000000003</v>
      </c>
      <c r="H16" s="42">
        <f t="shared" si="2"/>
        <v>104.53333333333333</v>
      </c>
      <c r="I16" s="359"/>
      <c r="J16" s="42">
        <f t="shared" si="3"/>
        <v>94.08</v>
      </c>
      <c r="K16" s="41"/>
      <c r="L16" s="42">
        <f t="shared" si="4"/>
        <v>84.671999999999997</v>
      </c>
      <c r="M16" s="44">
        <v>41.6</v>
      </c>
      <c r="N16" s="42">
        <f t="shared" si="5"/>
        <v>93.671111111111102</v>
      </c>
      <c r="O16" s="45"/>
      <c r="P16" s="46">
        <f t="shared" si="6"/>
        <v>84.303999999999988</v>
      </c>
      <c r="Q16" s="44"/>
      <c r="R16" s="46">
        <f t="shared" si="7"/>
        <v>75.873599999999996</v>
      </c>
      <c r="S16" s="44"/>
      <c r="T16" s="42">
        <f t="shared" si="8"/>
        <v>68.286239999999992</v>
      </c>
      <c r="U16" s="47"/>
      <c r="V16" s="48">
        <f t="shared" si="9"/>
        <v>61.457615999999994</v>
      </c>
      <c r="W16" s="3"/>
      <c r="X16" s="3"/>
    </row>
    <row r="17" spans="1:24" ht="35.25" x14ac:dyDescent="0.45">
      <c r="A17" s="86">
        <f t="shared" ref="A17:A19" si="11">A16+1</f>
        <v>13</v>
      </c>
      <c r="B17" s="330" t="s">
        <v>45</v>
      </c>
      <c r="C17" s="41">
        <v>17.100000000000001</v>
      </c>
      <c r="D17" s="42">
        <f>C17/3*10</f>
        <v>57</v>
      </c>
      <c r="E17" s="41">
        <v>29.3</v>
      </c>
      <c r="F17" s="42">
        <f>IF(E17&gt;0,IF(D17&gt;0,(D17*C$3+E17*10/3)/E$3,E17*10/3*(1-0.1*C$3)),IF(D17&gt;10,D17*0.9,D17))</f>
        <v>77.333333333333343</v>
      </c>
      <c r="G17" s="41">
        <v>33.700000000000003</v>
      </c>
      <c r="H17" s="42">
        <f t="shared" si="2"/>
        <v>89</v>
      </c>
      <c r="I17" s="43">
        <v>23</v>
      </c>
      <c r="J17" s="42">
        <f t="shared" si="3"/>
        <v>85.916666666666671</v>
      </c>
      <c r="K17" s="41">
        <v>31.3</v>
      </c>
      <c r="L17" s="42">
        <f t="shared" si="4"/>
        <v>89.6</v>
      </c>
      <c r="M17" s="44">
        <v>31</v>
      </c>
      <c r="N17" s="42">
        <f t="shared" si="5"/>
        <v>91.8888888888889</v>
      </c>
      <c r="O17" s="45"/>
      <c r="P17" s="46">
        <f t="shared" si="6"/>
        <v>82.700000000000017</v>
      </c>
      <c r="Q17" s="44"/>
      <c r="R17" s="46">
        <f t="shared" si="7"/>
        <v>74.430000000000021</v>
      </c>
      <c r="S17" s="44"/>
      <c r="T17" s="49">
        <f t="shared" si="8"/>
        <v>66.987000000000023</v>
      </c>
      <c r="U17" s="47"/>
      <c r="V17" s="48">
        <f t="shared" si="9"/>
        <v>60.288300000000021</v>
      </c>
      <c r="W17" s="3"/>
      <c r="X17" s="3"/>
    </row>
    <row r="18" spans="1:24" ht="35.25" x14ac:dyDescent="0.45">
      <c r="A18" s="86">
        <f t="shared" si="11"/>
        <v>14</v>
      </c>
      <c r="B18" s="309" t="s">
        <v>54</v>
      </c>
      <c r="C18" s="41">
        <v>34.5</v>
      </c>
      <c r="D18" s="42">
        <f>C18/3*10</f>
        <v>115</v>
      </c>
      <c r="E18" s="41">
        <v>32.1</v>
      </c>
      <c r="F18" s="42">
        <f>IF(E18&gt;0,IF(D18&gt;0,(D18*C$3+E18*10/3)/E$3,E18*10/3*(1-0.1*C$3)),IF(D18&gt;10,D18*0.9,D18))</f>
        <v>111</v>
      </c>
      <c r="G18" s="44">
        <v>35</v>
      </c>
      <c r="H18" s="42">
        <f t="shared" si="2"/>
        <v>112.8888888888889</v>
      </c>
      <c r="I18" s="43">
        <v>23.5</v>
      </c>
      <c r="J18" s="42">
        <f t="shared" si="3"/>
        <v>104.25</v>
      </c>
      <c r="K18" s="41"/>
      <c r="L18" s="42">
        <f t="shared" si="4"/>
        <v>93.825000000000003</v>
      </c>
      <c r="M18" s="44">
        <v>23.1</v>
      </c>
      <c r="N18" s="42">
        <f t="shared" si="5"/>
        <v>91.020833333333329</v>
      </c>
      <c r="O18" s="45"/>
      <c r="P18" s="46">
        <f t="shared" si="6"/>
        <v>81.918750000000003</v>
      </c>
      <c r="Q18" s="44"/>
      <c r="R18" s="46">
        <f t="shared" si="7"/>
        <v>73.726875000000007</v>
      </c>
      <c r="S18" s="44"/>
      <c r="T18" s="42">
        <f t="shared" si="8"/>
        <v>66.354187500000009</v>
      </c>
      <c r="U18" s="47"/>
      <c r="V18" s="48">
        <f t="shared" si="9"/>
        <v>59.71876875000001</v>
      </c>
      <c r="W18" s="3"/>
      <c r="X18" s="3"/>
    </row>
    <row r="19" spans="1:24" ht="36" thickBot="1" x14ac:dyDescent="0.5">
      <c r="A19" s="87">
        <f t="shared" si="11"/>
        <v>15</v>
      </c>
      <c r="B19" s="356" t="s">
        <v>102</v>
      </c>
      <c r="C19" s="55"/>
      <c r="D19" s="52"/>
      <c r="E19" s="55"/>
      <c r="F19" s="52"/>
      <c r="G19" s="51">
        <v>27.4</v>
      </c>
      <c r="H19" s="54">
        <f t="shared" si="2"/>
        <v>73.066666666666663</v>
      </c>
      <c r="I19" s="53">
        <v>33.4</v>
      </c>
      <c r="J19" s="54">
        <f t="shared" si="3"/>
        <v>82.633333333333326</v>
      </c>
      <c r="K19" s="51">
        <v>32.1</v>
      </c>
      <c r="L19" s="54">
        <f t="shared" si="4"/>
        <v>87.506666666666661</v>
      </c>
      <c r="M19" s="58">
        <v>31.6</v>
      </c>
      <c r="N19" s="54">
        <f t="shared" si="5"/>
        <v>90.477777777777774</v>
      </c>
      <c r="O19" s="57"/>
      <c r="P19" s="46">
        <f t="shared" si="6"/>
        <v>81.429999999999993</v>
      </c>
      <c r="Q19" s="58"/>
      <c r="R19" s="49">
        <f t="shared" si="7"/>
        <v>73.286999999999992</v>
      </c>
      <c r="S19" s="56"/>
      <c r="T19" s="46">
        <f t="shared" si="8"/>
        <v>65.958299999999994</v>
      </c>
      <c r="U19" s="59"/>
      <c r="V19" s="60">
        <f t="shared" si="9"/>
        <v>59.362469999999995</v>
      </c>
      <c r="W19" s="3"/>
      <c r="X19" s="3"/>
    </row>
    <row r="20" spans="1:24" ht="35.25" x14ac:dyDescent="0.45">
      <c r="A20" s="74">
        <f t="shared" ref="A20:A50" si="12">A19+1</f>
        <v>16</v>
      </c>
      <c r="B20" s="357" t="s">
        <v>57</v>
      </c>
      <c r="C20" s="67">
        <v>27.2</v>
      </c>
      <c r="D20" s="46">
        <f>C20/3*10</f>
        <v>90.666666666666657</v>
      </c>
      <c r="E20" s="75">
        <v>19</v>
      </c>
      <c r="F20" s="46">
        <f>IF(E20&gt;0,IF(D20&gt;0,(D20*C$3+E20*10/3)/E$3,E20*10/3*(1-0.1*C$3)),IF(D20&gt;10,D20*0.9,D20))</f>
        <v>77</v>
      </c>
      <c r="G20" s="31">
        <v>15.4</v>
      </c>
      <c r="H20" s="32">
        <f t="shared" si="2"/>
        <v>68.444444444444443</v>
      </c>
      <c r="I20" s="31">
        <v>33.4</v>
      </c>
      <c r="J20" s="32">
        <f t="shared" si="3"/>
        <v>79.166666666666657</v>
      </c>
      <c r="K20" s="31">
        <v>25.8</v>
      </c>
      <c r="L20" s="32">
        <f t="shared" si="4"/>
        <v>80.533333333333331</v>
      </c>
      <c r="M20" s="34">
        <v>25.6</v>
      </c>
      <c r="N20" s="32">
        <f t="shared" si="5"/>
        <v>81.333333333333329</v>
      </c>
      <c r="O20" s="35"/>
      <c r="P20" s="32">
        <f t="shared" si="6"/>
        <v>73.2</v>
      </c>
      <c r="Q20" s="34"/>
      <c r="R20" s="32">
        <f t="shared" si="7"/>
        <v>65.88000000000001</v>
      </c>
      <c r="S20" s="61"/>
      <c r="T20" s="36">
        <f t="shared" si="8"/>
        <v>59.292000000000009</v>
      </c>
      <c r="U20" s="62"/>
      <c r="V20" s="38">
        <f t="shared" si="9"/>
        <v>53.362800000000007</v>
      </c>
      <c r="W20" s="3"/>
      <c r="X20" s="3"/>
    </row>
    <row r="21" spans="1:24" ht="35.25" x14ac:dyDescent="0.45">
      <c r="A21" s="39">
        <f t="shared" si="12"/>
        <v>17</v>
      </c>
      <c r="B21" s="294" t="s">
        <v>56</v>
      </c>
      <c r="C21" s="41">
        <v>29</v>
      </c>
      <c r="D21" s="42">
        <f>C21/3*10</f>
        <v>96.666666666666657</v>
      </c>
      <c r="E21" s="43"/>
      <c r="F21" s="42">
        <f>IF(E21&gt;0,IF(D21&gt;0,(D21*C$3+E21*10/3)/E$3,E21*10/3*(1-0.1*C$3)),IF(D21&gt;10,D21*0.9,D21))</f>
        <v>87</v>
      </c>
      <c r="G21" s="44">
        <v>37</v>
      </c>
      <c r="H21" s="42">
        <f t="shared" si="2"/>
        <v>99.1111111111111</v>
      </c>
      <c r="I21" s="41"/>
      <c r="J21" s="42">
        <f t="shared" si="3"/>
        <v>89.199999999999989</v>
      </c>
      <c r="K21" s="41"/>
      <c r="L21" s="42">
        <f t="shared" si="4"/>
        <v>80.279999999999987</v>
      </c>
      <c r="M21" s="44">
        <v>21.9</v>
      </c>
      <c r="N21" s="42">
        <f t="shared" si="5"/>
        <v>79.066666666666649</v>
      </c>
      <c r="O21" s="45"/>
      <c r="P21" s="46">
        <f t="shared" si="6"/>
        <v>71.159999999999982</v>
      </c>
      <c r="Q21" s="44"/>
      <c r="R21" s="46">
        <f t="shared" si="7"/>
        <v>64.043999999999983</v>
      </c>
      <c r="S21" s="44"/>
      <c r="T21" s="42">
        <f t="shared" si="8"/>
        <v>57.639599999999987</v>
      </c>
      <c r="U21" s="47"/>
      <c r="V21" s="48">
        <f t="shared" si="9"/>
        <v>51.87563999999999</v>
      </c>
      <c r="W21" s="3"/>
      <c r="X21" s="3"/>
    </row>
    <row r="22" spans="1:24" ht="35.25" x14ac:dyDescent="0.45">
      <c r="A22" s="39">
        <f t="shared" si="12"/>
        <v>18</v>
      </c>
      <c r="B22" s="294" t="s">
        <v>73</v>
      </c>
      <c r="C22" s="41"/>
      <c r="D22" s="42"/>
      <c r="E22" s="43">
        <v>35.1</v>
      </c>
      <c r="F22" s="42">
        <f>IF(E22&gt;0,IF(D22&gt;0,(D22*C$3+E22*10/3)/E$3,E22*10/3*(1-0.1*C$3)),IF(D22&gt;10,D22*0.9,D22))</f>
        <v>105.3</v>
      </c>
      <c r="G22" s="41"/>
      <c r="H22" s="42">
        <f t="shared" si="2"/>
        <v>94.77</v>
      </c>
      <c r="I22" s="44"/>
      <c r="J22" s="42">
        <f t="shared" si="3"/>
        <v>85.292999999999992</v>
      </c>
      <c r="K22" s="41"/>
      <c r="L22" s="42">
        <f t="shared" si="4"/>
        <v>76.7637</v>
      </c>
      <c r="M22" s="44"/>
      <c r="N22" s="42">
        <f t="shared" si="5"/>
        <v>69.087330000000009</v>
      </c>
      <c r="O22" s="45"/>
      <c r="P22" s="46">
        <f t="shared" si="6"/>
        <v>62.178597000000011</v>
      </c>
      <c r="Q22" s="44"/>
      <c r="R22" s="46">
        <f t="shared" si="7"/>
        <v>55.960737300000012</v>
      </c>
      <c r="S22" s="44"/>
      <c r="T22" s="49">
        <f t="shared" si="8"/>
        <v>50.364663570000012</v>
      </c>
      <c r="U22" s="47"/>
      <c r="V22" s="48">
        <f t="shared" si="9"/>
        <v>45.32819721300001</v>
      </c>
      <c r="W22" s="3"/>
      <c r="X22" s="3"/>
    </row>
    <row r="23" spans="1:24" ht="35.25" x14ac:dyDescent="0.45">
      <c r="A23" s="39">
        <f t="shared" si="12"/>
        <v>19</v>
      </c>
      <c r="B23" s="292" t="s">
        <v>108</v>
      </c>
      <c r="C23" s="41"/>
      <c r="D23" s="42"/>
      <c r="E23" s="43"/>
      <c r="F23" s="42"/>
      <c r="G23" s="44"/>
      <c r="H23" s="42"/>
      <c r="I23" s="41"/>
      <c r="J23" s="42"/>
      <c r="K23" s="41">
        <v>32</v>
      </c>
      <c r="L23" s="42">
        <f t="shared" si="4"/>
        <v>64</v>
      </c>
      <c r="M23" s="44"/>
      <c r="N23" s="42">
        <f t="shared" si="5"/>
        <v>57.6</v>
      </c>
      <c r="O23" s="45"/>
      <c r="P23" s="46">
        <f t="shared" si="6"/>
        <v>51.84</v>
      </c>
      <c r="Q23" s="44"/>
      <c r="R23" s="46">
        <f t="shared" si="7"/>
        <v>46.656000000000006</v>
      </c>
      <c r="S23" s="44"/>
      <c r="T23" s="42">
        <f t="shared" si="8"/>
        <v>41.990400000000008</v>
      </c>
      <c r="U23" s="47"/>
      <c r="V23" s="48">
        <f t="shared" si="9"/>
        <v>37.791360000000012</v>
      </c>
      <c r="W23" s="3"/>
      <c r="X23" s="3"/>
    </row>
    <row r="24" spans="1:24" ht="36" thickBot="1" x14ac:dyDescent="0.5">
      <c r="A24" s="71">
        <f t="shared" si="12"/>
        <v>20</v>
      </c>
      <c r="B24" s="355" t="s">
        <v>48</v>
      </c>
      <c r="C24" s="55">
        <v>28.2</v>
      </c>
      <c r="D24" s="42">
        <f>C24/3*10</f>
        <v>94</v>
      </c>
      <c r="E24" s="72"/>
      <c r="F24" s="52">
        <f>IF(E24&gt;0,IF(D24&gt;0,(D24*C$3+E24*10/3)/E$3,E24*10/3*(1-0.1*C$3)),IF(D24&gt;10,D24*0.9,D24))</f>
        <v>84.600000000000009</v>
      </c>
      <c r="G24" s="55"/>
      <c r="H24" s="52">
        <f>IF(G24&gt;0,IF(F24&gt;0,(F24*E$3+G24*10/3)/G$3,G24*10/3*(1-0.1*E$3)),IF(F24&gt;10,F24*0.9,F24))</f>
        <v>76.140000000000015</v>
      </c>
      <c r="I24" s="55"/>
      <c r="J24" s="52">
        <f>IF(I24&gt;0,IF(H24&gt;0,(H24*G$3+I24*10/3)/I$3,I24*10/3*(1-0.1*G$3)),IF(H24&gt;10,H24*0.9,H24))</f>
        <v>68.52600000000001</v>
      </c>
      <c r="K24" s="55"/>
      <c r="L24" s="52">
        <f t="shared" si="4"/>
        <v>61.673400000000008</v>
      </c>
      <c r="M24" s="55"/>
      <c r="N24" s="52">
        <f t="shared" si="5"/>
        <v>55.506060000000005</v>
      </c>
      <c r="O24" s="64"/>
      <c r="P24" s="46">
        <f t="shared" si="6"/>
        <v>49.955454000000003</v>
      </c>
      <c r="Q24" s="56"/>
      <c r="R24" s="65">
        <f t="shared" si="7"/>
        <v>44.959908600000006</v>
      </c>
      <c r="S24" s="58"/>
      <c r="T24" s="46">
        <f t="shared" si="8"/>
        <v>40.463917740000007</v>
      </c>
      <c r="U24" s="66"/>
      <c r="V24" s="60">
        <f t="shared" si="9"/>
        <v>36.417525966000007</v>
      </c>
      <c r="W24" s="3"/>
      <c r="X24" s="3"/>
    </row>
    <row r="25" spans="1:24" ht="35.25" x14ac:dyDescent="0.45">
      <c r="A25" s="74">
        <f t="shared" si="12"/>
        <v>21</v>
      </c>
      <c r="B25" s="354" t="s">
        <v>53</v>
      </c>
      <c r="C25" s="75">
        <v>26.5</v>
      </c>
      <c r="D25" s="32">
        <f>C25/3*10</f>
        <v>88.333333333333343</v>
      </c>
      <c r="E25" s="75">
        <v>16.100000000000001</v>
      </c>
      <c r="F25" s="46">
        <f>IF(E25&gt;0,IF(D25&gt;0,(D25*C$3+E25*10/3)/E$3,E25*10/3*(1-0.1*C$3)),IF(D25&gt;10,D25*0.9,D25))</f>
        <v>71</v>
      </c>
      <c r="G25" s="67"/>
      <c r="H25" s="46">
        <f>IF(G25&gt;0,IF(F25&gt;0,(F25*E$3+G25*10/3)/G$3,G25*10/3*(1-0.1*E$3)),IF(F25&gt;10,F25*0.9,F25))</f>
        <v>63.9</v>
      </c>
      <c r="I25" s="75"/>
      <c r="J25" s="46">
        <f>IF(I25&gt;0,IF(H25&gt;0,(H25*G$3+I25*10/3)/I$3,I25*10/3*(1-0.1*G$3)),IF(H25&gt;10,H25*0.9,H25))</f>
        <v>57.51</v>
      </c>
      <c r="K25" s="67"/>
      <c r="L25" s="46">
        <f t="shared" si="4"/>
        <v>51.759</v>
      </c>
      <c r="M25" s="61">
        <v>20</v>
      </c>
      <c r="N25" s="46">
        <f t="shared" si="5"/>
        <v>54.243611111111115</v>
      </c>
      <c r="O25" s="68"/>
      <c r="P25" s="32">
        <f t="shared" si="6"/>
        <v>48.819250000000004</v>
      </c>
      <c r="Q25" s="61"/>
      <c r="R25" s="46">
        <f t="shared" si="7"/>
        <v>43.937325000000001</v>
      </c>
      <c r="S25" s="34"/>
      <c r="T25" s="36">
        <f t="shared" si="8"/>
        <v>39.543592500000003</v>
      </c>
      <c r="U25" s="37"/>
      <c r="V25" s="38">
        <f t="shared" si="9"/>
        <v>35.589233250000007</v>
      </c>
      <c r="W25" s="3"/>
      <c r="X25" s="3"/>
    </row>
    <row r="26" spans="1:24" ht="35.25" x14ac:dyDescent="0.45">
      <c r="A26" s="39">
        <f t="shared" si="12"/>
        <v>22</v>
      </c>
      <c r="B26" s="78" t="s">
        <v>75</v>
      </c>
      <c r="C26" s="43"/>
      <c r="D26" s="42"/>
      <c r="E26" s="94">
        <v>21</v>
      </c>
      <c r="F26" s="42">
        <f>IF(E26&gt;0,IF(D26&gt;0,(D26*C$3+E26*10/3)/E$3,E26*10/3*(1-0.1*C$3)),IF(D26&gt;10,D26*0.9,D26))</f>
        <v>63</v>
      </c>
      <c r="G26" s="41">
        <v>15.9</v>
      </c>
      <c r="H26" s="42">
        <f>IF(G26&gt;0,IF(F26&gt;0,(F26*E$3+G26*10/3)/G$3,G26*10/3*(1-0.1*E$3)),IF(F26&gt;10,F26*0.9,F26))</f>
        <v>59.666666666666664</v>
      </c>
      <c r="I26" s="43">
        <v>25.7</v>
      </c>
      <c r="J26" s="42">
        <f>IF(I26&gt;0,IF(H26&gt;0,(H26*G$3+I26*10/3)/I$3,I26*10/3*(1-0.1*G$3)),IF(H26&gt;10,H26*0.9,H26))</f>
        <v>66.166666666666671</v>
      </c>
      <c r="K26" s="41"/>
      <c r="L26" s="42">
        <f t="shared" si="4"/>
        <v>59.550000000000004</v>
      </c>
      <c r="M26" s="44"/>
      <c r="N26" s="42">
        <f t="shared" si="5"/>
        <v>53.595000000000006</v>
      </c>
      <c r="O26" s="45"/>
      <c r="P26" s="46">
        <f t="shared" si="6"/>
        <v>48.235500000000009</v>
      </c>
      <c r="Q26" s="44"/>
      <c r="R26" s="46">
        <f t="shared" si="7"/>
        <v>43.411950000000012</v>
      </c>
      <c r="S26" s="44"/>
      <c r="T26" s="42">
        <f t="shared" si="8"/>
        <v>39.070755000000013</v>
      </c>
      <c r="U26" s="47"/>
      <c r="V26" s="48">
        <f t="shared" si="9"/>
        <v>35.163679500000015</v>
      </c>
      <c r="W26" s="3"/>
      <c r="X26" s="3"/>
    </row>
    <row r="27" spans="1:24" ht="35.25" x14ac:dyDescent="0.45">
      <c r="A27" s="39">
        <f t="shared" si="12"/>
        <v>23</v>
      </c>
      <c r="B27" s="292" t="s">
        <v>109</v>
      </c>
      <c r="C27" s="43"/>
      <c r="D27" s="42"/>
      <c r="E27" s="43"/>
      <c r="F27" s="42"/>
      <c r="G27" s="41"/>
      <c r="H27" s="42"/>
      <c r="I27" s="43"/>
      <c r="J27" s="42"/>
      <c r="K27" s="41">
        <v>29.5</v>
      </c>
      <c r="L27" s="42">
        <f t="shared" si="4"/>
        <v>58.999999999999993</v>
      </c>
      <c r="M27" s="44"/>
      <c r="N27" s="42">
        <f t="shared" si="5"/>
        <v>53.099999999999994</v>
      </c>
      <c r="O27" s="77"/>
      <c r="P27" s="46">
        <f t="shared" si="6"/>
        <v>47.79</v>
      </c>
      <c r="Q27" s="44"/>
      <c r="R27" s="46">
        <f t="shared" si="7"/>
        <v>43.011000000000003</v>
      </c>
      <c r="S27" s="44"/>
      <c r="T27" s="49">
        <f t="shared" si="8"/>
        <v>38.709900000000005</v>
      </c>
      <c r="U27" s="47"/>
      <c r="V27" s="48">
        <f t="shared" si="9"/>
        <v>34.838910000000006</v>
      </c>
      <c r="W27" s="3"/>
      <c r="X27" s="3"/>
    </row>
    <row r="28" spans="1:24" ht="35.25" x14ac:dyDescent="0.45">
      <c r="A28" s="39">
        <f t="shared" si="12"/>
        <v>24</v>
      </c>
      <c r="B28" s="40" t="s">
        <v>107</v>
      </c>
      <c r="C28" s="43"/>
      <c r="D28" s="42"/>
      <c r="E28" s="43"/>
      <c r="F28" s="42"/>
      <c r="G28" s="41"/>
      <c r="H28" s="42"/>
      <c r="I28" s="43"/>
      <c r="J28" s="42"/>
      <c r="K28" s="44">
        <v>20</v>
      </c>
      <c r="L28" s="42">
        <f t="shared" si="4"/>
        <v>40</v>
      </c>
      <c r="M28" s="44">
        <v>29.9</v>
      </c>
      <c r="N28" s="42">
        <f t="shared" si="5"/>
        <v>49.94444444444445</v>
      </c>
      <c r="O28" s="45"/>
      <c r="P28" s="46">
        <f t="shared" si="6"/>
        <v>44.95</v>
      </c>
      <c r="Q28" s="44"/>
      <c r="R28" s="46">
        <f t="shared" si="7"/>
        <v>40.455000000000005</v>
      </c>
      <c r="S28" s="44"/>
      <c r="T28" s="42">
        <f t="shared" si="8"/>
        <v>36.409500000000008</v>
      </c>
      <c r="U28" s="47"/>
      <c r="V28" s="48">
        <f t="shared" si="9"/>
        <v>32.768550000000012</v>
      </c>
      <c r="W28" s="3"/>
      <c r="X28" s="3"/>
    </row>
    <row r="29" spans="1:24" ht="36" thickBot="1" x14ac:dyDescent="0.5">
      <c r="A29" s="71">
        <f t="shared" si="12"/>
        <v>25</v>
      </c>
      <c r="B29" s="334" t="s">
        <v>74</v>
      </c>
      <c r="C29" s="72"/>
      <c r="D29" s="52"/>
      <c r="E29" s="72">
        <v>21.5</v>
      </c>
      <c r="F29" s="52">
        <f>IF(E29&gt;0,IF(D29&gt;0,(D29*C$3+E29*10/3)/E$3,E29*10/3*(1-0.1*C$3)),IF(D29&gt;10,D29*0.9,D29))</f>
        <v>64.5</v>
      </c>
      <c r="G29" s="55">
        <v>14.5</v>
      </c>
      <c r="H29" s="52">
        <f>IF(G29&gt;0,IF(F29&gt;0,(F29*E$3+G29*10/3)/G$3,G29*10/3*(1-0.1*E$3)),IF(F29&gt;10,F29*0.9,F29))</f>
        <v>59.111111111111114</v>
      </c>
      <c r="I29" s="57"/>
      <c r="J29" s="54">
        <f>IF(I29&gt;0,IF(H29&gt;0,(H29*G$3+I29*10/3)/I$3,I29*10/3*(1-0.1*G$3)),IF(H29&gt;10,H29*0.9,H29))</f>
        <v>53.2</v>
      </c>
      <c r="K29" s="55"/>
      <c r="L29" s="52">
        <f t="shared" si="4"/>
        <v>47.88</v>
      </c>
      <c r="M29" s="58">
        <v>18</v>
      </c>
      <c r="N29" s="54">
        <f t="shared" si="5"/>
        <v>49.9</v>
      </c>
      <c r="O29" s="57"/>
      <c r="P29" s="46">
        <f t="shared" si="6"/>
        <v>44.91</v>
      </c>
      <c r="Q29" s="58"/>
      <c r="R29" s="49">
        <f t="shared" si="7"/>
        <v>40.418999999999997</v>
      </c>
      <c r="S29" s="56"/>
      <c r="T29" s="46">
        <f t="shared" si="8"/>
        <v>36.377099999999999</v>
      </c>
      <c r="U29" s="59"/>
      <c r="V29" s="60">
        <f t="shared" si="9"/>
        <v>32.73939</v>
      </c>
      <c r="W29" s="3"/>
      <c r="X29" s="3"/>
    </row>
    <row r="30" spans="1:24" ht="35.25" x14ac:dyDescent="0.45">
      <c r="A30" s="74">
        <f t="shared" si="12"/>
        <v>26</v>
      </c>
      <c r="B30" s="108" t="s">
        <v>105</v>
      </c>
      <c r="C30" s="33"/>
      <c r="D30" s="32"/>
      <c r="E30" s="31"/>
      <c r="F30" s="32"/>
      <c r="G30" s="67"/>
      <c r="H30" s="46"/>
      <c r="I30" s="31">
        <v>23</v>
      </c>
      <c r="J30" s="32">
        <f>IF(I30&gt;0,IF(H30&gt;0,(H30*G$3+I30*10/3)/I$3,I30*10/3*(1-0.1*G$3)),IF(H30&gt;10,H30*0.9,H30))</f>
        <v>53.666666666666664</v>
      </c>
      <c r="K30" s="31"/>
      <c r="L30" s="32">
        <f t="shared" si="4"/>
        <v>48.3</v>
      </c>
      <c r="M30" s="34"/>
      <c r="N30" s="42">
        <f t="shared" si="5"/>
        <v>43.47</v>
      </c>
      <c r="O30" s="35"/>
      <c r="P30" s="32">
        <f t="shared" si="6"/>
        <v>39.122999999999998</v>
      </c>
      <c r="Q30" s="34"/>
      <c r="R30" s="32">
        <f t="shared" si="7"/>
        <v>35.210699999999996</v>
      </c>
      <c r="S30" s="61"/>
      <c r="T30" s="36">
        <f t="shared" si="8"/>
        <v>31.689629999999998</v>
      </c>
      <c r="U30" s="62"/>
      <c r="V30" s="38">
        <f t="shared" si="9"/>
        <v>28.520667</v>
      </c>
      <c r="W30" s="3"/>
      <c r="X30" s="3"/>
    </row>
    <row r="31" spans="1:24" ht="35.25" x14ac:dyDescent="0.45">
      <c r="A31" s="39">
        <f t="shared" si="12"/>
        <v>27</v>
      </c>
      <c r="B31" s="294" t="s">
        <v>77</v>
      </c>
      <c r="C31" s="43"/>
      <c r="D31" s="42"/>
      <c r="E31" s="41">
        <v>15</v>
      </c>
      <c r="F31" s="42">
        <f>IF(E31&gt;0,IF(D31&gt;0,(D31*C$3+E31*10/3)/E$3,E31*10/3*(1-0.1*C$3)),IF(D31&gt;10,D31*0.9,D31))</f>
        <v>45</v>
      </c>
      <c r="G31" s="41">
        <v>23</v>
      </c>
      <c r="H31" s="42">
        <f>IF(G31&gt;0,IF(F31&gt;0,(F31*E$3+G31*10/3)/G$3,G31*10/3*(1-0.1*E$3)),IF(F31&gt;10,F31*0.9,F31))</f>
        <v>55.555555555555564</v>
      </c>
      <c r="I31" s="41"/>
      <c r="J31" s="42">
        <f>IF(I31&gt;0,IF(H31&gt;0,(H31*G$3+I31*10/3)/I$3,I31*10/3*(1-0.1*G$3)),IF(H31&gt;10,H31*0.9,H31))</f>
        <v>50.000000000000007</v>
      </c>
      <c r="K31" s="41"/>
      <c r="L31" s="42">
        <f t="shared" si="4"/>
        <v>45.000000000000007</v>
      </c>
      <c r="M31" s="44"/>
      <c r="N31" s="42">
        <f t="shared" si="5"/>
        <v>40.500000000000007</v>
      </c>
      <c r="O31" s="45"/>
      <c r="P31" s="46">
        <f t="shared" si="6"/>
        <v>36.45000000000001</v>
      </c>
      <c r="Q31" s="44"/>
      <c r="R31" s="46">
        <f t="shared" si="7"/>
        <v>32.805000000000007</v>
      </c>
      <c r="S31" s="44"/>
      <c r="T31" s="42">
        <f t="shared" si="8"/>
        <v>29.524500000000007</v>
      </c>
      <c r="U31" s="47"/>
      <c r="V31" s="48">
        <f t="shared" si="9"/>
        <v>26.572050000000008</v>
      </c>
      <c r="W31" s="3"/>
      <c r="X31" s="3"/>
    </row>
    <row r="32" spans="1:24" ht="35.25" x14ac:dyDescent="0.45">
      <c r="A32" s="39">
        <f t="shared" si="12"/>
        <v>28</v>
      </c>
      <c r="B32" s="295" t="s">
        <v>110</v>
      </c>
      <c r="C32" s="43"/>
      <c r="D32" s="42"/>
      <c r="E32" s="41"/>
      <c r="F32" s="42"/>
      <c r="G32" s="41"/>
      <c r="H32" s="42"/>
      <c r="I32" s="41"/>
      <c r="J32" s="42"/>
      <c r="K32" s="41">
        <v>20</v>
      </c>
      <c r="L32" s="42">
        <f t="shared" si="4"/>
        <v>40</v>
      </c>
      <c r="M32" s="44"/>
      <c r="N32" s="42">
        <f t="shared" si="5"/>
        <v>36</v>
      </c>
      <c r="O32" s="45"/>
      <c r="P32" s="46">
        <f t="shared" si="6"/>
        <v>32.4</v>
      </c>
      <c r="Q32" s="44"/>
      <c r="R32" s="46">
        <f t="shared" si="7"/>
        <v>29.16</v>
      </c>
      <c r="S32" s="44"/>
      <c r="T32" s="49">
        <f t="shared" si="8"/>
        <v>26.244</v>
      </c>
      <c r="U32" s="47"/>
      <c r="V32" s="48">
        <f t="shared" si="9"/>
        <v>23.619600000000002</v>
      </c>
      <c r="W32" s="3"/>
      <c r="X32" s="3"/>
    </row>
    <row r="33" spans="1:24" ht="35.25" x14ac:dyDescent="0.45">
      <c r="A33" s="39">
        <f t="shared" si="12"/>
        <v>29</v>
      </c>
      <c r="B33" s="78" t="s">
        <v>90</v>
      </c>
      <c r="C33" s="43"/>
      <c r="D33" s="42"/>
      <c r="E33" s="358"/>
      <c r="F33" s="42"/>
      <c r="G33" s="41">
        <v>18.3</v>
      </c>
      <c r="H33" s="42">
        <f>IF(G33&gt;0,IF(F33&gt;0,(F33*E$3+G33*10/3)/G$3,G33*10/3*(1-0.1*E$3)),IF(F33&gt;10,F33*0.9,F33))</f>
        <v>48.800000000000004</v>
      </c>
      <c r="I33" s="41"/>
      <c r="J33" s="42">
        <f>IF(I33&gt;0,IF(H33&gt;0,(H33*G$3+I33*10/3)/I$3,I33*10/3*(1-0.1*G$3)),IF(H33&gt;10,H33*0.9,H33))</f>
        <v>43.92</v>
      </c>
      <c r="K33" s="41"/>
      <c r="L33" s="42">
        <f t="shared" si="4"/>
        <v>39.528000000000006</v>
      </c>
      <c r="M33" s="69"/>
      <c r="N33" s="42">
        <f t="shared" si="5"/>
        <v>35.575200000000009</v>
      </c>
      <c r="O33" s="45"/>
      <c r="P33" s="46">
        <f t="shared" si="6"/>
        <v>32.017680000000013</v>
      </c>
      <c r="Q33" s="44"/>
      <c r="R33" s="46">
        <f t="shared" si="7"/>
        <v>28.815912000000012</v>
      </c>
      <c r="S33" s="44"/>
      <c r="T33" s="42">
        <f t="shared" si="8"/>
        <v>25.934320800000012</v>
      </c>
      <c r="U33" s="47"/>
      <c r="V33" s="48">
        <f t="shared" si="9"/>
        <v>23.340888720000013</v>
      </c>
      <c r="W33" s="3"/>
      <c r="X33" s="3"/>
    </row>
    <row r="34" spans="1:24" ht="39.75" customHeight="1" thickBot="1" x14ac:dyDescent="0.5">
      <c r="A34" s="71">
        <f t="shared" si="12"/>
        <v>30</v>
      </c>
      <c r="B34" s="337" t="s">
        <v>111</v>
      </c>
      <c r="C34" s="338"/>
      <c r="D34" s="52"/>
      <c r="E34" s="119"/>
      <c r="F34" s="52"/>
      <c r="G34" s="55"/>
      <c r="H34" s="297"/>
      <c r="I34" s="102"/>
      <c r="J34" s="52"/>
      <c r="K34" s="56">
        <v>19.7</v>
      </c>
      <c r="L34" s="52">
        <f t="shared" si="4"/>
        <v>39.4</v>
      </c>
      <c r="M34" s="56"/>
      <c r="N34" s="52">
        <f t="shared" si="5"/>
        <v>35.46</v>
      </c>
      <c r="O34" s="73"/>
      <c r="P34" s="46">
        <f t="shared" si="6"/>
        <v>31.914000000000001</v>
      </c>
      <c r="Q34" s="56"/>
      <c r="R34" s="65">
        <f t="shared" si="7"/>
        <v>28.722600000000003</v>
      </c>
      <c r="S34" s="58"/>
      <c r="T34" s="46">
        <f t="shared" si="8"/>
        <v>25.850340000000003</v>
      </c>
      <c r="U34" s="66"/>
      <c r="V34" s="60">
        <f t="shared" si="9"/>
        <v>23.265306000000002</v>
      </c>
      <c r="W34" s="3"/>
      <c r="X34" s="3"/>
    </row>
    <row r="35" spans="1:24" ht="35.25" x14ac:dyDescent="0.45">
      <c r="A35" s="74">
        <f t="shared" si="12"/>
        <v>31</v>
      </c>
      <c r="B35" s="336" t="s">
        <v>76</v>
      </c>
      <c r="C35" s="31"/>
      <c r="D35" s="32"/>
      <c r="E35" s="31">
        <v>17.399999999999999</v>
      </c>
      <c r="F35" s="32">
        <f>IF(E35&gt;0,IF(D35&gt;0,(D35*C$3+E35*10/3)/E$3,E35*10/3*(1-0.1*C$3)),IF(D35&gt;10,D35*0.9,D35))</f>
        <v>52.2</v>
      </c>
      <c r="G35" s="31"/>
      <c r="H35" s="32">
        <f>IF(G35&gt;0,IF(F35&gt;0,(F35*E$3+G35*10/3)/G$3,G35*10/3*(1-0.1*E$3)),IF(F35&gt;10,F35*0.9,F35))</f>
        <v>46.980000000000004</v>
      </c>
      <c r="I35" s="34"/>
      <c r="J35" s="32">
        <f>IF(I35&gt;0,IF(H35&gt;0,(H35*G$3+I35*10/3)/I$3,I35*10/3*(1-0.1*G$3)),IF(H35&gt;10,H35*0.9,H35))</f>
        <v>42.282000000000004</v>
      </c>
      <c r="K35" s="360"/>
      <c r="L35" s="32">
        <f t="shared" si="4"/>
        <v>38.053800000000003</v>
      </c>
      <c r="M35" s="93"/>
      <c r="N35" s="46">
        <f t="shared" si="5"/>
        <v>34.248420000000003</v>
      </c>
      <c r="O35" s="68"/>
      <c r="P35" s="32">
        <f t="shared" si="6"/>
        <v>30.823578000000005</v>
      </c>
      <c r="Q35" s="61"/>
      <c r="R35" s="46">
        <f t="shared" si="7"/>
        <v>27.741220200000004</v>
      </c>
      <c r="S35" s="34"/>
      <c r="T35" s="36">
        <f t="shared" si="8"/>
        <v>24.967098180000004</v>
      </c>
      <c r="U35" s="37"/>
      <c r="V35" s="38">
        <f t="shared" si="9"/>
        <v>22.470388362000005</v>
      </c>
      <c r="W35" s="3"/>
      <c r="X35" s="3"/>
    </row>
    <row r="36" spans="1:24" ht="35.25" x14ac:dyDescent="0.45">
      <c r="A36" s="39">
        <f t="shared" si="12"/>
        <v>32</v>
      </c>
      <c r="B36" s="78" t="s">
        <v>103</v>
      </c>
      <c r="C36" s="41"/>
      <c r="D36" s="42"/>
      <c r="E36" s="41"/>
      <c r="F36" s="42"/>
      <c r="G36" s="41">
        <v>15.2</v>
      </c>
      <c r="H36" s="42">
        <f>IF(G36&gt;0,IF(F36&gt;0,(F36*E$3+G36*10/3)/G$3,G36*10/3*(1-0.1*E$3)),IF(F36&gt;10,F36*0.9,F36))</f>
        <v>40.533333333333331</v>
      </c>
      <c r="I36" s="41"/>
      <c r="J36" s="42">
        <f>IF(I36&gt;0,IF(H36&gt;0,(H36*G$3+I36*10/3)/I$3,I36*10/3*(1-0.1*G$3)),IF(H36&gt;10,H36*0.9,H36))</f>
        <v>36.479999999999997</v>
      </c>
      <c r="K36" s="41"/>
      <c r="L36" s="46">
        <f t="shared" si="4"/>
        <v>32.832000000000001</v>
      </c>
      <c r="M36" s="41"/>
      <c r="N36" s="42">
        <f t="shared" si="5"/>
        <v>29.5488</v>
      </c>
      <c r="O36" s="45"/>
      <c r="P36" s="46">
        <f t="shared" si="6"/>
        <v>26.593920000000001</v>
      </c>
      <c r="Q36" s="44"/>
      <c r="R36" s="46">
        <f t="shared" si="7"/>
        <v>23.934528</v>
      </c>
      <c r="S36" s="44"/>
      <c r="T36" s="42">
        <f t="shared" si="8"/>
        <v>21.541075200000002</v>
      </c>
      <c r="U36" s="47"/>
      <c r="V36" s="48">
        <f t="shared" si="9"/>
        <v>19.386967680000001</v>
      </c>
      <c r="W36" s="3"/>
      <c r="X36" s="3"/>
    </row>
    <row r="37" spans="1:24" ht="35.25" x14ac:dyDescent="0.45">
      <c r="A37" s="39">
        <f t="shared" si="12"/>
        <v>33</v>
      </c>
      <c r="B37" s="292" t="s">
        <v>78</v>
      </c>
      <c r="C37" s="41"/>
      <c r="D37" s="42"/>
      <c r="E37" s="41">
        <v>15</v>
      </c>
      <c r="F37" s="42">
        <f>IF(E37&gt;0,IF(D37&gt;0,(D37*C$3+E37*10/3)/E$3,E37*10/3*(1-0.1*C$3)),IF(D37&gt;10,D37*0.9,D37))</f>
        <v>45</v>
      </c>
      <c r="G37" s="44"/>
      <c r="H37" s="42">
        <f>IF(G37&gt;0,IF(F37&gt;0,(F37*E$3+G37*10/3)/G$3,G37*10/3*(1-0.1*E$3)),IF(F37&gt;10,F37*0.9,F37))</f>
        <v>40.5</v>
      </c>
      <c r="I37" s="41"/>
      <c r="J37" s="42">
        <f>IF(I37&gt;0,IF(H37&gt;0,(H37*G$3+I37*10/3)/I$3,I37*10/3*(1-0.1*G$3)),IF(H37&gt;10,H37*0.9,H37))</f>
        <v>36.450000000000003</v>
      </c>
      <c r="K37" s="41"/>
      <c r="L37" s="46">
        <f t="shared" si="4"/>
        <v>32.805000000000007</v>
      </c>
      <c r="M37" s="44"/>
      <c r="N37" s="42">
        <f t="shared" si="5"/>
        <v>29.524500000000007</v>
      </c>
      <c r="O37" s="77"/>
      <c r="P37" s="46">
        <f t="shared" si="6"/>
        <v>26.572050000000008</v>
      </c>
      <c r="Q37" s="44"/>
      <c r="R37" s="46">
        <f t="shared" si="7"/>
        <v>23.914845000000007</v>
      </c>
      <c r="S37" s="44"/>
      <c r="T37" s="49">
        <f t="shared" ref="T37:T59" si="13">IF(S37&gt;0,IF(R37&gt;0,(R37*Q$3+S37*10/3)/S$3,S37*10/3*(1-0.1*Q$3)),IF(R37&gt;10,R37*0.9,R37))</f>
        <v>21.523360500000006</v>
      </c>
      <c r="U37" s="47"/>
      <c r="V37" s="48">
        <f t="shared" ref="V37:V59" si="14">IF(U37&gt;0,IF(T37&gt;0,(T37*S$3+U37*10/3)/U$3,U37*10/3*(1-0.1*S$3)),IF(T37&gt;10,T37*0.9,T37))</f>
        <v>19.371024450000007</v>
      </c>
      <c r="W37" s="3"/>
      <c r="X37" s="3"/>
    </row>
    <row r="38" spans="1:24" ht="35.25" x14ac:dyDescent="0.45">
      <c r="A38" s="39">
        <f t="shared" si="12"/>
        <v>34</v>
      </c>
      <c r="B38" s="294" t="s">
        <v>80</v>
      </c>
      <c r="C38" s="41"/>
      <c r="D38" s="42"/>
      <c r="E38" s="41">
        <v>12.6</v>
      </c>
      <c r="F38" s="42">
        <f>IF(E38&gt;0,IF(D38&gt;0,(D38*C$3+E38*10/3)/E$3,E38*10/3*(1-0.1*C$3)),IF(D38&gt;10,D38*0.9,D38))</f>
        <v>37.800000000000004</v>
      </c>
      <c r="G38" s="41"/>
      <c r="H38" s="42">
        <f>IF(G38&gt;0,IF(F38&gt;0,(F38*E$3+G38*10/3)/G$3,G38*10/3*(1-0.1*E$3)),IF(F38&gt;10,F38*0.9,F38))</f>
        <v>34.020000000000003</v>
      </c>
      <c r="I38" s="41"/>
      <c r="J38" s="42">
        <f>IF(I38&gt;0,IF(H38&gt;0,(H38*G$3+I38*10/3)/I$3,I38*10/3*(1-0.1*G$3)),IF(H38&gt;10,H38*0.9,H38))</f>
        <v>30.618000000000002</v>
      </c>
      <c r="K38" s="41"/>
      <c r="L38" s="46">
        <f t="shared" si="4"/>
        <v>27.556200000000004</v>
      </c>
      <c r="M38" s="44"/>
      <c r="N38" s="42">
        <f t="shared" si="5"/>
        <v>24.800580000000004</v>
      </c>
      <c r="O38" s="45"/>
      <c r="P38" s="46">
        <f t="shared" si="6"/>
        <v>22.320522000000004</v>
      </c>
      <c r="Q38" s="44"/>
      <c r="R38" s="46">
        <f t="shared" si="7"/>
        <v>20.088469800000006</v>
      </c>
      <c r="S38" s="44"/>
      <c r="T38" s="42">
        <f t="shared" si="13"/>
        <v>18.079622820000004</v>
      </c>
      <c r="U38" s="47"/>
      <c r="V38" s="48">
        <f t="shared" si="14"/>
        <v>16.271660538000006</v>
      </c>
      <c r="W38" s="3"/>
      <c r="X38" s="3"/>
    </row>
    <row r="39" spans="1:24" ht="36" thickBot="1" x14ac:dyDescent="0.5">
      <c r="A39" s="71">
        <f t="shared" si="12"/>
        <v>35</v>
      </c>
      <c r="B39" s="63" t="s">
        <v>82</v>
      </c>
      <c r="C39" s="55"/>
      <c r="D39" s="52"/>
      <c r="E39" s="55"/>
      <c r="F39" s="52"/>
      <c r="G39" s="55">
        <v>11.4</v>
      </c>
      <c r="H39" s="52">
        <f>IF(G39&gt;0,IF(F39&gt;0,(F39*E$3+G39*10/3)/G$3,G39*10/3*(1-0.1*E$3)),IF(F39&gt;10,F39*0.9,F39))</f>
        <v>30.400000000000002</v>
      </c>
      <c r="I39" s="55"/>
      <c r="J39" s="52">
        <f>IF(I39&gt;0,IF(H39&gt;0,(H39*G$3+I39*10/3)/I$3,I39*10/3*(1-0.1*G$3)),IF(H39&gt;10,H39*0.9,H39))</f>
        <v>27.360000000000003</v>
      </c>
      <c r="K39" s="55"/>
      <c r="L39" s="65">
        <f t="shared" si="4"/>
        <v>24.624000000000002</v>
      </c>
      <c r="M39" s="58"/>
      <c r="N39" s="54">
        <f t="shared" si="5"/>
        <v>22.161600000000004</v>
      </c>
      <c r="O39" s="57"/>
      <c r="P39" s="46">
        <f t="shared" si="6"/>
        <v>19.945440000000005</v>
      </c>
      <c r="Q39" s="58"/>
      <c r="R39" s="49">
        <f t="shared" si="7"/>
        <v>17.950896000000004</v>
      </c>
      <c r="S39" s="56"/>
      <c r="T39" s="46">
        <f t="shared" si="13"/>
        <v>16.155806400000003</v>
      </c>
      <c r="U39" s="59"/>
      <c r="V39" s="60">
        <f t="shared" si="14"/>
        <v>14.540225760000004</v>
      </c>
      <c r="W39" s="3"/>
      <c r="X39" s="3"/>
    </row>
    <row r="40" spans="1:24" ht="35.25" x14ac:dyDescent="0.45">
      <c r="A40" s="74">
        <f t="shared" si="12"/>
        <v>36</v>
      </c>
      <c r="B40" s="299" t="s">
        <v>124</v>
      </c>
      <c r="C40" s="31"/>
      <c r="D40" s="32"/>
      <c r="E40" s="31"/>
      <c r="F40" s="32"/>
      <c r="G40" s="31"/>
      <c r="H40" s="32"/>
      <c r="I40" s="31"/>
      <c r="J40" s="32"/>
      <c r="K40" s="31"/>
      <c r="L40" s="32"/>
      <c r="M40" s="34">
        <v>13</v>
      </c>
      <c r="N40" s="32">
        <f t="shared" si="5"/>
        <v>21.666666666666668</v>
      </c>
      <c r="O40" s="34"/>
      <c r="P40" s="32">
        <f t="shared" si="6"/>
        <v>19.5</v>
      </c>
      <c r="Q40" s="34"/>
      <c r="R40" s="32">
        <f t="shared" si="7"/>
        <v>17.55</v>
      </c>
      <c r="S40" s="34"/>
      <c r="T40" s="36">
        <f t="shared" si="13"/>
        <v>15.795000000000002</v>
      </c>
      <c r="U40" s="37"/>
      <c r="V40" s="38">
        <f t="shared" si="14"/>
        <v>14.215500000000002</v>
      </c>
      <c r="W40" s="3"/>
      <c r="X40" s="3"/>
    </row>
    <row r="41" spans="1:24" ht="35.25" x14ac:dyDescent="0.45">
      <c r="A41" s="39">
        <f t="shared" si="12"/>
        <v>37</v>
      </c>
      <c r="B41" s="292"/>
      <c r="C41" s="41"/>
      <c r="D41" s="42"/>
      <c r="E41" s="41"/>
      <c r="F41" s="42"/>
      <c r="G41" s="44"/>
      <c r="H41" s="42"/>
      <c r="I41" s="44"/>
      <c r="J41" s="42"/>
      <c r="K41" s="41"/>
      <c r="L41" s="42"/>
      <c r="M41" s="44"/>
      <c r="N41" s="42">
        <f t="shared" ref="N41" si="15">IF(M41&gt;0,IF(L41&gt;0,(L41*K$3+M41*10/3)/M$3,M41*10/3*(1-0.1*K$3)),IF(L41&gt;10,L41*0.9,L41))</f>
        <v>0</v>
      </c>
      <c r="O41" s="44"/>
      <c r="P41" s="46">
        <f t="shared" si="6"/>
        <v>0</v>
      </c>
      <c r="Q41" s="44"/>
      <c r="R41" s="46">
        <f t="shared" si="7"/>
        <v>0</v>
      </c>
      <c r="S41" s="44"/>
      <c r="T41" s="42">
        <f t="shared" si="13"/>
        <v>0</v>
      </c>
      <c r="U41" s="47"/>
      <c r="V41" s="48">
        <f t="shared" si="14"/>
        <v>0</v>
      </c>
      <c r="W41" s="3"/>
      <c r="X41" s="3"/>
    </row>
    <row r="42" spans="1:24" ht="35.25" x14ac:dyDescent="0.45">
      <c r="A42" s="39">
        <f t="shared" si="12"/>
        <v>38</v>
      </c>
      <c r="B42" s="296"/>
      <c r="C42" s="41"/>
      <c r="D42" s="42"/>
      <c r="E42" s="41"/>
      <c r="F42" s="42"/>
      <c r="G42" s="41"/>
      <c r="H42" s="42"/>
      <c r="I42" s="41"/>
      <c r="J42" s="42"/>
      <c r="K42" s="41"/>
      <c r="L42" s="42"/>
      <c r="M42" s="44"/>
      <c r="N42" s="42"/>
      <c r="O42" s="44"/>
      <c r="P42" s="46">
        <f t="shared" si="6"/>
        <v>0</v>
      </c>
      <c r="Q42" s="44"/>
      <c r="R42" s="46">
        <f t="shared" si="7"/>
        <v>0</v>
      </c>
      <c r="S42" s="41"/>
      <c r="T42" s="49">
        <f t="shared" si="13"/>
        <v>0</v>
      </c>
      <c r="U42" s="47"/>
      <c r="V42" s="48">
        <f t="shared" si="14"/>
        <v>0</v>
      </c>
      <c r="W42" s="3"/>
      <c r="X42" s="3"/>
    </row>
    <row r="43" spans="1:24" ht="35.25" x14ac:dyDescent="0.45">
      <c r="A43" s="39">
        <f t="shared" si="12"/>
        <v>39</v>
      </c>
      <c r="B43" s="78"/>
      <c r="C43" s="41"/>
      <c r="D43" s="42"/>
      <c r="E43" s="41"/>
      <c r="F43" s="42"/>
      <c r="G43" s="41"/>
      <c r="H43" s="42"/>
      <c r="I43" s="41"/>
      <c r="J43" s="42"/>
      <c r="K43" s="41"/>
      <c r="L43" s="42"/>
      <c r="M43" s="41"/>
      <c r="N43" s="42"/>
      <c r="O43" s="69"/>
      <c r="P43" s="46">
        <f t="shared" si="6"/>
        <v>0</v>
      </c>
      <c r="Q43" s="44"/>
      <c r="R43" s="46">
        <f t="shared" si="7"/>
        <v>0</v>
      </c>
      <c r="S43" s="44"/>
      <c r="T43" s="42">
        <f t="shared" si="13"/>
        <v>0</v>
      </c>
      <c r="U43" s="47"/>
      <c r="V43" s="48">
        <f t="shared" si="14"/>
        <v>0</v>
      </c>
      <c r="W43" s="3"/>
      <c r="X43" s="3"/>
    </row>
    <row r="44" spans="1:24" ht="36" thickBot="1" x14ac:dyDescent="0.5">
      <c r="A44" s="71">
        <f t="shared" si="12"/>
        <v>40</v>
      </c>
      <c r="B44" s="304"/>
      <c r="C44" s="55"/>
      <c r="D44" s="52"/>
      <c r="E44" s="55"/>
      <c r="F44" s="52"/>
      <c r="G44" s="56"/>
      <c r="H44" s="52"/>
      <c r="I44" s="55"/>
      <c r="J44" s="52"/>
      <c r="K44" s="55"/>
      <c r="L44" s="52"/>
      <c r="M44" s="56"/>
      <c r="N44" s="52"/>
      <c r="O44" s="102"/>
      <c r="P44" s="65">
        <f t="shared" si="6"/>
        <v>0</v>
      </c>
      <c r="Q44" s="56"/>
      <c r="R44" s="65">
        <f t="shared" si="7"/>
        <v>0</v>
      </c>
      <c r="S44" s="56"/>
      <c r="T44" s="65">
        <f t="shared" si="13"/>
        <v>0</v>
      </c>
      <c r="U44" s="59"/>
      <c r="V44" s="60">
        <f t="shared" si="14"/>
        <v>0</v>
      </c>
      <c r="W44" s="3"/>
      <c r="X44" s="3"/>
    </row>
    <row r="45" spans="1:24" s="85" customFormat="1" ht="36" hidden="1" thickBot="1" x14ac:dyDescent="0.5">
      <c r="A45" s="84">
        <f t="shared" si="12"/>
        <v>41</v>
      </c>
      <c r="B45" s="103"/>
      <c r="C45" s="70"/>
      <c r="D45" s="32"/>
      <c r="E45" s="31"/>
      <c r="F45" s="32"/>
      <c r="G45" s="31"/>
      <c r="H45" s="32"/>
      <c r="I45" s="31"/>
      <c r="J45" s="32"/>
      <c r="K45" s="31"/>
      <c r="L45" s="32"/>
      <c r="M45" s="93"/>
      <c r="N45" s="46"/>
      <c r="O45" s="68"/>
      <c r="P45" s="32">
        <f t="shared" si="6"/>
        <v>0</v>
      </c>
      <c r="Q45" s="61"/>
      <c r="R45" s="46">
        <f t="shared" si="7"/>
        <v>0</v>
      </c>
      <c r="S45" s="34"/>
      <c r="T45" s="36">
        <f t="shared" si="13"/>
        <v>0</v>
      </c>
      <c r="U45" s="37"/>
      <c r="V45" s="38">
        <f t="shared" si="14"/>
        <v>0</v>
      </c>
    </row>
    <row r="46" spans="1:24" s="85" customFormat="1" ht="36" hidden="1" thickBot="1" x14ac:dyDescent="0.5">
      <c r="A46" s="86">
        <f t="shared" si="12"/>
        <v>42</v>
      </c>
      <c r="B46" s="295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13"/>
        <v>0</v>
      </c>
      <c r="U46" s="47"/>
      <c r="V46" s="48">
        <f t="shared" si="14"/>
        <v>0</v>
      </c>
    </row>
    <row r="47" spans="1:24" s="85" customFormat="1" ht="36" hidden="1" thickBot="1" x14ac:dyDescent="0.5">
      <c r="A47" s="86">
        <f t="shared" si="12"/>
        <v>43</v>
      </c>
      <c r="B47" s="296"/>
      <c r="C47" s="41"/>
      <c r="D47" s="32"/>
      <c r="E47" s="41"/>
      <c r="F47" s="42"/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13"/>
        <v>0</v>
      </c>
      <c r="U47" s="47"/>
      <c r="V47" s="48">
        <f t="shared" si="14"/>
        <v>0</v>
      </c>
    </row>
    <row r="48" spans="1:24" s="85" customFormat="1" ht="35.25" hidden="1" x14ac:dyDescent="0.45">
      <c r="A48" s="86">
        <f t="shared" si="12"/>
        <v>44</v>
      </c>
      <c r="B48" s="292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13"/>
        <v>0</v>
      </c>
      <c r="U48" s="47"/>
      <c r="V48" s="48">
        <f t="shared" si="14"/>
        <v>0</v>
      </c>
    </row>
    <row r="49" spans="1:24" s="85" customFormat="1" ht="36" hidden="1" thickBot="1" x14ac:dyDescent="0.5">
      <c r="A49" s="87">
        <f t="shared" si="12"/>
        <v>45</v>
      </c>
      <c r="B49" s="305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8"/>
      <c r="P49" s="46"/>
      <c r="Q49" s="58"/>
      <c r="R49" s="49"/>
      <c r="S49" s="56"/>
      <c r="T49" s="46">
        <f t="shared" si="13"/>
        <v>0</v>
      </c>
      <c r="U49" s="59"/>
      <c r="V49" s="60">
        <f t="shared" si="14"/>
        <v>0</v>
      </c>
    </row>
    <row r="50" spans="1:24" s="90" customFormat="1" ht="35.25" hidden="1" x14ac:dyDescent="0.45">
      <c r="A50" s="30">
        <f t="shared" si="12"/>
        <v>46</v>
      </c>
      <c r="B50" s="303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13"/>
        <v>0</v>
      </c>
      <c r="U50" s="62"/>
      <c r="V50" s="38">
        <f t="shared" si="14"/>
        <v>0</v>
      </c>
    </row>
    <row r="51" spans="1:24" s="90" customFormat="1" ht="35.25" hidden="1" x14ac:dyDescent="0.45">
      <c r="A51" s="39">
        <v>45</v>
      </c>
      <c r="B51" s="296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3"/>
        <v>0</v>
      </c>
      <c r="U51" s="47"/>
      <c r="V51" s="48">
        <f t="shared" si="14"/>
        <v>0</v>
      </c>
    </row>
    <row r="52" spans="1:24" s="90" customFormat="1" ht="35.25" hidden="1" x14ac:dyDescent="0.45">
      <c r="A52" s="39">
        <f t="shared" ref="A52:A58" si="16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3"/>
        <v>0</v>
      </c>
      <c r="U52" s="47"/>
      <c r="V52" s="48">
        <f t="shared" si="14"/>
        <v>0</v>
      </c>
    </row>
    <row r="53" spans="1:24" s="90" customFormat="1" ht="35.25" hidden="1" x14ac:dyDescent="0.45">
      <c r="A53" s="39">
        <f t="shared" si="16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3"/>
        <v>0</v>
      </c>
      <c r="U53" s="47"/>
      <c r="V53" s="48">
        <f t="shared" si="14"/>
        <v>0</v>
      </c>
    </row>
    <row r="54" spans="1:24" s="90" customFormat="1" ht="36" hidden="1" thickBot="1" x14ac:dyDescent="0.5">
      <c r="A54" s="71">
        <f t="shared" si="16"/>
        <v>48</v>
      </c>
      <c r="B54" s="302"/>
      <c r="C54" s="72"/>
      <c r="D54" s="52"/>
      <c r="E54" s="55"/>
      <c r="F54" s="52"/>
      <c r="G54" s="56"/>
      <c r="H54" s="52"/>
      <c r="I54" s="72"/>
      <c r="J54" s="52"/>
      <c r="K54" s="55"/>
      <c r="L54" s="52"/>
      <c r="M54" s="56"/>
      <c r="N54" s="52"/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13"/>
        <v>0</v>
      </c>
      <c r="U54" s="66"/>
      <c r="V54" s="60">
        <f t="shared" si="14"/>
        <v>0</v>
      </c>
    </row>
    <row r="55" spans="1:24" ht="35.25" hidden="1" x14ac:dyDescent="0.45">
      <c r="A55" s="30">
        <f t="shared" si="16"/>
        <v>49</v>
      </c>
      <c r="B55" s="103"/>
      <c r="C55" s="33"/>
      <c r="D55" s="3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13"/>
        <v>0</v>
      </c>
      <c r="U55" s="37"/>
      <c r="V55" s="38">
        <f t="shared" si="14"/>
        <v>0</v>
      </c>
      <c r="W55" s="3"/>
      <c r="X55" s="3"/>
    </row>
    <row r="56" spans="1:24" ht="35.25" hidden="1" x14ac:dyDescent="0.45">
      <c r="A56" s="39">
        <f t="shared" si="16"/>
        <v>50</v>
      </c>
      <c r="B56" s="78"/>
      <c r="C56" s="43"/>
      <c r="D56" s="42"/>
      <c r="E56" s="41"/>
      <c r="F56" s="42"/>
      <c r="G56" s="45"/>
      <c r="H56" s="82"/>
      <c r="I56" s="41"/>
      <c r="J56" s="82"/>
      <c r="K56" s="41"/>
      <c r="L56" s="42"/>
      <c r="M56" s="44"/>
      <c r="N56" s="42"/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3"/>
        <v>0</v>
      </c>
      <c r="U56" s="47"/>
      <c r="V56" s="48">
        <f t="shared" si="14"/>
        <v>0</v>
      </c>
      <c r="W56" s="3"/>
      <c r="X56" s="3"/>
    </row>
    <row r="57" spans="1:24" ht="35.25" hidden="1" x14ac:dyDescent="0.45">
      <c r="A57" s="39">
        <f t="shared" si="16"/>
        <v>51</v>
      </c>
      <c r="B57" s="78"/>
      <c r="C57" s="94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13"/>
        <v>0</v>
      </c>
      <c r="U57" s="47"/>
      <c r="V57" s="48">
        <f t="shared" si="14"/>
        <v>0</v>
      </c>
      <c r="W57" s="3"/>
      <c r="X57" s="3"/>
    </row>
    <row r="58" spans="1:24" ht="35.25" hidden="1" x14ac:dyDescent="0.45">
      <c r="A58" s="39">
        <f t="shared" si="16"/>
        <v>52</v>
      </c>
      <c r="B58" s="95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3"/>
        <v>0</v>
      </c>
      <c r="U58" s="47"/>
      <c r="V58" s="48">
        <f t="shared" si="14"/>
        <v>0</v>
      </c>
      <c r="W58" s="3"/>
      <c r="X58" s="3"/>
    </row>
    <row r="59" spans="1:24" ht="36" hidden="1" thickBot="1" x14ac:dyDescent="0.5">
      <c r="A59" s="71">
        <f t="shared" ref="A59" si="17"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13"/>
        <v>0</v>
      </c>
      <c r="U59" s="66"/>
      <c r="V59" s="96">
        <f t="shared" si="14"/>
        <v>0</v>
      </c>
      <c r="W59" s="3"/>
      <c r="X59" s="3"/>
    </row>
    <row r="60" spans="1:24" s="90" customFormat="1" ht="35.25" hidden="1" x14ac:dyDescent="0.45">
      <c r="A60" s="30">
        <v>56</v>
      </c>
      <c r="B60" s="97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18">IF(S60&gt;0,IF(R60&gt;0,(R60*Q$3+S60*10/3)/S$3,S60*10/3*(1-0.1*Q$3)),IF(R60&gt;10,R60*0.9,R60))</f>
        <v>0</v>
      </c>
      <c r="U60" s="89"/>
      <c r="V60" s="38">
        <f t="shared" ref="V60:V68" si="19">IF(U60&gt;0,IF(T60&gt;0,(T60*S$3+U60*10/3)/U$3,U60*10/3*(1-0.1*S$3)),IF(T60&gt;10,T60*0.9,T60))</f>
        <v>0</v>
      </c>
    </row>
    <row r="61" spans="1:24" s="90" customFormat="1" ht="35.25" hidden="1" x14ac:dyDescent="0.45">
      <c r="A61" s="39">
        <v>57</v>
      </c>
      <c r="B61" s="98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18"/>
        <v>0</v>
      </c>
      <c r="U61" s="69"/>
      <c r="V61" s="48">
        <f t="shared" si="19"/>
        <v>0</v>
      </c>
    </row>
    <row r="62" spans="1:24" s="90" customFormat="1" ht="35.25" hidden="1" x14ac:dyDescent="0.45">
      <c r="A62" s="39">
        <v>58</v>
      </c>
      <c r="B62" s="99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18"/>
        <v>0</v>
      </c>
      <c r="U62" s="69"/>
      <c r="V62" s="48">
        <f t="shared" si="19"/>
        <v>0</v>
      </c>
    </row>
    <row r="63" spans="1:24" s="90" customFormat="1" ht="35.25" hidden="1" x14ac:dyDescent="0.45">
      <c r="A63" s="39">
        <v>59</v>
      </c>
      <c r="B63" s="100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18"/>
        <v>0</v>
      </c>
      <c r="U63" s="69"/>
      <c r="V63" s="48">
        <f t="shared" si="19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18"/>
        <v>0</v>
      </c>
      <c r="U64" s="80"/>
      <c r="V64" s="96">
        <f t="shared" si="19"/>
        <v>0</v>
      </c>
    </row>
    <row r="65" spans="1:24" ht="37.5" hidden="1" customHeight="1" x14ac:dyDescent="0.45">
      <c r="A65" s="30">
        <v>61</v>
      </c>
      <c r="B65" s="103"/>
      <c r="C65" s="70"/>
      <c r="D65" s="81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19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19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19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19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B5:N40">
    <sortCondition descending="1" ref="N5:N40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topLeftCell="A9" workbookViewId="0">
      <selection activeCell="O6" sqref="O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 x14ac:dyDescent="0.25">
      <c r="A2" s="220" t="s">
        <v>38</v>
      </c>
      <c r="B2" s="366" t="s">
        <v>30</v>
      </c>
      <c r="C2" s="367"/>
      <c r="D2" s="169"/>
      <c r="E2" s="226" t="s">
        <v>37</v>
      </c>
      <c r="F2" s="366" t="s">
        <v>30</v>
      </c>
      <c r="G2" s="367"/>
      <c r="H2" s="168"/>
      <c r="I2" s="226" t="s">
        <v>36</v>
      </c>
      <c r="J2" s="366" t="s">
        <v>30</v>
      </c>
      <c r="K2" s="367"/>
      <c r="L2" s="168"/>
      <c r="M2" s="226" t="s">
        <v>35</v>
      </c>
      <c r="N2" s="366" t="s">
        <v>30</v>
      </c>
      <c r="O2" s="367"/>
      <c r="P2" s="168"/>
      <c r="Q2" s="226" t="s">
        <v>34</v>
      </c>
      <c r="R2" s="366" t="s">
        <v>30</v>
      </c>
      <c r="S2" s="367"/>
      <c r="T2" s="168"/>
      <c r="U2" s="220" t="s">
        <v>39</v>
      </c>
      <c r="V2" s="366" t="s">
        <v>30</v>
      </c>
      <c r="W2" s="367"/>
      <c r="X2" s="168"/>
      <c r="Y2" s="229" t="s">
        <v>40</v>
      </c>
      <c r="Z2" s="366" t="s">
        <v>30</v>
      </c>
      <c r="AA2" s="367"/>
      <c r="AC2" s="229" t="s">
        <v>40</v>
      </c>
      <c r="AD2" s="366" t="s">
        <v>30</v>
      </c>
      <c r="AE2" s="367"/>
    </row>
    <row r="3" spans="1:31" ht="15.75" customHeight="1" thickBot="1" x14ac:dyDescent="0.3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 x14ac:dyDescent="0.25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 x14ac:dyDescent="0.25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 x14ac:dyDescent="0.25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 x14ac:dyDescent="0.25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 x14ac:dyDescent="0.25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 x14ac:dyDescent="0.25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 x14ac:dyDescent="0.25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 x14ac:dyDescent="0.25">
      <c r="A11" s="223">
        <v>8</v>
      </c>
      <c r="B11" s="206">
        <v>10.5</v>
      </c>
      <c r="C11" s="213"/>
      <c r="D11" s="169"/>
      <c r="E11" s="223"/>
      <c r="F11" s="206"/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 x14ac:dyDescent="0.25">
      <c r="A12" s="223">
        <v>9</v>
      </c>
      <c r="B12" s="206">
        <v>10</v>
      </c>
      <c r="C12" s="213"/>
      <c r="D12" s="169"/>
      <c r="E12" s="223"/>
      <c r="F12" s="206"/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 x14ac:dyDescent="0.25">
      <c r="A13" s="223">
        <v>10</v>
      </c>
      <c r="B13" s="206">
        <v>9.5</v>
      </c>
      <c r="C13" s="213"/>
      <c r="D13" s="169"/>
      <c r="E13" s="223"/>
      <c r="F13" s="206"/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 x14ac:dyDescent="0.25">
      <c r="A14" s="223">
        <v>11</v>
      </c>
      <c r="B14" s="206">
        <v>9</v>
      </c>
      <c r="C14" s="213"/>
      <c r="D14" s="169"/>
      <c r="E14" s="227"/>
      <c r="F14" s="224"/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 x14ac:dyDescent="0.3">
      <c r="A15" s="221">
        <v>12</v>
      </c>
      <c r="B15" s="218">
        <v>8.5</v>
      </c>
      <c r="C15" s="214"/>
      <c r="D15" s="169"/>
      <c r="E15" s="228"/>
      <c r="F15" s="225"/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 x14ac:dyDescent="0.25">
      <c r="A16" s="169"/>
      <c r="B16" s="169"/>
      <c r="C16" s="169"/>
      <c r="D16" s="169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 x14ac:dyDescent="0.3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 x14ac:dyDescent="0.3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68"/>
      <c r="P19" s="370" t="s">
        <v>16</v>
      </c>
      <c r="Q19" s="371"/>
      <c r="R19" s="371"/>
      <c r="S19" s="371"/>
      <c r="T19" s="371"/>
      <c r="U19" s="371"/>
      <c r="V19" s="371"/>
      <c r="W19" s="371"/>
      <c r="X19" s="371"/>
      <c r="Y19" s="371"/>
      <c r="Z19" s="372"/>
      <c r="AA19" s="167" t="s">
        <v>15</v>
      </c>
    </row>
    <row r="20" spans="1:27" ht="15.75" thickBot="1" x14ac:dyDescent="0.3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69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 x14ac:dyDescent="0.25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 x14ac:dyDescent="0.25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 x14ac:dyDescent="0.25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 x14ac:dyDescent="0.25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 x14ac:dyDescent="0.25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 x14ac:dyDescent="0.25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 x14ac:dyDescent="0.25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 x14ac:dyDescent="0.25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 x14ac:dyDescent="0.25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 x14ac:dyDescent="0.25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 x14ac:dyDescent="0.3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 x14ac:dyDescent="0.25">
      <c r="O32">
        <f>O31+Z21</f>
        <v>12.9</v>
      </c>
    </row>
    <row r="34" spans="5:25" x14ac:dyDescent="0.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7"/>
  <sheetViews>
    <sheetView topLeftCell="A3"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3" t="s">
        <v>58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</row>
    <row r="2" spans="1:31" ht="13.5" customHeight="1" thickBot="1" x14ac:dyDescent="0.25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131"/>
      <c r="AD2" s="131"/>
      <c r="AE2" s="131"/>
    </row>
    <row r="3" spans="1:31" s="135" customFormat="1" ht="16.5" thickBot="1" x14ac:dyDescent="0.3">
      <c r="A3" s="385" t="s">
        <v>21</v>
      </c>
      <c r="B3" s="388" t="s">
        <v>22</v>
      </c>
      <c r="C3" s="132"/>
      <c r="D3" s="391">
        <v>1</v>
      </c>
      <c r="E3" s="392"/>
      <c r="F3" s="393"/>
      <c r="G3" s="391">
        <v>2</v>
      </c>
      <c r="H3" s="392"/>
      <c r="I3" s="393"/>
      <c r="J3" s="394">
        <v>3</v>
      </c>
      <c r="K3" s="395"/>
      <c r="L3" s="396"/>
      <c r="M3" s="397" t="s">
        <v>2</v>
      </c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9"/>
      <c r="AA3" s="133">
        <f>SUM(M3:Z3)</f>
        <v>0</v>
      </c>
      <c r="AB3" s="400" t="s">
        <v>23</v>
      </c>
      <c r="AC3" s="134"/>
      <c r="AD3" s="134"/>
      <c r="AE3" s="134"/>
    </row>
    <row r="4" spans="1:31" s="135" customFormat="1" ht="16.5" customHeight="1" thickBot="1" x14ac:dyDescent="0.3">
      <c r="A4" s="386"/>
      <c r="B4" s="389"/>
      <c r="C4" s="402" t="s">
        <v>24</v>
      </c>
      <c r="D4" s="375" t="s">
        <v>30</v>
      </c>
      <c r="E4" s="377" t="s">
        <v>32</v>
      </c>
      <c r="F4" s="379" t="s">
        <v>33</v>
      </c>
      <c r="G4" s="375" t="s">
        <v>30</v>
      </c>
      <c r="H4" s="377" t="s">
        <v>32</v>
      </c>
      <c r="I4" s="379" t="s">
        <v>33</v>
      </c>
      <c r="J4" s="375" t="s">
        <v>30</v>
      </c>
      <c r="K4" s="377" t="s">
        <v>32</v>
      </c>
      <c r="L4" s="379" t="s">
        <v>33</v>
      </c>
      <c r="M4" s="381" t="s">
        <v>31</v>
      </c>
      <c r="N4" s="373">
        <v>1</v>
      </c>
      <c r="O4" s="374"/>
      <c r="P4" s="374"/>
      <c r="Q4" s="374"/>
      <c r="R4" s="373">
        <v>2</v>
      </c>
      <c r="S4" s="374"/>
      <c r="T4" s="374"/>
      <c r="U4" s="374"/>
      <c r="V4" s="373">
        <v>3</v>
      </c>
      <c r="W4" s="374"/>
      <c r="X4" s="374"/>
      <c r="Y4" s="374"/>
      <c r="Z4" s="148"/>
      <c r="AA4" s="133"/>
      <c r="AB4" s="401"/>
      <c r="AC4" s="134"/>
      <c r="AD4" s="134"/>
      <c r="AE4" s="134"/>
    </row>
    <row r="5" spans="1:31" s="137" customFormat="1" ht="33" customHeight="1" thickBot="1" x14ac:dyDescent="0.3">
      <c r="A5" s="387"/>
      <c r="B5" s="390"/>
      <c r="C5" s="403"/>
      <c r="D5" s="376"/>
      <c r="E5" s="378"/>
      <c r="F5" s="380"/>
      <c r="G5" s="376"/>
      <c r="H5" s="378"/>
      <c r="I5" s="380"/>
      <c r="J5" s="376"/>
      <c r="K5" s="378"/>
      <c r="L5" s="380"/>
      <c r="M5" s="382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1"/>
      <c r="AC5" s="136"/>
      <c r="AD5" s="136"/>
      <c r="AE5" s="136"/>
    </row>
    <row r="6" spans="1:31" ht="15.75" x14ac:dyDescent="0.25">
      <c r="A6" s="159">
        <f ca="1">RANK(AB6,AB$6:OFFSET(AB$6,0,0,COUNTA(B$6:B$24)))</f>
        <v>1</v>
      </c>
      <c r="B6" s="288" t="s">
        <v>47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8</v>
      </c>
      <c r="I6" s="270">
        <v>5</v>
      </c>
      <c r="J6" s="269">
        <v>1</v>
      </c>
      <c r="K6" s="270">
        <v>3</v>
      </c>
      <c r="L6" s="273">
        <v>2</v>
      </c>
      <c r="M6" s="284"/>
      <c r="N6" s="230">
        <f ca="1">OFFSET(Очки!$A$3,F6,D6+QUOTIENT(MAX($C$25-11,0), 2)*4)</f>
        <v>16</v>
      </c>
      <c r="O6" s="198">
        <f ca="1">IF(F6&lt;E6,OFFSET(IF(OR($C$25=11,$C$25=12),Очки!$B$17,Очки!$O$18),2+E6-F6,IF(D6=2,12,13-E6)),0)</f>
        <v>0</v>
      </c>
      <c r="P6" s="198">
        <v>2.5</v>
      </c>
      <c r="Q6" s="274"/>
      <c r="R6" s="230">
        <f ca="1">OFFSET(Очки!$A$3,I6,G6+QUOTIENT(MAX($C$25-11,0), 2)*4)</f>
        <v>12</v>
      </c>
      <c r="S6" s="198">
        <f ca="1">IF(I6&lt;H6,OFFSET(IF(OR($C$25=11,$C$25=12),Очки!$B$17,Очки!$O$18),2+H6-I6,IF(G6=2,12,13-H6)),0)</f>
        <v>3.3</v>
      </c>
      <c r="T6" s="198"/>
      <c r="U6" s="274"/>
      <c r="V6" s="230">
        <f ca="1">OFFSET(Очки!$A$3,L6,J6+QUOTIENT(MAX($C$25-11,0), 2)*4)</f>
        <v>15</v>
      </c>
      <c r="W6" s="198">
        <f ca="1">IF(L6&lt;K6,OFFSET(IF(OR($C$25=11,$C$25=12),Очки!$B$17,Очки!$O$18),2+K6-L6,IF(J6=2,12,13-K6)),0)</f>
        <v>0.7</v>
      </c>
      <c r="X6" s="198">
        <v>2</v>
      </c>
      <c r="Y6" s="199"/>
      <c r="Z6" s="138"/>
      <c r="AA6" s="139"/>
      <c r="AB6" s="194">
        <f t="shared" ref="AB6:AB24" ca="1" si="0">SUM(M6:Y6)</f>
        <v>51.5</v>
      </c>
      <c r="AC6" s="131"/>
      <c r="AD6" s="131"/>
      <c r="AE6" s="131"/>
    </row>
    <row r="7" spans="1:31" ht="15.75" x14ac:dyDescent="0.25">
      <c r="A7" s="160">
        <f ca="1">RANK(AB7,AB$6:OFFSET(AB$6,0,0,COUNTA(B$6:B$24)))</f>
        <v>2</v>
      </c>
      <c r="B7" s="156" t="s">
        <v>49</v>
      </c>
      <c r="C7" s="151">
        <v>7.5</v>
      </c>
      <c r="D7" s="237">
        <v>1</v>
      </c>
      <c r="E7" s="238">
        <v>8</v>
      </c>
      <c r="F7" s="239">
        <v>4</v>
      </c>
      <c r="G7" s="235">
        <v>1</v>
      </c>
      <c r="H7" s="240">
        <v>7</v>
      </c>
      <c r="I7" s="238">
        <v>7</v>
      </c>
      <c r="J7" s="237">
        <v>1</v>
      </c>
      <c r="K7" s="238">
        <v>5</v>
      </c>
      <c r="L7" s="241">
        <v>5</v>
      </c>
      <c r="M7" s="285">
        <v>2.5</v>
      </c>
      <c r="N7" s="204">
        <f ca="1">OFFSET(Очки!$A$3,F7,D7+QUOTIENT(MAX($C$25-11,0), 2)*4)</f>
        <v>13</v>
      </c>
      <c r="O7" s="200">
        <f ca="1">IF(F7&lt;E7,OFFSET(IF(OR($C$25=11,$C$25=12),Очки!$B$17,Очки!$O$18),2+E7-F7,IF(D7=2,12,13-E7)),0)</f>
        <v>4.2</v>
      </c>
      <c r="P7" s="200">
        <v>2</v>
      </c>
      <c r="Q7" s="275"/>
      <c r="R7" s="204">
        <f ca="1">OFFSET(Очки!$A$3,I7,G7+QUOTIENT(MAX($C$25-11,0), 2)*4)</f>
        <v>11</v>
      </c>
      <c r="S7" s="200">
        <f ca="1">IF(I7&lt;H7,OFFSET(IF(OR($C$25=11,$C$25=12),Очки!$B$17,Очки!$O$18),2+H7-I7,IF(G7=2,12,13-H7)),0)</f>
        <v>0</v>
      </c>
      <c r="T7" s="200">
        <v>1</v>
      </c>
      <c r="U7" s="275"/>
      <c r="V7" s="204">
        <f ca="1">OFFSET(Очки!$A$3,L7,J7+QUOTIENT(MAX($C$25-11,0), 2)*4)</f>
        <v>12</v>
      </c>
      <c r="W7" s="200">
        <f ca="1">IF(L7&lt;K7,OFFSET(IF(OR($C$25=11,$C$25=12),Очки!$B$17,Очки!$O$18),2+K7-L7,IF(J7=2,12,13-K7)),0)</f>
        <v>0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RANK(AB8,AB$6:OFFSET(AB$6,0,0,COUNTA(B$6:B$24)))</f>
        <v>3</v>
      </c>
      <c r="B8" s="157" t="s">
        <v>51</v>
      </c>
      <c r="C8" s="151" t="s">
        <v>25</v>
      </c>
      <c r="D8" s="237">
        <v>1</v>
      </c>
      <c r="E8" s="238">
        <v>2</v>
      </c>
      <c r="F8" s="239">
        <v>2</v>
      </c>
      <c r="G8" s="235">
        <v>1</v>
      </c>
      <c r="H8" s="240">
        <v>5</v>
      </c>
      <c r="I8" s="238">
        <v>3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OFFSET(Очки!$A$3,F8,D8+QUOTIENT(MAX($C$25-11,0), 2)*4)</f>
        <v>15</v>
      </c>
      <c r="O8" s="200">
        <f ca="1">IF(F8&lt;E8,OFFSET(IF(OR($C$25=11,$C$25=12),Очки!$B$17,Очки!$O$18),2+E8-F8,IF(D8=2,12,13-E8)),0)</f>
        <v>0</v>
      </c>
      <c r="P8" s="200">
        <v>1</v>
      </c>
      <c r="Q8" s="275"/>
      <c r="R8" s="204">
        <f ca="1">OFFSET(Очки!$A$3,I8,G8+QUOTIENT(MAX($C$25-11,0), 2)*4)</f>
        <v>14</v>
      </c>
      <c r="S8" s="200">
        <f ca="1">IF(I8&lt;H8,OFFSET(IF(OR($C$25=11,$C$25=12),Очки!$B$17,Очки!$O$18),2+H8-I8,IF(G8=2,12,13-H8)),0)</f>
        <v>1.7000000000000002</v>
      </c>
      <c r="T8" s="200">
        <v>2</v>
      </c>
      <c r="U8" s="275"/>
      <c r="V8" s="204">
        <f ca="1">OFFSET(Очки!$A$3,L8,J8+QUOTIENT(MAX($C$25-11,0), 2)*4)</f>
        <v>11</v>
      </c>
      <c r="W8" s="200">
        <f ca="1">IF(L8&lt;K8,OFFSET(IF(OR($C$25=11,$C$25=12),Очки!$B$17,Очки!$O$18),2+K8-L8,IF(J8=2,12,13-K8)),0)</f>
        <v>0</v>
      </c>
      <c r="X8" s="200">
        <v>0.5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RANK(AB9,AB$6:OFFSET(AB$6,0,0,COUNTA(B$6:B$24)))</f>
        <v>4</v>
      </c>
      <c r="B9" s="300" t="s">
        <v>59</v>
      </c>
      <c r="C9" s="151" t="s">
        <v>25</v>
      </c>
      <c r="D9" s="237">
        <v>1</v>
      </c>
      <c r="E9" s="238">
        <v>4</v>
      </c>
      <c r="F9" s="239">
        <v>3</v>
      </c>
      <c r="G9" s="235">
        <v>1</v>
      </c>
      <c r="H9" s="240">
        <v>6</v>
      </c>
      <c r="I9" s="238">
        <v>8</v>
      </c>
      <c r="J9" s="237">
        <v>2</v>
      </c>
      <c r="K9" s="238">
        <v>7</v>
      </c>
      <c r="L9" s="241">
        <v>3</v>
      </c>
      <c r="M9" s="285">
        <v>0.5</v>
      </c>
      <c r="N9" s="204">
        <f ca="1">OFFSET(Очки!$A$3,F9,D9+QUOTIENT(MAX($C$25-11,0), 2)*4)</f>
        <v>14</v>
      </c>
      <c r="O9" s="200">
        <f ca="1">IF(F9&lt;E9,OFFSET(IF(OR($C$25=11,$C$25=12),Очки!$B$17,Очки!$O$18),2+E9-F9,IF(D9=2,12,13-E9)),0)</f>
        <v>0.8</v>
      </c>
      <c r="P9" s="200">
        <v>1.5</v>
      </c>
      <c r="Q9" s="275"/>
      <c r="R9" s="204">
        <f ca="1">OFFSET(Очки!$A$3,I9,G9+QUOTIENT(MAX($C$25-11,0), 2)*4)</f>
        <v>10.5</v>
      </c>
      <c r="S9" s="200">
        <f ca="1">IF(I9&lt;H9,OFFSET(IF(OR($C$25=11,$C$25=12),Очки!$B$17,Очки!$O$18),2+H9-I9,IF(G9=2,12,13-H9)),0)</f>
        <v>0</v>
      </c>
      <c r="T9" s="200"/>
      <c r="U9" s="275"/>
      <c r="V9" s="204">
        <f ca="1">OFFSET(Очки!$A$3,L9,J9+QUOTIENT(MAX($C$25-11,0), 2)*4)</f>
        <v>9.5</v>
      </c>
      <c r="W9" s="200">
        <f ca="1">IF(L9&lt;K9,OFFSET(IF(OR($C$25=11,$C$25=12),Очки!$B$17,Очки!$O$18),2+K9-L9,IF(J9=2,12,13-K9)),0)</f>
        <v>2.8</v>
      </c>
      <c r="X9" s="200">
        <v>2.5</v>
      </c>
      <c r="Y9" s="201"/>
      <c r="Z9" s="140"/>
      <c r="AA9" s="141"/>
      <c r="AB9" s="195">
        <f t="shared" ca="1" si="0"/>
        <v>42.099999999999994</v>
      </c>
      <c r="AC9" s="131"/>
      <c r="AD9" s="131"/>
      <c r="AE9" s="131"/>
    </row>
    <row r="10" spans="1:31" ht="15.75" x14ac:dyDescent="0.25">
      <c r="A10" s="160">
        <f ca="1">RANK(AB10,AB$6:OFFSET(AB$6,0,0,COUNTA(B$6:B$24)))</f>
        <v>5</v>
      </c>
      <c r="B10" s="158" t="s">
        <v>44</v>
      </c>
      <c r="C10" s="151" t="s">
        <v>25</v>
      </c>
      <c r="D10" s="237">
        <v>1</v>
      </c>
      <c r="E10" s="238">
        <v>5</v>
      </c>
      <c r="F10" s="239">
        <v>6</v>
      </c>
      <c r="G10" s="235">
        <v>1</v>
      </c>
      <c r="H10" s="240">
        <v>1</v>
      </c>
      <c r="I10" s="238">
        <v>1</v>
      </c>
      <c r="J10" s="237">
        <v>1</v>
      </c>
      <c r="K10" s="238">
        <v>4</v>
      </c>
      <c r="L10" s="241">
        <v>4</v>
      </c>
      <c r="M10" s="285">
        <v>1</v>
      </c>
      <c r="N10" s="204">
        <f ca="1">OFFSET(Очки!$A$3,F10,D10+QUOTIENT(MAX($C$25-11,0), 2)*4)</f>
        <v>11.5</v>
      </c>
      <c r="O10" s="200">
        <f ca="1">IF(F10&lt;E10,OFFSET(IF(OR($C$25=11,$C$25=12),Очки!$B$17,Очки!$O$18),2+E10-F10,IF(D10=2,12,13-E10)),0)</f>
        <v>0</v>
      </c>
      <c r="P10" s="200"/>
      <c r="Q10" s="275"/>
      <c r="R10" s="204">
        <f ca="1">OFFSET(Очки!$A$3,I10,G10+QUOTIENT(MAX($C$25-11,0), 2)*4)</f>
        <v>16</v>
      </c>
      <c r="S10" s="200">
        <f ca="1">IF(I10&lt;H10,OFFSET(IF(OR($C$25=11,$C$25=12),Очки!$B$17,Очки!$O$18),2+H10-I10,IF(G10=2,12,13-H10)),0)</f>
        <v>0</v>
      </c>
      <c r="T10" s="200">
        <v>0.5</v>
      </c>
      <c r="U10" s="275"/>
      <c r="V10" s="204">
        <f ca="1">OFFSET(Очки!$A$3,L10,J10+QUOTIENT(MAX($C$25-11,0), 2)*4)</f>
        <v>13</v>
      </c>
      <c r="W10" s="200">
        <f ca="1">IF(L10&lt;K10,OFFSET(IF(OR($C$25=11,$C$25=12),Очки!$B$17,Очки!$O$18),2+K10-L10,IF(J10=2,12,13-K10)),0)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42</v>
      </c>
      <c r="AC10" s="131"/>
      <c r="AD10" s="131"/>
      <c r="AE10" s="131"/>
    </row>
    <row r="11" spans="1:31" ht="15.75" x14ac:dyDescent="0.25">
      <c r="A11" s="160">
        <f ca="1">RANK(AB11,AB$6:OFFSET(AB$6,0,0,COUNTA(B$6:B$24)))</f>
        <v>6</v>
      </c>
      <c r="B11" s="301" t="s">
        <v>55</v>
      </c>
      <c r="C11" s="151"/>
      <c r="D11" s="237">
        <v>2</v>
      </c>
      <c r="E11" s="238">
        <v>2</v>
      </c>
      <c r="F11" s="239">
        <v>2</v>
      </c>
      <c r="G11" s="235">
        <v>2</v>
      </c>
      <c r="H11" s="240">
        <v>2</v>
      </c>
      <c r="I11" s="238">
        <v>2</v>
      </c>
      <c r="J11" s="237">
        <v>1</v>
      </c>
      <c r="K11" s="238">
        <v>2</v>
      </c>
      <c r="L11" s="241">
        <v>3</v>
      </c>
      <c r="M11" s="285"/>
      <c r="N11" s="204">
        <f ca="1">OFFSET(Очки!$A$3,F11,D11+QUOTIENT(MAX($C$25-11,0), 2)*4)</f>
        <v>10.5</v>
      </c>
      <c r="O11" s="200">
        <f ca="1">IF(F11&lt;E11,OFFSET(IF(OR($C$25=11,$C$25=12),Очки!$B$17,Очки!$O$18),2+E11-F11,IF(D11=2,12,13-E11)),0)</f>
        <v>0</v>
      </c>
      <c r="P11" s="200"/>
      <c r="Q11" s="275"/>
      <c r="R11" s="204">
        <f ca="1">OFFSET(Очки!$A$3,I11,G11+QUOTIENT(MAX($C$25-11,0), 2)*4)</f>
        <v>10.5</v>
      </c>
      <c r="S11" s="200">
        <f ca="1">IF(I11&lt;H11,OFFSET(IF(OR($C$25=11,$C$25=12),Очки!$B$17,Очки!$O$18),2+H11-I11,IF(G11=2,12,13-H11)),0)</f>
        <v>0</v>
      </c>
      <c r="T11" s="200"/>
      <c r="U11" s="275"/>
      <c r="V11" s="204">
        <f ca="1">OFFSET(Очки!$A$3,L11,J11+QUOTIENT(MAX($C$25-11,0), 2)*4)</f>
        <v>14</v>
      </c>
      <c r="W11" s="200">
        <f ca="1">IF(L11&lt;K11,OFFSET(IF(OR($C$25=11,$C$25=12),Очки!$B$17,Очки!$O$18),2+K11-L11,IF(J11=2,12,13-K11)),0)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35</v>
      </c>
      <c r="AC11" s="131"/>
      <c r="AD11" s="131"/>
      <c r="AE11" s="131"/>
    </row>
    <row r="12" spans="1:31" ht="15" customHeight="1" x14ac:dyDescent="0.25">
      <c r="A12" s="160">
        <f ca="1">RANK(AB12,AB$6:OFFSET(AB$6,0,0,COUNTA(B$6:B$24)))</f>
        <v>7</v>
      </c>
      <c r="B12" s="156" t="s">
        <v>54</v>
      </c>
      <c r="C12" s="151" t="s">
        <v>25</v>
      </c>
      <c r="D12" s="237">
        <v>2</v>
      </c>
      <c r="E12" s="238">
        <v>1</v>
      </c>
      <c r="F12" s="239">
        <v>1</v>
      </c>
      <c r="G12" s="235">
        <v>1</v>
      </c>
      <c r="H12" s="240">
        <v>3</v>
      </c>
      <c r="I12" s="238">
        <v>6</v>
      </c>
      <c r="J12" s="234">
        <v>2</v>
      </c>
      <c r="K12" s="238">
        <v>1</v>
      </c>
      <c r="L12" s="241">
        <v>1</v>
      </c>
      <c r="M12" s="285"/>
      <c r="N12" s="204">
        <f ca="1">OFFSET(Очки!$A$3,F12,D12+QUOTIENT(MAX($C$25-11,0), 2)*4)</f>
        <v>11.5</v>
      </c>
      <c r="O12" s="200">
        <f ca="1">IF(F12&lt;E12,OFFSET(IF(OR($C$25=11,$C$25=12),Очки!$B$17,Очки!$O$18),2+E12-F12,IF(D12=2,12,13-E12)),0)</f>
        <v>0</v>
      </c>
      <c r="P12" s="200"/>
      <c r="Q12" s="275"/>
      <c r="R12" s="204">
        <f ca="1">OFFSET(Очки!$A$3,I12,G12+QUOTIENT(MAX($C$25-11,0), 2)*4)</f>
        <v>11.5</v>
      </c>
      <c r="S12" s="200">
        <f ca="1">IF(I12&lt;H12,OFFSET(IF(OR($C$25=11,$C$25=12),Очки!$B$17,Очки!$O$18),2+H12-I12,IF(G12=2,12,13-H12)),0)</f>
        <v>0</v>
      </c>
      <c r="T12" s="200"/>
      <c r="U12" s="275"/>
      <c r="V12" s="204">
        <f ca="1">OFFSET(Очки!$A$3,L12,J12+QUOTIENT(MAX($C$25-11,0), 2)*4)</f>
        <v>11.5</v>
      </c>
      <c r="W12" s="200">
        <f ca="1">IF(L12&lt;K12,OFFSET(IF(OR($C$25=11,$C$25=12),Очки!$B$17,Очки!$O$18),2+K12-L12,IF(J12=2,12,13-K12)),0)</f>
        <v>0</v>
      </c>
      <c r="X12" s="200"/>
      <c r="Y12" s="201"/>
      <c r="Z12" s="140"/>
      <c r="AA12" s="141"/>
      <c r="AB12" s="195">
        <f t="shared" ca="1" si="0"/>
        <v>34.5</v>
      </c>
      <c r="AD12" s="131"/>
    </row>
    <row r="13" spans="1:31" ht="15.75" x14ac:dyDescent="0.25">
      <c r="A13" s="160">
        <f ca="1">RANK(AB13,AB$6:OFFSET(AB$6,0,0,COUNTA(B$6:B$24)))</f>
        <v>8</v>
      </c>
      <c r="B13" s="289" t="s">
        <v>52</v>
      </c>
      <c r="C13" s="151">
        <v>5</v>
      </c>
      <c r="D13" s="237">
        <v>1</v>
      </c>
      <c r="E13" s="238">
        <v>6</v>
      </c>
      <c r="F13" s="239">
        <v>6</v>
      </c>
      <c r="G13" s="235">
        <v>1</v>
      </c>
      <c r="H13" s="240">
        <v>4</v>
      </c>
      <c r="I13" s="238">
        <v>4</v>
      </c>
      <c r="J13" s="234">
        <v>1</v>
      </c>
      <c r="K13" s="238">
        <v>8</v>
      </c>
      <c r="L13" s="241">
        <v>6</v>
      </c>
      <c r="M13" s="285">
        <v>1.5</v>
      </c>
      <c r="N13" s="204">
        <f ca="1">OFFSET(Очки!$A$3,F13,D13+QUOTIENT(MAX($C$25-11,0), 2)*4)</f>
        <v>11.5</v>
      </c>
      <c r="O13" s="200">
        <f ca="1">IF(F13&lt;E13,OFFSET(IF(OR($C$25=11,$C$25=12),Очки!$B$17,Очки!$O$18),2+E13-F13,IF(D13=2,12,13-E13)),0)</f>
        <v>0</v>
      </c>
      <c r="P13" s="200">
        <v>0.5</v>
      </c>
      <c r="Q13" s="275"/>
      <c r="R13" s="204">
        <f ca="1">OFFSET(Очки!$A$3,I13,G13+QUOTIENT(MAX($C$25-11,0), 2)*4)</f>
        <v>13</v>
      </c>
      <c r="S13" s="200">
        <f ca="1">IF(I13&lt;H13,OFFSET(IF(OR($C$25=11,$C$25=12),Очки!$B$17,Очки!$O$18),2+H13-I13,IF(G13=2,12,13-H13)),0)</f>
        <v>0</v>
      </c>
      <c r="T13" s="200">
        <v>2.5</v>
      </c>
      <c r="U13" s="275"/>
      <c r="V13" s="204">
        <f ca="1">OFFSET(Очки!$A$3,L13,J13+QUOTIENT(MAX($C$25-11,0), 2)*4)</f>
        <v>11.5</v>
      </c>
      <c r="W13" s="200">
        <f ca="1">IF(L13&lt;K13,OFFSET(IF(OR($C$25=11,$C$25=12),Очки!$B$17,Очки!$O$18),2+K13-L13,IF(J13=2,12,13-K13)),0)</f>
        <v>2.2999999999999998</v>
      </c>
      <c r="X13" s="200">
        <v>1.5</v>
      </c>
      <c r="Y13" s="201">
        <f>-5-5</f>
        <v>-10</v>
      </c>
      <c r="Z13" s="140"/>
      <c r="AA13" s="141"/>
      <c r="AB13" s="195">
        <f t="shared" ca="1" si="0"/>
        <v>34.299999999999997</v>
      </c>
      <c r="AD13" s="131"/>
    </row>
    <row r="14" spans="1:31" ht="15.75" x14ac:dyDescent="0.25">
      <c r="A14" s="160">
        <f ca="1">RANK(AB14,AB$6:OFFSET(AB$6,0,0,COUNTA(B$6:B$24)))</f>
        <v>9</v>
      </c>
      <c r="B14" s="157" t="s">
        <v>50</v>
      </c>
      <c r="C14" s="151" t="s">
        <v>25</v>
      </c>
      <c r="D14" s="237">
        <v>1</v>
      </c>
      <c r="E14" s="238">
        <v>7</v>
      </c>
      <c r="F14" s="239">
        <v>5</v>
      </c>
      <c r="G14" s="235">
        <v>1</v>
      </c>
      <c r="H14" s="240">
        <v>2</v>
      </c>
      <c r="I14" s="238">
        <v>2</v>
      </c>
      <c r="J14" s="237">
        <v>2</v>
      </c>
      <c r="K14" s="238">
        <v>2</v>
      </c>
      <c r="L14" s="241">
        <v>2</v>
      </c>
      <c r="M14" s="285">
        <v>2</v>
      </c>
      <c r="N14" s="204">
        <f ca="1">OFFSET(Очки!$A$3,F14,D14+QUOTIENT(MAX($C$25-11,0), 2)*4)</f>
        <v>12</v>
      </c>
      <c r="O14" s="200">
        <f ca="1">IF(F14&lt;E14,OFFSET(IF(OR($C$25=11,$C$25=12),Очки!$B$17,Очки!$O$18),2+E14-F14,IF(D14=2,12,13-E14)),0)</f>
        <v>2.1</v>
      </c>
      <c r="P14" s="200"/>
      <c r="Q14" s="275">
        <v>-9</v>
      </c>
      <c r="R14" s="204">
        <f ca="1">OFFSET(Очки!$A$3,I14,G14+QUOTIENT(MAX($C$25-11,0), 2)*4)</f>
        <v>15</v>
      </c>
      <c r="S14" s="200">
        <f ca="1">IF(I14&lt;H14,OFFSET(IF(OR($C$25=11,$C$25=12),Очки!$B$17,Очки!$O$18),2+H14-I14,IF(G14=2,12,13-H14)),0)</f>
        <v>0</v>
      </c>
      <c r="T14" s="200"/>
      <c r="U14" s="275"/>
      <c r="V14" s="204">
        <f ca="1">OFFSET(Очки!$A$3,L14,J14+QUOTIENT(MAX($C$25-11,0), 2)*4)</f>
        <v>10.5</v>
      </c>
      <c r="W14" s="200">
        <f ca="1">IF(L14&lt;K14,OFFSET(IF(OR($C$25=11,$C$25=12),Очки!$B$17,Очки!$O$18),2+K14-L14,IF(J14=2,12,13-K14)),0)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32.6</v>
      </c>
      <c r="AD14" s="131"/>
    </row>
    <row r="15" spans="1:31" ht="15.75" x14ac:dyDescent="0.25">
      <c r="A15" s="160">
        <f ca="1">RANK(AB15,AB$6:OFFSET(AB$6,0,0,COUNTA(B$6:B$24)))</f>
        <v>10</v>
      </c>
      <c r="B15" s="287" t="s">
        <v>56</v>
      </c>
      <c r="C15" s="151" t="s">
        <v>25</v>
      </c>
      <c r="D15" s="237">
        <v>2</v>
      </c>
      <c r="E15" s="238">
        <v>7</v>
      </c>
      <c r="F15" s="239">
        <v>7</v>
      </c>
      <c r="G15" s="235">
        <v>2</v>
      </c>
      <c r="H15" s="240">
        <v>5</v>
      </c>
      <c r="I15" s="238">
        <v>7</v>
      </c>
      <c r="J15" s="234">
        <v>1</v>
      </c>
      <c r="K15" s="238">
        <v>1</v>
      </c>
      <c r="L15" s="241">
        <v>1</v>
      </c>
      <c r="M15" s="285"/>
      <c r="N15" s="204">
        <f ca="1">OFFSET(Очки!$A$3,F15,D15+QUOTIENT(MAX($C$25-11,0), 2)*4)</f>
        <v>6.5</v>
      </c>
      <c r="O15" s="200">
        <f ca="1">IF(F15&lt;E15,OFFSET(IF(OR($C$25=11,$C$25=12),Очки!$B$17,Очки!$O$18),2+E15-F15,IF(D15=2,12,13-E15)),0)</f>
        <v>0</v>
      </c>
      <c r="P15" s="200"/>
      <c r="Q15" s="275"/>
      <c r="R15" s="204">
        <f ca="1">OFFSET(Очки!$A$3,I15,G15+QUOTIENT(MAX($C$25-11,0), 2)*4)</f>
        <v>6.5</v>
      </c>
      <c r="S15" s="200">
        <f ca="1">IF(I15&lt;H15,OFFSET(IF(OR($C$25=11,$C$25=12),Очки!$B$17,Очки!$O$18),2+H15-I15,IF(G15=2,12,13-H15)),0)</f>
        <v>0</v>
      </c>
      <c r="T15" s="200"/>
      <c r="U15" s="275"/>
      <c r="V15" s="204">
        <f ca="1">OFFSET(Очки!$A$3,L15,J15+QUOTIENT(MAX($C$25-11,0), 2)*4)</f>
        <v>16</v>
      </c>
      <c r="W15" s="200">
        <f ca="1">IF(L15&lt;K15,OFFSET(IF(OR($C$25=11,$C$25=12),Очки!$B$17,Очки!$O$18),2+K15-L15,IF(J15=2,12,13-K15)),0)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29</v>
      </c>
      <c r="AD15" s="131"/>
    </row>
    <row r="16" spans="1:31" ht="15.75" x14ac:dyDescent="0.25">
      <c r="A16" s="160">
        <f ca="1">RANK(AB16,AB$6:OFFSET(AB$6,0,0,COUNTA(B$6:B$24)))</f>
        <v>11</v>
      </c>
      <c r="B16" s="157" t="s">
        <v>48</v>
      </c>
      <c r="C16" s="151" t="s">
        <v>25</v>
      </c>
      <c r="D16" s="237">
        <v>2</v>
      </c>
      <c r="E16" s="238">
        <v>4</v>
      </c>
      <c r="F16" s="239">
        <v>4</v>
      </c>
      <c r="G16" s="235">
        <v>2</v>
      </c>
      <c r="H16" s="240">
        <v>1</v>
      </c>
      <c r="I16" s="238">
        <v>1</v>
      </c>
      <c r="J16" s="237">
        <v>2</v>
      </c>
      <c r="K16" s="238">
        <v>6</v>
      </c>
      <c r="L16" s="241">
        <v>5</v>
      </c>
      <c r="M16" s="285"/>
      <c r="N16" s="204">
        <f ca="1">OFFSET(Очки!$A$3,F16,D16+QUOTIENT(MAX($C$25-11,0), 2)*4)</f>
        <v>8.5</v>
      </c>
      <c r="O16" s="200">
        <f ca="1">IF(F16&lt;E16,OFFSET(IF(OR($C$25=11,$C$25=12),Очки!$B$17,Очки!$O$18),2+E16-F16,IF(D16=2,12,13-E16)),0)</f>
        <v>0</v>
      </c>
      <c r="P16" s="200"/>
      <c r="Q16" s="275"/>
      <c r="R16" s="204">
        <f ca="1">OFFSET(Очки!$A$3,I16,G16+QUOTIENT(MAX($C$25-11,0), 2)*4)</f>
        <v>11.5</v>
      </c>
      <c r="S16" s="200">
        <f ca="1">IF(I16&lt;H16,OFFSET(IF(OR($C$25=11,$C$25=12),Очки!$B$17,Очки!$O$18),2+H16-I16,IF(G16=2,12,13-H16)),0)</f>
        <v>0</v>
      </c>
      <c r="T16" s="200"/>
      <c r="U16" s="275"/>
      <c r="V16" s="204">
        <f ca="1">OFFSET(Очки!$A$3,L16,J16+QUOTIENT(MAX($C$25-11,0), 2)*4)</f>
        <v>7.5</v>
      </c>
      <c r="W16" s="200">
        <f ca="1">IF(L16&lt;K16,OFFSET(IF(OR($C$25=11,$C$25=12),Очки!$B$17,Очки!$O$18),2+K16-L16,IF(J16=2,12,13-K16)),0)</f>
        <v>0.7</v>
      </c>
      <c r="X16" s="200"/>
      <c r="Y16" s="201"/>
      <c r="Z16" s="140"/>
      <c r="AA16" s="141"/>
      <c r="AB16" s="195">
        <f t="shared" ca="1" si="0"/>
        <v>28.2</v>
      </c>
      <c r="AD16" s="131"/>
    </row>
    <row r="17" spans="1:30" ht="15.75" x14ac:dyDescent="0.25">
      <c r="A17" s="160">
        <f ca="1">RANK(AB17,AB$6:OFFSET(AB$6,0,0,COUNTA(B$6:B$24)))</f>
        <v>12</v>
      </c>
      <c r="B17" s="156" t="s">
        <v>46</v>
      </c>
      <c r="C17" s="231" t="s">
        <v>25</v>
      </c>
      <c r="D17" s="237">
        <v>2</v>
      </c>
      <c r="E17" s="238">
        <v>5</v>
      </c>
      <c r="F17" s="239">
        <v>5</v>
      </c>
      <c r="G17" s="235">
        <v>2</v>
      </c>
      <c r="H17" s="240">
        <v>7</v>
      </c>
      <c r="I17" s="238">
        <v>6</v>
      </c>
      <c r="J17" s="234">
        <v>1</v>
      </c>
      <c r="K17" s="238">
        <v>6</v>
      </c>
      <c r="L17" s="241">
        <v>7</v>
      </c>
      <c r="M17" s="285"/>
      <c r="N17" s="204">
        <f ca="1">OFFSET(Очки!$A$3,F17,D17+QUOTIENT(MAX($C$25-11,0), 2)*4)</f>
        <v>7.5</v>
      </c>
      <c r="O17" s="200">
        <f ca="1">IF(F17&lt;E17,OFFSET(IF(OR($C$25=11,$C$25=12),Очки!$B$17,Очки!$O$18),2+E17-F17,IF(D17=2,12,13-E17)),0)</f>
        <v>0</v>
      </c>
      <c r="P17" s="200"/>
      <c r="Q17" s="275"/>
      <c r="R17" s="204">
        <f ca="1">OFFSET(Очки!$A$3,I17,G17+QUOTIENT(MAX($C$25-11,0), 2)*4)</f>
        <v>7</v>
      </c>
      <c r="S17" s="200">
        <f ca="1">IF(I17&lt;H17,OFFSET(IF(OR($C$25=11,$C$25=12),Очки!$B$17,Очки!$O$18),2+H17-I17,IF(G17=2,12,13-H17)),0)</f>
        <v>0.7</v>
      </c>
      <c r="T17" s="200">
        <v>1.5</v>
      </c>
      <c r="U17" s="275"/>
      <c r="V17" s="204">
        <f ca="1">OFFSET(Очки!$A$3,L17,J17+QUOTIENT(MAX($C$25-11,0), 2)*4)</f>
        <v>11</v>
      </c>
      <c r="W17" s="200">
        <f ca="1">IF(L17&lt;K17,OFFSET(IF(OR($C$25=11,$C$25=12),Очки!$B$17,Очки!$O$18),2+K17-L17,IF(J17=2,12,13-K17)),0)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27.7</v>
      </c>
      <c r="AD17" s="131"/>
    </row>
    <row r="18" spans="1:30" ht="15.75" x14ac:dyDescent="0.25">
      <c r="A18" s="160">
        <f ca="1">RANK(AB18,AB$6:OFFSET(AB$6,0,0,COUNTA(B$6:B$24)))</f>
        <v>13</v>
      </c>
      <c r="B18" s="158" t="s">
        <v>57</v>
      </c>
      <c r="C18" s="231" t="s">
        <v>25</v>
      </c>
      <c r="D18" s="237">
        <v>2</v>
      </c>
      <c r="E18" s="238">
        <v>3</v>
      </c>
      <c r="F18" s="239">
        <v>3</v>
      </c>
      <c r="G18" s="235">
        <v>2</v>
      </c>
      <c r="H18" s="240">
        <v>4</v>
      </c>
      <c r="I18" s="238">
        <v>5</v>
      </c>
      <c r="J18" s="237">
        <v>2</v>
      </c>
      <c r="K18" s="238">
        <v>5</v>
      </c>
      <c r="L18" s="241">
        <v>4</v>
      </c>
      <c r="M18" s="285"/>
      <c r="N18" s="204">
        <f ca="1">OFFSET(Очки!$A$3,F18,D18+QUOTIENT(MAX($C$25-11,0), 2)*4)</f>
        <v>9.5</v>
      </c>
      <c r="O18" s="200">
        <f ca="1">IF(F18&lt;E18,OFFSET(IF(OR($C$25=11,$C$25=12),Очки!$B$17,Очки!$O$18),2+E18-F18,IF(D18=2,12,13-E18)),0)</f>
        <v>0</v>
      </c>
      <c r="P18" s="200"/>
      <c r="Q18" s="275"/>
      <c r="R18" s="204">
        <f ca="1">OFFSET(Очки!$A$3,I18,G18+QUOTIENT(MAX($C$25-11,0), 2)*4)</f>
        <v>7.5</v>
      </c>
      <c r="S18" s="200">
        <f ca="1">IF(I18&lt;H18,OFFSET(IF(OR($C$25=11,$C$25=12),Очки!$B$17,Очки!$O$18),2+H18-I18,IF(G18=2,12,13-H18)),0)</f>
        <v>0</v>
      </c>
      <c r="T18" s="200"/>
      <c r="U18" s="275"/>
      <c r="V18" s="204">
        <f ca="1">OFFSET(Очки!$A$3,L18,J18+QUOTIENT(MAX($C$25-11,0), 2)*4)</f>
        <v>8.5</v>
      </c>
      <c r="W18" s="200">
        <f ca="1">IF(L18&lt;K18,OFFSET(IF(OR($C$25=11,$C$25=12),Очки!$B$17,Очки!$O$18),2+K18-L18,IF(J18=2,12,13-K18)),0)</f>
        <v>0.7</v>
      </c>
      <c r="X18" s="200">
        <v>1</v>
      </c>
      <c r="Y18" s="201"/>
      <c r="Z18" s="140"/>
      <c r="AA18" s="141"/>
      <c r="AB18" s="195">
        <f t="shared" ca="1" si="0"/>
        <v>27.2</v>
      </c>
      <c r="AD18" s="131"/>
    </row>
    <row r="19" spans="1:30" ht="15.95" customHeight="1" x14ac:dyDescent="0.25">
      <c r="A19" s="160">
        <f ca="1">RANK(AB19,AB$6:OFFSET(AB$6,0,0,COUNTA(B$6:B$24)))</f>
        <v>14</v>
      </c>
      <c r="B19" s="300" t="s">
        <v>53</v>
      </c>
      <c r="C19" s="231">
        <v>10</v>
      </c>
      <c r="D19" s="237">
        <v>1</v>
      </c>
      <c r="E19" s="238">
        <v>3</v>
      </c>
      <c r="F19" s="239">
        <v>8</v>
      </c>
      <c r="G19" s="235">
        <v>2</v>
      </c>
      <c r="H19" s="240">
        <v>3</v>
      </c>
      <c r="I19" s="238">
        <v>3</v>
      </c>
      <c r="J19" s="237">
        <v>2</v>
      </c>
      <c r="K19" s="238">
        <v>4</v>
      </c>
      <c r="L19" s="241">
        <v>7</v>
      </c>
      <c r="M19" s="285"/>
      <c r="N19" s="204">
        <f ca="1">OFFSET(Очки!$A$3,F19,D19+QUOTIENT(MAX($C$25-11,0), 2)*4)</f>
        <v>10.5</v>
      </c>
      <c r="O19" s="200">
        <f ca="1">IF(F19&lt;E19,OFFSET(IF(OR($C$25=11,$C$25=12),Очки!$B$17,Очки!$O$18),2+E19-F19,IF(D19=2,12,13-E19)),0)</f>
        <v>0</v>
      </c>
      <c r="P19" s="200"/>
      <c r="Q19" s="275"/>
      <c r="R19" s="204">
        <f ca="1">OFFSET(Очки!$A$3,I19,G19+QUOTIENT(MAX($C$25-11,0), 2)*4)</f>
        <v>9.5</v>
      </c>
      <c r="S19" s="200">
        <f ca="1">IF(I19&lt;H19,OFFSET(IF(OR($C$25=11,$C$25=12),Очки!$B$17,Очки!$O$18),2+H19-I19,IF(G19=2,12,13-H19)),0)</f>
        <v>0</v>
      </c>
      <c r="T19" s="200"/>
      <c r="U19" s="275"/>
      <c r="V19" s="204">
        <f ca="1">OFFSET(Очки!$A$3,L19,J19+QUOTIENT(MAX($C$25-11,0), 2)*4)</f>
        <v>6.5</v>
      </c>
      <c r="W19" s="200">
        <f ca="1">IF(L19&lt;K19,OFFSET(IF(OR($C$25=11,$C$25=12),Очки!$B$17,Очки!$O$18),2+K19-L19,IF(J19=2,12,13-K19)),0)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26.5</v>
      </c>
      <c r="AD19" s="131"/>
    </row>
    <row r="20" spans="1:30" ht="15.95" customHeight="1" x14ac:dyDescent="0.25">
      <c r="A20" s="160">
        <f ca="1">RANK(AB20,AB$6:OFFSET(AB$6,0,0,COUNTA(B$6:B$24)))</f>
        <v>15</v>
      </c>
      <c r="B20" s="157" t="s">
        <v>45</v>
      </c>
      <c r="C20" s="231" t="s">
        <v>25</v>
      </c>
      <c r="D20" s="237">
        <v>2</v>
      </c>
      <c r="E20" s="238">
        <v>6</v>
      </c>
      <c r="F20" s="239">
        <v>5</v>
      </c>
      <c r="G20" s="235">
        <v>2</v>
      </c>
      <c r="H20" s="240">
        <v>6</v>
      </c>
      <c r="I20" s="238">
        <v>4</v>
      </c>
      <c r="J20" s="234">
        <v>2</v>
      </c>
      <c r="K20" s="238">
        <v>3</v>
      </c>
      <c r="L20" s="241">
        <v>6</v>
      </c>
      <c r="M20" s="285"/>
      <c r="N20" s="204">
        <f ca="1">OFFSET(Очки!$A$3,F20,D20+QUOTIENT(MAX($C$25-11,0), 2)*4)</f>
        <v>7.5</v>
      </c>
      <c r="O20" s="200">
        <f ca="1">IF(F20&lt;E20,OFFSET(IF(OR($C$25=11,$C$25=12),Очки!$B$17,Очки!$O$18),2+E20-F20,IF(D20=2,12,13-E20)),0)</f>
        <v>0.7</v>
      </c>
      <c r="P20" s="200"/>
      <c r="Q20" s="275">
        <v>-8</v>
      </c>
      <c r="R20" s="204">
        <f ca="1">OFFSET(Очки!$A$3,I20,G20+QUOTIENT(MAX($C$25-11,0), 2)*4)</f>
        <v>8.5</v>
      </c>
      <c r="S20" s="200">
        <f ca="1">IF(I20&lt;H20,OFFSET(IF(OR($C$25=11,$C$25=12),Очки!$B$17,Очки!$O$18),2+H20-I20,IF(G20=2,12,13-H20)),0)</f>
        <v>1.4</v>
      </c>
      <c r="T20" s="200"/>
      <c r="U20" s="275"/>
      <c r="V20" s="204">
        <f ca="1">OFFSET(Очки!$A$3,L20,J20+QUOTIENT(MAX($C$25-11,0), 2)*4)</f>
        <v>7</v>
      </c>
      <c r="W20" s="200">
        <f ca="1">IF(L20&lt;K20,OFFSET(IF(OR($C$25=11,$C$25=12),Очки!$B$17,Очки!$O$18),2+K20-L20,IF(J20=2,12,13-K20)),0)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17.100000000000001</v>
      </c>
      <c r="AD20" s="131"/>
    </row>
    <row r="21" spans="1:30" ht="15.95" hidden="1" customHeight="1" x14ac:dyDescent="0.25">
      <c r="A21" s="160" t="e">
        <f ca="1">RANK(AB21,AB$6:OFFSET(AB$6,0,0,COUNTA(B$6:B$24)))</f>
        <v>#N/A</v>
      </c>
      <c r="B21" s="161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OFFSET(Очки!$A$3,F21,D21+QUOTIENT(MAX($C$25-11,0), 2)*4)</f>
        <v>Место</v>
      </c>
      <c r="O21" s="200">
        <f ca="1">IF(F21&lt;E21,OFFSET(IF(OR($C$25=11,$C$25=12),Очки!$B$17,Очки!$O$18),2+E21-F21,IF(D21=2,12,13-E21)),0)</f>
        <v>0</v>
      </c>
      <c r="P21" s="200"/>
      <c r="Q21" s="275"/>
      <c r="R21" s="204" t="str">
        <f ca="1">OFFSET(Очки!$A$3,I21,G21+QUOTIENT(MAX($C$25-11,0), 2)*4)</f>
        <v>Место</v>
      </c>
      <c r="S21" s="200">
        <f ca="1">IF(I21&lt;H21,OFFSET(IF(OR($C$25=11,$C$25=12),Очки!$B$17,Очки!$O$18),2+H21-I21,IF(G21=2,12,13-H21)),0)</f>
        <v>0</v>
      </c>
      <c r="T21" s="200"/>
      <c r="U21" s="275"/>
      <c r="V21" s="204" t="str">
        <f ca="1">OFFSET(Очки!$A$3,L21,J21+QUOTIENT(MAX($C$25-11,0), 2)*4)</f>
        <v>Место</v>
      </c>
      <c r="W21" s="200">
        <f ca="1">IF(L21&lt;K21,OFFSET(IF(OR($C$25=11,$C$25=12),Очки!$B$17,Очки!$O$18),2+K21-L21,IF(J21=2,12,13-K21)),0)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95" hidden="1" customHeight="1" x14ac:dyDescent="0.25">
      <c r="A22" s="160" t="e">
        <f ca="1">RANK(AB22,AB$6:OFFSET(AB$6,0,0,COUNTA(B$6:B$24)))</f>
        <v>#N/A</v>
      </c>
      <c r="B22" s="163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OFFSET(Очки!$A$3,F22,D22+QUOTIENT(MAX($C$25-11,0), 2)*4)</f>
        <v>Место</v>
      </c>
      <c r="O22" s="200">
        <f ca="1">IF(F22&lt;E22,OFFSET(IF(OR($C$25=11,$C$25=12),Очки!$B$17,Очки!$O$18),2+E22-F22,IF(D22=2,12,13-E22)),0)</f>
        <v>0</v>
      </c>
      <c r="P22" s="200"/>
      <c r="Q22" s="275"/>
      <c r="R22" s="204" t="str">
        <f ca="1">OFFSET(Очки!$A$3,I22,G22+QUOTIENT(MAX($C$25-11,0), 2)*4)</f>
        <v>Место</v>
      </c>
      <c r="S22" s="200">
        <f ca="1">IF(I22&lt;H22,OFFSET(IF(OR($C$25=11,$C$25=12),Очки!$B$17,Очки!$O$18),2+H22-I22,IF(G22=2,12,13-H22)),0)</f>
        <v>0</v>
      </c>
      <c r="T22" s="200"/>
      <c r="U22" s="275"/>
      <c r="V22" s="204" t="str">
        <f ca="1">OFFSET(Очки!$A$3,L22,J22+QUOTIENT(MAX($C$25-11,0), 2)*4)</f>
        <v>Место</v>
      </c>
      <c r="W22" s="200">
        <f ca="1">IF(L22&lt;K22,OFFSET(IF(OR($C$25=11,$C$25=12),Очки!$B$17,Очки!$O$18),2+K22-L22,IF(J22=2,12,13-K22)),0)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RANK(AB23,AB$6:OFFSET(AB$6,0,0,COUNTA(B$6:B$24)))</f>
        <v>#N/A</v>
      </c>
      <c r="B23" s="162"/>
      <c r="C23" s="232"/>
      <c r="D23" s="242"/>
      <c r="E23" s="243"/>
      <c r="F23" s="244"/>
      <c r="G23" s="235"/>
      <c r="H23" s="245"/>
      <c r="I23" s="243"/>
      <c r="J23" s="234"/>
      <c r="K23" s="243"/>
      <c r="L23" s="246"/>
      <c r="M23" s="285"/>
      <c r="N23" s="204" t="str">
        <f ca="1">OFFSET(Очки!$A$3,F23,D23+QUOTIENT(MAX($C$25-11,0), 2)*4)</f>
        <v>Место</v>
      </c>
      <c r="O23" s="200">
        <f ca="1">IF(F23&lt;E23,OFFSET(IF(OR($C$25=11,$C$25=12),Очки!$B$17,Очки!$O$18),2+E23-F23,IF(D23=2,12,13-E23)),0)</f>
        <v>0</v>
      </c>
      <c r="P23" s="200"/>
      <c r="Q23" s="275"/>
      <c r="R23" s="204" t="str">
        <f ca="1">OFFSET(Очки!$A$3,I23,G23+QUOTIENT(MAX($C$25-11,0), 2)*4)</f>
        <v>Место</v>
      </c>
      <c r="S23" s="200">
        <f ca="1">IF(I23&lt;H23,OFFSET(IF(OR($C$25=11,$C$25=12),Очки!$B$17,Очки!$O$18),2+H23-I23,IF(G23=2,12,13-H23)),0)</f>
        <v>0</v>
      </c>
      <c r="T23" s="200"/>
      <c r="U23" s="275"/>
      <c r="V23" s="204" t="str">
        <f ca="1">OFFSET(Очки!$A$3,L23,J23+QUOTIENT(MAX($C$25-11,0), 2)*4)</f>
        <v>Место</v>
      </c>
      <c r="W23" s="200">
        <f ca="1">IF(L23&lt;K23,OFFSET(IF(OR($C$25=11,$C$25=12),Очки!$B$17,Очки!$O$18),2+K23-L23,IF(J23=2,12,13-K23)),0)</f>
        <v>0</v>
      </c>
      <c r="X23" s="200"/>
      <c r="Y23" s="201"/>
      <c r="Z23" s="142"/>
      <c r="AA23" s="143"/>
      <c r="AB23" s="196">
        <f t="shared" ca="1" si="0"/>
        <v>0</v>
      </c>
      <c r="AD23" s="131"/>
    </row>
    <row r="24" spans="1:30" ht="15.95" hidden="1" customHeight="1" thickBot="1" x14ac:dyDescent="0.3">
      <c r="A24" s="164" t="e">
        <f ca="1">RANK(AB24,AB$6:OFFSET(AB$6,0,0,COUNTA(B$6:B$24)))</f>
        <v>#N/A</v>
      </c>
      <c r="B24" s="165"/>
      <c r="C24" s="233"/>
      <c r="D24" s="205"/>
      <c r="E24" s="147"/>
      <c r="F24" s="203"/>
      <c r="G24" s="146"/>
      <c r="H24" s="202"/>
      <c r="I24" s="147"/>
      <c r="J24" s="205"/>
      <c r="K24" s="147"/>
      <c r="L24" s="166"/>
      <c r="M24" s="286"/>
      <c r="N24" s="205" t="str">
        <f ca="1">OFFSET(Очки!$A$3,F24,D24+QUOTIENT(MAX($C$25-11,0), 2)*4)</f>
        <v>Место</v>
      </c>
      <c r="O24" s="202">
        <f ca="1">IF(F24&lt;E24,OFFSET(IF(OR($C$25=11,$C$25=12),Очки!$B$17,Очки!$O$18),2+E24-F24,IF(D24=2,12,13-E24)),0)</f>
        <v>0</v>
      </c>
      <c r="P24" s="202"/>
      <c r="Q24" s="166"/>
      <c r="R24" s="205" t="str">
        <f ca="1">OFFSET(Очки!$A$3,I24,G24+QUOTIENT(MAX($C$25-11,0), 2)*4)</f>
        <v>Место</v>
      </c>
      <c r="S24" s="202">
        <f ca="1">IF(I24&lt;H24,OFFSET(IF(OR($C$25=11,$C$25=12),Очки!$B$17,Очки!$O$18),2+H24-I24,IF(G24=2,12,13-H24)),0)</f>
        <v>0</v>
      </c>
      <c r="T24" s="202"/>
      <c r="U24" s="166"/>
      <c r="V24" s="205" t="str">
        <f ca="1">OFFSET(Очки!$A$3,L24,J24+QUOTIENT(MAX($C$25-11,0), 2)*4)</f>
        <v>Место</v>
      </c>
      <c r="W24" s="202">
        <f ca="1">IF(L24&lt;K24,OFFSET(IF(OR($C$25=11,$C$25=12),Очки!$B$17,Очки!$O$18),2+K24-L24,IF(J24=2,12,13-K24)),0)</f>
        <v>0</v>
      </c>
      <c r="X24" s="202"/>
      <c r="Y24" s="203"/>
      <c r="Z24" s="140"/>
      <c r="AA24" s="141"/>
      <c r="AB24" s="197">
        <f t="shared" ca="1" si="0"/>
        <v>0</v>
      </c>
      <c r="AD24" s="131"/>
    </row>
    <row r="25" spans="1:30" ht="15.95" customHeight="1" x14ac:dyDescent="0.2">
      <c r="B25" s="131" t="s">
        <v>43</v>
      </c>
      <c r="C25" s="131">
        <f>COUNTA(B6:B24)</f>
        <v>15</v>
      </c>
    </row>
    <row r="26" spans="1:30" ht="15.95" customHeight="1" x14ac:dyDescent="0.2"/>
    <row r="27" spans="1:30" ht="15.95" customHeight="1" x14ac:dyDescent="0.25"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</row>
    <row r="28" spans="1:30" ht="15.95" customHeight="1" x14ac:dyDescent="0.25"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</row>
    <row r="29" spans="1:30" ht="15.95" customHeight="1" x14ac:dyDescent="0.25"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</row>
    <row r="30" spans="1:30" ht="15.95" customHeight="1" x14ac:dyDescent="0.25"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</row>
    <row r="31" spans="1:30" ht="15.75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75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75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75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4">
    <cfRule type="expression" dxfId="20" priority="3">
      <formula>AND(E6&gt;F6,O6=0)</formula>
    </cfRule>
  </conditionalFormatting>
  <conditionalFormatting sqref="S6:S24">
    <cfRule type="expression" dxfId="19" priority="2">
      <formula>AND(H6&gt;I6,S6=0)</formula>
    </cfRule>
  </conditionalFormatting>
  <conditionalFormatting sqref="W6:W24">
    <cfRule type="expression" dxfId="18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3"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3" t="s">
        <v>58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</row>
    <row r="2" spans="1:31" ht="13.5" customHeight="1" thickBot="1" x14ac:dyDescent="0.25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131"/>
      <c r="AD2" s="131"/>
      <c r="AE2" s="131"/>
    </row>
    <row r="3" spans="1:31" s="135" customFormat="1" ht="16.5" thickBot="1" x14ac:dyDescent="0.3">
      <c r="A3" s="385" t="s">
        <v>21</v>
      </c>
      <c r="B3" s="408" t="s">
        <v>22</v>
      </c>
      <c r="C3" s="132"/>
      <c r="D3" s="411">
        <v>1</v>
      </c>
      <c r="E3" s="412"/>
      <c r="F3" s="388"/>
      <c r="G3" s="411">
        <v>2</v>
      </c>
      <c r="H3" s="412"/>
      <c r="I3" s="388"/>
      <c r="J3" s="413">
        <v>3</v>
      </c>
      <c r="K3" s="414"/>
      <c r="L3" s="415"/>
      <c r="M3" s="397" t="s">
        <v>2</v>
      </c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9"/>
      <c r="AA3" s="133">
        <f>SUM(M3:Z3)</f>
        <v>0</v>
      </c>
      <c r="AB3" s="400" t="s">
        <v>23</v>
      </c>
      <c r="AC3" s="134"/>
      <c r="AD3" s="134"/>
      <c r="AE3" s="134"/>
    </row>
    <row r="4" spans="1:31" s="135" customFormat="1" ht="16.5" customHeight="1" thickBot="1" x14ac:dyDescent="0.3">
      <c r="A4" s="386"/>
      <c r="B4" s="409"/>
      <c r="C4" s="408" t="s">
        <v>24</v>
      </c>
      <c r="D4" s="376" t="s">
        <v>30</v>
      </c>
      <c r="E4" s="378" t="s">
        <v>32</v>
      </c>
      <c r="F4" s="380" t="s">
        <v>33</v>
      </c>
      <c r="G4" s="376" t="s">
        <v>30</v>
      </c>
      <c r="H4" s="378" t="s">
        <v>32</v>
      </c>
      <c r="I4" s="380" t="s">
        <v>33</v>
      </c>
      <c r="J4" s="376" t="s">
        <v>30</v>
      </c>
      <c r="K4" s="378" t="s">
        <v>32</v>
      </c>
      <c r="L4" s="380" t="s">
        <v>33</v>
      </c>
      <c r="M4" s="381" t="s">
        <v>31</v>
      </c>
      <c r="N4" s="397">
        <v>1</v>
      </c>
      <c r="O4" s="398"/>
      <c r="P4" s="398"/>
      <c r="Q4" s="399"/>
      <c r="R4" s="397">
        <v>2</v>
      </c>
      <c r="S4" s="398"/>
      <c r="T4" s="398"/>
      <c r="U4" s="399"/>
      <c r="V4" s="397">
        <v>3</v>
      </c>
      <c r="W4" s="398"/>
      <c r="X4" s="398"/>
      <c r="Y4" s="398"/>
      <c r="Z4" s="148"/>
      <c r="AA4" s="133"/>
      <c r="AB4" s="401"/>
      <c r="AC4" s="134"/>
      <c r="AD4" s="134"/>
      <c r="AE4" s="134"/>
    </row>
    <row r="5" spans="1:31" s="137" customFormat="1" ht="33" customHeight="1" thickBot="1" x14ac:dyDescent="0.3">
      <c r="A5" s="387"/>
      <c r="B5" s="410"/>
      <c r="C5" s="410"/>
      <c r="D5" s="404"/>
      <c r="E5" s="405"/>
      <c r="F5" s="406"/>
      <c r="G5" s="404"/>
      <c r="H5" s="405"/>
      <c r="I5" s="406"/>
      <c r="J5" s="404"/>
      <c r="K5" s="405"/>
      <c r="L5" s="406"/>
      <c r="M5" s="407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16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08" t="s">
        <v>52</v>
      </c>
      <c r="C6" s="150"/>
      <c r="D6" s="269">
        <v>1</v>
      </c>
      <c r="E6" s="270">
        <v>10</v>
      </c>
      <c r="F6" s="271">
        <v>11</v>
      </c>
      <c r="G6" s="272">
        <v>1</v>
      </c>
      <c r="H6" s="236">
        <v>10</v>
      </c>
      <c r="I6" s="270">
        <v>2</v>
      </c>
      <c r="J6" s="269">
        <v>1</v>
      </c>
      <c r="K6" s="270">
        <v>9</v>
      </c>
      <c r="L6" s="273">
        <v>3</v>
      </c>
      <c r="M6" s="284">
        <v>2</v>
      </c>
      <c r="N6" s="230">
        <f ca="1">OFFSET(Очки!$A$3,F6,D6+QUOTIENT(MAX($C$29-11,0), 2)*4)</f>
        <v>9</v>
      </c>
      <c r="O6" s="198">
        <f ca="1">IF(F6&lt;E6,OFFSET(IF(OR($C$29=11,$C$29=12),Очки!$B$17,Очки!$O$18),2+E6-F6,IF(D6=2,12,13-E6)),0)</f>
        <v>0</v>
      </c>
      <c r="P6" s="198">
        <v>2.5</v>
      </c>
      <c r="Q6" s="274">
        <v>-1</v>
      </c>
      <c r="R6" s="230">
        <f ca="1">OFFSET(Очки!$A$3,I6,G6+QUOTIENT(MAX($C$29-11,0), 2)*4)</f>
        <v>15</v>
      </c>
      <c r="S6" s="198">
        <f ca="1">IF(I6&lt;H6,OFFSET(IF(OR($C$29=11,$C$29=12),Очки!$B$17,Очки!$O$18),2+H6-I6,IF(G6=2,12,13-H6)),0)</f>
        <v>8.2000000000000011</v>
      </c>
      <c r="T6" s="198">
        <v>2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6.2</v>
      </c>
      <c r="X6" s="198">
        <v>1.5</v>
      </c>
      <c r="Y6" s="199"/>
      <c r="Z6" s="138"/>
      <c r="AA6" s="139"/>
      <c r="AB6" s="194">
        <f t="shared" ref="AB6:AB26" ca="1" si="0">SUM(M6:Y6)</f>
        <v>59.400000000000006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7" t="s">
        <v>51</v>
      </c>
      <c r="C7" s="151"/>
      <c r="D7" s="237">
        <v>1</v>
      </c>
      <c r="E7" s="238">
        <v>1</v>
      </c>
      <c r="F7" s="239">
        <v>1</v>
      </c>
      <c r="G7" s="235">
        <v>1</v>
      </c>
      <c r="H7" s="240">
        <v>8</v>
      </c>
      <c r="I7" s="238">
        <v>7</v>
      </c>
      <c r="J7" s="237">
        <v>1</v>
      </c>
      <c r="K7" s="238">
        <v>3</v>
      </c>
      <c r="L7" s="241">
        <v>1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0</v>
      </c>
      <c r="P7" s="200">
        <v>1.5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1.2</v>
      </c>
      <c r="T7" s="200"/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1.4</v>
      </c>
      <c r="X7" s="200">
        <v>0.5</v>
      </c>
      <c r="Y7" s="201"/>
      <c r="Z7" s="140"/>
      <c r="AA7" s="141"/>
      <c r="AB7" s="195">
        <f t="shared" ca="1" si="0"/>
        <v>47.6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7" t="s">
        <v>65</v>
      </c>
      <c r="C8" s="151"/>
      <c r="D8" s="237">
        <v>1</v>
      </c>
      <c r="E8" s="238">
        <v>9</v>
      </c>
      <c r="F8" s="239">
        <v>7</v>
      </c>
      <c r="G8" s="235">
        <v>1</v>
      </c>
      <c r="H8" s="240">
        <v>7</v>
      </c>
      <c r="I8" s="238">
        <v>5</v>
      </c>
      <c r="J8" s="237">
        <v>1</v>
      </c>
      <c r="K8" s="238">
        <v>8</v>
      </c>
      <c r="L8" s="241">
        <v>5</v>
      </c>
      <c r="M8" s="285">
        <v>1.5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2.4</v>
      </c>
      <c r="P8" s="200">
        <v>0.5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1.5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3.3</v>
      </c>
      <c r="X8" s="200"/>
      <c r="Y8" s="201"/>
      <c r="Z8" s="140"/>
      <c r="AA8" s="141"/>
      <c r="AB8" s="195">
        <f t="shared" ca="1" si="0"/>
        <v>46.3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7" t="s">
        <v>44</v>
      </c>
      <c r="C9" s="151"/>
      <c r="D9" s="237">
        <v>1</v>
      </c>
      <c r="E9" s="238">
        <v>11</v>
      </c>
      <c r="F9" s="239">
        <v>8</v>
      </c>
      <c r="G9" s="235">
        <v>1</v>
      </c>
      <c r="H9" s="240">
        <v>4</v>
      </c>
      <c r="I9" s="238">
        <v>3</v>
      </c>
      <c r="J9" s="237">
        <v>1</v>
      </c>
      <c r="K9" s="238">
        <v>5</v>
      </c>
      <c r="L9" s="241">
        <v>6</v>
      </c>
      <c r="M9" s="285">
        <v>2.5</v>
      </c>
      <c r="N9" s="204">
        <f ca="1">OFFSET(Очки!$A$3,F9,D9+QUOTIENT(MAX($C$29-11,0), 2)*4)</f>
        <v>10.5</v>
      </c>
      <c r="O9" s="200">
        <f ca="1">IF(F9&lt;E9,OFFSET(IF(OR($C$29=11,$C$29=12),Очки!$B$17,Очки!$O$18),2+E9-F9,IF(D9=2,12,13-E9)),0)</f>
        <v>3.8</v>
      </c>
      <c r="P9" s="200"/>
      <c r="Q9" s="275"/>
      <c r="R9" s="204">
        <f ca="1">OFFSET(Очки!$A$3,I9,G9+QUOTIENT(MAX($C$29-11,0), 2)*4)</f>
        <v>14</v>
      </c>
      <c r="S9" s="200">
        <f ca="1">IF(I9&lt;H9,OFFSET(IF(OR($C$29=11,$C$29=12),Очки!$B$17,Очки!$O$18),2+H9-I9,IF(G9=2,12,13-H9)),0)</f>
        <v>0.8</v>
      </c>
      <c r="T9" s="200"/>
      <c r="U9" s="275"/>
      <c r="V9" s="204">
        <f ca="1">OFFSET(Очки!$A$3,L9,J9+QUOTIENT(MAX($C$29-11,0), 2)*4)</f>
        <v>11.5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59</v>
      </c>
      <c r="C10" s="151" t="s">
        <v>25</v>
      </c>
      <c r="D10" s="237">
        <v>1</v>
      </c>
      <c r="E10" s="238">
        <v>3</v>
      </c>
      <c r="F10" s="239">
        <v>5</v>
      </c>
      <c r="G10" s="235">
        <v>1</v>
      </c>
      <c r="H10" s="240">
        <v>1</v>
      </c>
      <c r="I10" s="238">
        <v>1</v>
      </c>
      <c r="J10" s="237">
        <v>1</v>
      </c>
      <c r="K10" s="238">
        <v>7</v>
      </c>
      <c r="L10" s="241">
        <v>2</v>
      </c>
      <c r="M10" s="285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16</v>
      </c>
      <c r="S10" s="200">
        <f ca="1">IF(I10&lt;H10,OFFSET(IF(OR($C$29=11,$C$29=12),Очки!$B$17,Очки!$O$18),2+H10-I10,IF(G10=2,12,13-H10)),0)</f>
        <v>0</v>
      </c>
      <c r="T10" s="200">
        <v>1</v>
      </c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4.5</v>
      </c>
      <c r="X10" s="200">
        <v>1</v>
      </c>
      <c r="Y10" s="201">
        <v>-11</v>
      </c>
      <c r="Z10" s="140"/>
      <c r="AA10" s="141"/>
      <c r="AB10" s="195">
        <f t="shared" ca="1" si="0"/>
        <v>38.5</v>
      </c>
      <c r="AC10" s="131"/>
      <c r="AD10" s="131"/>
      <c r="AE10" s="131"/>
    </row>
    <row r="11" spans="1:31" ht="15.75" x14ac:dyDescent="0.25">
      <c r="A11" s="160">
        <f ca="1">RANK(AB11,AB$6:OFFSET(AB$6,0,0,COUNTA(B$6:B$28)))</f>
        <v>6</v>
      </c>
      <c r="B11" s="300" t="s">
        <v>50</v>
      </c>
      <c r="C11" s="151"/>
      <c r="D11" s="237">
        <v>1</v>
      </c>
      <c r="E11" s="238">
        <v>4</v>
      </c>
      <c r="F11" s="239">
        <v>4</v>
      </c>
      <c r="G11" s="235">
        <v>2</v>
      </c>
      <c r="H11" s="240">
        <v>7</v>
      </c>
      <c r="I11" s="238">
        <v>8</v>
      </c>
      <c r="J11" s="237">
        <v>1</v>
      </c>
      <c r="K11" s="238">
        <v>10</v>
      </c>
      <c r="L11" s="241">
        <v>4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4.5</v>
      </c>
      <c r="S11" s="200">
        <f ca="1">IF(I11&lt;H11,OFFSET(IF(OR($C$29=11,$C$29=12),Очки!$B$17,Очки!$O$18),2+H11-I11,IF(G11=2,12,13-H11)),0)</f>
        <v>0</v>
      </c>
      <c r="T11" s="200">
        <v>2.5</v>
      </c>
      <c r="U11" s="275"/>
      <c r="V11" s="204">
        <f ca="1">OFFSET(Очки!$A$3,L11,J11+QUOTIENT(MAX($C$29-11,0), 2)*4)</f>
        <v>13</v>
      </c>
      <c r="W11" s="200">
        <f ca="1">IF(L11&lt;K11,OFFSET(IF(OR($C$29=11,$C$29=12),Очки!$B$17,Очки!$O$18),2+K11-L11,IF(J11=2,12,13-K11)),0)</f>
        <v>6.7000000000000011</v>
      </c>
      <c r="X11" s="200">
        <v>2.5</v>
      </c>
      <c r="Y11" s="201">
        <v>-5</v>
      </c>
      <c r="Z11" s="140"/>
      <c r="AA11" s="141"/>
      <c r="AB11" s="195">
        <f t="shared" ca="1" si="0"/>
        <v>37.200000000000003</v>
      </c>
      <c r="AC11" s="131"/>
      <c r="AD11" s="131"/>
      <c r="AE11" s="131"/>
    </row>
    <row r="12" spans="1:31" ht="15.75" x14ac:dyDescent="0.25">
      <c r="A12" s="313">
        <f ca="1">RANK(AB12,AB$6:OFFSET(AB$6,0,0,COUNTA(B$6:B$28)))</f>
        <v>7</v>
      </c>
      <c r="B12" s="314" t="s">
        <v>62</v>
      </c>
      <c r="C12" s="315">
        <v>10</v>
      </c>
      <c r="D12" s="234">
        <v>1</v>
      </c>
      <c r="E12" s="316">
        <v>5</v>
      </c>
      <c r="F12" s="317">
        <v>3</v>
      </c>
      <c r="G12" s="318">
        <v>1</v>
      </c>
      <c r="H12" s="319">
        <v>5</v>
      </c>
      <c r="I12" s="316">
        <v>8</v>
      </c>
      <c r="J12" s="234">
        <v>2</v>
      </c>
      <c r="K12" s="316">
        <v>10</v>
      </c>
      <c r="L12" s="320">
        <v>6</v>
      </c>
      <c r="M12" s="321"/>
      <c r="N12" s="322">
        <f ca="1">OFFSET(Очки!$A$3,F12,D12+QUOTIENT(MAX($C$29-11,0), 2)*4)</f>
        <v>14</v>
      </c>
      <c r="O12" s="323">
        <f ca="1">IF(F12&lt;E12,OFFSET(IF(OR($C$29=11,$C$29=12),Очки!$B$17,Очки!$O$18),2+E12-F12,IF(D12=2,12,13-E12)),0)</f>
        <v>1.7000000000000002</v>
      </c>
      <c r="P12" s="323"/>
      <c r="Q12" s="324"/>
      <c r="R12" s="322">
        <f ca="1">OFFSET(Очки!$A$3,I12,G12+QUOTIENT(MAX($C$29-11,0), 2)*4)</f>
        <v>10.5</v>
      </c>
      <c r="S12" s="323">
        <f ca="1">IF(I12&lt;H12,OFFSET(IF(OR($C$29=11,$C$29=12),Очки!$B$17,Очки!$O$18),2+H12-I12,IF(G12=2,12,13-H12)),0)</f>
        <v>0</v>
      </c>
      <c r="T12" s="323"/>
      <c r="U12" s="324"/>
      <c r="V12" s="322">
        <f ca="1">OFFSET(Очки!$A$3,L12,J12+QUOTIENT(MAX($C$29-11,0), 2)*4)</f>
        <v>5.5</v>
      </c>
      <c r="W12" s="323">
        <f ca="1">IF(L12&lt;K12,OFFSET(IF(OR($C$29=11,$C$29=12),Очки!$B$17,Очки!$O$18),2+K12-L12,IF(J12=2,12,13-K12)),0)</f>
        <v>2.8</v>
      </c>
      <c r="X12" s="323">
        <v>2</v>
      </c>
      <c r="Y12" s="325"/>
      <c r="Z12" s="326"/>
      <c r="AA12" s="327"/>
      <c r="AB12" s="328">
        <f t="shared" ca="1" si="0"/>
        <v>36.5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63</v>
      </c>
      <c r="C13" s="151" t="s">
        <v>25</v>
      </c>
      <c r="D13" s="237">
        <v>1</v>
      </c>
      <c r="E13" s="238">
        <v>7</v>
      </c>
      <c r="F13" s="239">
        <v>6</v>
      </c>
      <c r="G13" s="235">
        <v>1</v>
      </c>
      <c r="H13" s="240">
        <v>6</v>
      </c>
      <c r="I13" s="238">
        <v>6</v>
      </c>
      <c r="J13" s="237">
        <v>1</v>
      </c>
      <c r="K13" s="238">
        <v>6</v>
      </c>
      <c r="L13" s="241">
        <v>9</v>
      </c>
      <c r="M13" s="285">
        <v>0.5</v>
      </c>
      <c r="N13" s="204">
        <f ca="1">OFFSET(Очки!$A$3,F13,D13+QUOTIENT(MAX($C$29-11,0), 2)*4)</f>
        <v>11.5</v>
      </c>
      <c r="O13" s="200">
        <f ca="1">IF(F13&lt;E13,OFFSET(IF(OR($C$29=11,$C$29=12),Очки!$B$17,Очки!$O$18),2+E13-F13,IF(D13=2,12,13-E13)),0)</f>
        <v>1.1000000000000001</v>
      </c>
      <c r="P13" s="200"/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>
        <v>0.5</v>
      </c>
      <c r="U13" s="275"/>
      <c r="V13" s="204">
        <f ca="1">OFFSET(Очки!$A$3,L13,J13+QUOTIENT(MAX($C$29-11,0), 2)*4)</f>
        <v>10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35.1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301" t="s">
        <v>54</v>
      </c>
      <c r="C14" s="151"/>
      <c r="D14" s="237">
        <v>2</v>
      </c>
      <c r="E14" s="238">
        <v>9</v>
      </c>
      <c r="F14" s="239">
        <v>7</v>
      </c>
      <c r="G14" s="235">
        <v>2</v>
      </c>
      <c r="H14" s="240">
        <v>9</v>
      </c>
      <c r="I14" s="238">
        <v>3</v>
      </c>
      <c r="J14" s="237">
        <v>2</v>
      </c>
      <c r="K14" s="238">
        <v>6</v>
      </c>
      <c r="L14" s="241">
        <v>1</v>
      </c>
      <c r="M14" s="285"/>
      <c r="N14" s="204">
        <f ca="1">OFFSET(Очки!$A$3,F14,D14+QUOTIENT(MAX($C$29-11,0), 2)*4)</f>
        <v>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8</v>
      </c>
      <c r="S14" s="200">
        <f ca="1">IF(I14&lt;H14,OFFSET(IF(OR($C$29=11,$C$29=12),Очки!$B$17,Очки!$O$18),2+H14-I14,IF(G14=2,12,13-H14)),0)</f>
        <v>4.2</v>
      </c>
      <c r="T14" s="200"/>
      <c r="U14" s="275"/>
      <c r="V14" s="204">
        <f ca="1">OFFSET(Очки!$A$3,L14,J14+QUOTIENT(MAX($C$29-11,0), 2)*4)</f>
        <v>10</v>
      </c>
      <c r="W14" s="200">
        <f ca="1">IF(L14&lt;K14,OFFSET(IF(OR($C$29=11,$C$29=12),Очки!$B$17,Очки!$O$18),2+K14-L14,IF(J14=2,12,13-K14)),0)</f>
        <v>3.5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9</v>
      </c>
      <c r="B15" s="300" t="s">
        <v>61</v>
      </c>
      <c r="C15" s="151" t="s">
        <v>25</v>
      </c>
      <c r="D15" s="237">
        <v>2</v>
      </c>
      <c r="E15" s="238">
        <v>4</v>
      </c>
      <c r="F15" s="239">
        <v>2</v>
      </c>
      <c r="G15" s="235">
        <v>1</v>
      </c>
      <c r="H15" s="240">
        <v>3</v>
      </c>
      <c r="I15" s="238">
        <v>4</v>
      </c>
      <c r="J15" s="237">
        <v>2</v>
      </c>
      <c r="K15" s="238">
        <v>4</v>
      </c>
      <c r="L15" s="241">
        <v>3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32.1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47</v>
      </c>
      <c r="C16" s="151">
        <v>15</v>
      </c>
      <c r="D16" s="237">
        <v>1</v>
      </c>
      <c r="E16" s="238">
        <v>6</v>
      </c>
      <c r="F16" s="239">
        <v>10</v>
      </c>
      <c r="G16" s="235">
        <v>1</v>
      </c>
      <c r="H16" s="240">
        <v>9</v>
      </c>
      <c r="I16" s="238">
        <v>10</v>
      </c>
      <c r="J16" s="234">
        <v>1</v>
      </c>
      <c r="K16" s="238">
        <v>4</v>
      </c>
      <c r="L16" s="241">
        <v>10</v>
      </c>
      <c r="M16" s="285"/>
      <c r="N16" s="204">
        <f ca="1">OFFSET(Очки!$A$3,F16,D16+QUOTIENT(MAX($C$29-11,0), 2)*4)</f>
        <v>9.5</v>
      </c>
      <c r="O16" s="200">
        <f ca="1">IF(F16&lt;E16,OFFSET(IF(OR($C$29=11,$C$29=12),Очки!$B$17,Очки!$O$18),2+E16-F16,IF(D16=2,12,13-E16)),0)</f>
        <v>0</v>
      </c>
      <c r="P16" s="200">
        <v>2</v>
      </c>
      <c r="Q16" s="275"/>
      <c r="R16" s="204">
        <f ca="1">OFFSET(Очки!$A$3,I16,G16+QUOTIENT(MAX($C$29-11,0), 2)*4)</f>
        <v>9.5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9.5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 x14ac:dyDescent="0.25">
      <c r="A17" s="160">
        <f ca="1">RANK(AB17,AB$6:OFFSET(AB$6,0,0,COUNTA(B$6:B$28)))</f>
        <v>12</v>
      </c>
      <c r="B17" s="158" t="s">
        <v>45</v>
      </c>
      <c r="C17" s="151" t="s">
        <v>25</v>
      </c>
      <c r="D17" s="237">
        <v>2</v>
      </c>
      <c r="E17" s="238">
        <v>6</v>
      </c>
      <c r="F17" s="239">
        <v>5</v>
      </c>
      <c r="G17" s="235">
        <v>2</v>
      </c>
      <c r="H17" s="240">
        <v>4</v>
      </c>
      <c r="I17" s="238">
        <v>1</v>
      </c>
      <c r="J17" s="234">
        <v>2</v>
      </c>
      <c r="K17" s="238">
        <v>9</v>
      </c>
      <c r="L17" s="241">
        <v>4</v>
      </c>
      <c r="M17" s="285"/>
      <c r="N17" s="204">
        <f ca="1">OFFSET(Очки!$A$3,F17,D17+QUOTIENT(MAX($C$29-11,0), 2)*4)</f>
        <v>6</v>
      </c>
      <c r="O17" s="200">
        <f ca="1">IF(F17&lt;E17,OFFSET(IF(OR($C$29=11,$C$29=12),Очки!$B$17,Очки!$O$18),2+E17-F17,IF(D17=2,12,13-E17)),0)</f>
        <v>0.7</v>
      </c>
      <c r="P17" s="200"/>
      <c r="Q17" s="275"/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2.1</v>
      </c>
      <c r="T17" s="200"/>
      <c r="U17" s="275"/>
      <c r="V17" s="204">
        <f ca="1">OFFSET(Очки!$A$3,L17,J17+QUOTIENT(MAX($C$29-11,0), 2)*4)</f>
        <v>7</v>
      </c>
      <c r="W17" s="200">
        <f ca="1">IF(L17&lt;K17,OFFSET(IF(OR($C$29=11,$C$29=12),Очки!$B$17,Очки!$O$18),2+K17-L17,IF(J17=2,12,13-K17)),0)</f>
        <v>3.5</v>
      </c>
      <c r="X17" s="200"/>
      <c r="Y17" s="201"/>
      <c r="Z17" s="140"/>
      <c r="AA17" s="141"/>
      <c r="AB17" s="195">
        <f t="shared" ca="1" si="0"/>
        <v>29.3</v>
      </c>
      <c r="AD17" s="131"/>
    </row>
    <row r="18" spans="1:30" ht="15.75" x14ac:dyDescent="0.25">
      <c r="A18" s="160">
        <f ca="1">RANK(AB18,AB$6:OFFSET(AB$6,0,0,COUNTA(B$6:B$28)))</f>
        <v>13</v>
      </c>
      <c r="B18" s="156" t="s">
        <v>68</v>
      </c>
      <c r="C18" s="151" t="s">
        <v>25</v>
      </c>
      <c r="D18" s="237">
        <v>1</v>
      </c>
      <c r="E18" s="238">
        <v>2</v>
      </c>
      <c r="F18" s="239">
        <v>2</v>
      </c>
      <c r="G18" s="235">
        <v>1</v>
      </c>
      <c r="H18" s="240">
        <v>2</v>
      </c>
      <c r="I18" s="238">
        <v>9</v>
      </c>
      <c r="J18" s="237">
        <v>2</v>
      </c>
      <c r="K18" s="238">
        <v>5</v>
      </c>
      <c r="L18" s="241">
        <v>8</v>
      </c>
      <c r="M18" s="285"/>
      <c r="N18" s="204">
        <f ca="1">OFFSET(Очки!$A$3,F18,D18+QUOTIENT(MAX($C$29-11,0), 2)*4)</f>
        <v>15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10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4.5</v>
      </c>
      <c r="W18" s="200">
        <f ca="1">IF(L18&lt;K18,OFFSET(IF(OR($C$29=11,$C$29=12),Очки!$B$17,Очки!$O$18),2+K18-L18,IF(J18=2,12,13-K18)),0)</f>
        <v>0</v>
      </c>
      <c r="X18" s="200"/>
      <c r="Y18" s="201">
        <v>-8</v>
      </c>
      <c r="Z18" s="140"/>
      <c r="AA18" s="141"/>
      <c r="AB18" s="195">
        <f t="shared" ca="1" si="0"/>
        <v>21.5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60</v>
      </c>
      <c r="C19" s="151"/>
      <c r="D19" s="237">
        <v>2</v>
      </c>
      <c r="E19" s="238">
        <v>7</v>
      </c>
      <c r="F19" s="239">
        <v>9</v>
      </c>
      <c r="G19" s="235">
        <v>2</v>
      </c>
      <c r="H19" s="240">
        <v>6</v>
      </c>
      <c r="I19" s="238">
        <v>7</v>
      </c>
      <c r="J19" s="234">
        <v>1</v>
      </c>
      <c r="K19" s="238">
        <v>1</v>
      </c>
      <c r="L19" s="241">
        <v>5</v>
      </c>
      <c r="M19" s="285"/>
      <c r="N19" s="204">
        <f ca="1">OFFSET(Очки!$A$3,F19,D19+QUOTIENT(MAX($C$29-11,0), 2)*4)</f>
        <v>4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12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21</v>
      </c>
      <c r="AD19" s="131"/>
    </row>
    <row r="20" spans="1:30" ht="15.75" x14ac:dyDescent="0.25">
      <c r="A20" s="160">
        <f ca="1">RANK(AB20,AB$6:OFFSET(AB$6,0,0,COUNTA(B$6:B$28)))</f>
        <v>15</v>
      </c>
      <c r="B20" s="157" t="s">
        <v>71</v>
      </c>
      <c r="C20" s="151" t="s">
        <v>25</v>
      </c>
      <c r="D20" s="237">
        <v>2</v>
      </c>
      <c r="E20" s="238">
        <v>8</v>
      </c>
      <c r="F20" s="239">
        <v>8</v>
      </c>
      <c r="G20" s="235">
        <v>2</v>
      </c>
      <c r="H20" s="240">
        <v>8</v>
      </c>
      <c r="I20" s="238">
        <v>9</v>
      </c>
      <c r="J20" s="237">
        <v>1</v>
      </c>
      <c r="K20" s="238">
        <v>2</v>
      </c>
      <c r="L20" s="241">
        <v>8</v>
      </c>
      <c r="M20" s="285"/>
      <c r="N20" s="204">
        <f ca="1">OFFSET(Очки!$A$3,F20,D20+QUOTIENT(MAX($C$29-11,0), 2)*4)</f>
        <v>4.5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4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10.5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19</v>
      </c>
      <c r="AD20" s="131"/>
    </row>
    <row r="21" spans="1:30" ht="15.75" x14ac:dyDescent="0.25">
      <c r="A21" s="160">
        <f ca="1">RANK(AB21,AB$6:OFFSET(AB$6,0,0,COUNTA(B$6:B$28)))</f>
        <v>16</v>
      </c>
      <c r="B21" s="156" t="s">
        <v>64</v>
      </c>
      <c r="C21" s="231" t="s">
        <v>25</v>
      </c>
      <c r="D21" s="237">
        <v>2</v>
      </c>
      <c r="E21" s="238">
        <v>10</v>
      </c>
      <c r="F21" s="239">
        <v>6</v>
      </c>
      <c r="G21" s="235">
        <v>2</v>
      </c>
      <c r="H21" s="240">
        <v>3</v>
      </c>
      <c r="I21" s="238">
        <v>2</v>
      </c>
      <c r="J21" s="234">
        <v>2</v>
      </c>
      <c r="K21" s="238">
        <v>7</v>
      </c>
      <c r="L21" s="241">
        <v>5</v>
      </c>
      <c r="M21" s="285"/>
      <c r="N21" s="204">
        <f ca="1">OFFSET(Очки!$A$3,F21,D21+QUOTIENT(MAX($C$29-11,0), 2)*4)</f>
        <v>5.5</v>
      </c>
      <c r="O21" s="200">
        <f ca="1">IF(F21&lt;E21,OFFSET(IF(OR($C$29=11,$C$29=12),Очки!$B$17,Очки!$O$18),2+E21-F21,IF(D21=2,12,13-E21)),0)</f>
        <v>2.8</v>
      </c>
      <c r="P21" s="200"/>
      <c r="Q21" s="275"/>
      <c r="R21" s="204">
        <f ca="1">OFFSET(Очки!$A$3,I21,G21+QUOTIENT(MAX($C$29-11,0), 2)*4)</f>
        <v>9</v>
      </c>
      <c r="S21" s="200">
        <f ca="1">IF(I21&lt;H21,OFFSET(IF(OR($C$29=11,$C$29=12),Очки!$B$17,Очки!$O$18),2+H21-I21,IF(G21=2,12,13-H21)),0)</f>
        <v>0.7</v>
      </c>
      <c r="T21" s="200"/>
      <c r="U21" s="275">
        <v>-8</v>
      </c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 x14ac:dyDescent="0.25">
      <c r="A22" s="160">
        <f ca="1">RANK(AB22,AB$6:OFFSET(AB$6,0,0,COUNTA(B$6:B$28)))</f>
        <v>17</v>
      </c>
      <c r="B22" s="156" t="s">
        <v>53</v>
      </c>
      <c r="C22" s="231">
        <v>10</v>
      </c>
      <c r="D22" s="237">
        <v>2</v>
      </c>
      <c r="E22" s="238">
        <v>5</v>
      </c>
      <c r="F22" s="239">
        <v>3</v>
      </c>
      <c r="G22" s="235">
        <v>2</v>
      </c>
      <c r="H22" s="240">
        <v>5</v>
      </c>
      <c r="I22" s="238">
        <v>5</v>
      </c>
      <c r="J22" s="237">
        <v>2</v>
      </c>
      <c r="K22" s="238">
        <v>8</v>
      </c>
      <c r="L22" s="241">
        <v>7</v>
      </c>
      <c r="M22" s="285"/>
      <c r="N22" s="204">
        <f ca="1">OFFSET(Очки!$A$3,F22,D22+QUOTIENT(MAX($C$29-11,0), 2)*4)</f>
        <v>8</v>
      </c>
      <c r="O22" s="200">
        <f ca="1">IF(F22&lt;E22,OFFSET(IF(OR($C$29=11,$C$29=12),Очки!$B$17,Очки!$O$18),2+E22-F22,IF(D22=2,12,13-E22)),0)</f>
        <v>1.4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</v>
      </c>
      <c r="T22" s="200"/>
      <c r="U22" s="275">
        <v>-5</v>
      </c>
      <c r="V22" s="204">
        <f ca="1">OFFSET(Очки!$A$3,L22,J22+QUOTIENT(MAX($C$29-11,0), 2)*4)</f>
        <v>5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16.100000000000001</v>
      </c>
      <c r="AD22" s="131"/>
    </row>
    <row r="23" spans="1:30" ht="15.95" customHeight="1" x14ac:dyDescent="0.25">
      <c r="A23" s="160">
        <f ca="1">RANK(AB23,AB$6:OFFSET(AB$6,0,0,COUNTA(B$6:B$28)))</f>
        <v>18</v>
      </c>
      <c r="B23" s="157" t="s">
        <v>67</v>
      </c>
      <c r="C23" s="231" t="s">
        <v>25</v>
      </c>
      <c r="D23" s="237">
        <v>2</v>
      </c>
      <c r="E23" s="238">
        <v>3</v>
      </c>
      <c r="F23" s="239">
        <v>10</v>
      </c>
      <c r="G23" s="235">
        <v>2</v>
      </c>
      <c r="H23" s="240">
        <v>1</v>
      </c>
      <c r="I23" s="238">
        <v>3</v>
      </c>
      <c r="J23" s="237">
        <v>2</v>
      </c>
      <c r="K23" s="238">
        <v>1</v>
      </c>
      <c r="L23" s="241">
        <v>10</v>
      </c>
      <c r="M23" s="285"/>
      <c r="N23" s="204">
        <f ca="1">OFFSET(Очки!$A$3,F23,D23+QUOTIENT(MAX($C$29-11,0), 2)*4)</f>
        <v>3.5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8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3.5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</v>
      </c>
      <c r="AD23" s="131"/>
    </row>
    <row r="24" spans="1:30" ht="15.95" customHeight="1" x14ac:dyDescent="0.25">
      <c r="A24" s="160">
        <f ca="1">RANK(AB24,AB$6:OFFSET(AB$6,0,0,COUNTA(B$6:B$28)))</f>
        <v>18</v>
      </c>
      <c r="B24" s="306" t="s">
        <v>70</v>
      </c>
      <c r="C24" s="231"/>
      <c r="D24" s="237">
        <v>2</v>
      </c>
      <c r="E24" s="238">
        <v>1</v>
      </c>
      <c r="F24" s="239">
        <v>4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8</v>
      </c>
      <c r="M24" s="285"/>
      <c r="N24" s="204">
        <f ca="1">OFFSET(Очки!$A$3,F24,D24+QUOTIENT(MAX($C$29-11,0), 2)*4)</f>
        <v>7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3.5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15</v>
      </c>
      <c r="AD24" s="131"/>
    </row>
    <row r="25" spans="1:30" ht="15.95" customHeight="1" x14ac:dyDescent="0.25">
      <c r="A25" s="160">
        <f ca="1">RANK(AB25,AB$6:OFFSET(AB$6,0,0,COUNTA(B$6:B$28)))</f>
        <v>20</v>
      </c>
      <c r="B25" s="161" t="s">
        <v>69</v>
      </c>
      <c r="C25" s="231"/>
      <c r="D25" s="237">
        <v>1</v>
      </c>
      <c r="E25" s="238">
        <v>8</v>
      </c>
      <c r="F25" s="239">
        <v>9</v>
      </c>
      <c r="G25" s="235">
        <v>1</v>
      </c>
      <c r="H25" s="240"/>
      <c r="I25" s="238"/>
      <c r="J25" s="234"/>
      <c r="K25" s="238"/>
      <c r="L25" s="241"/>
      <c r="M25" s="285">
        <v>1</v>
      </c>
      <c r="N25" s="204">
        <f ca="1">OFFSET(Очки!$A$3,F25,D25+QUOTIENT(MAX($C$29-11,0), 2)*4)</f>
        <v>10</v>
      </c>
      <c r="O25" s="200">
        <f ca="1">IF(F25&lt;E25,OFFSET(IF(OR($C$29=11,$C$29=12),Очки!$B$17,Очки!$O$18),2+E25-F25,IF(D25=2,12,13-E25)),0)</f>
        <v>0</v>
      </c>
      <c r="P25" s="200">
        <v>1</v>
      </c>
      <c r="Q25" s="275"/>
      <c r="R25" s="204">
        <f ca="1">OFFSET(Очки!$A$3,I25,G25+QUOTIENT(MAX($C$29-11,0), 2)*4)</f>
        <v>1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customHeight="1" x14ac:dyDescent="0.25">
      <c r="A26" s="160">
        <f ca="1">RANK(AB26,AB$6:OFFSET(AB$6,0,0,COUNTA(B$6:B$28)))</f>
        <v>21</v>
      </c>
      <c r="B26" s="307" t="s">
        <v>66</v>
      </c>
      <c r="C26" s="231">
        <v>12.5</v>
      </c>
      <c r="D26" s="237">
        <v>2</v>
      </c>
      <c r="E26" s="238">
        <v>2</v>
      </c>
      <c r="F26" s="239">
        <v>1</v>
      </c>
      <c r="G26" s="235">
        <v>2</v>
      </c>
      <c r="H26" s="240">
        <v>10</v>
      </c>
      <c r="I26" s="238">
        <v>5</v>
      </c>
      <c r="J26" s="237">
        <v>2</v>
      </c>
      <c r="K26" s="238">
        <v>3</v>
      </c>
      <c r="L26" s="241">
        <v>1</v>
      </c>
      <c r="M26" s="285"/>
      <c r="N26" s="204">
        <f ca="1">OFFSET(Очки!$A$3,F26,D26+QUOTIENT(MAX($C$29-11,0), 2)*4)</f>
        <v>10</v>
      </c>
      <c r="O26" s="200">
        <f ca="1">IF(F26&lt;E26,OFFSET(IF(OR($C$29=11,$C$29=12),Очки!$B$17,Очки!$O$18),2+E26-F26,IF(D26=2,12,13-E26)),0)</f>
        <v>0.7</v>
      </c>
      <c r="P26" s="200"/>
      <c r="Q26" s="275"/>
      <c r="R26" s="204">
        <f ca="1">OFFSET(Очки!$A$3,I26,G26+QUOTIENT(MAX($C$29-11,0), 2)*4)</f>
        <v>6</v>
      </c>
      <c r="S26" s="200">
        <f ca="1">IF(I26&lt;H26,OFFSET(IF(OR($C$29=11,$C$29=12),Очки!$B$17,Очки!$O$18),2+H26-I26,IF(G26=2,12,13-H26)),0)</f>
        <v>3.5</v>
      </c>
      <c r="T26" s="200"/>
      <c r="U26" s="275">
        <v>-8</v>
      </c>
      <c r="V26" s="204">
        <f ca="1">OFFSET(Очки!$A$3,L26,J26+QUOTIENT(MAX($C$29-11,0), 2)*4)</f>
        <v>10</v>
      </c>
      <c r="W26" s="200">
        <f ca="1">IF(L26&lt;K26,OFFSET(IF(OR($C$29=11,$C$29=12),Очки!$B$17,Очки!$O$18),2+K26-L26,IF(J26=2,12,13-K26)),0)</f>
        <v>1.4</v>
      </c>
      <c r="X26" s="200"/>
      <c r="Y26" s="201">
        <v>-11</v>
      </c>
      <c r="Z26" s="140"/>
      <c r="AA26" s="141"/>
      <c r="AB26" s="195">
        <f t="shared" ca="1" si="0"/>
        <v>12.599999999999998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ref="AB27:AB28" ca="1" si="1">SUM(M27:Y27)</f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21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topLeftCell="A3"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5.28515625" style="130" customWidth="1"/>
    <col min="2" max="2" width="43.710937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3" t="s">
        <v>81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</row>
    <row r="2" spans="1:31" ht="13.5" customHeight="1" thickBot="1" x14ac:dyDescent="0.25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131"/>
      <c r="AD2" s="131"/>
      <c r="AE2" s="131"/>
    </row>
    <row r="3" spans="1:31" s="135" customFormat="1" ht="16.5" thickBot="1" x14ac:dyDescent="0.3">
      <c r="A3" s="385" t="s">
        <v>21</v>
      </c>
      <c r="B3" s="388" t="s">
        <v>22</v>
      </c>
      <c r="C3" s="132"/>
      <c r="D3" s="391">
        <v>1</v>
      </c>
      <c r="E3" s="392"/>
      <c r="F3" s="393"/>
      <c r="G3" s="391">
        <v>2</v>
      </c>
      <c r="H3" s="392"/>
      <c r="I3" s="393"/>
      <c r="J3" s="394">
        <v>3</v>
      </c>
      <c r="K3" s="395"/>
      <c r="L3" s="396"/>
      <c r="M3" s="397" t="s">
        <v>2</v>
      </c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9"/>
      <c r="AA3" s="133">
        <f>SUM(M3:Z3)</f>
        <v>0</v>
      </c>
      <c r="AB3" s="400" t="s">
        <v>23</v>
      </c>
      <c r="AC3" s="134"/>
      <c r="AD3" s="134"/>
      <c r="AE3" s="134"/>
    </row>
    <row r="4" spans="1:31" s="135" customFormat="1" ht="16.5" customHeight="1" thickBot="1" x14ac:dyDescent="0.3">
      <c r="A4" s="386"/>
      <c r="B4" s="389"/>
      <c r="C4" s="402" t="s">
        <v>24</v>
      </c>
      <c r="D4" s="375" t="s">
        <v>30</v>
      </c>
      <c r="E4" s="377" t="s">
        <v>32</v>
      </c>
      <c r="F4" s="379" t="s">
        <v>33</v>
      </c>
      <c r="G4" s="375" t="s">
        <v>30</v>
      </c>
      <c r="H4" s="377" t="s">
        <v>32</v>
      </c>
      <c r="I4" s="379" t="s">
        <v>33</v>
      </c>
      <c r="J4" s="375" t="s">
        <v>30</v>
      </c>
      <c r="K4" s="377" t="s">
        <v>32</v>
      </c>
      <c r="L4" s="379" t="s">
        <v>33</v>
      </c>
      <c r="M4" s="381" t="s">
        <v>31</v>
      </c>
      <c r="N4" s="373">
        <v>1</v>
      </c>
      <c r="O4" s="374"/>
      <c r="P4" s="374"/>
      <c r="Q4" s="374"/>
      <c r="R4" s="373">
        <v>2</v>
      </c>
      <c r="S4" s="374"/>
      <c r="T4" s="374"/>
      <c r="U4" s="374"/>
      <c r="V4" s="373">
        <v>3</v>
      </c>
      <c r="W4" s="374"/>
      <c r="X4" s="374"/>
      <c r="Y4" s="374"/>
      <c r="Z4" s="148"/>
      <c r="AA4" s="133"/>
      <c r="AB4" s="401"/>
      <c r="AC4" s="134"/>
      <c r="AD4" s="134"/>
      <c r="AE4" s="134"/>
    </row>
    <row r="5" spans="1:31" s="137" customFormat="1" ht="33" customHeight="1" thickBot="1" x14ac:dyDescent="0.3">
      <c r="A5" s="387"/>
      <c r="B5" s="390"/>
      <c r="C5" s="403"/>
      <c r="D5" s="376"/>
      <c r="E5" s="378"/>
      <c r="F5" s="380"/>
      <c r="G5" s="376"/>
      <c r="H5" s="378"/>
      <c r="I5" s="380"/>
      <c r="J5" s="376"/>
      <c r="K5" s="378"/>
      <c r="L5" s="380"/>
      <c r="M5" s="382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1"/>
      <c r="AC5" s="136"/>
      <c r="AD5" s="136"/>
      <c r="AE5" s="136"/>
    </row>
    <row r="6" spans="1:31" ht="15.75" x14ac:dyDescent="0.25">
      <c r="A6" s="159">
        <f ca="1">RANK(AB6,AB$6:OFFSET(AB$6,0,0,COUNTA(B$6:B$31)))</f>
        <v>1</v>
      </c>
      <c r="B6" s="288" t="s">
        <v>91</v>
      </c>
      <c r="C6" s="150">
        <v>2.5</v>
      </c>
      <c r="D6" s="269">
        <v>1</v>
      </c>
      <c r="E6" s="270">
        <v>10</v>
      </c>
      <c r="F6" s="271">
        <v>3</v>
      </c>
      <c r="G6" s="272">
        <v>1</v>
      </c>
      <c r="H6" s="236">
        <v>11</v>
      </c>
      <c r="I6" s="270">
        <v>11</v>
      </c>
      <c r="J6" s="269">
        <v>2</v>
      </c>
      <c r="K6" s="270">
        <v>2</v>
      </c>
      <c r="L6" s="273">
        <v>1</v>
      </c>
      <c r="M6" s="284">
        <v>2</v>
      </c>
      <c r="N6" s="230">
        <f ca="1">OFFSET(Очки!$A$3,F6,D6+QUOTIENT(MAX($C$32-11,0), 2)*4)</f>
        <v>14</v>
      </c>
      <c r="O6" s="198">
        <f ca="1">IF(F6&lt;E6,OFFSET(IF(OR($C$32=11,$C$32=12),Очки!$B$17,Очки!$O$18),2+E6-F6,IF(D6=2,12,13-E6)),0)</f>
        <v>7.5000000000000009</v>
      </c>
      <c r="P6" s="198">
        <v>2.5</v>
      </c>
      <c r="Q6" s="274"/>
      <c r="R6" s="230">
        <f ca="1">OFFSET(Очки!$A$3,I6,G6+QUOTIENT(MAX($C$32-11,0), 2)*4)</f>
        <v>9</v>
      </c>
      <c r="S6" s="198">
        <f ca="1">IF(I6&lt;H6,OFFSET(IF(OR($C$32=11,$C$32=12),Очки!$B$17,Очки!$O$18),2+H6-I6,IF(G6=2,12,13-H6)),0)</f>
        <v>0</v>
      </c>
      <c r="T6" s="198"/>
      <c r="U6" s="274"/>
      <c r="V6" s="230">
        <f ca="1">OFFSET(Очки!$A$3,L6,J6+QUOTIENT(MAX($C$32-11,0), 2)*4)</f>
        <v>10</v>
      </c>
      <c r="W6" s="198">
        <f ca="1">IF(L6&lt;K6,OFFSET(IF(OR($C$32=11,$C$32=12),Очки!$B$17,Очки!$O$18),2+K6-L6,IF(J6=2,12,13-K6)),0)</f>
        <v>0.7</v>
      </c>
      <c r="X6" s="198">
        <v>2.5</v>
      </c>
      <c r="Y6" s="199"/>
      <c r="Z6" s="138"/>
      <c r="AA6" s="139"/>
      <c r="AB6" s="194">
        <f t="shared" ref="AB6:AB27" ca="1" si="0">SUM(M6:Y6)</f>
        <v>48.2</v>
      </c>
      <c r="AC6" s="131"/>
      <c r="AD6" s="131"/>
      <c r="AE6" s="131"/>
    </row>
    <row r="7" spans="1:31" ht="15.75" x14ac:dyDescent="0.25">
      <c r="A7" s="160">
        <f ca="1">RANK(AB7,AB$6:OFFSET(AB$6,0,0,COUNTA(B$6:B$31)))</f>
        <v>2</v>
      </c>
      <c r="B7" s="300" t="s">
        <v>79</v>
      </c>
      <c r="C7" s="151">
        <v>2.5</v>
      </c>
      <c r="D7" s="237">
        <v>1</v>
      </c>
      <c r="E7" s="238">
        <v>11</v>
      </c>
      <c r="F7" s="239">
        <v>9</v>
      </c>
      <c r="G7" s="235">
        <v>1</v>
      </c>
      <c r="H7" s="240">
        <v>6</v>
      </c>
      <c r="I7" s="238">
        <v>4</v>
      </c>
      <c r="J7" s="237">
        <v>1</v>
      </c>
      <c r="K7" s="238">
        <v>5</v>
      </c>
      <c r="L7" s="241">
        <v>3</v>
      </c>
      <c r="M7" s="285">
        <v>2.5</v>
      </c>
      <c r="N7" s="204">
        <f ca="1">OFFSET(Очки!$A$3,F7,D7+QUOTIENT(MAX($C$32-11,0), 2)*4)</f>
        <v>10</v>
      </c>
      <c r="O7" s="200">
        <f ca="1">IF(F7&lt;E7,OFFSET(IF(OR($C$32=11,$C$32=12),Очки!$B$17,Очки!$O$18),2+E7-F7,IF(D7=2,12,13-E7)),0)</f>
        <v>2.6</v>
      </c>
      <c r="P7" s="200"/>
      <c r="Q7" s="275"/>
      <c r="R7" s="204">
        <f ca="1">OFFSET(Очки!$A$3,I7,G7+QUOTIENT(MAX($C$32-11,0), 2)*4)</f>
        <v>13</v>
      </c>
      <c r="S7" s="200">
        <f ca="1">IF(I7&lt;H7,OFFSET(IF(OR($C$32=11,$C$32=12),Очки!$B$17,Очки!$O$18),2+H7-I7,IF(G7=2,12,13-H7)),0)</f>
        <v>1.9</v>
      </c>
      <c r="T7" s="200"/>
      <c r="U7" s="275"/>
      <c r="V7" s="204">
        <f ca="1">OFFSET(Очки!$A$3,L7,J7+QUOTIENT(MAX($C$32-11,0), 2)*4)</f>
        <v>14</v>
      </c>
      <c r="W7" s="200">
        <f ca="1">IF(L7&lt;K7,OFFSET(IF(OR($C$32=11,$C$32=12),Очки!$B$17,Очки!$O$18),2+K7-L7,IF(J7=2,12,13-K7)),0)</f>
        <v>1.7000000000000002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RANK(AB8,AB$6:OFFSET(AB$6,0,0,COUNTA(B$6:B$31)))</f>
        <v>3</v>
      </c>
      <c r="B8" s="157" t="s">
        <v>98</v>
      </c>
      <c r="C8" s="151" t="s">
        <v>25</v>
      </c>
      <c r="D8" s="237">
        <v>1</v>
      </c>
      <c r="E8" s="238">
        <v>6</v>
      </c>
      <c r="F8" s="239">
        <v>4</v>
      </c>
      <c r="G8" s="235">
        <v>1</v>
      </c>
      <c r="H8" s="240">
        <v>10</v>
      </c>
      <c r="I8" s="238">
        <v>6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>
        <v>2</v>
      </c>
      <c r="Q8" s="275"/>
      <c r="R8" s="204">
        <f ca="1">OFFSET(Очки!$A$3,I8,G8+QUOTIENT(MAX($C$32-11,0), 2)*4)</f>
        <v>11.5</v>
      </c>
      <c r="S8" s="200">
        <f ca="1">IF(I8&lt;H8,OFFSET(IF(OR($C$32=11,$C$32=12),Очки!$B$17,Очки!$O$18),2+H8-I8,IF(G8=2,12,13-H8)),0)</f>
        <v>4.8000000000000007</v>
      </c>
      <c r="T8" s="200">
        <v>0.5</v>
      </c>
      <c r="U8" s="275"/>
      <c r="V8" s="204">
        <f ca="1">OFFSET(Очки!$A$3,L8,J8+QUOTIENT(MAX($C$32-11,0), 2)*4)</f>
        <v>11</v>
      </c>
      <c r="W8" s="200">
        <f ca="1">IF(L8&lt;K8,OFFSET(IF(OR($C$32=11,$C$32=12),Очки!$B$17,Очки!$O$18),2+K8-L8,IF(J8=2,12,13-K8)),0)</f>
        <v>0</v>
      </c>
      <c r="X8" s="200"/>
      <c r="Y8" s="201"/>
      <c r="Z8" s="140"/>
      <c r="AA8" s="141"/>
      <c r="AB8" s="195">
        <f t="shared" ca="1" si="0"/>
        <v>44.7</v>
      </c>
      <c r="AC8" s="131"/>
      <c r="AD8" s="131"/>
      <c r="AE8" s="131"/>
    </row>
    <row r="9" spans="1:31" ht="15.75" x14ac:dyDescent="0.25">
      <c r="A9" s="160">
        <f ca="1">RANK(AB9,AB$6:OFFSET(AB$6,0,0,COUNTA(B$6:B$31)))</f>
        <v>4</v>
      </c>
      <c r="B9" s="289" t="s">
        <v>97</v>
      </c>
      <c r="C9" s="151">
        <v>12</v>
      </c>
      <c r="D9" s="237">
        <v>1</v>
      </c>
      <c r="E9" s="238">
        <v>9</v>
      </c>
      <c r="F9" s="239">
        <v>6</v>
      </c>
      <c r="G9" s="235">
        <v>1</v>
      </c>
      <c r="H9" s="240">
        <v>3</v>
      </c>
      <c r="I9" s="238">
        <v>3</v>
      </c>
      <c r="J9" s="237">
        <v>1</v>
      </c>
      <c r="K9" s="238">
        <v>3</v>
      </c>
      <c r="L9" s="241">
        <v>6</v>
      </c>
      <c r="M9" s="285">
        <v>1.5</v>
      </c>
      <c r="N9" s="204">
        <f ca="1">OFFSET(Очки!$A$3,F9,D9+QUOTIENT(MAX($C$32-11,0), 2)*4)</f>
        <v>11.5</v>
      </c>
      <c r="O9" s="200">
        <f ca="1">IF(F9&lt;E9,OFFSET(IF(OR($C$32=11,$C$32=12),Очки!$B$17,Очки!$O$18),2+E9-F9,IF(D9=2,12,13-E9)),0)</f>
        <v>3.5</v>
      </c>
      <c r="P9" s="200"/>
      <c r="Q9" s="275"/>
      <c r="R9" s="204">
        <f ca="1">OFFSET(Очки!$A$3,I9,G9+QUOTIENT(MAX($C$32-11,0), 2)*4)</f>
        <v>14</v>
      </c>
      <c r="S9" s="200">
        <f ca="1">IF(I9&lt;H9,OFFSET(IF(OR($C$32=11,$C$32=12),Очки!$B$17,Очки!$O$18),2+H9-I9,IF(G9=2,12,13-H9)),0)</f>
        <v>0</v>
      </c>
      <c r="T9" s="200"/>
      <c r="U9" s="275"/>
      <c r="V9" s="204">
        <f ca="1">OFFSET(Очки!$A$3,L9,J9+QUOTIENT(MAX($C$32-11,0), 2)*4)</f>
        <v>11.5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t="shared" ca="1" si="0"/>
        <v>42</v>
      </c>
      <c r="AC9" s="131"/>
      <c r="AD9" s="131"/>
      <c r="AE9" s="131"/>
    </row>
    <row r="10" spans="1:31" ht="15.75" x14ac:dyDescent="0.25">
      <c r="A10" s="160">
        <f ca="1">RANK(AB10,AB$6:OFFSET(AB$6,0,0,COUNTA(B$6:B$31)))</f>
        <v>5</v>
      </c>
      <c r="B10" s="156" t="s">
        <v>100</v>
      </c>
      <c r="C10" s="151">
        <v>10</v>
      </c>
      <c r="D10" s="237">
        <v>1</v>
      </c>
      <c r="E10" s="238">
        <v>3</v>
      </c>
      <c r="F10" s="239">
        <v>5</v>
      </c>
      <c r="G10" s="235">
        <v>1</v>
      </c>
      <c r="H10" s="240">
        <v>2</v>
      </c>
      <c r="I10" s="238">
        <v>1</v>
      </c>
      <c r="J10" s="237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12</v>
      </c>
      <c r="O10" s="200">
        <f ca="1">IF(F10&lt;E10,OFFSET(IF(OR($C$32=11,$C$32=12),Очки!$B$17,Очки!$O$18),2+E10-F10,IF(D10=2,12,13-E10)),0)</f>
        <v>0</v>
      </c>
      <c r="P10" s="200"/>
      <c r="Q10" s="275"/>
      <c r="R10" s="204">
        <f ca="1">OFFSET(Очки!$A$3,I10,G10+QUOTIENT(MAX($C$32-11,0), 2)*4)</f>
        <v>16</v>
      </c>
      <c r="S10" s="200">
        <f ca="1">IF(I10&lt;H10,OFFSET(IF(OR($C$32=11,$C$32=12),Очки!$B$17,Очки!$O$18),2+H10-I10,IF(G10=2,12,13-H10)),0)</f>
        <v>0.7</v>
      </c>
      <c r="T10" s="200">
        <v>1.5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39.200000000000003</v>
      </c>
      <c r="AC10" s="131"/>
      <c r="AD10" s="131"/>
      <c r="AE10" s="131"/>
    </row>
    <row r="11" spans="1:31" ht="16.5" thickBot="1" x14ac:dyDescent="0.3">
      <c r="A11" s="160">
        <f ca="1">RANK(AB11,AB$6:OFFSET(AB$6,0,0,COUNTA(B$6:B$31)))</f>
        <v>5</v>
      </c>
      <c r="B11" s="157" t="s">
        <v>95</v>
      </c>
      <c r="C11" s="151">
        <v>7.5</v>
      </c>
      <c r="D11" s="237">
        <v>1</v>
      </c>
      <c r="E11" s="238">
        <v>7</v>
      </c>
      <c r="F11" s="239">
        <v>10</v>
      </c>
      <c r="G11" s="235">
        <v>1</v>
      </c>
      <c r="H11" s="240">
        <v>4</v>
      </c>
      <c r="I11" s="238">
        <v>8</v>
      </c>
      <c r="J11" s="237">
        <v>1</v>
      </c>
      <c r="K11" s="238">
        <v>8</v>
      </c>
      <c r="L11" s="241">
        <v>4</v>
      </c>
      <c r="M11" s="285">
        <v>0.5</v>
      </c>
      <c r="N11" s="204">
        <f ca="1">OFFSET(Очки!$A$3,F11,D11+QUOTIENT(MAX($C$32-11,0), 2)*4)</f>
        <v>9.5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10.5</v>
      </c>
      <c r="S11" s="200">
        <f ca="1">IF(I11&lt;H11,OFFSET(IF(OR($C$32=11,$C$32=12),Очки!$B$17,Очки!$O$18),2+H11-I11,IF(G11=2,12,13-H11)),0)</f>
        <v>0</v>
      </c>
      <c r="T11" s="200">
        <v>1</v>
      </c>
      <c r="U11" s="275"/>
      <c r="V11" s="204">
        <f ca="1">OFFSET(Очки!$A$3,L11,J11+QUOTIENT(MAX($C$32-11,0), 2)*4)</f>
        <v>13</v>
      </c>
      <c r="W11" s="200">
        <f ca="1">IF(L11&lt;K11,OFFSET(IF(OR($C$32=11,$C$32=12),Очки!$B$17,Очки!$O$18),2+K11-L11,IF(J11=2,12,13-K11)),0)</f>
        <v>4.2</v>
      </c>
      <c r="X11" s="200">
        <v>0.5</v>
      </c>
      <c r="Y11" s="201"/>
      <c r="Z11" s="140"/>
      <c r="AA11" s="141"/>
      <c r="AB11" s="195">
        <f t="shared" ca="1" si="0"/>
        <v>39.200000000000003</v>
      </c>
      <c r="AC11" s="131"/>
      <c r="AD11" s="131"/>
      <c r="AE11" s="131"/>
    </row>
    <row r="12" spans="1:31" ht="15.75" x14ac:dyDescent="0.25">
      <c r="A12" s="159">
        <f ca="1">RANK(AB12,AB$6:OFFSET(AB$6,0,0,COUNTA(B$6:B$31)))</f>
        <v>7</v>
      </c>
      <c r="B12" s="308" t="s">
        <v>85</v>
      </c>
      <c r="C12" s="150">
        <v>10</v>
      </c>
      <c r="D12" s="269">
        <v>1</v>
      </c>
      <c r="E12" s="270">
        <v>4</v>
      </c>
      <c r="F12" s="271">
        <v>6</v>
      </c>
      <c r="G12" s="272">
        <v>1</v>
      </c>
      <c r="H12" s="236">
        <v>9</v>
      </c>
      <c r="I12" s="270">
        <v>9</v>
      </c>
      <c r="J12" s="269">
        <v>1</v>
      </c>
      <c r="K12" s="270">
        <v>2</v>
      </c>
      <c r="L12" s="273">
        <v>2</v>
      </c>
      <c r="M12" s="284"/>
      <c r="N12" s="230">
        <f ca="1">OFFSET(Очки!$A$3,F12,D12+QUOTIENT(MAX($C$32-11,0), 2)*4)</f>
        <v>11.5</v>
      </c>
      <c r="O12" s="198">
        <f ca="1">IF(F12&lt;E12,OFFSET(IF(OR($C$32=11,$C$32=12),Очки!$B$17,Очки!$O$18),2+E12-F12,IF(D12=2,12,13-E12)),0)</f>
        <v>0</v>
      </c>
      <c r="P12" s="198">
        <v>1.5</v>
      </c>
      <c r="Q12" s="274"/>
      <c r="R12" s="230">
        <f ca="1">OFFSET(Очки!$A$3,I12,G12+QUOTIENT(MAX($C$32-11,0), 2)*4)</f>
        <v>10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15</v>
      </c>
      <c r="W12" s="198">
        <f ca="1">IF(L12&lt;K12,OFFSET(IF(OR($C$32=11,$C$32=12),Очки!$B$17,Очки!$O$18),2+K12-L12,IF(J12=2,12,13-K12)),0)</f>
        <v>0</v>
      </c>
      <c r="X12" s="198">
        <v>1</v>
      </c>
      <c r="Y12" s="199"/>
      <c r="Z12" s="138"/>
      <c r="AA12" s="139"/>
      <c r="AB12" s="194">
        <f t="shared" ca="1" si="0"/>
        <v>39</v>
      </c>
      <c r="AC12" s="131"/>
      <c r="AD12" s="131"/>
      <c r="AE12" s="131"/>
    </row>
    <row r="13" spans="1:31" ht="15.75" x14ac:dyDescent="0.25">
      <c r="A13" s="160">
        <f ca="1">RANK(AB13,AB$6:OFFSET(AB$6,0,0,COUNTA(B$6:B$31)))</f>
        <v>8</v>
      </c>
      <c r="B13" s="156" t="s">
        <v>96</v>
      </c>
      <c r="C13" s="151" t="s">
        <v>25</v>
      </c>
      <c r="D13" s="237">
        <v>1</v>
      </c>
      <c r="E13" s="238">
        <v>5</v>
      </c>
      <c r="F13" s="239">
        <v>8</v>
      </c>
      <c r="G13" s="235">
        <v>1</v>
      </c>
      <c r="H13" s="240">
        <v>8</v>
      </c>
      <c r="I13" s="238">
        <v>5</v>
      </c>
      <c r="J13" s="237">
        <v>1</v>
      </c>
      <c r="K13" s="238">
        <v>10</v>
      </c>
      <c r="L13" s="241">
        <v>10</v>
      </c>
      <c r="M13" s="285"/>
      <c r="N13" s="204">
        <f ca="1">OFFSET(Очки!$A$3,F13,D13+QUOTIENT(MAX($C$32-11,0), 2)*4)</f>
        <v>10.5</v>
      </c>
      <c r="O13" s="200">
        <f ca="1">IF(F13&lt;E13,OFFSET(IF(OR($C$32=11,$C$32=12),Очки!$B$17,Очки!$O$18),2+E13-F13,IF(D13=2,12,13-E13)),0)</f>
        <v>0</v>
      </c>
      <c r="P13" s="200">
        <v>1</v>
      </c>
      <c r="Q13" s="275"/>
      <c r="R13" s="204">
        <f ca="1">OFFSET(Очки!$A$3,I13,G13+QUOTIENT(MAX($C$32-11,0), 2)*4)</f>
        <v>12</v>
      </c>
      <c r="S13" s="200">
        <f ca="1">IF(I13&lt;H13,OFFSET(IF(OR($C$32=11,$C$32=12),Очки!$B$17,Очки!$O$18),2+H13-I13,IF(G13=2,12,13-H13)),0)</f>
        <v>3.3</v>
      </c>
      <c r="T13" s="200">
        <v>2</v>
      </c>
      <c r="U13" s="275"/>
      <c r="V13" s="204">
        <f ca="1">OFFSET(Очки!$A$3,L13,J13+QUOTIENT(MAX($C$32-11,0), 2)*4)</f>
        <v>9.5</v>
      </c>
      <c r="W13" s="200">
        <f ca="1">IF(L13&lt;K13,OFFSET(IF(OR($C$32=11,$C$32=12),Очки!$B$17,Очки!$O$18),2+K13-L13,IF(J13=2,12,13-K13)),0)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38.299999999999997</v>
      </c>
      <c r="AC13" s="131"/>
      <c r="AD13" s="131"/>
      <c r="AE13" s="131"/>
    </row>
    <row r="14" spans="1:31" ht="15.75" x14ac:dyDescent="0.25">
      <c r="A14" s="160">
        <f ca="1">RANK(AB14,AB$6:OFFSET(AB$6,0,0,COUNTA(B$6:B$31)))</f>
        <v>9</v>
      </c>
      <c r="B14" s="158" t="s">
        <v>86</v>
      </c>
      <c r="C14" s="151" t="s">
        <v>25</v>
      </c>
      <c r="D14" s="237">
        <v>2</v>
      </c>
      <c r="E14" s="238">
        <v>6</v>
      </c>
      <c r="F14" s="239">
        <v>2</v>
      </c>
      <c r="G14" s="235">
        <v>2</v>
      </c>
      <c r="H14" s="240">
        <v>2</v>
      </c>
      <c r="I14" s="238">
        <v>2</v>
      </c>
      <c r="J14" s="237">
        <v>1</v>
      </c>
      <c r="K14" s="238">
        <v>11</v>
      </c>
      <c r="L14" s="241">
        <v>9</v>
      </c>
      <c r="M14" s="285"/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2.8</v>
      </c>
      <c r="P14" s="200"/>
      <c r="Q14" s="275"/>
      <c r="R14" s="204">
        <f ca="1">OFFSET(Очки!$A$3,I14,G14+QUOTIENT(MAX($C$32-11,0), 2)*4)</f>
        <v>9</v>
      </c>
      <c r="S14" s="200">
        <f ca="1">IF(I14&lt;H14,OFFSET(IF(OR($C$32=11,$C$32=12),Очки!$B$17,Очки!$O$18),2+H14-I14,IF(G14=2,12,13-H14)),0)</f>
        <v>0</v>
      </c>
      <c r="T14" s="200">
        <v>2.5</v>
      </c>
      <c r="U14" s="275"/>
      <c r="V14" s="204">
        <f ca="1">OFFSET(Очки!$A$3,L14,J14+QUOTIENT(MAX($C$32-11,0), 2)*4)</f>
        <v>10</v>
      </c>
      <c r="W14" s="200">
        <f ca="1">IF(L14&lt;K14,OFFSET(IF(OR($C$32=11,$C$32=12),Очки!$B$17,Очки!$O$18),2+K14-L14,IF(J14=2,12,13-K14)),0)</f>
        <v>2.6</v>
      </c>
      <c r="X14" s="200">
        <v>2</v>
      </c>
      <c r="Y14" s="201"/>
      <c r="Z14" s="140"/>
      <c r="AA14" s="141"/>
      <c r="AB14" s="195">
        <f t="shared" ca="1" si="0"/>
        <v>37.9</v>
      </c>
      <c r="AC14" s="131"/>
      <c r="AD14" s="131"/>
      <c r="AE14" s="131"/>
    </row>
    <row r="15" spans="1:31" ht="15.75" x14ac:dyDescent="0.25">
      <c r="A15" s="160">
        <f ca="1">RANK(AB15,AB$6:OFFSET(AB$6,0,0,COUNTA(B$6:B$31)))</f>
        <v>10</v>
      </c>
      <c r="B15" s="157" t="s">
        <v>84</v>
      </c>
      <c r="C15" s="151" t="s">
        <v>25</v>
      </c>
      <c r="D15" s="237">
        <v>1</v>
      </c>
      <c r="E15" s="238">
        <v>1</v>
      </c>
      <c r="F15" s="239">
        <v>1</v>
      </c>
      <c r="G15" s="235">
        <v>1</v>
      </c>
      <c r="H15" s="240">
        <v>7</v>
      </c>
      <c r="I15" s="238">
        <v>10</v>
      </c>
      <c r="J15" s="237">
        <v>1</v>
      </c>
      <c r="K15" s="238">
        <v>1</v>
      </c>
      <c r="L15" s="241">
        <v>1</v>
      </c>
      <c r="M15" s="285"/>
      <c r="N15" s="204">
        <f ca="1">OFFSET(Очки!$A$3,F15,D15+QUOTIENT(MAX($C$32-11,0), 2)*4)</f>
        <v>16</v>
      </c>
      <c r="O15" s="200">
        <f ca="1">IF(F15&lt;E15,OFFSET(IF(OR($C$32=11,$C$32=12),Очки!$B$17,Очки!$O$18),2+E15-F15,IF(D15=2,12,13-E15)),0)</f>
        <v>0</v>
      </c>
      <c r="P15" s="200">
        <v>0.5</v>
      </c>
      <c r="Q15" s="275"/>
      <c r="R15" s="204">
        <f ca="1">OFFSET(Очки!$A$3,I15,G15+QUOTIENT(MAX($C$32-11,0), 2)*4)</f>
        <v>9.5</v>
      </c>
      <c r="S15" s="200">
        <f ca="1">IF(I15&lt;H15,OFFSET(IF(OR($C$32=11,$C$32=12),Очки!$B$17,Очки!$O$18),2+H15-I15,IF(G15=2,12,13-H15)),0)</f>
        <v>0</v>
      </c>
      <c r="T15" s="200"/>
      <c r="U15" s="275">
        <v>-5</v>
      </c>
      <c r="V15" s="204">
        <f ca="1">OFFSET(Очки!$A$3,L15,J15+QUOTIENT(MAX($C$32-11,0), 2)*4)</f>
        <v>16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37</v>
      </c>
      <c r="AC15" s="131"/>
      <c r="AD15" s="131"/>
      <c r="AE15" s="131"/>
    </row>
    <row r="16" spans="1:31" ht="15" customHeight="1" x14ac:dyDescent="0.25">
      <c r="A16" s="160">
        <f ca="1">RANK(AB16,AB$6:OFFSET(AB$6,0,0,COUNTA(B$6:B$31)))</f>
        <v>11</v>
      </c>
      <c r="B16" s="157" t="s">
        <v>54</v>
      </c>
      <c r="C16" s="151" t="s">
        <v>25</v>
      </c>
      <c r="D16" s="237">
        <v>1</v>
      </c>
      <c r="E16" s="238">
        <v>2</v>
      </c>
      <c r="F16" s="239">
        <v>2</v>
      </c>
      <c r="G16" s="235">
        <v>2</v>
      </c>
      <c r="H16" s="240">
        <v>10</v>
      </c>
      <c r="I16" s="238">
        <v>5</v>
      </c>
      <c r="J16" s="234">
        <v>1</v>
      </c>
      <c r="K16" s="238">
        <v>6</v>
      </c>
      <c r="L16" s="241">
        <v>8</v>
      </c>
      <c r="M16" s="285"/>
      <c r="N16" s="204">
        <f ca="1">OFFSET(Очки!$A$3,F16,D16+QUOTIENT(MAX($C$32-11,0), 2)*4)</f>
        <v>15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6</v>
      </c>
      <c r="S16" s="200">
        <f ca="1">IF(I16&lt;H16,OFFSET(IF(OR($C$32=11,$C$32=12),Очки!$B$17,Очки!$O$18),2+H16-I16,IF(G16=2,12,13-H16)),0)</f>
        <v>3.5</v>
      </c>
      <c r="T16" s="200"/>
      <c r="U16" s="275"/>
      <c r="V16" s="204">
        <f ca="1">OFFSET(Очки!$A$3,L16,J16+QUOTIENT(MAX($C$32-11,0), 2)*4)</f>
        <v>10.5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35</v>
      </c>
      <c r="AD16" s="131"/>
    </row>
    <row r="17" spans="1:30" ht="15.75" x14ac:dyDescent="0.25">
      <c r="A17" s="160">
        <f ca="1">RANK(AB17,AB$6:OFFSET(AB$6,0,0,COUNTA(B$6:B$31)))</f>
        <v>12</v>
      </c>
      <c r="B17" s="156" t="s">
        <v>88</v>
      </c>
      <c r="C17" s="151" t="s">
        <v>25</v>
      </c>
      <c r="D17" s="237">
        <v>2</v>
      </c>
      <c r="E17" s="238">
        <v>7</v>
      </c>
      <c r="F17" s="239">
        <v>1</v>
      </c>
      <c r="G17" s="235">
        <v>1</v>
      </c>
      <c r="H17" s="240">
        <v>1</v>
      </c>
      <c r="I17" s="238">
        <v>2</v>
      </c>
      <c r="J17" s="234">
        <v>2</v>
      </c>
      <c r="K17" s="238">
        <v>6</v>
      </c>
      <c r="L17" s="241">
        <v>8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4.2</v>
      </c>
      <c r="P17" s="200"/>
      <c r="Q17" s="275"/>
      <c r="R17" s="204">
        <f ca="1">OFFSET(Очки!$A$3,I17,G17+QUOTIENT(MAX($C$32-11,0), 2)*4)</f>
        <v>15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4.5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33.700000000000003</v>
      </c>
      <c r="AD17" s="131"/>
    </row>
    <row r="18" spans="1:30" ht="15.75" x14ac:dyDescent="0.25">
      <c r="A18" s="160">
        <f ca="1">RANK(AB18,AB$6:OFFSET(AB$6,0,0,COUNTA(B$6:B$31)))</f>
        <v>13</v>
      </c>
      <c r="B18" s="156" t="s">
        <v>101</v>
      </c>
      <c r="C18" s="151" t="s">
        <v>25</v>
      </c>
      <c r="D18" s="237">
        <v>2</v>
      </c>
      <c r="E18" s="238">
        <v>8</v>
      </c>
      <c r="F18" s="239">
        <v>3</v>
      </c>
      <c r="G18" s="235">
        <v>2</v>
      </c>
      <c r="H18" s="240">
        <v>3</v>
      </c>
      <c r="I18" s="238">
        <v>3</v>
      </c>
      <c r="J18" s="237">
        <v>2</v>
      </c>
      <c r="K18" s="238">
        <v>10</v>
      </c>
      <c r="L18" s="241">
        <v>3</v>
      </c>
      <c r="M18" s="285"/>
      <c r="N18" s="204">
        <f ca="1">OFFSET(Очки!$A$3,F18,D18+QUOTIENT(MAX($C$32-11,0), 2)*4)</f>
        <v>8</v>
      </c>
      <c r="O18" s="200">
        <f ca="1">IF(F18&lt;E18,OFFSET(IF(OR($C$32=11,$C$32=12),Очки!$B$17,Очки!$O$18),2+E18-F18,IF(D18=2,12,13-E18)),0)</f>
        <v>3.5</v>
      </c>
      <c r="P18" s="200"/>
      <c r="Q18" s="275"/>
      <c r="R18" s="204">
        <f ca="1">OFFSET(Очки!$A$3,I18,G18+QUOTIENT(MAX($C$32-11,0), 2)*4)</f>
        <v>8</v>
      </c>
      <c r="S18" s="200">
        <f ca="1">IF(I18&lt;H18,OFFSET(IF(OR($C$32=11,$C$32=12),Очки!$B$17,Очки!$O$18),2+H18-I18,IF(G18=2,12,13-H18)),0)</f>
        <v>0</v>
      </c>
      <c r="T18" s="200"/>
      <c r="U18" s="275"/>
      <c r="V18" s="204">
        <f ca="1">OFFSET(Очки!$A$3,L18,J18+QUOTIENT(MAX($C$32-11,0), 2)*4)</f>
        <v>8</v>
      </c>
      <c r="W18" s="200">
        <f ca="1">IF(L18&lt;K18,OFFSET(IF(OR($C$32=11,$C$32=12),Очки!$B$17,Очки!$O$18),2+K18-L18,IF(J18=2,12,13-K18)),0)</f>
        <v>4.9000000000000004</v>
      </c>
      <c r="X18" s="200"/>
      <c r="Y18" s="201">
        <v>-5</v>
      </c>
      <c r="Z18" s="140"/>
      <c r="AA18" s="141"/>
      <c r="AB18" s="195">
        <f t="shared" ca="1" si="0"/>
        <v>27.4</v>
      </c>
      <c r="AD18" s="131"/>
    </row>
    <row r="19" spans="1:30" ht="15.75" x14ac:dyDescent="0.25">
      <c r="A19" s="160">
        <f ca="1">RANK(AB19,AB$6:OFFSET(AB$6,0,0,COUNTA(B$6:B$31)))</f>
        <v>14</v>
      </c>
      <c r="B19" s="329" t="s">
        <v>99</v>
      </c>
      <c r="C19" s="151"/>
      <c r="D19" s="237">
        <v>2</v>
      </c>
      <c r="E19" s="238">
        <v>11</v>
      </c>
      <c r="F19" s="239">
        <v>8</v>
      </c>
      <c r="G19" s="235">
        <v>2</v>
      </c>
      <c r="H19" s="240">
        <v>6</v>
      </c>
      <c r="I19" s="238">
        <v>7</v>
      </c>
      <c r="J19" s="234">
        <v>2</v>
      </c>
      <c r="K19" s="238">
        <v>5</v>
      </c>
      <c r="L19" s="241">
        <v>2</v>
      </c>
      <c r="M19" s="285"/>
      <c r="N19" s="204">
        <f ca="1">OFFSET(Очки!$A$3,F19,D19+QUOTIENT(MAX($C$32-11,0), 2)*4)</f>
        <v>4.5</v>
      </c>
      <c r="O19" s="200">
        <f ca="1">IF(F19&lt;E19,OFFSET(IF(OR($C$32=11,$C$32=12),Очки!$B$17,Очки!$O$18),2+E19-F19,IF(D19=2,12,13-E19)),0)</f>
        <v>2.1</v>
      </c>
      <c r="P19" s="200"/>
      <c r="Q19" s="275"/>
      <c r="R19" s="204">
        <f ca="1">OFFSET(Очки!$A$3,I19,G19+QUOTIENT(MAX($C$32-11,0), 2)*4)</f>
        <v>5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>
        <f ca="1">OFFSET(Очки!$A$3,L19,J19+QUOTIENT(MAX($C$32-11,0), 2)*4)</f>
        <v>9</v>
      </c>
      <c r="W19" s="200">
        <f ca="1">IF(L19&lt;K19,OFFSET(IF(OR($C$32=11,$C$32=12),Очки!$B$17,Очки!$O$18),2+K19-L19,IF(J19=2,12,13-K19)),0)</f>
        <v>2.1</v>
      </c>
      <c r="X19" s="200">
        <v>1.5</v>
      </c>
      <c r="Y19" s="201"/>
      <c r="Z19" s="140"/>
      <c r="AA19" s="141"/>
      <c r="AB19" s="195">
        <f t="shared" ca="1" si="0"/>
        <v>24.200000000000003</v>
      </c>
      <c r="AD19" s="131"/>
    </row>
    <row r="20" spans="1:30" ht="15.75" x14ac:dyDescent="0.25">
      <c r="A20" s="160">
        <f ca="1">RANK(AB20,AB$6:OFFSET(AB$6,0,0,COUNTA(B$6:B$31)))</f>
        <v>15</v>
      </c>
      <c r="B20" s="301" t="s">
        <v>87</v>
      </c>
      <c r="C20" s="151" t="s">
        <v>25</v>
      </c>
      <c r="D20" s="237">
        <v>1</v>
      </c>
      <c r="E20" s="238">
        <v>8</v>
      </c>
      <c r="F20" s="239">
        <v>11</v>
      </c>
      <c r="G20" s="235">
        <v>1</v>
      </c>
      <c r="H20" s="240">
        <v>5</v>
      </c>
      <c r="I20" s="238">
        <v>6</v>
      </c>
      <c r="J20" s="237">
        <v>1</v>
      </c>
      <c r="K20" s="238">
        <v>4</v>
      </c>
      <c r="L20" s="241">
        <v>5</v>
      </c>
      <c r="M20" s="285">
        <v>1</v>
      </c>
      <c r="N20" s="204">
        <f ca="1">OFFSET(Очки!$A$3,F20,D20+QUOTIENT(MAX($C$32-11,0), 2)*4)</f>
        <v>9</v>
      </c>
      <c r="O20" s="200">
        <f ca="1">IF(F20&lt;E20,OFFSET(IF(OR($C$32=11,$C$32=12),Очки!$B$17,Очки!$O$18),2+E20-F20,IF(D20=2,12,13-E20)),0)</f>
        <v>0</v>
      </c>
      <c r="P20" s="200"/>
      <c r="Q20" s="275">
        <v>-5</v>
      </c>
      <c r="R20" s="204">
        <f ca="1">OFFSET(Очки!$A$3,I20,G20+QUOTIENT(MAX($C$32-11,0), 2)*4)</f>
        <v>11.5</v>
      </c>
      <c r="S20" s="200">
        <f ca="1">IF(I20&lt;H20,OFFSET(IF(OR($C$32=11,$C$32=12),Очки!$B$17,Очки!$O$18),2+H20-I20,IF(G20=2,12,13-H20)),0)</f>
        <v>0</v>
      </c>
      <c r="T20" s="200"/>
      <c r="U20" s="275">
        <v>-5</v>
      </c>
      <c r="V20" s="204">
        <f ca="1">OFFSET(Очки!$A$3,L20,J20+QUOTIENT(MAX($C$32-11,0), 2)*4)</f>
        <v>12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23.5</v>
      </c>
      <c r="AD20" s="131"/>
    </row>
    <row r="21" spans="1:30" ht="16.5" thickBot="1" x14ac:dyDescent="0.3">
      <c r="A21" s="160">
        <f ca="1">RANK(AB21,AB$6:OFFSET(AB$6,0,0,COUNTA(B$6:B$31)))</f>
        <v>16</v>
      </c>
      <c r="B21" s="156" t="s">
        <v>77</v>
      </c>
      <c r="C21" s="231" t="s">
        <v>25</v>
      </c>
      <c r="D21" s="237">
        <v>2</v>
      </c>
      <c r="E21" s="238">
        <v>1</v>
      </c>
      <c r="F21" s="239">
        <v>5</v>
      </c>
      <c r="G21" s="235">
        <v>2</v>
      </c>
      <c r="H21" s="240">
        <v>1</v>
      </c>
      <c r="I21" s="238">
        <v>1</v>
      </c>
      <c r="J21" s="234">
        <v>2</v>
      </c>
      <c r="K21" s="238">
        <v>1</v>
      </c>
      <c r="L21" s="241">
        <v>4</v>
      </c>
      <c r="M21" s="285"/>
      <c r="N21" s="204">
        <f ca="1">OFFSET(Очки!$A$3,F21,D21+QUOTIENT(MAX($C$32-11,0), 2)*4)</f>
        <v>6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>
        <f ca="1">OFFSET(Очки!$A$3,I21,G21+QUOTIENT(MAX($C$32-11,0), 2)*4)</f>
        <v>10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>
        <f ca="1">OFFSET(Очки!$A$3,L21,J21+QUOTIENT(MAX($C$32-11,0), 2)*4)</f>
        <v>7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23</v>
      </c>
      <c r="AD21" s="131"/>
    </row>
    <row r="22" spans="1:30" ht="15.75" x14ac:dyDescent="0.25">
      <c r="A22" s="159">
        <f ca="1">RANK(AB22,AB$6:OFFSET(AB$6,0,0,COUNTA(B$6:B$31)))</f>
        <v>17</v>
      </c>
      <c r="B22" s="288" t="s">
        <v>93</v>
      </c>
      <c r="C22" s="150">
        <v>7.5</v>
      </c>
      <c r="D22" s="269">
        <v>2</v>
      </c>
      <c r="E22" s="270">
        <v>10</v>
      </c>
      <c r="F22" s="271">
        <v>6</v>
      </c>
      <c r="G22" s="272">
        <v>2</v>
      </c>
      <c r="H22" s="236">
        <v>4</v>
      </c>
      <c r="I22" s="270">
        <v>8</v>
      </c>
      <c r="J22" s="269">
        <v>2</v>
      </c>
      <c r="K22" s="270">
        <v>4</v>
      </c>
      <c r="L22" s="273">
        <v>6</v>
      </c>
      <c r="M22" s="284"/>
      <c r="N22" s="230">
        <f ca="1">OFFSET(Очки!$A$3,F22,D22+QUOTIENT(MAX($C$32-11,0), 2)*4)</f>
        <v>5.5</v>
      </c>
      <c r="O22" s="198">
        <f ca="1">IF(F22&lt;E22,OFFSET(IF(OR($C$32=11,$C$32=12),Очки!$B$17,Очки!$O$18),2+E22-F22,IF(D22=2,12,13-E22)),0)</f>
        <v>2.8</v>
      </c>
      <c r="P22" s="198"/>
      <c r="Q22" s="274"/>
      <c r="R22" s="230">
        <f ca="1">OFFSET(Очки!$A$3,I22,G22+QUOTIENT(MAX($C$32-11,0), 2)*4)</f>
        <v>4.5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>
        <f ca="1">OFFSET(Очки!$A$3,L22,J22+QUOTIENT(MAX($C$32-11,0), 2)*4)</f>
        <v>5.5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t="shared" ca="1" si="0"/>
        <v>18.3</v>
      </c>
      <c r="AD22" s="131"/>
    </row>
    <row r="23" spans="1:30" ht="15.75" x14ac:dyDescent="0.25">
      <c r="A23" s="160">
        <f ca="1">RANK(AB23,AB$6:OFFSET(AB$6,0,0,COUNTA(B$6:B$31)))</f>
        <v>18</v>
      </c>
      <c r="B23" s="157" t="s">
        <v>75</v>
      </c>
      <c r="C23" s="151">
        <v>15</v>
      </c>
      <c r="D23" s="237">
        <v>2</v>
      </c>
      <c r="E23" s="238">
        <v>5</v>
      </c>
      <c r="F23" s="239">
        <v>10</v>
      </c>
      <c r="G23" s="235">
        <v>2</v>
      </c>
      <c r="H23" s="240">
        <v>8</v>
      </c>
      <c r="I23" s="238">
        <v>6</v>
      </c>
      <c r="J23" s="237">
        <v>2</v>
      </c>
      <c r="K23" s="238">
        <v>3</v>
      </c>
      <c r="L23" s="241">
        <v>6</v>
      </c>
      <c r="M23" s="285"/>
      <c r="N23" s="204">
        <f ca="1">OFFSET(Очки!$A$3,F23,D23+QUOTIENT(MAX($C$32-11,0), 2)*4)</f>
        <v>3.5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>
        <f ca="1">OFFSET(Очки!$A$3,I23,G23+QUOTIENT(MAX($C$32-11,0), 2)*4)</f>
        <v>5.5</v>
      </c>
      <c r="S23" s="200">
        <f ca="1">IF(I23&lt;H23,OFFSET(IF(OR($C$32=11,$C$32=12),Очки!$B$17,Очки!$O$18),2+H23-I23,IF(G23=2,12,13-H23)),0)</f>
        <v>1.4</v>
      </c>
      <c r="T23" s="200"/>
      <c r="U23" s="275"/>
      <c r="V23" s="204">
        <f ca="1">OFFSET(Очки!$A$3,L23,J23+QUOTIENT(MAX($C$32-11,0), 2)*4)</f>
        <v>5.5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15.9</v>
      </c>
      <c r="AD23" s="131"/>
    </row>
    <row r="24" spans="1:30" ht="15.75" x14ac:dyDescent="0.25">
      <c r="A24" s="160">
        <f ca="1">RANK(AB24,AB$6:OFFSET(AB$6,0,0,COUNTA(B$6:B$31)))</f>
        <v>19</v>
      </c>
      <c r="B24" s="156" t="s">
        <v>57</v>
      </c>
      <c r="C24" s="231" t="s">
        <v>25</v>
      </c>
      <c r="D24" s="237">
        <v>2</v>
      </c>
      <c r="E24" s="238">
        <v>2</v>
      </c>
      <c r="F24" s="239">
        <v>7</v>
      </c>
      <c r="G24" s="235">
        <v>2</v>
      </c>
      <c r="H24" s="240">
        <v>9</v>
      </c>
      <c r="I24" s="238">
        <v>11</v>
      </c>
      <c r="J24" s="237">
        <v>2</v>
      </c>
      <c r="K24" s="238">
        <v>7</v>
      </c>
      <c r="L24" s="241">
        <v>5</v>
      </c>
      <c r="M24" s="285"/>
      <c r="N24" s="204">
        <f ca="1">OFFSET(Очки!$A$3,F24,D24+QUOTIENT(MAX($C$32-11,0), 2)*4)</f>
        <v>5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>
        <f ca="1">OFFSET(Очки!$A$3,I24,G24+QUOTIENT(MAX($C$32-11,0), 2)*4)</f>
        <v>3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>
        <f ca="1">OFFSET(Очки!$A$3,L24,J24+QUOTIENT(MAX($C$32-11,0), 2)*4)</f>
        <v>6</v>
      </c>
      <c r="W24" s="200">
        <f ca="1">IF(L24&lt;K24,OFFSET(IF(OR($C$32=11,$C$32=12),Очки!$B$17,Очки!$O$18),2+K24-L24,IF(J24=2,12,13-K24)),0)</f>
        <v>1.4</v>
      </c>
      <c r="X24" s="200"/>
      <c r="Y24" s="201"/>
      <c r="Z24" s="140"/>
      <c r="AA24" s="141"/>
      <c r="AB24" s="195">
        <f t="shared" ca="1" si="0"/>
        <v>15.4</v>
      </c>
      <c r="AD24" s="131"/>
    </row>
    <row r="25" spans="1:30" ht="15.95" customHeight="1" x14ac:dyDescent="0.25">
      <c r="A25" s="160">
        <f ca="1">RANK(AB25,AB$6:OFFSET(AB$6,0,0,COUNTA(B$6:B$31)))</f>
        <v>20</v>
      </c>
      <c r="B25" s="300" t="s">
        <v>92</v>
      </c>
      <c r="C25" s="231"/>
      <c r="D25" s="237">
        <v>2</v>
      </c>
      <c r="E25" s="238">
        <v>9</v>
      </c>
      <c r="F25" s="239">
        <v>9</v>
      </c>
      <c r="G25" s="235">
        <v>2</v>
      </c>
      <c r="H25" s="240">
        <v>5</v>
      </c>
      <c r="I25" s="238">
        <v>4</v>
      </c>
      <c r="J25" s="237">
        <v>2</v>
      </c>
      <c r="K25" s="238">
        <v>9</v>
      </c>
      <c r="L25" s="241">
        <v>10</v>
      </c>
      <c r="M25" s="285"/>
      <c r="N25" s="204">
        <f ca="1">OFFSET(Очки!$A$3,F25,D25+QUOTIENT(MAX($C$32-11,0), 2)*4)</f>
        <v>4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>
        <f ca="1">OFFSET(Очки!$A$3,I25,G25+QUOTIENT(MAX($C$32-11,0), 2)*4)</f>
        <v>7</v>
      </c>
      <c r="S25" s="200">
        <f ca="1">IF(I25&lt;H25,OFFSET(IF(OR($C$32=11,$C$32=12),Очки!$B$17,Очки!$O$18),2+H25-I25,IF(G25=2,12,13-H25)),0)</f>
        <v>0.7</v>
      </c>
      <c r="T25" s="200"/>
      <c r="U25" s="275"/>
      <c r="V25" s="204">
        <f ca="1">OFFSET(Очки!$A$3,L25,J25+QUOTIENT(MAX($C$32-11,0), 2)*4)</f>
        <v>3.5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15.2</v>
      </c>
      <c r="AD25" s="131"/>
    </row>
    <row r="26" spans="1:30" ht="15.95" customHeight="1" x14ac:dyDescent="0.25">
      <c r="A26" s="160">
        <f ca="1">RANK(AB26,AB$6:OFFSET(AB$6,0,0,COUNTA(B$6:B$31)))</f>
        <v>21</v>
      </c>
      <c r="B26" s="158" t="s">
        <v>94</v>
      </c>
      <c r="C26" s="231" t="s">
        <v>25</v>
      </c>
      <c r="D26" s="237">
        <v>2</v>
      </c>
      <c r="E26" s="238">
        <v>4</v>
      </c>
      <c r="F26" s="239">
        <v>4</v>
      </c>
      <c r="G26" s="235">
        <v>2</v>
      </c>
      <c r="H26" s="240">
        <v>7</v>
      </c>
      <c r="I26" s="238">
        <v>10</v>
      </c>
      <c r="J26" s="237">
        <v>2</v>
      </c>
      <c r="K26" s="238">
        <v>8</v>
      </c>
      <c r="L26" s="241">
        <v>9</v>
      </c>
      <c r="M26" s="285"/>
      <c r="N26" s="204">
        <f ca="1">OFFSET(Очки!$A$3,F26,D26+QUOTIENT(MAX($C$32-11,0), 2)*4)</f>
        <v>7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>
        <f ca="1">OFFSET(Очки!$A$3,I26,G26+QUOTIENT(MAX($C$32-11,0), 2)*4)</f>
        <v>3.5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>
        <f ca="1">OFFSET(Очки!$A$3,L26,J26+QUOTIENT(MAX($C$32-11,0), 2)*4)</f>
        <v>4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14.5</v>
      </c>
      <c r="AD26" s="131"/>
    </row>
    <row r="27" spans="1:30" ht="15.95" customHeight="1" x14ac:dyDescent="0.25">
      <c r="A27" s="160">
        <f ca="1">RANK(AB27,AB$6:OFFSET(AB$6,0,0,COUNTA(B$6:B$31)))</f>
        <v>22</v>
      </c>
      <c r="B27" s="156" t="s">
        <v>83</v>
      </c>
      <c r="C27" s="231">
        <v>7.5</v>
      </c>
      <c r="D27" s="237">
        <v>2</v>
      </c>
      <c r="E27" s="238">
        <v>3</v>
      </c>
      <c r="F27" s="239">
        <v>11</v>
      </c>
      <c r="G27" s="235">
        <v>2</v>
      </c>
      <c r="H27" s="240">
        <v>11</v>
      </c>
      <c r="I27" s="238">
        <v>9</v>
      </c>
      <c r="J27" s="234">
        <v>2</v>
      </c>
      <c r="K27" s="238">
        <v>11</v>
      </c>
      <c r="L27" s="241">
        <v>11</v>
      </c>
      <c r="M27" s="285"/>
      <c r="N27" s="204">
        <f ca="1">OFFSET(Очки!$A$3,F27,D27+QUOTIENT(MAX($C$32-11,0), 2)*4)</f>
        <v>3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>
        <f ca="1">OFFSET(Очки!$A$3,I27,G27+QUOTIENT(MAX($C$32-11,0), 2)*4)</f>
        <v>4</v>
      </c>
      <c r="S27" s="200">
        <f ca="1">IF(I27&lt;H27,OFFSET(IF(OR($C$32=11,$C$32=12),Очки!$B$17,Очки!$O$18),2+H27-I27,IF(G27=2,12,13-H27)),0)</f>
        <v>1.4</v>
      </c>
      <c r="T27" s="200"/>
      <c r="U27" s="275"/>
      <c r="V27" s="204">
        <f ca="1">OFFSET(Очки!$A$3,L27,J27+QUOTIENT(MAX($C$32-11,0), 2)*4)</f>
        <v>3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t="shared" ca="1" si="0"/>
        <v>11.4</v>
      </c>
      <c r="AD27" s="131"/>
    </row>
    <row r="28" spans="1:30" ht="15.95" hidden="1" customHeight="1" x14ac:dyDescent="0.25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t="shared" ref="AB28:AB31" ca="1" si="1">SUM(M28:Y28)</f>
        <v>0</v>
      </c>
      <c r="AD28" s="131"/>
    </row>
    <row r="29" spans="1:30" ht="15.95" hidden="1" customHeight="1" x14ac:dyDescent="0.25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t="shared" ca="1" si="1"/>
        <v>0</v>
      </c>
      <c r="AD29" s="131"/>
    </row>
    <row r="30" spans="1:30" ht="15.95" hidden="1" customHeight="1" x14ac:dyDescent="0.25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t="shared" ca="1" si="1"/>
        <v>0</v>
      </c>
      <c r="AD30" s="131"/>
    </row>
    <row r="31" spans="1:30" ht="15.95" hidden="1" customHeight="1" thickBot="1" x14ac:dyDescent="0.3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t="shared" ca="1" si="1"/>
        <v>0</v>
      </c>
      <c r="AD31" s="131"/>
    </row>
    <row r="32" spans="1:30" ht="15.95" customHeight="1" x14ac:dyDescent="0.2">
      <c r="B32" s="131" t="s">
        <v>43</v>
      </c>
      <c r="C32" s="131">
        <f>COUNTA(B6:B31)</f>
        <v>22</v>
      </c>
    </row>
    <row r="33" spans="12:28" ht="15.95" customHeight="1" x14ac:dyDescent="0.2"/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 x14ac:dyDescent="0.2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 x14ac:dyDescent="0.2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 x14ac:dyDescent="0.2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A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14" priority="3">
      <formula>AND(E6&gt;F6,O6=0)</formula>
    </cfRule>
  </conditionalFormatting>
  <conditionalFormatting sqref="S6:S31">
    <cfRule type="expression" dxfId="13" priority="2">
      <formula>AND(H6&gt;I6,S6=0)</formula>
    </cfRule>
  </conditionalFormatting>
  <conditionalFormatting sqref="W6:W31">
    <cfRule type="expression" dxfId="12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29" sqref="B29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3" t="s">
        <v>104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</row>
    <row r="2" spans="1:31" ht="13.5" customHeight="1" thickBot="1" x14ac:dyDescent="0.25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131"/>
      <c r="AD2" s="131"/>
      <c r="AE2" s="131"/>
    </row>
    <row r="3" spans="1:31" s="135" customFormat="1" ht="16.5" thickBot="1" x14ac:dyDescent="0.3">
      <c r="A3" s="385" t="s">
        <v>21</v>
      </c>
      <c r="B3" s="388" t="s">
        <v>22</v>
      </c>
      <c r="C3" s="132"/>
      <c r="D3" s="391">
        <v>1</v>
      </c>
      <c r="E3" s="392"/>
      <c r="F3" s="393"/>
      <c r="G3" s="391">
        <v>2</v>
      </c>
      <c r="H3" s="392"/>
      <c r="I3" s="393"/>
      <c r="J3" s="394">
        <v>3</v>
      </c>
      <c r="K3" s="395"/>
      <c r="L3" s="396"/>
      <c r="M3" s="397" t="s">
        <v>2</v>
      </c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9"/>
      <c r="AA3" s="133">
        <f>SUM(M3:Z3)</f>
        <v>0</v>
      </c>
      <c r="AB3" s="400" t="s">
        <v>23</v>
      </c>
      <c r="AC3" s="134"/>
      <c r="AD3" s="134"/>
      <c r="AE3" s="134"/>
    </row>
    <row r="4" spans="1:31" s="135" customFormat="1" ht="16.5" customHeight="1" thickBot="1" x14ac:dyDescent="0.3">
      <c r="A4" s="386"/>
      <c r="B4" s="389"/>
      <c r="C4" s="402" t="s">
        <v>24</v>
      </c>
      <c r="D4" s="375" t="s">
        <v>30</v>
      </c>
      <c r="E4" s="377" t="s">
        <v>32</v>
      </c>
      <c r="F4" s="379" t="s">
        <v>33</v>
      </c>
      <c r="G4" s="375" t="s">
        <v>30</v>
      </c>
      <c r="H4" s="377" t="s">
        <v>32</v>
      </c>
      <c r="I4" s="379" t="s">
        <v>33</v>
      </c>
      <c r="J4" s="375" t="s">
        <v>30</v>
      </c>
      <c r="K4" s="377" t="s">
        <v>32</v>
      </c>
      <c r="L4" s="379" t="s">
        <v>33</v>
      </c>
      <c r="M4" s="381" t="s">
        <v>31</v>
      </c>
      <c r="N4" s="373">
        <v>1</v>
      </c>
      <c r="O4" s="374"/>
      <c r="P4" s="374"/>
      <c r="Q4" s="374"/>
      <c r="R4" s="373">
        <v>2</v>
      </c>
      <c r="S4" s="374"/>
      <c r="T4" s="374"/>
      <c r="U4" s="374"/>
      <c r="V4" s="373">
        <v>3</v>
      </c>
      <c r="W4" s="374"/>
      <c r="X4" s="374"/>
      <c r="Y4" s="374"/>
      <c r="Z4" s="148"/>
      <c r="AA4" s="133"/>
      <c r="AB4" s="401"/>
      <c r="AC4" s="134"/>
      <c r="AD4" s="134"/>
      <c r="AE4" s="134"/>
    </row>
    <row r="5" spans="1:31" s="137" customFormat="1" ht="33" customHeight="1" thickBot="1" x14ac:dyDescent="0.3">
      <c r="A5" s="387"/>
      <c r="B5" s="390"/>
      <c r="C5" s="403"/>
      <c r="D5" s="376"/>
      <c r="E5" s="378"/>
      <c r="F5" s="380"/>
      <c r="G5" s="376"/>
      <c r="H5" s="378"/>
      <c r="I5" s="380"/>
      <c r="J5" s="376"/>
      <c r="K5" s="378"/>
      <c r="L5" s="380"/>
      <c r="M5" s="382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1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32" t="s">
        <v>95</v>
      </c>
      <c r="C6" s="150">
        <v>7.5</v>
      </c>
      <c r="D6" s="269">
        <v>1</v>
      </c>
      <c r="E6" s="270">
        <v>7</v>
      </c>
      <c r="F6" s="271">
        <v>5</v>
      </c>
      <c r="G6" s="272">
        <v>1</v>
      </c>
      <c r="H6" s="236">
        <v>3</v>
      </c>
      <c r="I6" s="270">
        <v>1</v>
      </c>
      <c r="J6" s="269">
        <v>1</v>
      </c>
      <c r="K6" s="270">
        <v>5</v>
      </c>
      <c r="L6" s="273">
        <v>4</v>
      </c>
      <c r="M6" s="284">
        <v>2.5</v>
      </c>
      <c r="N6" s="230">
        <f ca="1">OFFSET(Очки!$A$3,F6,D6+QUOTIENT(MAX($C$29-11,0), 2)*4)</f>
        <v>12</v>
      </c>
      <c r="O6" s="198">
        <f ca="1">IF(F6&lt;E6,OFFSET(IF(OR($C$29=11,$C$29=12),Очки!$B$17,Очки!$O$18),2+E6-F6,IF(D6=2,12,13-E6)),0)</f>
        <v>2.1</v>
      </c>
      <c r="P6" s="198">
        <v>0.5</v>
      </c>
      <c r="Q6" s="274"/>
      <c r="R6" s="230">
        <f ca="1">OFFSET(Очки!$A$3,I6,G6+QUOTIENT(MAX($C$29-11,0), 2)*4)</f>
        <v>16</v>
      </c>
      <c r="S6" s="198">
        <f ca="1">IF(I6&lt;H6,OFFSET(IF(OR($C$29=11,$C$29=12),Очки!$B$17,Очки!$O$18),2+H6-I6,IF(G6=2,12,13-H6)),0)</f>
        <v>1.4</v>
      </c>
      <c r="T6" s="198">
        <v>1.5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0.9</v>
      </c>
      <c r="X6" s="198">
        <v>2.5</v>
      </c>
      <c r="Y6" s="199"/>
      <c r="Z6" s="138"/>
      <c r="AA6" s="139"/>
      <c r="AB6" s="194">
        <f t="shared" ref="AB6:AB24" ca="1" si="0">SUM(M6:Y6)</f>
        <v>52.4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98</v>
      </c>
      <c r="C7" s="151" t="s">
        <v>25</v>
      </c>
      <c r="D7" s="237">
        <v>1</v>
      </c>
      <c r="E7" s="238">
        <v>5</v>
      </c>
      <c r="F7" s="239">
        <v>6</v>
      </c>
      <c r="G7" s="235">
        <v>1</v>
      </c>
      <c r="H7" s="240">
        <v>7</v>
      </c>
      <c r="I7" s="238">
        <v>5</v>
      </c>
      <c r="J7" s="237">
        <v>1</v>
      </c>
      <c r="K7" s="238">
        <v>7</v>
      </c>
      <c r="L7" s="241">
        <v>6</v>
      </c>
      <c r="M7" s="285">
        <v>1.5</v>
      </c>
      <c r="N7" s="204">
        <f ca="1">OFFSET(Очки!$A$3,F7,D7+QUOTIENT(MAX($C$29-11,0), 2)*4)</f>
        <v>11.5</v>
      </c>
      <c r="O7" s="200">
        <f ca="1">IF(F7&lt;E7,OFFSET(IF(OR($C$29=11,$C$29=12),Очки!$B$17,Очки!$O$18),2+E7-F7,IF(D7=2,12,13-E7)),0)</f>
        <v>0</v>
      </c>
      <c r="P7" s="200">
        <v>2.5</v>
      </c>
      <c r="Q7" s="275"/>
      <c r="R7" s="204">
        <f ca="1">OFFSET(Очки!$A$3,I7,G7+QUOTIENT(MAX($C$29-11,0), 2)*4)</f>
        <v>12</v>
      </c>
      <c r="S7" s="200">
        <f ca="1">IF(I7&lt;H7,OFFSET(IF(OR($C$29=11,$C$29=12),Очки!$B$17,Очки!$O$18),2+H7-I7,IF(G7=2,12,13-H7)),0)</f>
        <v>2.1</v>
      </c>
      <c r="T7" s="200">
        <v>2.5</v>
      </c>
      <c r="U7" s="275"/>
      <c r="V7" s="204">
        <f ca="1">OFFSET(Очки!$A$3,L7,J7+QUOTIENT(MAX($C$29-11,0), 2)*4)</f>
        <v>11.5</v>
      </c>
      <c r="W7" s="200">
        <f ca="1">IF(L7&lt;K7,OFFSET(IF(OR($C$29=11,$C$29=12),Очки!$B$17,Очки!$O$18),2+K7-L7,IF(J7=2,12,13-K7)),0)</f>
        <v>1.1000000000000001</v>
      </c>
      <c r="X7" s="200">
        <v>1.5</v>
      </c>
      <c r="Y7" s="201"/>
      <c r="Z7" s="140"/>
      <c r="AA7" s="141"/>
      <c r="AB7" s="195">
        <f t="shared" ca="1" si="0"/>
        <v>46.2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6" t="s">
        <v>72</v>
      </c>
      <c r="C8" s="151">
        <v>10</v>
      </c>
      <c r="D8" s="237">
        <v>1</v>
      </c>
      <c r="E8" s="238">
        <v>3</v>
      </c>
      <c r="F8" s="239">
        <v>2</v>
      </c>
      <c r="G8" s="235">
        <v>1</v>
      </c>
      <c r="H8" s="240">
        <v>5</v>
      </c>
      <c r="I8" s="238">
        <v>6</v>
      </c>
      <c r="J8" s="237">
        <v>1</v>
      </c>
      <c r="K8" s="238">
        <v>2</v>
      </c>
      <c r="L8" s="241">
        <v>2</v>
      </c>
      <c r="M8" s="285">
        <v>0.5</v>
      </c>
      <c r="N8" s="204">
        <f ca="1">OFFSET(Очки!$A$3,F8,D8+QUOTIENT(MAX($C$29-11,0), 2)*4)</f>
        <v>15</v>
      </c>
      <c r="O8" s="200">
        <f ca="1">IF(F8&lt;E8,OFFSET(IF(OR($C$29=11,$C$29=12),Очки!$B$17,Очки!$O$18),2+E8-F8,IF(D8=2,12,13-E8)),0)</f>
        <v>0.7</v>
      </c>
      <c r="P8" s="200">
        <v>1.5</v>
      </c>
      <c r="Q8" s="275"/>
      <c r="R8" s="204">
        <f ca="1">OFFSET(Очки!$A$3,I8,G8+QUOTIENT(MAX($C$29-11,0), 2)*4)</f>
        <v>11.5</v>
      </c>
      <c r="S8" s="200">
        <f ca="1">IF(I8&lt;H8,OFFSET(IF(OR($C$29=11,$C$29=12),Очки!$B$17,Очки!$O$18),2+H8-I8,IF(G8=2,12,13-H8)),0)</f>
        <v>0</v>
      </c>
      <c r="T8" s="200"/>
      <c r="U8" s="275"/>
      <c r="V8" s="204">
        <f ca="1">OFFSET(Очки!$A$3,L8,J8+QUOTIENT(MAX($C$29-11,0), 2)*4)</f>
        <v>15</v>
      </c>
      <c r="W8" s="200">
        <f ca="1">IF(L8&lt;K8,OFFSET(IF(OR($C$29=11,$C$29=12),Очки!$B$17,Очки!$O$18),2+K8-L8,IF(J8=2,12,13-K8)),0)</f>
        <v>0</v>
      </c>
      <c r="X8" s="200">
        <v>1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6" t="s">
        <v>97</v>
      </c>
      <c r="C9" s="151">
        <v>12.5</v>
      </c>
      <c r="D9" s="237">
        <v>1</v>
      </c>
      <c r="E9" s="238">
        <v>1</v>
      </c>
      <c r="F9" s="239">
        <v>1</v>
      </c>
      <c r="G9" s="235">
        <v>1</v>
      </c>
      <c r="H9" s="240">
        <v>1</v>
      </c>
      <c r="I9" s="238">
        <v>2</v>
      </c>
      <c r="J9" s="237">
        <v>2</v>
      </c>
      <c r="K9" s="238">
        <v>3</v>
      </c>
      <c r="L9" s="241">
        <v>1</v>
      </c>
      <c r="M9" s="285"/>
      <c r="N9" s="204">
        <f ca="1">OFFSET(Очки!$A$3,F9,D9+QUOTIENT(MAX($C$29-11,0), 2)*4)</f>
        <v>16</v>
      </c>
      <c r="O9" s="200">
        <f ca="1">IF(F9&lt;E9,OFFSET(IF(OR($C$29=11,$C$29=12),Очки!$B$17,Очки!$O$18),2+E9-F9,IF(D9=2,12,13-E9)),0)</f>
        <v>0</v>
      </c>
      <c r="P9" s="200"/>
      <c r="Q9" s="275"/>
      <c r="R9" s="204">
        <f ca="1">OFFSET(Очки!$A$3,I9,G9+QUOTIENT(MAX($C$29-11,0), 2)*4)</f>
        <v>15</v>
      </c>
      <c r="S9" s="200">
        <f ca="1">IF(I9&lt;H9,OFFSET(IF(OR($C$29=11,$C$29=12),Очки!$B$17,Очки!$O$18),2+H9-I9,IF(G9=2,12,13-H9)),0)</f>
        <v>0</v>
      </c>
      <c r="T9" s="200"/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1.4</v>
      </c>
      <c r="X9" s="200"/>
      <c r="Y9" s="201"/>
      <c r="Z9" s="140"/>
      <c r="AA9" s="141"/>
      <c r="AB9" s="195">
        <f t="shared" ca="1" si="0"/>
        <v>44.4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123</v>
      </c>
      <c r="C10" s="151" t="s">
        <v>25</v>
      </c>
      <c r="D10" s="237">
        <v>1</v>
      </c>
      <c r="E10" s="238">
        <v>6</v>
      </c>
      <c r="F10" s="239">
        <v>4</v>
      </c>
      <c r="G10" s="235">
        <v>1</v>
      </c>
      <c r="H10" s="240">
        <v>6</v>
      </c>
      <c r="I10" s="238">
        <v>3</v>
      </c>
      <c r="J10" s="237">
        <v>1</v>
      </c>
      <c r="K10" s="238">
        <v>6</v>
      </c>
      <c r="L10" s="241">
        <v>7</v>
      </c>
      <c r="M10" s="285">
        <v>2</v>
      </c>
      <c r="N10" s="204">
        <f ca="1">OFFSET(Очки!$A$3,F10,D10+QUOTIENT(MAX($C$29-11,0), 2)*4)</f>
        <v>13</v>
      </c>
      <c r="O10" s="200">
        <f ca="1">IF(F10&lt;E10,OFFSET(IF(OR($C$29=11,$C$29=12),Очки!$B$17,Очки!$O$18),2+E10-F10,IF(D10=2,12,13-E10)),0)</f>
        <v>1.9</v>
      </c>
      <c r="P10" s="200">
        <v>2</v>
      </c>
      <c r="Q10" s="275"/>
      <c r="R10" s="204">
        <f ca="1">OFFSET(Очки!$A$3,I10,G10+QUOTIENT(MAX($C$29-11,0), 2)*4)</f>
        <v>14</v>
      </c>
      <c r="S10" s="200">
        <f ca="1">IF(I10&lt;H10,OFFSET(IF(OR($C$29=11,$C$29=12),Очки!$B$17,Очки!$O$18),2+H10-I10,IF(G10=2,12,13-H10)),0)</f>
        <v>2.7</v>
      </c>
      <c r="T10" s="200">
        <v>2</v>
      </c>
      <c r="U10" s="275">
        <v>-8</v>
      </c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0</v>
      </c>
      <c r="X10" s="200">
        <v>0.5</v>
      </c>
      <c r="Y10" s="201"/>
      <c r="Z10" s="140"/>
      <c r="AA10" s="141"/>
      <c r="AB10" s="195">
        <f t="shared" ca="1" si="0"/>
        <v>41.1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300" t="s">
        <v>117</v>
      </c>
      <c r="C11" s="151" t="s">
        <v>25</v>
      </c>
      <c r="D11" s="237">
        <v>1</v>
      </c>
      <c r="E11" s="238">
        <v>2</v>
      </c>
      <c r="F11" s="239">
        <v>7</v>
      </c>
      <c r="G11" s="235">
        <v>1</v>
      </c>
      <c r="H11" s="240">
        <v>2</v>
      </c>
      <c r="I11" s="238">
        <v>3</v>
      </c>
      <c r="J11" s="237">
        <v>1</v>
      </c>
      <c r="K11" s="238">
        <v>4</v>
      </c>
      <c r="L11" s="241">
        <v>5</v>
      </c>
      <c r="M11" s="285"/>
      <c r="N11" s="204">
        <f ca="1">OFFSET(Очки!$A$3,F11,D11+QUOTIENT(MAX($C$29-11,0), 2)*4)</f>
        <v>11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14</v>
      </c>
      <c r="S11" s="200">
        <f ca="1">IF(I11&lt;H11,OFFSET(IF(OR($C$29=11,$C$29=12),Очки!$B$17,Очки!$O$18),2+H11-I11,IF(G11=2,12,13-H11)),0)</f>
        <v>0</v>
      </c>
      <c r="T11" s="200">
        <v>1</v>
      </c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>
        <v>2</v>
      </c>
      <c r="Y11" s="201"/>
      <c r="Z11" s="140"/>
      <c r="AA11" s="141"/>
      <c r="AB11" s="195">
        <f t="shared" ca="1" si="0"/>
        <v>40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08" t="s">
        <v>96</v>
      </c>
      <c r="C12" s="150" t="s">
        <v>25</v>
      </c>
      <c r="D12" s="269">
        <v>1</v>
      </c>
      <c r="E12" s="270">
        <v>4</v>
      </c>
      <c r="F12" s="271">
        <v>3</v>
      </c>
      <c r="G12" s="272">
        <v>1</v>
      </c>
      <c r="H12" s="236">
        <v>4</v>
      </c>
      <c r="I12" s="270">
        <v>6</v>
      </c>
      <c r="J12" s="269">
        <v>1</v>
      </c>
      <c r="K12" s="270">
        <v>1</v>
      </c>
      <c r="L12" s="273">
        <v>1</v>
      </c>
      <c r="M12" s="284">
        <v>1</v>
      </c>
      <c r="N12" s="230">
        <f ca="1">OFFSET(Очки!$A$3,F12,D12+QUOTIENT(MAX($C$29-11,0), 2)*4)</f>
        <v>14</v>
      </c>
      <c r="O12" s="198">
        <f ca="1">IF(F12&lt;E12,OFFSET(IF(OR($C$29=11,$C$29=12),Очки!$B$17,Очки!$O$18),2+E12-F12,IF(D12=2,12,13-E12)),0)</f>
        <v>0.8</v>
      </c>
      <c r="P12" s="198">
        <v>1</v>
      </c>
      <c r="Q12" s="274"/>
      <c r="R12" s="230">
        <f ca="1">OFFSET(Очки!$A$3,I12,G12+QUOTIENT(MAX($C$29-11,0), 2)*4)</f>
        <v>11.5</v>
      </c>
      <c r="S12" s="198">
        <f ca="1">IF(I12&lt;H12,OFFSET(IF(OR($C$29=11,$C$29=12),Очки!$B$17,Очки!$O$18),2+H12-I12,IF(G12=2,12,13-H12)),0)</f>
        <v>0</v>
      </c>
      <c r="T12" s="198"/>
      <c r="U12" s="274">
        <v>-8</v>
      </c>
      <c r="V12" s="230">
        <f ca="1">OFFSET(Очки!$A$3,L12,J12+QUOTIENT(MAX($C$29-11,0), 2)*4)</f>
        <v>16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36.299999999999997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7" t="s">
        <v>102</v>
      </c>
      <c r="C13" s="151" t="s">
        <v>25</v>
      </c>
      <c r="D13" s="237">
        <v>2</v>
      </c>
      <c r="E13" s="238">
        <v>4</v>
      </c>
      <c r="F13" s="239">
        <v>4</v>
      </c>
      <c r="G13" s="235">
        <v>2</v>
      </c>
      <c r="H13" s="240">
        <v>1</v>
      </c>
      <c r="I13" s="238">
        <v>1</v>
      </c>
      <c r="J13" s="237">
        <v>2</v>
      </c>
      <c r="K13" s="238">
        <v>4</v>
      </c>
      <c r="L13" s="241">
        <v>2</v>
      </c>
      <c r="M13" s="285"/>
      <c r="N13" s="204">
        <f ca="1">OFFSET(Очки!$A$3,F13,D13+QUOTIENT(MAX($C$29-11,0), 2)*4)</f>
        <v>9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12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11</v>
      </c>
      <c r="W13" s="200">
        <f ca="1">IF(L13&lt;K13,OFFSET(IF(OR($C$29=11,$C$29=12),Очки!$B$17,Очки!$O$18),2+K13-L13,IF(J13=2,12,13-K13)),0)</f>
        <v>1.4</v>
      </c>
      <c r="X13" s="200"/>
      <c r="Y13" s="201"/>
      <c r="Z13" s="140"/>
      <c r="AA13" s="141"/>
      <c r="AB13" s="195">
        <f t="shared" ca="1" si="0"/>
        <v>33.4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8</v>
      </c>
      <c r="B14" s="156" t="s">
        <v>57</v>
      </c>
      <c r="C14" s="151" t="s">
        <v>25</v>
      </c>
      <c r="D14" s="237">
        <v>2</v>
      </c>
      <c r="E14" s="238">
        <v>3</v>
      </c>
      <c r="F14" s="239">
        <v>6</v>
      </c>
      <c r="G14" s="235">
        <v>2</v>
      </c>
      <c r="H14" s="240">
        <v>5</v>
      </c>
      <c r="I14" s="238">
        <v>3</v>
      </c>
      <c r="J14" s="237">
        <v>1</v>
      </c>
      <c r="K14" s="238">
        <v>3</v>
      </c>
      <c r="L14" s="241">
        <v>3</v>
      </c>
      <c r="M14" s="285"/>
      <c r="N14" s="204">
        <f ca="1">OFFSET(Очки!$A$3,F14,D14+QUOTIENT(MAX($C$29-11,0), 2)*4)</f>
        <v>7.5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10</v>
      </c>
      <c r="S14" s="200">
        <f ca="1">IF(I14&lt;H14,OFFSET(IF(OR($C$29=11,$C$29=12),Очки!$B$17,Очки!$O$18),2+H14-I14,IF(G14=2,12,13-H14)),0)</f>
        <v>1.4</v>
      </c>
      <c r="T14" s="200">
        <v>0.5</v>
      </c>
      <c r="U14" s="275"/>
      <c r="V14" s="204">
        <f ca="1">OFFSET(Очки!$A$3,L14,J14+QUOTIENT(MAX($C$29-11,0), 2)*4)</f>
        <v>14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33.4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158" t="s">
        <v>75</v>
      </c>
      <c r="C15" s="151">
        <v>15</v>
      </c>
      <c r="D15" s="237">
        <v>2</v>
      </c>
      <c r="E15" s="238">
        <v>2</v>
      </c>
      <c r="F15" s="239">
        <v>4</v>
      </c>
      <c r="G15" s="235">
        <v>2</v>
      </c>
      <c r="H15" s="240">
        <v>4</v>
      </c>
      <c r="I15" s="238">
        <v>5</v>
      </c>
      <c r="J15" s="237">
        <v>2</v>
      </c>
      <c r="K15" s="238">
        <v>6</v>
      </c>
      <c r="L15" s="241">
        <v>5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8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25.7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55</v>
      </c>
      <c r="C16" s="151"/>
      <c r="D16" s="237">
        <v>2</v>
      </c>
      <c r="E16" s="238">
        <v>6</v>
      </c>
      <c r="F16" s="239">
        <v>2</v>
      </c>
      <c r="G16" s="235">
        <v>2</v>
      </c>
      <c r="H16" s="240">
        <v>7</v>
      </c>
      <c r="I16" s="238">
        <v>7</v>
      </c>
      <c r="J16" s="234">
        <v>2</v>
      </c>
      <c r="K16" s="238">
        <v>7</v>
      </c>
      <c r="L16" s="241">
        <v>6</v>
      </c>
      <c r="M16" s="285"/>
      <c r="N16" s="204">
        <f ca="1">OFFSET(Очки!$A$3,F16,D16+QUOTIENT(MAX($C$29-11,0), 2)*4)</f>
        <v>11</v>
      </c>
      <c r="O16" s="200">
        <f ca="1">IF(F16&lt;E16,OFFSET(IF(OR($C$29=11,$C$29=12),Очки!$B$17,Очки!$O$18),2+E16-F16,IF(D16=2,12,13-E16)),0)</f>
        <v>2.8</v>
      </c>
      <c r="P16" s="200"/>
      <c r="Q16" s="275"/>
      <c r="R16" s="204">
        <f ca="1">OFFSET(Очки!$A$3,I16,G16+QUOTIENT(MAX($C$29-11,0), 2)*4)</f>
        <v>7</v>
      </c>
      <c r="S16" s="200">
        <f ca="1">IF(I16&lt;H16,OFFSET(IF(OR($C$29=11,$C$29=12),Очки!$B$17,Очки!$O$18),2+H16-I16,IF(G16=2,12,13-H16)),0)</f>
        <v>0</v>
      </c>
      <c r="T16" s="200"/>
      <c r="U16" s="275">
        <v>-2</v>
      </c>
      <c r="V16" s="204">
        <f ca="1">OFFSET(Очки!$A$3,L16,J16+QUOTIENT(MAX($C$29-11,0), 2)*4)</f>
        <v>7.5</v>
      </c>
      <c r="W16" s="200">
        <f ca="1">IF(L16&lt;K16,OFFSET(IF(OR($C$29=11,$C$29=12),Очки!$B$17,Очки!$O$18),2+K16-L16,IF(J16=2,12,13-K16)),0)</f>
        <v>0.7</v>
      </c>
      <c r="X16" s="200"/>
      <c r="Y16" s="201">
        <v>-2</v>
      </c>
      <c r="Z16" s="140"/>
      <c r="AA16" s="141"/>
      <c r="AB16" s="195">
        <f t="shared" ca="1" si="0"/>
        <v>25</v>
      </c>
      <c r="AD16" s="131"/>
    </row>
    <row r="17" spans="1:30" ht="15.75" x14ac:dyDescent="0.25">
      <c r="A17" s="160">
        <f ca="1">RANK(AB17,AB$6:OFFSET(AB$6,0,0,COUNTA(B$6:B$28)))</f>
        <v>12</v>
      </c>
      <c r="B17" s="157" t="s">
        <v>54</v>
      </c>
      <c r="C17" s="151" t="s">
        <v>25</v>
      </c>
      <c r="D17" s="237">
        <v>2</v>
      </c>
      <c r="E17" s="238">
        <v>5</v>
      </c>
      <c r="F17" s="239">
        <v>3</v>
      </c>
      <c r="G17" s="235">
        <v>2</v>
      </c>
      <c r="H17" s="240">
        <v>6</v>
      </c>
      <c r="I17" s="238">
        <v>4</v>
      </c>
      <c r="J17" s="234">
        <v>2</v>
      </c>
      <c r="K17" s="238">
        <v>5</v>
      </c>
      <c r="L17" s="241">
        <v>4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1.4</v>
      </c>
      <c r="P17" s="200"/>
      <c r="Q17" s="275">
        <v>-8</v>
      </c>
      <c r="R17" s="204">
        <f ca="1">OFFSET(Очки!$A$3,I17,G17+QUOTIENT(MAX($C$29-11,0), 2)*4)</f>
        <v>9</v>
      </c>
      <c r="S17" s="200">
        <f ca="1">IF(I17&lt;H17,OFFSET(IF(OR($C$29=11,$C$29=12),Очки!$B$17,Очки!$O$18),2+H17-I17,IF(G17=2,12,13-H17)),0)</f>
        <v>1.4</v>
      </c>
      <c r="T17" s="200"/>
      <c r="U17" s="275"/>
      <c r="V17" s="204">
        <f ca="1">OFFSET(Очки!$A$3,L17,J17+QUOTIENT(MAX($C$29-11,0), 2)*4)</f>
        <v>9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t="shared" ca="1" si="0"/>
        <v>23.5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105</v>
      </c>
      <c r="C18" s="151" t="s">
        <v>25</v>
      </c>
      <c r="D18" s="237">
        <v>2</v>
      </c>
      <c r="E18" s="238">
        <v>7</v>
      </c>
      <c r="F18" s="239">
        <v>7</v>
      </c>
      <c r="G18" s="235">
        <v>2</v>
      </c>
      <c r="H18" s="240">
        <v>3</v>
      </c>
      <c r="I18" s="238">
        <v>5</v>
      </c>
      <c r="J18" s="237">
        <v>2</v>
      </c>
      <c r="K18" s="238">
        <v>1</v>
      </c>
      <c r="L18" s="241">
        <v>5</v>
      </c>
      <c r="M18" s="285"/>
      <c r="N18" s="204">
        <f ca="1">OFFSET(Очки!$A$3,F18,D18+QUOTIENT(MAX($C$29-11,0), 2)*4)</f>
        <v>7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8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8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23</v>
      </c>
      <c r="AD18" s="131"/>
    </row>
    <row r="19" spans="1:30" ht="15.75" x14ac:dyDescent="0.25">
      <c r="A19" s="160">
        <f ca="1">RANK(AB19,AB$6:OFFSET(AB$6,0,0,COUNTA(B$6:B$28)))</f>
        <v>13</v>
      </c>
      <c r="B19" s="333" t="s">
        <v>118</v>
      </c>
      <c r="C19" s="151" t="s">
        <v>25</v>
      </c>
      <c r="D19" s="237">
        <v>2</v>
      </c>
      <c r="E19" s="238">
        <v>1</v>
      </c>
      <c r="F19" s="239">
        <v>1</v>
      </c>
      <c r="G19" s="235">
        <v>2</v>
      </c>
      <c r="H19" s="240">
        <v>2</v>
      </c>
      <c r="I19" s="238">
        <v>2</v>
      </c>
      <c r="J19" s="234">
        <v>2</v>
      </c>
      <c r="K19" s="238">
        <v>2</v>
      </c>
      <c r="L19" s="241">
        <v>3</v>
      </c>
      <c r="M19" s="285"/>
      <c r="N19" s="204">
        <f ca="1">OFFSET(Очки!$A$3,F19,D19+QUOTIENT(MAX($C$29-11,0), 2)*4)</f>
        <v>12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11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10</v>
      </c>
      <c r="W19" s="200">
        <f ca="1">IF(L19&lt;K19,OFFSET(IF(OR($C$29=11,$C$29=12),Очки!$B$17,Очки!$O$18),2+K19-L19,IF(J19=2,12,13-K19)),0)</f>
        <v>0</v>
      </c>
      <c r="X19" s="200"/>
      <c r="Y19" s="201">
        <v>-10</v>
      </c>
      <c r="Z19" s="140"/>
      <c r="AA19" s="141"/>
      <c r="AB19" s="195">
        <f t="shared" ca="1" si="0"/>
        <v>23</v>
      </c>
      <c r="AD19" s="131"/>
    </row>
    <row r="20" spans="1:30" ht="15.75" hidden="1" x14ac:dyDescent="0.25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300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14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3" t="s">
        <v>106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</row>
    <row r="2" spans="1:31" ht="13.5" customHeight="1" thickBot="1" x14ac:dyDescent="0.25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131"/>
      <c r="AD2" s="131"/>
      <c r="AE2" s="131"/>
    </row>
    <row r="3" spans="1:31" s="135" customFormat="1" ht="16.5" thickBot="1" x14ac:dyDescent="0.3">
      <c r="A3" s="385" t="s">
        <v>21</v>
      </c>
      <c r="B3" s="388" t="s">
        <v>22</v>
      </c>
      <c r="C3" s="132"/>
      <c r="D3" s="391">
        <v>1</v>
      </c>
      <c r="E3" s="392"/>
      <c r="F3" s="393"/>
      <c r="G3" s="391">
        <v>2</v>
      </c>
      <c r="H3" s="392"/>
      <c r="I3" s="393"/>
      <c r="J3" s="394">
        <v>3</v>
      </c>
      <c r="K3" s="395"/>
      <c r="L3" s="396"/>
      <c r="M3" s="397" t="s">
        <v>2</v>
      </c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9"/>
      <c r="AA3" s="133">
        <f>SUM(M3:Z3)</f>
        <v>0</v>
      </c>
      <c r="AB3" s="400" t="s">
        <v>23</v>
      </c>
      <c r="AC3" s="134"/>
      <c r="AD3" s="134"/>
      <c r="AE3" s="134"/>
    </row>
    <row r="4" spans="1:31" s="135" customFormat="1" ht="16.5" customHeight="1" thickBot="1" x14ac:dyDescent="0.3">
      <c r="A4" s="386"/>
      <c r="B4" s="389"/>
      <c r="C4" s="402" t="s">
        <v>24</v>
      </c>
      <c r="D4" s="375" t="s">
        <v>30</v>
      </c>
      <c r="E4" s="377" t="s">
        <v>32</v>
      </c>
      <c r="F4" s="379" t="s">
        <v>33</v>
      </c>
      <c r="G4" s="375" t="s">
        <v>30</v>
      </c>
      <c r="H4" s="377" t="s">
        <v>32</v>
      </c>
      <c r="I4" s="379" t="s">
        <v>33</v>
      </c>
      <c r="J4" s="375" t="s">
        <v>30</v>
      </c>
      <c r="K4" s="377" t="s">
        <v>32</v>
      </c>
      <c r="L4" s="379" t="s">
        <v>33</v>
      </c>
      <c r="M4" s="381" t="s">
        <v>31</v>
      </c>
      <c r="N4" s="373">
        <v>1</v>
      </c>
      <c r="O4" s="374"/>
      <c r="P4" s="374"/>
      <c r="Q4" s="374"/>
      <c r="R4" s="373">
        <v>2</v>
      </c>
      <c r="S4" s="374"/>
      <c r="T4" s="374"/>
      <c r="U4" s="374"/>
      <c r="V4" s="373">
        <v>3</v>
      </c>
      <c r="W4" s="374"/>
      <c r="X4" s="374"/>
      <c r="Y4" s="374"/>
      <c r="Z4" s="148"/>
      <c r="AA4" s="133"/>
      <c r="AB4" s="401"/>
      <c r="AC4" s="134"/>
      <c r="AD4" s="134"/>
      <c r="AE4" s="134"/>
    </row>
    <row r="5" spans="1:31" s="137" customFormat="1" ht="33" customHeight="1" thickBot="1" x14ac:dyDescent="0.3">
      <c r="A5" s="387"/>
      <c r="B5" s="390"/>
      <c r="C5" s="403"/>
      <c r="D5" s="376"/>
      <c r="E5" s="378"/>
      <c r="F5" s="380"/>
      <c r="G5" s="376"/>
      <c r="H5" s="378"/>
      <c r="I5" s="380"/>
      <c r="J5" s="376"/>
      <c r="K5" s="378"/>
      <c r="L5" s="380"/>
      <c r="M5" s="382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1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35" t="s">
        <v>97</v>
      </c>
      <c r="C6" s="150">
        <v>12.5</v>
      </c>
      <c r="D6" s="269">
        <v>1</v>
      </c>
      <c r="E6" s="270">
        <v>2</v>
      </c>
      <c r="F6" s="271">
        <v>1</v>
      </c>
      <c r="G6" s="272">
        <v>1</v>
      </c>
      <c r="H6" s="236">
        <v>4</v>
      </c>
      <c r="I6" s="270">
        <v>4</v>
      </c>
      <c r="J6" s="269">
        <v>1</v>
      </c>
      <c r="K6" s="270">
        <v>2</v>
      </c>
      <c r="L6" s="273">
        <v>1</v>
      </c>
      <c r="M6" s="284"/>
      <c r="N6" s="230">
        <f ca="1">OFFSET(Очки!$A$3,F6,D6+QUOTIENT(MAX($C$29-11,0), 2)*4)</f>
        <v>16</v>
      </c>
      <c r="O6" s="198">
        <f ca="1">IF(F6&lt;E6,OFFSET(IF(OR($C$29=11,$C$29=12),Очки!$B$17,Очки!$O$18),2+E6-F6,IF(D6=2,12,13-E6)),0)</f>
        <v>0.7</v>
      </c>
      <c r="P6" s="198"/>
      <c r="Q6" s="274"/>
      <c r="R6" s="230">
        <f ca="1">OFFSET(Очки!$A$3,I6,G6+QUOTIENT(MAX($C$29-11,0), 2)*4)</f>
        <v>13</v>
      </c>
      <c r="S6" s="198">
        <f ca="1">IF(I6&lt;H6,OFFSET(IF(OR($C$29=11,$C$29=12),Очки!$B$17,Очки!$O$18),2+H6-I6,IF(G6=2,12,13-H6)),0)</f>
        <v>0</v>
      </c>
      <c r="T6" s="198"/>
      <c r="U6" s="274"/>
      <c r="V6" s="230">
        <f ca="1">OFFSET(Очки!$A$3,L6,J6+QUOTIENT(MAX($C$29-11,0), 2)*4)</f>
        <v>16</v>
      </c>
      <c r="W6" s="198">
        <f ca="1">IF(L6&lt;K6,OFFSET(IF(OR($C$29=11,$C$29=12),Очки!$B$17,Очки!$O$18),2+K6-L6,IF(J6=2,12,13-K6)),0)</f>
        <v>0.7</v>
      </c>
      <c r="X6" s="198">
        <v>0.5</v>
      </c>
      <c r="Y6" s="199"/>
      <c r="Z6" s="138"/>
      <c r="AA6" s="139"/>
      <c r="AB6" s="194">
        <f t="shared" ref="AB6:AB24" ca="1" si="0">SUM(M6:Y6)</f>
        <v>46.900000000000006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116</v>
      </c>
      <c r="C7" s="151">
        <v>2.5</v>
      </c>
      <c r="D7" s="237">
        <v>1</v>
      </c>
      <c r="E7" s="238">
        <v>7</v>
      </c>
      <c r="F7" s="239">
        <v>5</v>
      </c>
      <c r="G7" s="235">
        <v>1</v>
      </c>
      <c r="H7" s="240">
        <v>6</v>
      </c>
      <c r="I7" s="238">
        <v>6</v>
      </c>
      <c r="J7" s="237">
        <v>1</v>
      </c>
      <c r="K7" s="238">
        <v>7</v>
      </c>
      <c r="L7" s="241">
        <v>4</v>
      </c>
      <c r="M7" s="285">
        <v>1.5</v>
      </c>
      <c r="N7" s="204">
        <f ca="1">OFFSET(Очки!$A$3,F7,D7+QUOTIENT(MAX($C$29-11,0), 2)*4)</f>
        <v>12</v>
      </c>
      <c r="O7" s="200">
        <f ca="1">IF(F7&lt;E7,OFFSET(IF(OR($C$29=11,$C$29=12),Очки!$B$17,Очки!$O$18),2+E7-F7,IF(D7=2,12,13-E7)),0)</f>
        <v>2.1</v>
      </c>
      <c r="P7" s="200">
        <v>1</v>
      </c>
      <c r="Q7" s="275"/>
      <c r="R7" s="204">
        <f ca="1">OFFSET(Очки!$A$3,I7,G7+QUOTIENT(MAX($C$29-11,0), 2)*4)</f>
        <v>11.5</v>
      </c>
      <c r="S7" s="200">
        <f ca="1">IF(I7&lt;H7,OFFSET(IF(OR($C$29=11,$C$29=12),Очки!$B$17,Очки!$O$18),2+H7-I7,IF(G7=2,12,13-H7)),0)</f>
        <v>0</v>
      </c>
      <c r="T7" s="200">
        <v>1.5</v>
      </c>
      <c r="U7" s="275"/>
      <c r="V7" s="204">
        <f ca="1">OFFSET(Очки!$A$3,L7,J7+QUOTIENT(MAX($C$29-11,0), 2)*4)</f>
        <v>13</v>
      </c>
      <c r="W7" s="200">
        <f ca="1">IF(L7&lt;K7,OFFSET(IF(OR($C$29=11,$C$29=12),Очки!$B$17,Очки!$O$18),2+K7-L7,IF(J7=2,12,13-K7)),0)</f>
        <v>3</v>
      </c>
      <c r="X7" s="200"/>
      <c r="Y7" s="201"/>
      <c r="Z7" s="140"/>
      <c r="AA7" s="141"/>
      <c r="AB7" s="195">
        <f t="shared" ca="1" si="0"/>
        <v>45.6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8" t="s">
        <v>95</v>
      </c>
      <c r="C8" s="151">
        <v>7.5</v>
      </c>
      <c r="D8" s="237">
        <v>1</v>
      </c>
      <c r="E8" s="238">
        <v>1</v>
      </c>
      <c r="F8" s="239">
        <v>8</v>
      </c>
      <c r="G8" s="235">
        <v>2</v>
      </c>
      <c r="H8" s="240">
        <v>7</v>
      </c>
      <c r="I8" s="238">
        <v>2</v>
      </c>
      <c r="J8" s="237">
        <v>1</v>
      </c>
      <c r="K8" s="238">
        <v>9</v>
      </c>
      <c r="L8" s="241">
        <v>5</v>
      </c>
      <c r="M8" s="285"/>
      <c r="N8" s="204">
        <f ca="1">OFFSET(Очки!$A$3,F8,D8+QUOTIENT(MAX($C$29-11,0), 2)*4)</f>
        <v>10.5</v>
      </c>
      <c r="O8" s="200">
        <f ca="1">IF(F8&lt;E8,OFFSET(IF(OR($C$29=11,$C$29=12),Очки!$B$17,Очки!$O$18),2+E8-F8,IF(D8=2,12,13-E8)),0)</f>
        <v>0</v>
      </c>
      <c r="P8" s="200"/>
      <c r="Q8" s="275"/>
      <c r="R8" s="204">
        <f ca="1">OFFSET(Очки!$A$3,I8,G8+QUOTIENT(MAX($C$29-11,0), 2)*4)</f>
        <v>10</v>
      </c>
      <c r="S8" s="200">
        <f ca="1">IF(I8&lt;H8,OFFSET(IF(OR($C$29=11,$C$29=12),Очки!$B$17,Очки!$O$18),2+H8-I8,IF(G8=2,12,13-H8)),0)</f>
        <v>3.5</v>
      </c>
      <c r="T8" s="200">
        <v>2.5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4.5</v>
      </c>
      <c r="X8" s="200">
        <v>1.5</v>
      </c>
      <c r="Y8" s="201"/>
      <c r="Z8" s="140"/>
      <c r="AA8" s="141"/>
      <c r="AB8" s="195">
        <f t="shared" ca="1" si="0"/>
        <v>44.5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300" t="s">
        <v>98</v>
      </c>
      <c r="C9" s="151" t="s">
        <v>25</v>
      </c>
      <c r="D9" s="237">
        <v>1</v>
      </c>
      <c r="E9" s="238">
        <v>9</v>
      </c>
      <c r="F9" s="239">
        <v>3</v>
      </c>
      <c r="G9" s="235">
        <v>1</v>
      </c>
      <c r="H9" s="240">
        <v>9</v>
      </c>
      <c r="I9" s="238">
        <v>8</v>
      </c>
      <c r="J9" s="237">
        <v>1</v>
      </c>
      <c r="K9" s="238">
        <v>8</v>
      </c>
      <c r="L9" s="241">
        <v>7</v>
      </c>
      <c r="M9" s="285">
        <v>2.5</v>
      </c>
      <c r="N9" s="204">
        <f ca="1">OFFSET(Очки!$A$3,F9,D9+QUOTIENT(MAX($C$29-11,0), 2)*4)</f>
        <v>14</v>
      </c>
      <c r="O9" s="200">
        <f ca="1">IF(F9&lt;E9,OFFSET(IF(OR($C$29=11,$C$29=12),Очки!$B$17,Очки!$O$18),2+E9-F9,IF(D9=2,12,13-E9)),0)</f>
        <v>6.2</v>
      </c>
      <c r="P9" s="200">
        <v>2.5</v>
      </c>
      <c r="Q9" s="275">
        <v>-7</v>
      </c>
      <c r="R9" s="204">
        <f ca="1">OFFSET(Очки!$A$3,I9,G9+QUOTIENT(MAX($C$29-11,0), 2)*4)</f>
        <v>10.5</v>
      </c>
      <c r="S9" s="200">
        <f ca="1">IF(I9&lt;H9,OFFSET(IF(OR($C$29=11,$C$29=12),Очки!$B$17,Очки!$O$18),2+H9-I9,IF(G9=2,12,13-H9)),0)</f>
        <v>1.2</v>
      </c>
      <c r="T9" s="200">
        <v>2</v>
      </c>
      <c r="U9" s="275"/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1.2</v>
      </c>
      <c r="X9" s="200"/>
      <c r="Y9" s="201"/>
      <c r="Z9" s="140"/>
      <c r="AA9" s="141"/>
      <c r="AB9" s="195">
        <f t="shared" ca="1" si="0"/>
        <v>44.1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117</v>
      </c>
      <c r="C10" s="151" t="s">
        <v>25</v>
      </c>
      <c r="D10" s="237">
        <v>1</v>
      </c>
      <c r="E10" s="238">
        <v>8</v>
      </c>
      <c r="F10" s="239">
        <v>7</v>
      </c>
      <c r="G10" s="235">
        <v>1</v>
      </c>
      <c r="H10" s="240">
        <v>3</v>
      </c>
      <c r="I10" s="238">
        <v>2</v>
      </c>
      <c r="J10" s="237">
        <v>2</v>
      </c>
      <c r="K10" s="238">
        <v>4</v>
      </c>
      <c r="L10" s="241">
        <v>1</v>
      </c>
      <c r="M10" s="285">
        <v>2</v>
      </c>
      <c r="N10" s="204">
        <f ca="1">OFFSET(Очки!$A$3,F10,D10+QUOTIENT(MAX($C$29-11,0), 2)*4)</f>
        <v>11</v>
      </c>
      <c r="O10" s="200">
        <f ca="1">IF(F10&lt;E10,OFFSET(IF(OR($C$29=11,$C$29=12),Очки!$B$17,Очки!$O$18),2+E10-F10,IF(D10=2,12,13-E10)),0)</f>
        <v>1.2</v>
      </c>
      <c r="P10" s="200"/>
      <c r="Q10" s="275"/>
      <c r="R10" s="204">
        <f ca="1">OFFSET(Очки!$A$3,I10,G10+QUOTIENT(MAX($C$29-11,0), 2)*4)</f>
        <v>15</v>
      </c>
      <c r="S10" s="200">
        <f ca="1">IF(I10&lt;H10,OFFSET(IF(OR($C$29=11,$C$29=12),Очки!$B$17,Очки!$O$18),2+H10-I10,IF(G10=2,12,13-H10)),0)</f>
        <v>0.7</v>
      </c>
      <c r="T10" s="200"/>
      <c r="U10" s="275"/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2.1</v>
      </c>
      <c r="X10" s="200"/>
      <c r="Y10" s="201"/>
      <c r="Z10" s="140"/>
      <c r="AA10" s="141"/>
      <c r="AB10" s="195">
        <f t="shared" ca="1" si="0"/>
        <v>43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157" t="s">
        <v>112</v>
      </c>
      <c r="C11" s="151"/>
      <c r="D11" s="237">
        <v>1</v>
      </c>
      <c r="E11" s="238">
        <v>4</v>
      </c>
      <c r="F11" s="239">
        <v>4</v>
      </c>
      <c r="G11" s="235">
        <v>1</v>
      </c>
      <c r="H11" s="240">
        <v>8</v>
      </c>
      <c r="I11" s="238">
        <v>5</v>
      </c>
      <c r="J11" s="237">
        <v>1</v>
      </c>
      <c r="K11" s="238">
        <v>4</v>
      </c>
      <c r="L11" s="241">
        <v>6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>
        <v>2</v>
      </c>
      <c r="Q11" s="275"/>
      <c r="R11" s="204">
        <f ca="1">OFFSET(Очки!$A$3,I11,G11+QUOTIENT(MAX($C$29-11,0), 2)*4)</f>
        <v>12</v>
      </c>
      <c r="S11" s="200">
        <f ca="1">IF(I11&lt;H11,OFFSET(IF(OR($C$29=11,$C$29=12),Очки!$B$17,Очки!$O$18),2+H11-I11,IF(G11=2,12,13-H11)),0)</f>
        <v>3.3</v>
      </c>
      <c r="T11" s="200"/>
      <c r="U11" s="275"/>
      <c r="V11" s="204">
        <f ca="1">OFFSET(Очки!$A$3,L11,J11+QUOTIENT(MAX($C$29-11,0), 2)*4)</f>
        <v>11.5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41.8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288" t="s">
        <v>96</v>
      </c>
      <c r="C12" s="150" t="s">
        <v>25</v>
      </c>
      <c r="D12" s="269">
        <v>1</v>
      </c>
      <c r="E12" s="270">
        <v>3</v>
      </c>
      <c r="F12" s="271">
        <v>2</v>
      </c>
      <c r="G12" s="272">
        <v>1</v>
      </c>
      <c r="H12" s="236">
        <v>7</v>
      </c>
      <c r="I12" s="270">
        <v>7</v>
      </c>
      <c r="J12" s="269">
        <v>1</v>
      </c>
      <c r="K12" s="270">
        <v>6</v>
      </c>
      <c r="L12" s="273">
        <v>3</v>
      </c>
      <c r="M12" s="284"/>
      <c r="N12" s="230">
        <f ca="1">OFFSET(Очки!$A$3,F12,D12+QUOTIENT(MAX($C$29-11,0), 2)*4)</f>
        <v>15</v>
      </c>
      <c r="O12" s="198">
        <f ca="1">IF(F12&lt;E12,OFFSET(IF(OR($C$29=11,$C$29=12),Очки!$B$17,Очки!$O$18),2+E12-F12,IF(D12=2,12,13-E12)),0)</f>
        <v>0.7</v>
      </c>
      <c r="P12" s="198">
        <v>1.5</v>
      </c>
      <c r="Q12" s="274"/>
      <c r="R12" s="230">
        <f ca="1">OFFSET(Очки!$A$3,I12,G12+QUOTIENT(MAX($C$29-11,0), 2)*4)</f>
        <v>11</v>
      </c>
      <c r="S12" s="198">
        <f ca="1">IF(I12&lt;H12,OFFSET(IF(OR($C$29=11,$C$29=12),Очки!$B$17,Очки!$O$18),2+H12-I12,IF(G12=2,12,13-H12)),0)</f>
        <v>0</v>
      </c>
      <c r="T12" s="198">
        <v>1</v>
      </c>
      <c r="U12" s="274"/>
      <c r="V12" s="230">
        <f ca="1">OFFSET(Очки!$A$3,L12,J12+QUOTIENT(MAX($C$29-11,0), 2)*4)</f>
        <v>14</v>
      </c>
      <c r="W12" s="198">
        <f ca="1">IF(L12&lt;K12,OFFSET(IF(OR($C$29=11,$C$29=12),Очки!$B$17,Очки!$O$18),2+K12-L12,IF(J12=2,12,13-K12)),0)</f>
        <v>2.7</v>
      </c>
      <c r="X12" s="198">
        <v>1</v>
      </c>
      <c r="Y12" s="199">
        <v>-7</v>
      </c>
      <c r="Z12" s="138"/>
      <c r="AA12" s="139"/>
      <c r="AB12" s="194">
        <f t="shared" ca="1" si="0"/>
        <v>39.900000000000006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113</v>
      </c>
      <c r="C13" s="151"/>
      <c r="D13" s="237">
        <v>1</v>
      </c>
      <c r="E13" s="238">
        <v>6</v>
      </c>
      <c r="F13" s="239">
        <v>5</v>
      </c>
      <c r="G13" s="235">
        <v>2</v>
      </c>
      <c r="H13" s="240">
        <v>8</v>
      </c>
      <c r="I13" s="238">
        <v>6</v>
      </c>
      <c r="J13" s="237">
        <v>2</v>
      </c>
      <c r="K13" s="238">
        <v>7</v>
      </c>
      <c r="L13" s="241">
        <v>3</v>
      </c>
      <c r="M13" s="285">
        <v>1</v>
      </c>
      <c r="N13" s="204">
        <f ca="1">OFFSET(Очки!$A$3,F13,D13+QUOTIENT(MAX($C$29-11,0), 2)*4)</f>
        <v>12</v>
      </c>
      <c r="O13" s="200">
        <f ca="1">IF(F13&lt;E13,OFFSET(IF(OR($C$29=11,$C$29=12),Очки!$B$17,Очки!$O$18),2+E13-F13,IF(D13=2,12,13-E13)),0)</f>
        <v>1</v>
      </c>
      <c r="P13" s="200"/>
      <c r="Q13" s="275"/>
      <c r="R13" s="204">
        <f ca="1">OFFSET(Очки!$A$3,I13,G13+QUOTIENT(MAX($C$29-11,0), 2)*4)</f>
        <v>6.5</v>
      </c>
      <c r="S13" s="200">
        <f ca="1">IF(I13&lt;H13,OFFSET(IF(OR($C$29=11,$C$29=12),Очки!$B$17,Очки!$O$18),2+H13-I13,IF(G13=2,12,13-H13)),0)</f>
        <v>1.4</v>
      </c>
      <c r="T13" s="200"/>
      <c r="U13" s="275"/>
      <c r="V13" s="204">
        <f ca="1">OFFSET(Очки!$A$3,L13,J13+QUOTIENT(MAX($C$29-11,0), 2)*4)</f>
        <v>9</v>
      </c>
      <c r="W13" s="200">
        <f ca="1">IF(L13&lt;K13,OFFSET(IF(OR($C$29=11,$C$29=12),Очки!$B$17,Очки!$O$18),2+K13-L13,IF(J13=2,12,13-K13)),0)</f>
        <v>2.8</v>
      </c>
      <c r="X13" s="200">
        <v>2</v>
      </c>
      <c r="Y13" s="201"/>
      <c r="Z13" s="140"/>
      <c r="AA13" s="141"/>
      <c r="AB13" s="195">
        <f t="shared" ca="1" si="0"/>
        <v>35.699999999999996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157" t="s">
        <v>114</v>
      </c>
      <c r="C14" s="151" t="s">
        <v>25</v>
      </c>
      <c r="D14" s="237">
        <v>2</v>
      </c>
      <c r="E14" s="238">
        <v>1</v>
      </c>
      <c r="F14" s="239">
        <v>4</v>
      </c>
      <c r="G14" s="235">
        <v>2</v>
      </c>
      <c r="H14" s="240">
        <v>6</v>
      </c>
      <c r="I14" s="238">
        <v>3</v>
      </c>
      <c r="J14" s="237">
        <v>1</v>
      </c>
      <c r="K14" s="238">
        <v>1</v>
      </c>
      <c r="L14" s="241">
        <v>2</v>
      </c>
      <c r="M14" s="285"/>
      <c r="N14" s="204">
        <f ca="1">OFFSET(Очки!$A$3,F14,D14+QUOTIENT(MAX($C$29-11,0), 2)*4)</f>
        <v>8</v>
      </c>
      <c r="O14" s="200">
        <f ca="1">IF(F14&lt;E14,OFFSET(IF(OR($C$29=11,$C$29=12),Очки!$B$17,Очки!$O$18),2+E14-F14,IF(D14=2,12,13-E14)),0)</f>
        <v>0</v>
      </c>
      <c r="P14" s="200"/>
      <c r="Q14" s="275">
        <v>-2</v>
      </c>
      <c r="R14" s="204">
        <f ca="1">OFFSET(Очки!$A$3,I14,G14+QUOTIENT(MAX($C$29-11,0), 2)*4)</f>
        <v>9</v>
      </c>
      <c r="S14" s="200">
        <f ca="1">IF(I14&lt;H14,OFFSET(IF(OR($C$29=11,$C$29=12),Очки!$B$17,Очки!$O$18),2+H14-I14,IF(G14=2,12,13-H14)),0)</f>
        <v>2.1</v>
      </c>
      <c r="T14" s="200"/>
      <c r="U14" s="275"/>
      <c r="V14" s="204">
        <f ca="1">OFFSET(Очки!$A$3,L14,J14+QUOTIENT(MAX($C$29-11,0), 2)*4)</f>
        <v>15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289" t="s">
        <v>115</v>
      </c>
      <c r="C15" s="151">
        <v>5</v>
      </c>
      <c r="D15" s="237">
        <v>1</v>
      </c>
      <c r="E15" s="238">
        <v>5</v>
      </c>
      <c r="F15" s="239">
        <v>9</v>
      </c>
      <c r="G15" s="235">
        <v>1</v>
      </c>
      <c r="H15" s="240">
        <v>1</v>
      </c>
      <c r="I15" s="238">
        <v>1</v>
      </c>
      <c r="J15" s="237">
        <v>2</v>
      </c>
      <c r="K15" s="238">
        <v>8</v>
      </c>
      <c r="L15" s="241">
        <v>8</v>
      </c>
      <c r="M15" s="285">
        <v>0.5</v>
      </c>
      <c r="N15" s="204">
        <f ca="1">OFFSET(Очки!$A$3,F15,D15+QUOTIENT(MAX($C$29-11,0), 2)*4)</f>
        <v>10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16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5.5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32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300" t="s">
        <v>118</v>
      </c>
      <c r="C16" s="151"/>
      <c r="D16" s="237">
        <v>2</v>
      </c>
      <c r="E16" s="238">
        <v>6</v>
      </c>
      <c r="F16" s="239">
        <v>5</v>
      </c>
      <c r="G16" s="235">
        <v>2</v>
      </c>
      <c r="H16" s="240">
        <v>4</v>
      </c>
      <c r="I16" s="238">
        <v>1</v>
      </c>
      <c r="J16" s="234">
        <v>1</v>
      </c>
      <c r="K16" s="238">
        <v>3</v>
      </c>
      <c r="L16" s="241">
        <v>8</v>
      </c>
      <c r="M16" s="285"/>
      <c r="N16" s="204">
        <f ca="1">OFFSET(Очки!$A$3,F16,D16+QUOTIENT(MAX($C$29-11,0), 2)*4)</f>
        <v>7</v>
      </c>
      <c r="O16" s="200">
        <f ca="1">IF(F16&lt;E16,OFFSET(IF(OR($C$29=11,$C$29=12),Очки!$B$17,Очки!$O$18),2+E16-F16,IF(D16=2,12,13-E16)),0)</f>
        <v>0.7</v>
      </c>
      <c r="P16" s="200"/>
      <c r="Q16" s="275"/>
      <c r="R16" s="204">
        <f ca="1">OFFSET(Очки!$A$3,I16,G16+QUOTIENT(MAX($C$29-11,0), 2)*4)</f>
        <v>11</v>
      </c>
      <c r="S16" s="200">
        <f ca="1">IF(I16&lt;H16,OFFSET(IF(OR($C$29=11,$C$29=12),Очки!$B$17,Очки!$O$18),2+H16-I16,IF(G16=2,12,13-H16)),0)</f>
        <v>2.1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31.3</v>
      </c>
      <c r="AD16" s="131"/>
    </row>
    <row r="17" spans="1:30" ht="15.75" x14ac:dyDescent="0.25">
      <c r="A17" s="160">
        <f ca="1">RANK(AB17,AB$6:OFFSET(AB$6,0,0,COUNTA(B$6:B$28)))</f>
        <v>12</v>
      </c>
      <c r="B17" s="156" t="s">
        <v>91</v>
      </c>
      <c r="C17" s="151">
        <v>2.5</v>
      </c>
      <c r="D17" s="237">
        <v>2</v>
      </c>
      <c r="E17" s="238">
        <v>8</v>
      </c>
      <c r="F17" s="239">
        <v>2</v>
      </c>
      <c r="G17" s="235">
        <v>1</v>
      </c>
      <c r="H17" s="240">
        <v>5</v>
      </c>
      <c r="I17" s="238">
        <v>9</v>
      </c>
      <c r="J17" s="234">
        <v>1</v>
      </c>
      <c r="K17" s="238">
        <v>5</v>
      </c>
      <c r="L17" s="241">
        <v>8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4.2</v>
      </c>
      <c r="P17" s="200">
        <v>0.5</v>
      </c>
      <c r="Q17" s="275">
        <v>-8</v>
      </c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0</v>
      </c>
      <c r="T17" s="200">
        <v>0.5</v>
      </c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>
        <v>2.5</v>
      </c>
      <c r="Y17" s="201"/>
      <c r="Z17" s="140"/>
      <c r="AA17" s="141"/>
      <c r="AB17" s="195">
        <f t="shared" ca="1" si="0"/>
        <v>30.2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119</v>
      </c>
      <c r="C18" s="151">
        <v>12.5</v>
      </c>
      <c r="D18" s="237">
        <v>2</v>
      </c>
      <c r="E18" s="238">
        <v>7</v>
      </c>
      <c r="F18" s="239">
        <v>3</v>
      </c>
      <c r="G18" s="235">
        <v>1</v>
      </c>
      <c r="H18" s="240">
        <v>2</v>
      </c>
      <c r="I18" s="238">
        <v>3</v>
      </c>
      <c r="J18" s="237">
        <v>2</v>
      </c>
      <c r="K18" s="238">
        <v>3</v>
      </c>
      <c r="L18" s="241">
        <v>2</v>
      </c>
      <c r="M18" s="285"/>
      <c r="N18" s="204">
        <f ca="1">OFFSET(Очки!$A$3,F18,D18+QUOTIENT(MAX($C$29-11,0), 2)*4)</f>
        <v>9</v>
      </c>
      <c r="O18" s="200">
        <f ca="1">IF(F18&lt;E18,OFFSET(IF(OR($C$29=11,$C$29=12),Очки!$B$17,Очки!$O$18),2+E18-F18,IF(D18=2,12,13-E18)),0)</f>
        <v>2.8</v>
      </c>
      <c r="P18" s="200"/>
      <c r="Q18" s="275"/>
      <c r="R18" s="204">
        <f ca="1">OFFSET(Очки!$A$3,I18,G18+QUOTIENT(MAX($C$29-11,0), 2)*4)</f>
        <v>14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10</v>
      </c>
      <c r="W18" s="200">
        <f ca="1">IF(L18&lt;K18,OFFSET(IF(OR($C$29=11,$C$29=12),Очки!$B$17,Очки!$O$18),2+K18-L18,IF(J18=2,12,13-K18)),0)</f>
        <v>0.7</v>
      </c>
      <c r="X18" s="200"/>
      <c r="Y18" s="201">
        <v>-7</v>
      </c>
      <c r="Z18" s="140"/>
      <c r="AA18" s="141"/>
      <c r="AB18" s="195">
        <f t="shared" ca="1" si="0"/>
        <v>29.5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57</v>
      </c>
      <c r="C19" s="151" t="s">
        <v>25</v>
      </c>
      <c r="D19" s="237">
        <v>2</v>
      </c>
      <c r="E19" s="238">
        <v>4</v>
      </c>
      <c r="F19" s="239">
        <v>1</v>
      </c>
      <c r="G19" s="235">
        <v>2</v>
      </c>
      <c r="H19" s="240">
        <v>5</v>
      </c>
      <c r="I19" s="238">
        <v>7</v>
      </c>
      <c r="J19" s="234">
        <v>2</v>
      </c>
      <c r="K19" s="238">
        <v>5</v>
      </c>
      <c r="L19" s="241">
        <v>4</v>
      </c>
      <c r="M19" s="285"/>
      <c r="N19" s="204">
        <f ca="1">OFFSET(Очки!$A$3,F19,D19+QUOTIENT(MAX($C$29-11,0), 2)*4)</f>
        <v>11</v>
      </c>
      <c r="O19" s="200">
        <f ca="1">IF(F19&lt;E19,OFFSET(IF(OR($C$29=11,$C$29=12),Очки!$B$17,Очки!$O$18),2+E19-F19,IF(D19=2,12,13-E19)),0)</f>
        <v>2.1</v>
      </c>
      <c r="P19" s="200"/>
      <c r="Q19" s="275"/>
      <c r="R19" s="204">
        <f ca="1">OFFSET(Очки!$A$3,I19,G19+QUOTIENT(MAX($C$29-11,0), 2)*4)</f>
        <v>6</v>
      </c>
      <c r="S19" s="200">
        <f ca="1">IF(I19&lt;H19,OFFSET(IF(OR($C$29=11,$C$29=12),Очки!$B$17,Очки!$O$18),2+H19-I19,IF(G19=2,12,13-H19)),0)</f>
        <v>0</v>
      </c>
      <c r="T19" s="200"/>
      <c r="U19" s="275">
        <v>-2</v>
      </c>
      <c r="V19" s="204">
        <f ca="1">OFFSET(Очки!$A$3,L19,J19+QUOTIENT(MAX($C$29-11,0), 2)*4)</f>
        <v>8</v>
      </c>
      <c r="W19" s="200">
        <f ca="1">IF(L19&lt;K19,OFFSET(IF(OR($C$29=11,$C$29=12),Очки!$B$17,Очки!$O$18),2+K19-L19,IF(J19=2,12,13-K19)),0)</f>
        <v>0.7</v>
      </c>
      <c r="X19" s="200"/>
      <c r="Y19" s="201"/>
      <c r="Z19" s="140"/>
      <c r="AA19" s="141"/>
      <c r="AB19" s="195">
        <f t="shared" ca="1" si="0"/>
        <v>25.8</v>
      </c>
      <c r="AD19" s="131"/>
    </row>
    <row r="20" spans="1:30" ht="15.75" x14ac:dyDescent="0.25">
      <c r="A20" s="160">
        <f ca="1">RANK(AB20,AB$6:OFFSET(AB$6,0,0,COUNTA(B$6:B$28)))</f>
        <v>15</v>
      </c>
      <c r="B20" s="156" t="s">
        <v>120</v>
      </c>
      <c r="C20" s="151">
        <v>5</v>
      </c>
      <c r="D20" s="237">
        <v>2</v>
      </c>
      <c r="E20" s="238">
        <v>5</v>
      </c>
      <c r="F20" s="239">
        <v>7</v>
      </c>
      <c r="G20" s="235">
        <v>2</v>
      </c>
      <c r="H20" s="240">
        <v>3</v>
      </c>
      <c r="I20" s="238">
        <v>4</v>
      </c>
      <c r="J20" s="237">
        <v>2</v>
      </c>
      <c r="K20" s="238">
        <v>1</v>
      </c>
      <c r="L20" s="241">
        <v>7</v>
      </c>
      <c r="M20" s="285"/>
      <c r="N20" s="204">
        <f ca="1">OFFSET(Очки!$A$3,F20,D20+QUOTIENT(MAX($C$29-11,0), 2)*4)</f>
        <v>6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8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20</v>
      </c>
      <c r="AD20" s="131"/>
    </row>
    <row r="21" spans="1:30" ht="15.75" x14ac:dyDescent="0.25">
      <c r="A21" s="160">
        <f ca="1">RANK(AB21,AB$6:OFFSET(AB$6,0,0,COUNTA(B$6:B$28)))</f>
        <v>15</v>
      </c>
      <c r="B21" s="301" t="s">
        <v>121</v>
      </c>
      <c r="C21" s="231" t="s">
        <v>25</v>
      </c>
      <c r="D21" s="237">
        <v>2</v>
      </c>
      <c r="E21" s="238">
        <v>3</v>
      </c>
      <c r="F21" s="239">
        <v>7</v>
      </c>
      <c r="G21" s="235">
        <v>2</v>
      </c>
      <c r="H21" s="240">
        <v>2</v>
      </c>
      <c r="I21" s="238">
        <v>5</v>
      </c>
      <c r="J21" s="234">
        <v>2</v>
      </c>
      <c r="K21" s="238">
        <v>2</v>
      </c>
      <c r="L21" s="241">
        <v>5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>
        <f ca="1">OFFSET(Очки!$A$3,I21,G21+QUOTIENT(MAX($C$29-11,0), 2)*4)</f>
        <v>7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>
        <f ca="1">OFFSET(Очки!$A$3,L21,J21+QUOTIENT(MAX($C$29-11,0), 2)*4)</f>
        <v>7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20</v>
      </c>
      <c r="AD21" s="131"/>
    </row>
    <row r="22" spans="1:30" ht="15.75" x14ac:dyDescent="0.25">
      <c r="A22" s="160">
        <f ca="1">RANK(AB22,AB$6:OFFSET(AB$6,0,0,COUNTA(B$6:B$28)))</f>
        <v>17</v>
      </c>
      <c r="B22" s="158" t="s">
        <v>111</v>
      </c>
      <c r="C22" s="231"/>
      <c r="D22" s="237">
        <v>2</v>
      </c>
      <c r="E22" s="238">
        <v>2</v>
      </c>
      <c r="F22" s="239">
        <v>6</v>
      </c>
      <c r="G22" s="235">
        <v>2</v>
      </c>
      <c r="H22" s="240">
        <v>1</v>
      </c>
      <c r="I22" s="238">
        <v>8</v>
      </c>
      <c r="J22" s="237">
        <v>2</v>
      </c>
      <c r="K22" s="238">
        <v>6</v>
      </c>
      <c r="L22" s="241">
        <v>5</v>
      </c>
      <c r="M22" s="285"/>
      <c r="N22" s="204">
        <f ca="1">OFFSET(Очки!$A$3,F22,D22+QUOTIENT(MAX($C$29-11,0), 2)*4)</f>
        <v>6.5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>
        <f ca="1">OFFSET(Очки!$A$3,I22,G22+QUOTIENT(MAX($C$29-11,0), 2)*4)</f>
        <v>5.5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>
        <f ca="1">OFFSET(Очки!$A$3,L22,J22+QUOTIENT(MAX($C$29-11,0), 2)*4)</f>
        <v>7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19.7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300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17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Q17" sqref="Q17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3" t="s">
        <v>125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</row>
    <row r="2" spans="1:31" ht="13.5" customHeight="1" thickBot="1" x14ac:dyDescent="0.25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131"/>
      <c r="AD2" s="131"/>
      <c r="AE2" s="131"/>
    </row>
    <row r="3" spans="1:31" s="135" customFormat="1" ht="16.5" thickBot="1" x14ac:dyDescent="0.3">
      <c r="A3" s="385" t="s">
        <v>21</v>
      </c>
      <c r="B3" s="388" t="s">
        <v>22</v>
      </c>
      <c r="C3" s="132"/>
      <c r="D3" s="391">
        <v>1</v>
      </c>
      <c r="E3" s="392"/>
      <c r="F3" s="393"/>
      <c r="G3" s="391">
        <v>2</v>
      </c>
      <c r="H3" s="392"/>
      <c r="I3" s="393"/>
      <c r="J3" s="394">
        <v>3</v>
      </c>
      <c r="K3" s="395"/>
      <c r="L3" s="396"/>
      <c r="M3" s="397" t="s">
        <v>2</v>
      </c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9"/>
      <c r="AA3" s="133">
        <f>SUM(M3:Z3)</f>
        <v>0</v>
      </c>
      <c r="AB3" s="400" t="s">
        <v>23</v>
      </c>
      <c r="AC3" s="134"/>
      <c r="AD3" s="134"/>
      <c r="AE3" s="134"/>
    </row>
    <row r="4" spans="1:31" s="135" customFormat="1" ht="16.5" customHeight="1" thickBot="1" x14ac:dyDescent="0.3">
      <c r="A4" s="386"/>
      <c r="B4" s="389"/>
      <c r="C4" s="402" t="s">
        <v>24</v>
      </c>
      <c r="D4" s="375" t="s">
        <v>30</v>
      </c>
      <c r="E4" s="377" t="s">
        <v>32</v>
      </c>
      <c r="F4" s="379" t="s">
        <v>33</v>
      </c>
      <c r="G4" s="375" t="s">
        <v>30</v>
      </c>
      <c r="H4" s="377" t="s">
        <v>32</v>
      </c>
      <c r="I4" s="379" t="s">
        <v>33</v>
      </c>
      <c r="J4" s="375" t="s">
        <v>30</v>
      </c>
      <c r="K4" s="377" t="s">
        <v>32</v>
      </c>
      <c r="L4" s="379" t="s">
        <v>33</v>
      </c>
      <c r="M4" s="381" t="s">
        <v>31</v>
      </c>
      <c r="N4" s="373">
        <v>1</v>
      </c>
      <c r="O4" s="374"/>
      <c r="P4" s="374"/>
      <c r="Q4" s="374"/>
      <c r="R4" s="373">
        <v>2</v>
      </c>
      <c r="S4" s="374"/>
      <c r="T4" s="374"/>
      <c r="U4" s="374"/>
      <c r="V4" s="373">
        <v>3</v>
      </c>
      <c r="W4" s="374"/>
      <c r="X4" s="374"/>
      <c r="Y4" s="374"/>
      <c r="Z4" s="148"/>
      <c r="AA4" s="133"/>
      <c r="AB4" s="401"/>
      <c r="AC4" s="134"/>
      <c r="AD4" s="134"/>
      <c r="AE4" s="134"/>
    </row>
    <row r="5" spans="1:31" s="137" customFormat="1" ht="33" customHeight="1" thickBot="1" x14ac:dyDescent="0.3">
      <c r="A5" s="387"/>
      <c r="B5" s="390"/>
      <c r="C5" s="403"/>
      <c r="D5" s="376"/>
      <c r="E5" s="378"/>
      <c r="F5" s="380"/>
      <c r="G5" s="376"/>
      <c r="H5" s="378"/>
      <c r="I5" s="380"/>
      <c r="J5" s="376"/>
      <c r="K5" s="378"/>
      <c r="L5" s="380"/>
      <c r="M5" s="382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1"/>
      <c r="AC5" s="136"/>
      <c r="AD5" s="136"/>
      <c r="AE5" s="136"/>
    </row>
    <row r="6" spans="1:31" ht="15.75" x14ac:dyDescent="0.25">
      <c r="A6" s="339">
        <f ca="1">RANK(AB6,AB$6:OFFSET(AB$6,0,0,COUNTA(B$6:B$28)))</f>
        <v>1</v>
      </c>
      <c r="B6" s="343" t="s">
        <v>91</v>
      </c>
      <c r="C6" s="349">
        <v>5</v>
      </c>
      <c r="D6" s="269">
        <v>1</v>
      </c>
      <c r="E6" s="270">
        <v>10</v>
      </c>
      <c r="F6" s="271">
        <v>4</v>
      </c>
      <c r="G6" s="272">
        <v>1</v>
      </c>
      <c r="H6" s="236">
        <v>8</v>
      </c>
      <c r="I6" s="270">
        <v>3</v>
      </c>
      <c r="J6" s="269">
        <v>1</v>
      </c>
      <c r="K6" s="270">
        <v>8</v>
      </c>
      <c r="L6" s="273">
        <v>3</v>
      </c>
      <c r="M6" s="284">
        <v>2.5</v>
      </c>
      <c r="N6" s="230">
        <f ca="1">OFFSET(Очки!$A$3,F6,D6+QUOTIENT(MAX($C$29-11,0), 2)*4)</f>
        <v>13</v>
      </c>
      <c r="O6" s="198">
        <f ca="1">IF(F6&lt;E6,OFFSET(IF(OR($C$29=11,$C$29=12),Очки!$B$17,Очки!$O$18),2+E6-F6,IF(D6=2,12,13-E6)),0)</f>
        <v>6.7000000000000011</v>
      </c>
      <c r="P6" s="198">
        <v>1.5</v>
      </c>
      <c r="Q6" s="274"/>
      <c r="R6" s="230">
        <f ca="1">OFFSET(Очки!$A$3,I6,G6+QUOTIENT(MAX($C$29-11,0), 2)*4)</f>
        <v>14</v>
      </c>
      <c r="S6" s="198">
        <f ca="1">IF(I6&lt;H6,OFFSET(IF(OR($C$29=11,$C$29=12),Очки!$B$17,Очки!$O$18),2+H6-I6,IF(G6=2,12,13-H6)),0)</f>
        <v>5</v>
      </c>
      <c r="T6" s="198">
        <v>1.5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5</v>
      </c>
      <c r="X6" s="198">
        <v>2.5</v>
      </c>
      <c r="Y6" s="199"/>
      <c r="Z6" s="138"/>
      <c r="AA6" s="139"/>
      <c r="AB6" s="194">
        <f ca="1">SUM(M6:Y6)</f>
        <v>65.7</v>
      </c>
      <c r="AC6" s="131"/>
      <c r="AD6" s="131"/>
      <c r="AE6" s="131"/>
    </row>
    <row r="7" spans="1:31" ht="15.75" x14ac:dyDescent="0.25">
      <c r="A7" s="340">
        <f ca="1">RANK(AB7,AB$6:OFFSET(AB$6,0,0,COUNTA(B$6:B$28)))</f>
        <v>2</v>
      </c>
      <c r="B7" s="346" t="s">
        <v>98</v>
      </c>
      <c r="C7" s="231" t="s">
        <v>25</v>
      </c>
      <c r="D7" s="237">
        <v>2</v>
      </c>
      <c r="E7" s="238">
        <v>6</v>
      </c>
      <c r="F7" s="239">
        <v>2</v>
      </c>
      <c r="G7" s="235">
        <v>1</v>
      </c>
      <c r="H7" s="240">
        <v>10</v>
      </c>
      <c r="I7" s="238">
        <v>7</v>
      </c>
      <c r="J7" s="237">
        <v>1</v>
      </c>
      <c r="K7" s="238">
        <v>6</v>
      </c>
      <c r="L7" s="241">
        <v>1</v>
      </c>
      <c r="M7" s="285"/>
      <c r="N7" s="204">
        <f ca="1">OFFSET(Очки!$A$3,F7,D7+QUOTIENT(MAX($C$29-11,0), 2)*4)</f>
        <v>9.5</v>
      </c>
      <c r="O7" s="200">
        <f ca="1">IF(F7&lt;E7,OFFSET(IF(OR($C$29=11,$C$29=12),Очки!$B$17,Очки!$O$18),2+E7-F7,IF(D7=2,12,13-E7)),0)</f>
        <v>2.8</v>
      </c>
      <c r="P7" s="200">
        <v>2.5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3.7</v>
      </c>
      <c r="T7" s="200">
        <v>0.5</v>
      </c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4.1000000000000005</v>
      </c>
      <c r="X7" s="200">
        <v>1.5</v>
      </c>
      <c r="Y7" s="201"/>
      <c r="Z7" s="140"/>
      <c r="AA7" s="141"/>
      <c r="AB7" s="195">
        <f ca="1">SUM(M7:Y7)</f>
        <v>51.6</v>
      </c>
      <c r="AC7" s="131"/>
      <c r="AD7" s="131"/>
      <c r="AE7" s="131"/>
    </row>
    <row r="8" spans="1:31" ht="15.75" x14ac:dyDescent="0.25">
      <c r="A8" s="340">
        <f ca="1">RANK(AB8,AB$6:OFFSET(AB$6,0,0,COUNTA(B$6:B$28)))</f>
        <v>3</v>
      </c>
      <c r="B8" s="347" t="s">
        <v>95</v>
      </c>
      <c r="C8" s="231"/>
      <c r="D8" s="237">
        <v>1</v>
      </c>
      <c r="E8" s="238">
        <v>8</v>
      </c>
      <c r="F8" s="239">
        <v>5</v>
      </c>
      <c r="G8" s="235">
        <v>1</v>
      </c>
      <c r="H8" s="240">
        <v>7</v>
      </c>
      <c r="I8" s="238">
        <v>5</v>
      </c>
      <c r="J8" s="237">
        <v>1</v>
      </c>
      <c r="K8" s="238">
        <v>10</v>
      </c>
      <c r="L8" s="241">
        <v>7</v>
      </c>
      <c r="M8" s="285">
        <v>1.5</v>
      </c>
      <c r="N8" s="204">
        <f ca="1">OFFSET(Очки!$A$3,F8,D8+QUOTIENT(MAX($C$29-11,0), 2)*4)</f>
        <v>12</v>
      </c>
      <c r="O8" s="200">
        <f ca="1">IF(F8&lt;E8,OFFSET(IF(OR($C$29=11,$C$29=12),Очки!$B$17,Очки!$O$18),2+E8-F8,IF(D8=2,12,13-E8)),0)</f>
        <v>3.3</v>
      </c>
      <c r="P8" s="200">
        <v>1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2.5</v>
      </c>
      <c r="U8" s="275"/>
      <c r="V8" s="204">
        <f ca="1">OFFSET(Очки!$A$3,L8,J8+QUOTIENT(MAX($C$29-11,0), 2)*4)</f>
        <v>11</v>
      </c>
      <c r="W8" s="200">
        <f ca="1">IF(L8&lt;K8,OFFSET(IF(OR($C$29=11,$C$29=12),Очки!$B$17,Очки!$O$18),2+K8-L8,IF(J8=2,12,13-K8)),0)</f>
        <v>3.7</v>
      </c>
      <c r="X8" s="200">
        <v>1</v>
      </c>
      <c r="Y8" s="201"/>
      <c r="Z8" s="140"/>
      <c r="AA8" s="141"/>
      <c r="AB8" s="195">
        <f ca="1">SUM(M8:Y8)</f>
        <v>50.100000000000009</v>
      </c>
      <c r="AC8" s="131"/>
      <c r="AD8" s="131"/>
      <c r="AE8" s="131"/>
    </row>
    <row r="9" spans="1:31" ht="15.75" x14ac:dyDescent="0.25">
      <c r="A9" s="340">
        <f ca="1">RANK(AB9,AB$6:OFFSET(AB$6,0,0,COUNTA(B$6:B$28)))</f>
        <v>4</v>
      </c>
      <c r="B9" s="345" t="s">
        <v>116</v>
      </c>
      <c r="C9" s="231">
        <v>2.5</v>
      </c>
      <c r="D9" s="237">
        <v>1</v>
      </c>
      <c r="E9" s="238">
        <v>7</v>
      </c>
      <c r="F9" s="239">
        <v>2</v>
      </c>
      <c r="G9" s="235">
        <v>1</v>
      </c>
      <c r="H9" s="240">
        <v>9</v>
      </c>
      <c r="I9" s="238">
        <v>6</v>
      </c>
      <c r="J9" s="237">
        <v>1</v>
      </c>
      <c r="K9" s="238">
        <v>7</v>
      </c>
      <c r="L9" s="241">
        <v>5</v>
      </c>
      <c r="M9" s="285">
        <v>1</v>
      </c>
      <c r="N9" s="204">
        <f ca="1">OFFSET(Очки!$A$3,F9,D9+QUOTIENT(MAX($C$29-11,0), 2)*4)</f>
        <v>15</v>
      </c>
      <c r="O9" s="200">
        <f ca="1">IF(F9&lt;E9,OFFSET(IF(OR($C$29=11,$C$29=12),Очки!$B$17,Очки!$O$18),2+E9-F9,IF(D9=2,12,13-E9)),0)</f>
        <v>4.5</v>
      </c>
      <c r="P9" s="200">
        <v>2</v>
      </c>
      <c r="Q9" s="275">
        <v>-1</v>
      </c>
      <c r="R9" s="204">
        <f ca="1">OFFSET(Очки!$A$3,I9,G9+QUOTIENT(MAX($C$29-11,0), 2)*4)</f>
        <v>11.5</v>
      </c>
      <c r="S9" s="200">
        <f ca="1">IF(I9&lt;H9,OFFSET(IF(OR($C$29=11,$C$29=12),Очки!$B$17,Очки!$O$18),2+H9-I9,IF(G9=2,12,13-H9)),0)</f>
        <v>3.5</v>
      </c>
      <c r="T9" s="200">
        <v>1</v>
      </c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2.1</v>
      </c>
      <c r="X9" s="200">
        <v>0.5</v>
      </c>
      <c r="Y9" s="201">
        <v>-5</v>
      </c>
      <c r="Z9" s="140"/>
      <c r="AA9" s="141"/>
      <c r="AB9" s="195">
        <f ca="1">SUM(M9:Y9)</f>
        <v>47.1</v>
      </c>
      <c r="AC9" s="131"/>
      <c r="AD9" s="131"/>
      <c r="AE9" s="131"/>
    </row>
    <row r="10" spans="1:31" ht="15.75" x14ac:dyDescent="0.25">
      <c r="A10" s="340">
        <f ca="1">RANK(AB10,AB$6:OFFSET(AB$6,0,0,COUNTA(B$6:B$28)))</f>
        <v>5</v>
      </c>
      <c r="B10" s="345" t="s">
        <v>100</v>
      </c>
      <c r="C10" s="231">
        <v>10</v>
      </c>
      <c r="D10" s="237">
        <v>1</v>
      </c>
      <c r="E10" s="238">
        <v>5</v>
      </c>
      <c r="F10" s="239">
        <v>3</v>
      </c>
      <c r="G10" s="235">
        <v>1</v>
      </c>
      <c r="H10" s="240">
        <v>5</v>
      </c>
      <c r="I10" s="238">
        <v>4</v>
      </c>
      <c r="J10" s="237">
        <v>1</v>
      </c>
      <c r="K10" s="238">
        <v>9</v>
      </c>
      <c r="L10" s="241">
        <v>9</v>
      </c>
      <c r="M10" s="285"/>
      <c r="N10" s="204">
        <f ca="1">OFFSET(Очки!$A$3,F10,D10+QUOTIENT(MAX($C$29-11,0), 2)*4)</f>
        <v>14</v>
      </c>
      <c r="O10" s="200">
        <f ca="1">IF(F10&lt;E10,OFFSET(IF(OR($C$29=11,$C$29=12),Очки!$B$17,Очки!$O$18),2+E10-F10,IF(D10=2,12,13-E10)),0)</f>
        <v>1.7000000000000002</v>
      </c>
      <c r="P10" s="200"/>
      <c r="Q10" s="275"/>
      <c r="R10" s="204">
        <f ca="1">OFFSET(Очки!$A$3,I10,G10+QUOTIENT(MAX($C$29-11,0), 2)*4)</f>
        <v>13</v>
      </c>
      <c r="S10" s="200">
        <f ca="1">IF(I10&lt;H10,OFFSET(IF(OR($C$29=11,$C$29=12),Очки!$B$17,Очки!$O$18),2+H10-I10,IF(G10=2,12,13-H10)),0)</f>
        <v>0.9</v>
      </c>
      <c r="T10" s="200">
        <v>2</v>
      </c>
      <c r="U10" s="275"/>
      <c r="V10" s="204">
        <f ca="1">OFFSET(Очки!$A$3,L10,J10+QUOTIENT(MAX($C$29-11,0), 2)*4)</f>
        <v>10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ca="1">SUM(M10:Y10)</f>
        <v>41.599999999999994</v>
      </c>
      <c r="AC10" s="131"/>
      <c r="AD10" s="131"/>
      <c r="AE10" s="131"/>
    </row>
    <row r="11" spans="1:31" ht="16.5" thickBot="1" x14ac:dyDescent="0.3">
      <c r="A11" s="340">
        <f ca="1">RANK(AB11,AB$6:OFFSET(AB$6,0,0,COUNTA(B$6:B$28)))</f>
        <v>6</v>
      </c>
      <c r="B11" s="345" t="s">
        <v>72</v>
      </c>
      <c r="C11" s="231">
        <v>10</v>
      </c>
      <c r="D11" s="237">
        <v>1</v>
      </c>
      <c r="E11" s="238">
        <v>2</v>
      </c>
      <c r="F11" s="239">
        <v>7</v>
      </c>
      <c r="G11" s="235">
        <v>2</v>
      </c>
      <c r="H11" s="240">
        <v>2</v>
      </c>
      <c r="I11" s="238">
        <v>1</v>
      </c>
      <c r="J11" s="237">
        <v>1</v>
      </c>
      <c r="K11" s="238">
        <v>2</v>
      </c>
      <c r="L11" s="241">
        <v>4</v>
      </c>
      <c r="M11" s="285"/>
      <c r="N11" s="204">
        <f ca="1">OFFSET(Очки!$A$3,F11,D11+QUOTIENT(MAX($C$29-11,0), 2)*4)</f>
        <v>11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10.5</v>
      </c>
      <c r="S11" s="200">
        <f ca="1">IF(I11&lt;H11,OFFSET(IF(OR($C$29=11,$C$29=12),Очки!$B$17,Очки!$O$18),2+H11-I11,IF(G11=2,12,13-H11)),0)</f>
        <v>0.7</v>
      </c>
      <c r="T11" s="200"/>
      <c r="U11" s="275"/>
      <c r="V11" s="204">
        <f ca="1">OFFSET(Очки!$A$3,L11,J11+QUOTIENT(MAX($C$29-11,0), 2)*4)</f>
        <v>13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ca="1">SUM(M11:Y11)</f>
        <v>35.200000000000003</v>
      </c>
      <c r="AC11" s="131"/>
      <c r="AD11" s="131"/>
      <c r="AE11" s="131"/>
    </row>
    <row r="12" spans="1:31" ht="15.75" x14ac:dyDescent="0.25">
      <c r="A12" s="339">
        <f ca="1">RANK(AB12,AB$6:OFFSET(AB$6,0,0,COUNTA(B$6:B$28)))</f>
        <v>7</v>
      </c>
      <c r="B12" s="345" t="s">
        <v>96</v>
      </c>
      <c r="C12" s="349" t="s">
        <v>25</v>
      </c>
      <c r="D12" s="269">
        <v>1</v>
      </c>
      <c r="E12" s="270">
        <v>3</v>
      </c>
      <c r="F12" s="271">
        <v>9</v>
      </c>
      <c r="G12" s="272">
        <v>1</v>
      </c>
      <c r="H12" s="236">
        <v>3</v>
      </c>
      <c r="I12" s="270">
        <v>2</v>
      </c>
      <c r="J12" s="269">
        <v>2</v>
      </c>
      <c r="K12" s="270">
        <v>7</v>
      </c>
      <c r="L12" s="273">
        <v>5</v>
      </c>
      <c r="M12" s="284"/>
      <c r="N12" s="230">
        <f ca="1">OFFSET(Очки!$A$3,F12,D12+QUOTIENT(MAX($C$29-11,0), 2)*4)</f>
        <v>10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>
        <f ca="1">OFFSET(Очки!$A$3,I12,G12+QUOTIENT(MAX($C$29-11,0), 2)*4)</f>
        <v>15</v>
      </c>
      <c r="S12" s="198">
        <f ca="1">IF(I12&lt;H12,OFFSET(IF(OR($C$29=11,$C$29=12),Очки!$B$17,Очки!$O$18),2+H12-I12,IF(G12=2,12,13-H12)),0)</f>
        <v>0.7</v>
      </c>
      <c r="T12" s="198"/>
      <c r="U12" s="274"/>
      <c r="V12" s="230">
        <f ca="1">OFFSET(Очки!$A$3,L12,J12+QUOTIENT(MAX($C$29-11,0), 2)*4)</f>
        <v>6.5</v>
      </c>
      <c r="W12" s="198">
        <f ca="1">IF(L12&lt;K12,OFFSET(IF(OR($C$29=11,$C$29=12),Очки!$B$17,Очки!$O$18),2+K12-L12,IF(J12=2,12,13-K12)),0)</f>
        <v>1.4</v>
      </c>
      <c r="X12" s="198"/>
      <c r="Y12" s="199"/>
      <c r="Z12" s="138"/>
      <c r="AA12" s="139"/>
      <c r="AB12" s="194">
        <f ca="1">SUM(M12:Y12)</f>
        <v>33.6</v>
      </c>
      <c r="AC12" s="131"/>
      <c r="AD12" s="131"/>
      <c r="AE12" s="131"/>
    </row>
    <row r="13" spans="1:31" ht="15.75" x14ac:dyDescent="0.25">
      <c r="A13" s="340">
        <f ca="1">RANK(AB13,AB$6:OFFSET(AB$6,0,0,COUNTA(B$6:B$28)))</f>
        <v>8</v>
      </c>
      <c r="B13" s="344" t="s">
        <v>114</v>
      </c>
      <c r="C13" s="231" t="s">
        <v>25</v>
      </c>
      <c r="D13" s="237">
        <v>1</v>
      </c>
      <c r="E13" s="238">
        <v>9</v>
      </c>
      <c r="F13" s="239">
        <v>8</v>
      </c>
      <c r="G13" s="235">
        <v>1</v>
      </c>
      <c r="H13" s="240">
        <v>1</v>
      </c>
      <c r="I13" s="238">
        <v>1</v>
      </c>
      <c r="J13" s="237">
        <v>2</v>
      </c>
      <c r="K13" s="238">
        <v>9</v>
      </c>
      <c r="L13" s="241">
        <v>7</v>
      </c>
      <c r="M13" s="285">
        <v>2</v>
      </c>
      <c r="N13" s="204">
        <f ca="1">OFFSET(Очки!$A$3,F13,D13+QUOTIENT(MAX($C$29-11,0), 2)*4)</f>
        <v>10.5</v>
      </c>
      <c r="O13" s="200">
        <f ca="1">IF(F13&lt;E13,OFFSET(IF(OR($C$29=11,$C$29=12),Очки!$B$17,Очки!$O$18),2+E13-F13,IF(D13=2,12,13-E13)),0)</f>
        <v>1.2</v>
      </c>
      <c r="P13" s="200"/>
      <c r="Q13" s="275"/>
      <c r="R13" s="204">
        <f ca="1">OFFSET(Очки!$A$3,I13,G13+QUOTIENT(MAX($C$29-11,0), 2)*4)</f>
        <v>16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5.5</v>
      </c>
      <c r="W13" s="200">
        <f ca="1">IF(L13&lt;K13,OFFSET(IF(OR($C$29=11,$C$29=12),Очки!$B$17,Очки!$O$18),2+K13-L13,IF(J13=2,12,13-K13)),0)</f>
        <v>1.4</v>
      </c>
      <c r="X13" s="200"/>
      <c r="Y13" s="201">
        <v>-5</v>
      </c>
      <c r="Z13" s="140"/>
      <c r="AA13" s="141"/>
      <c r="AB13" s="195">
        <f ca="1">SUM(M13:Y13)</f>
        <v>31.6</v>
      </c>
      <c r="AC13" s="131"/>
      <c r="AD13" s="131"/>
      <c r="AE13" s="131"/>
    </row>
    <row r="14" spans="1:31" ht="15.75" x14ac:dyDescent="0.25">
      <c r="A14" s="340">
        <f ca="1">RANK(AB14,AB$6:OFFSET(AB$6,0,0,COUNTA(B$6:B$28)))</f>
        <v>9</v>
      </c>
      <c r="B14" s="345" t="s">
        <v>113</v>
      </c>
      <c r="C14" s="231" t="s">
        <v>25</v>
      </c>
      <c r="D14" s="237">
        <v>1</v>
      </c>
      <c r="E14" s="238">
        <v>4</v>
      </c>
      <c r="F14" s="239">
        <v>6</v>
      </c>
      <c r="G14" s="235">
        <v>2</v>
      </c>
      <c r="H14" s="240">
        <v>4</v>
      </c>
      <c r="I14" s="238">
        <v>3</v>
      </c>
      <c r="J14" s="237">
        <v>2</v>
      </c>
      <c r="K14" s="238">
        <v>6</v>
      </c>
      <c r="L14" s="241">
        <v>3</v>
      </c>
      <c r="M14" s="285"/>
      <c r="N14" s="204">
        <f ca="1">OFFSET(Очки!$A$3,F14,D14+QUOTIENT(MAX($C$29-11,0), 2)*4)</f>
        <v>11.5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8.5</v>
      </c>
      <c r="S14" s="200">
        <f ca="1">IF(I14&lt;H14,OFFSET(IF(OR($C$29=11,$C$29=12),Очки!$B$17,Очки!$O$18),2+H14-I14,IF(G14=2,12,13-H14)),0)</f>
        <v>0.7</v>
      </c>
      <c r="T14" s="200"/>
      <c r="U14" s="275"/>
      <c r="V14" s="204">
        <f ca="1">OFFSET(Очки!$A$3,L14,J14+QUOTIENT(MAX($C$29-11,0), 2)*4)</f>
        <v>8.5</v>
      </c>
      <c r="W14" s="200">
        <f ca="1">IF(L14&lt;K14,OFFSET(IF(OR($C$29=11,$C$29=12),Очки!$B$17,Очки!$O$18),2+K14-L14,IF(J14=2,12,13-K14)),0)</f>
        <v>2.1</v>
      </c>
      <c r="X14" s="200"/>
      <c r="Y14" s="201"/>
      <c r="Z14" s="140"/>
      <c r="AA14" s="141"/>
      <c r="AB14" s="195">
        <f ca="1">SUM(M14:Y14)</f>
        <v>31.3</v>
      </c>
      <c r="AC14" s="131"/>
      <c r="AD14" s="131"/>
      <c r="AE14" s="131"/>
    </row>
    <row r="15" spans="1:31" ht="15.75" x14ac:dyDescent="0.25">
      <c r="A15" s="340">
        <f ca="1">RANK(AB15,AB$6:OFFSET(AB$6,0,0,COUNTA(B$6:B$28)))</f>
        <v>10</v>
      </c>
      <c r="B15" s="346" t="s">
        <v>118</v>
      </c>
      <c r="C15" s="231" t="s">
        <v>25</v>
      </c>
      <c r="D15" s="237">
        <v>2</v>
      </c>
      <c r="E15" s="238">
        <v>2</v>
      </c>
      <c r="F15" s="239">
        <v>1</v>
      </c>
      <c r="G15" s="235">
        <v>2</v>
      </c>
      <c r="H15" s="240">
        <v>6</v>
      </c>
      <c r="I15" s="238">
        <v>4</v>
      </c>
      <c r="J15" s="237">
        <v>2</v>
      </c>
      <c r="K15" s="238">
        <v>4</v>
      </c>
      <c r="L15" s="241">
        <v>2</v>
      </c>
      <c r="M15" s="285"/>
      <c r="N15" s="204">
        <f ca="1">OFFSET(Очки!$A$3,F15,D15+QUOTIENT(MAX($C$29-11,0), 2)*4)</f>
        <v>10.5</v>
      </c>
      <c r="O15" s="200">
        <f ca="1">IF(F15&lt;E15,OFFSET(IF(OR($C$29=11,$C$29=12),Очки!$B$17,Очки!$O$18),2+E15-F15,IF(D15=2,12,13-E15)),0)</f>
        <v>0.7</v>
      </c>
      <c r="P15" s="200"/>
      <c r="Q15" s="275"/>
      <c r="R15" s="204">
        <f ca="1">OFFSET(Очки!$A$3,I15,G15+QUOTIENT(MAX($C$29-11,0), 2)*4)</f>
        <v>7.5</v>
      </c>
      <c r="S15" s="200">
        <f ca="1">IF(I15&lt;H15,OFFSET(IF(OR($C$29=11,$C$29=12),Очки!$B$17,Очки!$O$18),2+H15-I15,IF(G15=2,12,13-H15)),0)</f>
        <v>1.4</v>
      </c>
      <c r="T15" s="200"/>
      <c r="U15" s="275"/>
      <c r="V15" s="204">
        <f ca="1">OFFSET(Очки!$A$3,L15,J15+QUOTIENT(MAX($C$29-11,0), 2)*4)</f>
        <v>9.5</v>
      </c>
      <c r="W15" s="200">
        <f ca="1">IF(L15&lt;K15,OFFSET(IF(OR($C$29=11,$C$29=12),Очки!$B$17,Очки!$O$18),2+K15-L15,IF(J15=2,12,13-K15)),0)</f>
        <v>1.4</v>
      </c>
      <c r="X15" s="200"/>
      <c r="Y15" s="201"/>
      <c r="Z15" s="140"/>
      <c r="AA15" s="141"/>
      <c r="AB15" s="195">
        <f ca="1">SUM(M15:Y15)</f>
        <v>30.999999999999996</v>
      </c>
      <c r="AC15" s="131"/>
      <c r="AD15" s="131"/>
      <c r="AE15" s="131"/>
    </row>
    <row r="16" spans="1:31" ht="15" customHeight="1" x14ac:dyDescent="0.25">
      <c r="A16" s="340">
        <f ca="1">RANK(AB16,AB$6:OFFSET(AB$6,0,0,COUNTA(B$6:B$28)))</f>
        <v>11</v>
      </c>
      <c r="B16" s="344" t="s">
        <v>97</v>
      </c>
      <c r="C16" s="231">
        <v>12.5</v>
      </c>
      <c r="D16" s="237">
        <v>1</v>
      </c>
      <c r="E16" s="238">
        <v>1</v>
      </c>
      <c r="F16" s="239">
        <v>1</v>
      </c>
      <c r="G16" s="235">
        <v>2</v>
      </c>
      <c r="H16" s="240">
        <v>9</v>
      </c>
      <c r="I16" s="238">
        <v>10</v>
      </c>
      <c r="J16" s="234">
        <v>1</v>
      </c>
      <c r="K16" s="238">
        <v>5</v>
      </c>
      <c r="L16" s="241">
        <v>8</v>
      </c>
      <c r="M16" s="285"/>
      <c r="N16" s="204">
        <f ca="1">OFFSET(Очки!$A$3,F16,D16+QUOTIENT(MAX($C$29-11,0), 2)*4)</f>
        <v>16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>
        <f ca="1">OFFSET(Очки!$A$3,I16,G16+QUOTIENT(MAX($C$29-11,0), 2)*4)</f>
        <v>4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ca="1">SUM(M16:Y16)</f>
        <v>30.5</v>
      </c>
      <c r="AD16" s="131"/>
    </row>
    <row r="17" spans="1:30" ht="15.75" x14ac:dyDescent="0.25">
      <c r="A17" s="340">
        <f ca="1">RANK(AB17,AB$6:OFFSET(AB$6,0,0,COUNTA(B$6:B$28)))</f>
        <v>12</v>
      </c>
      <c r="B17" s="348" t="s">
        <v>121</v>
      </c>
      <c r="C17" s="231" t="s">
        <v>25</v>
      </c>
      <c r="D17" s="237">
        <v>2</v>
      </c>
      <c r="E17" s="238">
        <v>3</v>
      </c>
      <c r="F17" s="239">
        <v>3</v>
      </c>
      <c r="G17" s="235">
        <v>2</v>
      </c>
      <c r="H17" s="240">
        <v>3</v>
      </c>
      <c r="I17" s="238">
        <v>2</v>
      </c>
      <c r="J17" s="234">
        <v>2</v>
      </c>
      <c r="K17" s="238">
        <v>2</v>
      </c>
      <c r="L17" s="241">
        <v>1</v>
      </c>
      <c r="M17" s="285"/>
      <c r="N17" s="204">
        <f ca="1">OFFSET(Очки!$A$3,F17,D17+QUOTIENT(MAX($C$29-11,0), 2)*4)</f>
        <v>8.5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>
        <f ca="1">OFFSET(Очки!$A$3,I17,G17+QUOTIENT(MAX($C$29-11,0), 2)*4)</f>
        <v>9.5</v>
      </c>
      <c r="S17" s="200">
        <f ca="1">IF(I17&lt;H17,OFFSET(IF(OR($C$29=11,$C$29=12),Очки!$B$17,Очки!$O$18),2+H17-I17,IF(G17=2,12,13-H17)),0)</f>
        <v>0.7</v>
      </c>
      <c r="T17" s="200"/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ca="1">SUM(M17:Y17)</f>
        <v>29.9</v>
      </c>
      <c r="AD17" s="131"/>
    </row>
    <row r="18" spans="1:30" ht="15.75" x14ac:dyDescent="0.25">
      <c r="A18" s="340">
        <f ca="1">RANK(AB18,AB$6:OFFSET(AB$6,0,0,COUNTA(B$6:B$28)))</f>
        <v>13</v>
      </c>
      <c r="B18" s="345" t="s">
        <v>117</v>
      </c>
      <c r="C18" s="231" t="s">
        <v>25</v>
      </c>
      <c r="D18" s="237">
        <v>1</v>
      </c>
      <c r="E18" s="238">
        <v>6</v>
      </c>
      <c r="F18" s="239">
        <v>8</v>
      </c>
      <c r="G18" s="235">
        <v>2</v>
      </c>
      <c r="H18" s="240">
        <v>5</v>
      </c>
      <c r="I18" s="238">
        <v>7</v>
      </c>
      <c r="J18" s="237">
        <v>1</v>
      </c>
      <c r="K18" s="238">
        <v>3</v>
      </c>
      <c r="L18" s="241">
        <v>2</v>
      </c>
      <c r="M18" s="285">
        <v>0.5</v>
      </c>
      <c r="N18" s="204">
        <f ca="1">OFFSET(Очки!$A$3,F18,D18+QUOTIENT(MAX($C$29-11,0), 2)*4)</f>
        <v>10.5</v>
      </c>
      <c r="O18" s="200">
        <f ca="1">IF(F18&lt;E18,OFFSET(IF(OR($C$29=11,$C$29=12),Очки!$B$17,Очки!$O$18),2+E18-F18,IF(D18=2,12,13-E18)),0)</f>
        <v>0</v>
      </c>
      <c r="P18" s="200"/>
      <c r="Q18" s="275">
        <v>-5</v>
      </c>
      <c r="R18" s="204">
        <f ca="1">OFFSET(Очки!$A$3,I18,G18+QUOTIENT(MAX($C$29-11,0), 2)*4)</f>
        <v>5.5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15</v>
      </c>
      <c r="W18" s="200">
        <f ca="1">IF(L18&lt;K18,OFFSET(IF(OR($C$29=11,$C$29=12),Очки!$B$17,Очки!$O$18),2+K18-L18,IF(J18=2,12,13-K18)),0)</f>
        <v>0.7</v>
      </c>
      <c r="X18" s="200">
        <v>2</v>
      </c>
      <c r="Y18" s="201"/>
      <c r="Z18" s="140"/>
      <c r="AA18" s="141"/>
      <c r="AB18" s="195">
        <f ca="1">SUM(M18:Y18)</f>
        <v>29.2</v>
      </c>
      <c r="AD18" s="131"/>
    </row>
    <row r="19" spans="1:30" ht="15.75" x14ac:dyDescent="0.25">
      <c r="A19" s="340">
        <f ca="1">RANK(AB19,AB$6:OFFSET(AB$6,0,0,COUNTA(B$6:B$28)))</f>
        <v>14</v>
      </c>
      <c r="B19" s="344" t="s">
        <v>112</v>
      </c>
      <c r="C19" s="231"/>
      <c r="D19" s="237">
        <v>2</v>
      </c>
      <c r="E19" s="238">
        <v>5</v>
      </c>
      <c r="F19" s="239">
        <v>4</v>
      </c>
      <c r="G19" s="235">
        <v>1</v>
      </c>
      <c r="H19" s="240">
        <v>4</v>
      </c>
      <c r="I19" s="238">
        <v>10</v>
      </c>
      <c r="J19" s="234">
        <v>2</v>
      </c>
      <c r="K19" s="238">
        <v>8</v>
      </c>
      <c r="L19" s="241">
        <v>5</v>
      </c>
      <c r="M19" s="285"/>
      <c r="N19" s="204">
        <f ca="1">OFFSET(Очки!$A$3,F19,D19+QUOTIENT(MAX($C$29-11,0), 2)*4)</f>
        <v>7.5</v>
      </c>
      <c r="O19" s="200">
        <f ca="1">IF(F19&lt;E19,OFFSET(IF(OR($C$29=11,$C$29=12),Очки!$B$17,Очки!$O$18),2+E19-F19,IF(D19=2,12,13-E19)),0)</f>
        <v>0.7</v>
      </c>
      <c r="P19" s="200"/>
      <c r="Q19" s="275"/>
      <c r="R19" s="204">
        <f ca="1">OFFSET(Очки!$A$3,I19,G19+QUOTIENT(MAX($C$29-11,0), 2)*4)</f>
        <v>9.5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6.5</v>
      </c>
      <c r="W19" s="200">
        <f ca="1">IF(L19&lt;K19,OFFSET(IF(OR($C$29=11,$C$29=12),Очки!$B$17,Очки!$O$18),2+K19-L19,IF(J19=2,12,13-K19)),0)</f>
        <v>2.1</v>
      </c>
      <c r="X19" s="200"/>
      <c r="Y19" s="201"/>
      <c r="Z19" s="140"/>
      <c r="AA19" s="141"/>
      <c r="AB19" s="195">
        <f ca="1">SUM(M19:Y19)</f>
        <v>26.3</v>
      </c>
      <c r="AD19" s="131"/>
    </row>
    <row r="20" spans="1:30" ht="15.75" x14ac:dyDescent="0.25">
      <c r="A20" s="340">
        <f ca="1">RANK(AB20,AB$6:OFFSET(AB$6,0,0,COUNTA(B$6:B$28)))</f>
        <v>15</v>
      </c>
      <c r="B20" s="345" t="s">
        <v>57</v>
      </c>
      <c r="C20" s="231" t="s">
        <v>25</v>
      </c>
      <c r="D20" s="237">
        <v>2</v>
      </c>
      <c r="E20" s="238">
        <v>10</v>
      </c>
      <c r="F20" s="239">
        <v>7</v>
      </c>
      <c r="G20" s="235">
        <v>1</v>
      </c>
      <c r="H20" s="240">
        <v>2</v>
      </c>
      <c r="I20" s="238">
        <v>8</v>
      </c>
      <c r="J20" s="237">
        <v>2</v>
      </c>
      <c r="K20" s="238">
        <v>3</v>
      </c>
      <c r="L20" s="241">
        <v>4</v>
      </c>
      <c r="M20" s="285"/>
      <c r="N20" s="204">
        <f ca="1">OFFSET(Очки!$A$3,F20,D20+QUOTIENT(MAX($C$29-11,0), 2)*4)</f>
        <v>5.5</v>
      </c>
      <c r="O20" s="200">
        <f ca="1">IF(F20&lt;E20,OFFSET(IF(OR($C$29=11,$C$29=12),Очки!$B$17,Очки!$O$18),2+E20-F20,IF(D20=2,12,13-E20)),0)</f>
        <v>2.1</v>
      </c>
      <c r="P20" s="200"/>
      <c r="Q20" s="275"/>
      <c r="R20" s="204">
        <f ca="1">OFFSET(Очки!$A$3,I20,G20+QUOTIENT(MAX($C$29-11,0), 2)*4)</f>
        <v>10.5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7.5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ca="1">SUM(M20:Y20)</f>
        <v>25.6</v>
      </c>
      <c r="AD20" s="131"/>
    </row>
    <row r="21" spans="1:30" ht="15.75" x14ac:dyDescent="0.25">
      <c r="A21" s="340">
        <f ca="1">RANK(AB21,AB$6:OFFSET(AB$6,0,0,COUNTA(B$6:B$28)))</f>
        <v>16</v>
      </c>
      <c r="B21" s="344" t="s">
        <v>54</v>
      </c>
      <c r="C21" s="231" t="s">
        <v>25</v>
      </c>
      <c r="D21" s="237">
        <v>2</v>
      </c>
      <c r="E21" s="238">
        <v>7</v>
      </c>
      <c r="F21" s="239">
        <v>6</v>
      </c>
      <c r="G21" s="235">
        <v>2</v>
      </c>
      <c r="H21" s="240">
        <v>10</v>
      </c>
      <c r="I21" s="238">
        <v>5</v>
      </c>
      <c r="J21" s="234">
        <v>2</v>
      </c>
      <c r="K21" s="238">
        <v>10</v>
      </c>
      <c r="L21" s="241">
        <v>8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0.7</v>
      </c>
      <c r="P21" s="200"/>
      <c r="Q21" s="275"/>
      <c r="R21" s="204">
        <f ca="1">OFFSET(Очки!$A$3,I21,G21+QUOTIENT(MAX($C$29-11,0), 2)*4)</f>
        <v>6.5</v>
      </c>
      <c r="S21" s="200">
        <f ca="1">IF(I21&lt;H21,OFFSET(IF(OR($C$29=11,$C$29=12),Очки!$B$17,Очки!$O$18),2+H21-I21,IF(G21=2,12,13-H21)),0)</f>
        <v>3.5</v>
      </c>
      <c r="T21" s="200"/>
      <c r="U21" s="275"/>
      <c r="V21" s="204">
        <f ca="1">OFFSET(Очки!$A$3,L21,J21+QUOTIENT(MAX($C$29-11,0), 2)*4)</f>
        <v>5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ca="1">SUM(M21:Y21)</f>
        <v>23.099999999999998</v>
      </c>
      <c r="AD21" s="131"/>
    </row>
    <row r="22" spans="1:30" ht="15.75" x14ac:dyDescent="0.25">
      <c r="A22" s="340">
        <f ca="1">RANK(AB22,AB$6:OFFSET(AB$6,0,0,COUNTA(B$6:B$28)))</f>
        <v>17</v>
      </c>
      <c r="B22" s="344" t="s">
        <v>84</v>
      </c>
      <c r="C22" s="231" t="s">
        <v>25</v>
      </c>
      <c r="D22" s="237">
        <v>2</v>
      </c>
      <c r="E22" s="238">
        <v>9</v>
      </c>
      <c r="F22" s="239">
        <v>8</v>
      </c>
      <c r="G22" s="235">
        <v>2</v>
      </c>
      <c r="H22" s="240">
        <v>7</v>
      </c>
      <c r="I22" s="238">
        <v>6</v>
      </c>
      <c r="J22" s="237">
        <v>1</v>
      </c>
      <c r="K22" s="238">
        <v>4</v>
      </c>
      <c r="L22" s="241">
        <v>10</v>
      </c>
      <c r="M22" s="285"/>
      <c r="N22" s="204">
        <f ca="1">OFFSET(Очки!$A$3,F22,D22+QUOTIENT(MAX($C$29-11,0), 2)*4)</f>
        <v>5</v>
      </c>
      <c r="O22" s="200">
        <f ca="1">IF(F22&lt;E22,OFFSET(IF(OR($C$29=11,$C$29=12),Очки!$B$17,Очки!$O$18),2+E22-F22,IF(D22=2,12,13-E22)),0)</f>
        <v>0.7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0.7</v>
      </c>
      <c r="T22" s="200"/>
      <c r="U22" s="275"/>
      <c r="V22" s="204">
        <f ca="1">OFFSET(Очки!$A$3,L22,J22+QUOTIENT(MAX($C$29-11,0), 2)*4)</f>
        <v>9.5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ca="1">SUM(M22:Y22)</f>
        <v>21.9</v>
      </c>
      <c r="AD22" s="131"/>
    </row>
    <row r="23" spans="1:30" ht="15.95" customHeight="1" x14ac:dyDescent="0.25">
      <c r="A23" s="340">
        <f ca="1">RANK(AB23,AB$6:OFFSET(AB$6,0,0,COUNTA(B$6:B$28)))</f>
        <v>18</v>
      </c>
      <c r="B23" s="345" t="s">
        <v>122</v>
      </c>
      <c r="C23" s="231">
        <v>10</v>
      </c>
      <c r="D23" s="237">
        <v>2</v>
      </c>
      <c r="E23" s="238">
        <v>8</v>
      </c>
      <c r="F23" s="239">
        <v>9</v>
      </c>
      <c r="G23" s="235">
        <v>1</v>
      </c>
      <c r="H23" s="240">
        <v>6</v>
      </c>
      <c r="I23" s="238">
        <v>9</v>
      </c>
      <c r="J23" s="237">
        <v>2</v>
      </c>
      <c r="K23" s="238">
        <v>5</v>
      </c>
      <c r="L23" s="241">
        <v>8</v>
      </c>
      <c r="M23" s="285"/>
      <c r="N23" s="204">
        <f ca="1">OFFSET(Очки!$A$3,F23,D23+QUOTIENT(MAX($C$29-11,0), 2)*4)</f>
        <v>4.5</v>
      </c>
      <c r="O23" s="200">
        <f ca="1">IF(F23&lt;E23,OFFSET(IF(OR($C$29=11,$C$29=12),Очки!$B$17,Очки!$O$18),2+E23-F23,IF(D23=2,12,13-E23)),0)</f>
        <v>0</v>
      </c>
      <c r="P23" s="200">
        <v>0.5</v>
      </c>
      <c r="Q23" s="275"/>
      <c r="R23" s="204">
        <f ca="1">OFFSET(Очки!$A$3,I23,G23+QUOTIENT(MAX($C$29-11,0), 2)*4)</f>
        <v>10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ca="1">SUM(M23:Y23)</f>
        <v>20</v>
      </c>
      <c r="AD23" s="131"/>
    </row>
    <row r="24" spans="1:30" ht="16.5" customHeight="1" x14ac:dyDescent="0.25">
      <c r="A24" s="340">
        <f ca="1">RANK(AB24,AB$6:OFFSET(AB$6,0,0,COUNTA(B$6:B$28)))</f>
        <v>19</v>
      </c>
      <c r="B24" s="344" t="s">
        <v>68</v>
      </c>
      <c r="C24" s="231" t="s">
        <v>25</v>
      </c>
      <c r="D24" s="237">
        <v>2</v>
      </c>
      <c r="E24" s="238">
        <v>4</v>
      </c>
      <c r="F24" s="239">
        <v>5</v>
      </c>
      <c r="G24" s="235">
        <v>2</v>
      </c>
      <c r="H24" s="240">
        <v>8</v>
      </c>
      <c r="I24" s="238">
        <v>9</v>
      </c>
      <c r="J24" s="234">
        <v>1</v>
      </c>
      <c r="K24" s="238">
        <v>1</v>
      </c>
      <c r="L24" s="241">
        <v>4</v>
      </c>
      <c r="M24" s="285"/>
      <c r="N24" s="204">
        <f ca="1">OFFSET(Очки!$A$3,F24,D24+QUOTIENT(MAX($C$29-11,0), 2)*4)</f>
        <v>6.5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4.5</v>
      </c>
      <c r="S24" s="200">
        <f ca="1">IF(I24&lt;H24,OFFSET(IF(OR($C$29=11,$C$29=12),Очки!$B$17,Очки!$O$18),2+H24-I24,IF(G24=2,12,13-H24)),0)</f>
        <v>0</v>
      </c>
      <c r="T24" s="200"/>
      <c r="U24" s="275">
        <v>-1</v>
      </c>
      <c r="V24" s="204">
        <f ca="1">OFFSET(Очки!$A$3,L24,J24+QUOTIENT(MAX($C$29-11,0), 2)*4)</f>
        <v>13</v>
      </c>
      <c r="W24" s="200">
        <f ca="1">IF(L24&lt;K24,OFFSET(IF(OR($C$29=11,$C$29=12),Очки!$B$17,Очки!$O$18),2+K24-L24,IF(J24=2,12,13-K24)),0)</f>
        <v>0</v>
      </c>
      <c r="X24" s="200"/>
      <c r="Y24" s="201">
        <v>-5</v>
      </c>
      <c r="Z24" s="140"/>
      <c r="AA24" s="141"/>
      <c r="AB24" s="195">
        <f ca="1">SUM(M24:Y24)</f>
        <v>18</v>
      </c>
      <c r="AD24" s="131"/>
    </row>
    <row r="25" spans="1:30" ht="15.95" customHeight="1" thickBot="1" x14ac:dyDescent="0.3">
      <c r="A25" s="340">
        <f ca="1">RANK(AB25,AB$6:OFFSET(AB$6,0,0,COUNTA(B$6:B$28)))</f>
        <v>20</v>
      </c>
      <c r="B25" s="350" t="s">
        <v>124</v>
      </c>
      <c r="C25" s="233" t="s">
        <v>25</v>
      </c>
      <c r="D25" s="237">
        <v>2</v>
      </c>
      <c r="E25" s="238">
        <v>1</v>
      </c>
      <c r="F25" s="239">
        <v>10</v>
      </c>
      <c r="G25" s="235">
        <v>2</v>
      </c>
      <c r="H25" s="240">
        <v>1</v>
      </c>
      <c r="I25" s="238">
        <v>8</v>
      </c>
      <c r="J25" s="234">
        <v>2</v>
      </c>
      <c r="K25" s="238">
        <v>1</v>
      </c>
      <c r="L25" s="241">
        <v>10</v>
      </c>
      <c r="M25" s="285"/>
      <c r="N25" s="204">
        <f ca="1">OFFSET(Очки!$A$3,F25,D25+QUOTIENT(MAX($C$29-11,0), 2)*4)</f>
        <v>4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>
        <f ca="1">OFFSET(Очки!$A$3,I25,G25+QUOTIENT(MAX($C$29-11,0), 2)*4)</f>
        <v>5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>
        <f ca="1">OFFSET(Очки!$A$3,L25,J25+QUOTIENT(MAX($C$29-11,0), 2)*4)</f>
        <v>4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ca="1">SUM(M25:Y25)</f>
        <v>13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341"/>
      <c r="C26" s="342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ref="AB26:AB28" ca="1" si="0">SUM(M26:Y26)</f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3" t="s">
        <v>104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</row>
    <row r="2" spans="1:31" ht="13.5" customHeight="1" thickBot="1" x14ac:dyDescent="0.25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131"/>
      <c r="AD2" s="131"/>
      <c r="AE2" s="131"/>
    </row>
    <row r="3" spans="1:31" s="135" customFormat="1" ht="16.5" thickBot="1" x14ac:dyDescent="0.3">
      <c r="A3" s="385" t="s">
        <v>21</v>
      </c>
      <c r="B3" s="388" t="s">
        <v>22</v>
      </c>
      <c r="C3" s="132"/>
      <c r="D3" s="391">
        <v>1</v>
      </c>
      <c r="E3" s="392"/>
      <c r="F3" s="393"/>
      <c r="G3" s="391">
        <v>2</v>
      </c>
      <c r="H3" s="392"/>
      <c r="I3" s="393"/>
      <c r="J3" s="394">
        <v>3</v>
      </c>
      <c r="K3" s="395"/>
      <c r="L3" s="396"/>
      <c r="M3" s="397" t="s">
        <v>2</v>
      </c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9"/>
      <c r="AA3" s="133">
        <f>SUM(M3:Z3)</f>
        <v>0</v>
      </c>
      <c r="AB3" s="400" t="s">
        <v>23</v>
      </c>
      <c r="AC3" s="134"/>
      <c r="AD3" s="134"/>
      <c r="AE3" s="134"/>
    </row>
    <row r="4" spans="1:31" s="135" customFormat="1" ht="16.5" customHeight="1" thickBot="1" x14ac:dyDescent="0.3">
      <c r="A4" s="386"/>
      <c r="B4" s="389"/>
      <c r="C4" s="402" t="s">
        <v>24</v>
      </c>
      <c r="D4" s="375" t="s">
        <v>30</v>
      </c>
      <c r="E4" s="377" t="s">
        <v>32</v>
      </c>
      <c r="F4" s="379" t="s">
        <v>33</v>
      </c>
      <c r="G4" s="375" t="s">
        <v>30</v>
      </c>
      <c r="H4" s="377" t="s">
        <v>32</v>
      </c>
      <c r="I4" s="379" t="s">
        <v>33</v>
      </c>
      <c r="J4" s="375" t="s">
        <v>30</v>
      </c>
      <c r="K4" s="377" t="s">
        <v>32</v>
      </c>
      <c r="L4" s="379" t="s">
        <v>33</v>
      </c>
      <c r="M4" s="381" t="s">
        <v>31</v>
      </c>
      <c r="N4" s="373">
        <v>1</v>
      </c>
      <c r="O4" s="374"/>
      <c r="P4" s="374"/>
      <c r="Q4" s="374"/>
      <c r="R4" s="373">
        <v>2</v>
      </c>
      <c r="S4" s="374"/>
      <c r="T4" s="374"/>
      <c r="U4" s="374"/>
      <c r="V4" s="373">
        <v>3</v>
      </c>
      <c r="W4" s="374"/>
      <c r="X4" s="374"/>
      <c r="Y4" s="374"/>
      <c r="Z4" s="148"/>
      <c r="AA4" s="133"/>
      <c r="AB4" s="401"/>
      <c r="AC4" s="134"/>
      <c r="AD4" s="134"/>
      <c r="AE4" s="134"/>
    </row>
    <row r="5" spans="1:31" s="137" customFormat="1" ht="33" customHeight="1" thickBot="1" x14ac:dyDescent="0.3">
      <c r="A5" s="387"/>
      <c r="B5" s="390"/>
      <c r="C5" s="403"/>
      <c r="D5" s="376"/>
      <c r="E5" s="378"/>
      <c r="F5" s="380"/>
      <c r="G5" s="376"/>
      <c r="H5" s="378"/>
      <c r="I5" s="380"/>
      <c r="J5" s="376"/>
      <c r="K5" s="378"/>
      <c r="L5" s="380"/>
      <c r="M5" s="382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1"/>
      <c r="AC5" s="136"/>
      <c r="AD5" s="136"/>
      <c r="AE5" s="136"/>
    </row>
    <row r="6" spans="1:31" ht="15.75" x14ac:dyDescent="0.2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 x14ac:dyDescent="0.2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 x14ac:dyDescent="0.2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 x14ac:dyDescent="0.25">
      <c r="A9" s="160" t="e">
        <f ca="1">RANK(AB9,AB$6:OFFSET(AB$6,0,0,COUNTA(B$6:B$28)))</f>
        <v>#REF!</v>
      </c>
      <c r="B9" s="300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 x14ac:dyDescent="0.2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 x14ac:dyDescent="0.3">
      <c r="A11" s="160" t="e">
        <f ca="1">RANK(AB11,AB$6:OFFSET(AB$6,0,0,COUNTA(B$6:B$28)))</f>
        <v>#REF!</v>
      </c>
      <c r="B11" s="301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 x14ac:dyDescent="0.2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 x14ac:dyDescent="0.2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 x14ac:dyDescent="0.2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 x14ac:dyDescent="0.25">
      <c r="A15" s="160" t="e">
        <f ca="1">RANK(AB15,AB$6:OFFSET(AB$6,0,0,COUNTA(B$6:B$28)))</f>
        <v>#REF!</v>
      </c>
      <c r="B15" s="300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 x14ac:dyDescent="0.25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x14ac:dyDescent="0.2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x14ac:dyDescent="0.2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x14ac:dyDescent="0.2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x14ac:dyDescent="0.2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x14ac:dyDescent="0.2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x14ac:dyDescent="0.2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 x14ac:dyDescent="0.25">
      <c r="A23" s="160" t="e">
        <f ca="1">RANK(AB23,AB$6:OFFSET(AB$6,0,0,COUNTA(B$6:B$28)))</f>
        <v>#REF!</v>
      </c>
      <c r="B23" s="300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 x14ac:dyDescent="0.25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21.06</vt:lpstr>
      <vt:lpstr>28.06</vt:lpstr>
      <vt:lpstr>05.07</vt:lpstr>
      <vt:lpstr>12.07</vt:lpstr>
      <vt:lpstr>19.07</vt:lpstr>
      <vt:lpstr>26.07</vt:lpstr>
      <vt:lpstr>12.07 (4)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2017-07-27T16:16:47Z</dcterms:modified>
</cp:coreProperties>
</file>