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/>
  <bookViews>
    <workbookView xWindow="0" yWindow="0" windowWidth="20730" windowHeight="11760"/>
  </bookViews>
  <sheets>
    <sheet name="Рейтинг" sheetId="4" r:id="rId1"/>
    <sheet name="Очки" sheetId="5" r:id="rId2"/>
    <sheet name="12.04" sheetId="9" r:id="rId3"/>
    <sheet name="19.04" sheetId="10" r:id="rId4"/>
    <sheet name="26.04" sheetId="11" r:id="rId5"/>
  </sheets>
  <definedNames>
    <definedName name="_xlnm.Print_Area" localSheetId="0">Рейтинг!$A$1:$U$92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6" i="4"/>
  <c r="J36" s="1"/>
  <c r="H35"/>
  <c r="J35" s="1"/>
  <c r="H32"/>
  <c r="J32" s="1"/>
  <c r="Q19" i="11" l="1"/>
  <c r="U30"/>
  <c r="Q22"/>
  <c r="N29"/>
  <c r="N19"/>
  <c r="N7"/>
  <c r="N26"/>
  <c r="R19"/>
  <c r="R7"/>
  <c r="R26"/>
  <c r="W29"/>
  <c r="S29"/>
  <c r="O29"/>
  <c r="O22" i="5"/>
  <c r="O23" s="1"/>
  <c r="O24" s="1"/>
  <c r="C31" i="11"/>
  <c r="R29" s="1"/>
  <c r="W26"/>
  <c r="S26"/>
  <c r="O26"/>
  <c r="W10"/>
  <c r="O10"/>
  <c r="W25"/>
  <c r="S25"/>
  <c r="O25"/>
  <c r="W15"/>
  <c r="S15"/>
  <c r="O15"/>
  <c r="O9"/>
  <c r="S27"/>
  <c r="O27"/>
  <c r="W16"/>
  <c r="S16"/>
  <c r="O16"/>
  <c r="W17"/>
  <c r="S17"/>
  <c r="O17"/>
  <c r="O13"/>
  <c r="W22"/>
  <c r="S22"/>
  <c r="O22"/>
  <c r="W11"/>
  <c r="S11"/>
  <c r="O11"/>
  <c r="W6"/>
  <c r="W30"/>
  <c r="S30"/>
  <c r="O30"/>
  <c r="W24"/>
  <c r="S24"/>
  <c r="O24"/>
  <c r="W28"/>
  <c r="S28"/>
  <c r="O28"/>
  <c r="S19"/>
  <c r="O19"/>
  <c r="W21"/>
  <c r="S21"/>
  <c r="O21"/>
  <c r="W12"/>
  <c r="S12"/>
  <c r="O12"/>
  <c r="W14"/>
  <c r="S14"/>
  <c r="O14"/>
  <c r="W20"/>
  <c r="S20"/>
  <c r="O20"/>
  <c r="W18"/>
  <c r="S18"/>
  <c r="O18"/>
  <c r="W23"/>
  <c r="S23"/>
  <c r="O23"/>
  <c r="S8"/>
  <c r="O25" i="5" l="1"/>
  <c r="O26" s="1"/>
  <c r="W8" i="11"/>
  <c r="O8"/>
  <c r="R9"/>
  <c r="R6"/>
  <c r="R20"/>
  <c r="N9"/>
  <c r="N6"/>
  <c r="N20"/>
  <c r="R25"/>
  <c r="R16"/>
  <c r="R22"/>
  <c r="R24"/>
  <c r="R12"/>
  <c r="R23"/>
  <c r="N25"/>
  <c r="N16"/>
  <c r="N22"/>
  <c r="N24"/>
  <c r="N12"/>
  <c r="N23"/>
  <c r="V29"/>
  <c r="Z29" s="1"/>
  <c r="R10"/>
  <c r="R15"/>
  <c r="R27"/>
  <c r="R17"/>
  <c r="R13"/>
  <c r="R11"/>
  <c r="R30"/>
  <c r="R28"/>
  <c r="R21"/>
  <c r="R14"/>
  <c r="R18"/>
  <c r="R8"/>
  <c r="N10"/>
  <c r="N15"/>
  <c r="N27"/>
  <c r="N17"/>
  <c r="N13"/>
  <c r="N11"/>
  <c r="N30"/>
  <c r="N28"/>
  <c r="N21"/>
  <c r="N14"/>
  <c r="N18"/>
  <c r="N8"/>
  <c r="V8"/>
  <c r="V23"/>
  <c r="V18"/>
  <c r="V20"/>
  <c r="V14"/>
  <c r="V12"/>
  <c r="V21"/>
  <c r="V19"/>
  <c r="V28"/>
  <c r="V24"/>
  <c r="V30"/>
  <c r="V6"/>
  <c r="V11"/>
  <c r="V22"/>
  <c r="W13"/>
  <c r="W27"/>
  <c r="V13"/>
  <c r="V7"/>
  <c r="V17"/>
  <c r="V16"/>
  <c r="V27"/>
  <c r="V9"/>
  <c r="V15"/>
  <c r="V25"/>
  <c r="V10"/>
  <c r="V26"/>
  <c r="O27" i="5" l="1"/>
  <c r="O28" s="1"/>
  <c r="O29" s="1"/>
  <c r="O30" s="1"/>
  <c r="O31" s="1"/>
  <c r="O32" s="1"/>
  <c r="S7" i="11"/>
  <c r="Z21"/>
  <c r="Z14"/>
  <c r="Z18"/>
  <c r="Z8"/>
  <c r="Z28"/>
  <c r="Z12"/>
  <c r="Z20"/>
  <c r="Z23"/>
  <c r="Z24"/>
  <c r="Z22"/>
  <c r="Z11"/>
  <c r="Z30"/>
  <c r="Z26"/>
  <c r="Z25"/>
  <c r="Z16"/>
  <c r="Z15"/>
  <c r="Z27"/>
  <c r="Z17"/>
  <c r="C31" i="10" l="1"/>
  <c r="V30" s="1"/>
  <c r="W30"/>
  <c r="S30"/>
  <c r="O30"/>
  <c r="W29"/>
  <c r="S29"/>
  <c r="O29"/>
  <c r="W28"/>
  <c r="S28"/>
  <c r="O28"/>
  <c r="W27"/>
  <c r="S27"/>
  <c r="O27"/>
  <c r="W18"/>
  <c r="S18"/>
  <c r="O18"/>
  <c r="W14"/>
  <c r="S14"/>
  <c r="O14"/>
  <c r="W10"/>
  <c r="S10"/>
  <c r="O10"/>
  <c r="W25"/>
  <c r="S25"/>
  <c r="O25"/>
  <c r="W13"/>
  <c r="S13"/>
  <c r="O13"/>
  <c r="W9"/>
  <c r="W23"/>
  <c r="S23"/>
  <c r="O23"/>
  <c r="W8"/>
  <c r="W12"/>
  <c r="S12"/>
  <c r="O12"/>
  <c r="W15"/>
  <c r="S15"/>
  <c r="O15"/>
  <c r="W17"/>
  <c r="S17"/>
  <c r="O17"/>
  <c r="W22"/>
  <c r="S22"/>
  <c r="O22"/>
  <c r="W11"/>
  <c r="S11"/>
  <c r="O11"/>
  <c r="W20"/>
  <c r="S20"/>
  <c r="O20"/>
  <c r="W24"/>
  <c r="S24"/>
  <c r="O24"/>
  <c r="W16"/>
  <c r="S16"/>
  <c r="O16"/>
  <c r="W19"/>
  <c r="S19"/>
  <c r="O19"/>
  <c r="W26"/>
  <c r="S26"/>
  <c r="O26"/>
  <c r="W21"/>
  <c r="S21"/>
  <c r="O21"/>
  <c r="AA3"/>
  <c r="V7" l="1"/>
  <c r="N18"/>
  <c r="R18"/>
  <c r="V18"/>
  <c r="N27"/>
  <c r="R27"/>
  <c r="V27"/>
  <c r="N28"/>
  <c r="R28"/>
  <c r="V28"/>
  <c r="N21"/>
  <c r="R21"/>
  <c r="V21"/>
  <c r="N26"/>
  <c r="R26"/>
  <c r="V26"/>
  <c r="N19"/>
  <c r="R19"/>
  <c r="V19"/>
  <c r="N16"/>
  <c r="R16"/>
  <c r="V16"/>
  <c r="N24"/>
  <c r="R24"/>
  <c r="V24"/>
  <c r="N20"/>
  <c r="R20"/>
  <c r="V20"/>
  <c r="N11"/>
  <c r="R11"/>
  <c r="V11"/>
  <c r="N22"/>
  <c r="R22"/>
  <c r="V22"/>
  <c r="N6"/>
  <c r="R6"/>
  <c r="V6"/>
  <c r="N17"/>
  <c r="R17"/>
  <c r="V17"/>
  <c r="N15"/>
  <c r="R15"/>
  <c r="V15"/>
  <c r="N12"/>
  <c r="R12"/>
  <c r="V12"/>
  <c r="N8"/>
  <c r="R8"/>
  <c r="V8"/>
  <c r="N23"/>
  <c r="R23"/>
  <c r="V23"/>
  <c r="N9"/>
  <c r="R9"/>
  <c r="V9"/>
  <c r="N13"/>
  <c r="R13"/>
  <c r="V13"/>
  <c r="N25"/>
  <c r="R25"/>
  <c r="V25"/>
  <c r="N10"/>
  <c r="R10"/>
  <c r="V10"/>
  <c r="N14"/>
  <c r="R14"/>
  <c r="V14"/>
  <c r="N7"/>
  <c r="R7"/>
  <c r="N29"/>
  <c r="R29"/>
  <c r="V29"/>
  <c r="N30"/>
  <c r="R30"/>
  <c r="O11" i="9"/>
  <c r="J21" i="5"/>
  <c r="J22" s="1"/>
  <c r="J23" s="1"/>
  <c r="K21"/>
  <c r="K22" s="1"/>
  <c r="L21"/>
  <c r="AB24" i="10" l="1"/>
  <c r="AB18"/>
  <c r="AB12"/>
  <c r="AB17"/>
  <c r="AB22"/>
  <c r="AB20"/>
  <c r="AB16"/>
  <c r="AB28"/>
  <c r="AB21"/>
  <c r="AB19"/>
  <c r="AB26"/>
  <c r="AB13"/>
  <c r="AB11"/>
  <c r="AB27"/>
  <c r="AB15"/>
  <c r="AB23"/>
  <c r="AB10"/>
  <c r="AB14"/>
  <c r="AB25"/>
  <c r="AB30"/>
  <c r="AB29"/>
  <c r="C31" i="9"/>
  <c r="W9"/>
  <c r="W10"/>
  <c r="W14"/>
  <c r="W15"/>
  <c r="W19"/>
  <c r="W20"/>
  <c r="W21"/>
  <c r="W23"/>
  <c r="W24"/>
  <c r="W26"/>
  <c r="W27"/>
  <c r="W28"/>
  <c r="W29"/>
  <c r="W30"/>
  <c r="S12"/>
  <c r="S13"/>
  <c r="S16"/>
  <c r="S15"/>
  <c r="S17"/>
  <c r="S18"/>
  <c r="S19"/>
  <c r="S20"/>
  <c r="S22"/>
  <c r="S23"/>
  <c r="S24"/>
  <c r="S26"/>
  <c r="S27"/>
  <c r="S28"/>
  <c r="S29"/>
  <c r="S30"/>
  <c r="O8"/>
  <c r="O10"/>
  <c r="O16"/>
  <c r="O17"/>
  <c r="O18"/>
  <c r="O19"/>
  <c r="O20"/>
  <c r="O21"/>
  <c r="O23"/>
  <c r="O24"/>
  <c r="O25"/>
  <c r="O26"/>
  <c r="O27"/>
  <c r="O28"/>
  <c r="O29"/>
  <c r="O30"/>
  <c r="O14"/>
  <c r="S22" i="5"/>
  <c r="S23" s="1"/>
  <c r="R22"/>
  <c r="O9" i="10" s="1"/>
  <c r="Y22" i="5"/>
  <c r="U22"/>
  <c r="U23" s="1"/>
  <c r="U24" s="1"/>
  <c r="W22"/>
  <c r="W23" s="1"/>
  <c r="S13" i="11" s="1"/>
  <c r="Z13" s="1"/>
  <c r="Q22" i="5"/>
  <c r="S10" i="11" s="1"/>
  <c r="Z10" s="1"/>
  <c r="V22" i="5"/>
  <c r="U25" i="9"/>
  <c r="J41" i="4"/>
  <c r="L41" s="1"/>
  <c r="N41" s="1"/>
  <c r="P41" s="1"/>
  <c r="R41" s="1"/>
  <c r="T41" s="1"/>
  <c r="V41" s="1"/>
  <c r="D29"/>
  <c r="F29" s="1"/>
  <c r="D33"/>
  <c r="F33" s="1"/>
  <c r="H33" s="1"/>
  <c r="J33" s="1"/>
  <c r="D30"/>
  <c r="F30" s="1"/>
  <c r="H30" s="1"/>
  <c r="J30" s="1"/>
  <c r="D17"/>
  <c r="F17" s="1"/>
  <c r="H17" s="1"/>
  <c r="J17" s="1"/>
  <c r="D5"/>
  <c r="F5" s="1"/>
  <c r="D24"/>
  <c r="F24" s="1"/>
  <c r="H24" s="1"/>
  <c r="J24" s="1"/>
  <c r="D23"/>
  <c r="F23" s="1"/>
  <c r="H23" s="1"/>
  <c r="J23" s="1"/>
  <c r="D25"/>
  <c r="F25" s="1"/>
  <c r="H25" s="1"/>
  <c r="J25" s="1"/>
  <c r="D21"/>
  <c r="F21" s="1"/>
  <c r="H21" s="1"/>
  <c r="J21" s="1"/>
  <c r="D16"/>
  <c r="F16" s="1"/>
  <c r="H16" s="1"/>
  <c r="J16" s="1"/>
  <c r="L17" s="1"/>
  <c r="N17" s="1"/>
  <c r="P17" s="1"/>
  <c r="R17" s="1"/>
  <c r="T17" s="1"/>
  <c r="V17" s="1"/>
  <c r="D14"/>
  <c r="F14" s="1"/>
  <c r="D37"/>
  <c r="F37" s="1"/>
  <c r="H37" s="1"/>
  <c r="J37" s="1"/>
  <c r="D26"/>
  <c r="F26" s="1"/>
  <c r="H26" s="1"/>
  <c r="J26" s="1"/>
  <c r="D34"/>
  <c r="F34" s="1"/>
  <c r="H34" s="1"/>
  <c r="J34" s="1"/>
  <c r="D20"/>
  <c r="F20" s="1"/>
  <c r="H20" s="1"/>
  <c r="J20" s="1"/>
  <c r="D27"/>
  <c r="F27" s="1"/>
  <c r="H27" s="1"/>
  <c r="J27" s="1"/>
  <c r="D22"/>
  <c r="F22" s="1"/>
  <c r="H22" s="1"/>
  <c r="J22" s="1"/>
  <c r="D19"/>
  <c r="F19" s="1"/>
  <c r="H19" s="1"/>
  <c r="J19" s="1"/>
  <c r="L16" s="1"/>
  <c r="N16" s="1"/>
  <c r="P16" s="1"/>
  <c r="R16" s="1"/>
  <c r="T16" s="1"/>
  <c r="V16" s="1"/>
  <c r="D11"/>
  <c r="F11" s="1"/>
  <c r="H11" s="1"/>
  <c r="J11" s="1"/>
  <c r="T22" i="5"/>
  <c r="X22"/>
  <c r="X23" s="1"/>
  <c r="N36" i="4"/>
  <c r="P22" i="5"/>
  <c r="P23" s="1"/>
  <c r="P24" s="1"/>
  <c r="P25" s="1"/>
  <c r="P26" s="1"/>
  <c r="AA3" i="9"/>
  <c r="V25"/>
  <c r="N30"/>
  <c r="V14"/>
  <c r="V11"/>
  <c r="V24"/>
  <c r="V15"/>
  <c r="V28"/>
  <c r="R25"/>
  <c r="R18"/>
  <c r="R19"/>
  <c r="R13"/>
  <c r="R6"/>
  <c r="N23"/>
  <c r="N14"/>
  <c r="N11"/>
  <c r="N24"/>
  <c r="N15"/>
  <c r="N28"/>
  <c r="V10"/>
  <c r="R30"/>
  <c r="V7"/>
  <c r="V26"/>
  <c r="V22"/>
  <c r="V8"/>
  <c r="V9"/>
  <c r="V29"/>
  <c r="R7"/>
  <c r="R26"/>
  <c r="R22"/>
  <c r="R8"/>
  <c r="R9"/>
  <c r="R29"/>
  <c r="N7"/>
  <c r="N26"/>
  <c r="N22"/>
  <c r="N8"/>
  <c r="N9"/>
  <c r="N29"/>
  <c r="J40" i="4"/>
  <c r="L40" s="1"/>
  <c r="N40" s="1"/>
  <c r="P40" s="1"/>
  <c r="R40" s="1"/>
  <c r="T40" s="1"/>
  <c r="V40" s="1"/>
  <c r="D15"/>
  <c r="F15" s="1"/>
  <c r="D13"/>
  <c r="F13" s="1"/>
  <c r="D9"/>
  <c r="F9" s="1"/>
  <c r="D6"/>
  <c r="F6" s="1"/>
  <c r="H6" s="1"/>
  <c r="J6" s="1"/>
  <c r="D12"/>
  <c r="F12" s="1"/>
  <c r="H15" s="1"/>
  <c r="J15" s="1"/>
  <c r="D10"/>
  <c r="F10" s="1"/>
  <c r="D18"/>
  <c r="F18" s="1"/>
  <c r="P73"/>
  <c r="R73" s="1"/>
  <c r="T73" s="1"/>
  <c r="R72"/>
  <c r="T72" s="1"/>
  <c r="T71"/>
  <c r="V69"/>
  <c r="V68"/>
  <c r="V67"/>
  <c r="V66"/>
  <c r="V65"/>
  <c r="T64"/>
  <c r="V64" s="1"/>
  <c r="T63"/>
  <c r="V63" s="1"/>
  <c r="T62"/>
  <c r="V62" s="1"/>
  <c r="T61"/>
  <c r="V61" s="1"/>
  <c r="T60"/>
  <c r="V60" s="1"/>
  <c r="J60"/>
  <c r="L60" s="1"/>
  <c r="N60" s="1"/>
  <c r="P60" s="1"/>
  <c r="R59"/>
  <c r="T59" s="1"/>
  <c r="V59" s="1"/>
  <c r="H58"/>
  <c r="J58" s="1"/>
  <c r="L58" s="1"/>
  <c r="N58" s="1"/>
  <c r="P58" s="1"/>
  <c r="R58" s="1"/>
  <c r="T58" s="1"/>
  <c r="V58" s="1"/>
  <c r="P57"/>
  <c r="R57" s="1"/>
  <c r="T57" s="1"/>
  <c r="V57" s="1"/>
  <c r="H56"/>
  <c r="J56" s="1"/>
  <c r="L56" s="1"/>
  <c r="N56" s="1"/>
  <c r="P56" s="1"/>
  <c r="R56" s="1"/>
  <c r="T56" s="1"/>
  <c r="V56" s="1"/>
  <c r="N55"/>
  <c r="P55" s="1"/>
  <c r="R55" s="1"/>
  <c r="T55" s="1"/>
  <c r="V55" s="1"/>
  <c r="R54"/>
  <c r="T54" s="1"/>
  <c r="V54" s="1"/>
  <c r="N53"/>
  <c r="P53" s="1"/>
  <c r="R53" s="1"/>
  <c r="T53" s="1"/>
  <c r="V53" s="1"/>
  <c r="H52"/>
  <c r="J52" s="1"/>
  <c r="L52" s="1"/>
  <c r="N52" s="1"/>
  <c r="P52" s="1"/>
  <c r="R52" s="1"/>
  <c r="T52" s="1"/>
  <c r="V52" s="1"/>
  <c r="H51"/>
  <c r="J51" s="1"/>
  <c r="L51" s="1"/>
  <c r="N51" s="1"/>
  <c r="P51" s="1"/>
  <c r="R51" s="1"/>
  <c r="T51" s="1"/>
  <c r="V51" s="1"/>
  <c r="H50"/>
  <c r="J50" s="1"/>
  <c r="L50" s="1"/>
  <c r="N50" s="1"/>
  <c r="P50" s="1"/>
  <c r="R50" s="1"/>
  <c r="T50" s="1"/>
  <c r="V50" s="1"/>
  <c r="A50"/>
  <c r="A51" s="1"/>
  <c r="A52" s="1"/>
  <c r="A53" s="1"/>
  <c r="A54" s="1"/>
  <c r="A55" s="1"/>
  <c r="A56" s="1"/>
  <c r="A57" s="1"/>
  <c r="A58" s="1"/>
  <c r="A59" s="1"/>
  <c r="P49"/>
  <c r="R49" s="1"/>
  <c r="T49" s="1"/>
  <c r="V49" s="1"/>
  <c r="N48"/>
  <c r="P48" s="1"/>
  <c r="R48" s="1"/>
  <c r="T48" s="1"/>
  <c r="V48" s="1"/>
  <c r="H47"/>
  <c r="J47" s="1"/>
  <c r="L47" s="1"/>
  <c r="N47" s="1"/>
  <c r="P47" s="1"/>
  <c r="R47" s="1"/>
  <c r="T47" s="1"/>
  <c r="V47" s="1"/>
  <c r="J46"/>
  <c r="L46" s="1"/>
  <c r="N46" s="1"/>
  <c r="P46" s="1"/>
  <c r="R46" s="1"/>
  <c r="T46" s="1"/>
  <c r="V46" s="1"/>
  <c r="V45"/>
  <c r="J43"/>
  <c r="L43" s="1"/>
  <c r="N43" s="1"/>
  <c r="P43" s="1"/>
  <c r="R43" s="1"/>
  <c r="T43" s="1"/>
  <c r="V43" s="1"/>
  <c r="L35"/>
  <c r="N35" s="1"/>
  <c r="P35" s="1"/>
  <c r="R35" s="1"/>
  <c r="T35" s="1"/>
  <c r="V35" s="1"/>
  <c r="N39"/>
  <c r="P39" s="1"/>
  <c r="R39" s="1"/>
  <c r="T39" s="1"/>
  <c r="V39" s="1"/>
  <c r="L37"/>
  <c r="N37" s="1"/>
  <c r="P37" s="1"/>
  <c r="R37" s="1"/>
  <c r="T37" s="1"/>
  <c r="V37" s="1"/>
  <c r="A8"/>
  <c r="A9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D7"/>
  <c r="F7" s="1"/>
  <c r="H7" s="1"/>
  <c r="J7" s="1"/>
  <c r="H28"/>
  <c r="J28" s="1"/>
  <c r="L33" s="1"/>
  <c r="N33" s="1"/>
  <c r="P33" s="1"/>
  <c r="R33" s="1"/>
  <c r="T33" s="1"/>
  <c r="V33" s="1"/>
  <c r="H31"/>
  <c r="J31" s="1"/>
  <c r="L34" s="1"/>
  <c r="N34" s="1"/>
  <c r="P34" s="1"/>
  <c r="R34" s="1"/>
  <c r="T34" s="1"/>
  <c r="V34" s="1"/>
  <c r="J42"/>
  <c r="L42" s="1"/>
  <c r="N42" s="1"/>
  <c r="P42" s="1"/>
  <c r="R42" s="1"/>
  <c r="T42" s="1"/>
  <c r="V42" s="1"/>
  <c r="H29"/>
  <c r="J29" s="1"/>
  <c r="L29" s="1"/>
  <c r="N29" s="1"/>
  <c r="P29" s="1"/>
  <c r="R29" s="1"/>
  <c r="T29" s="1"/>
  <c r="V29" s="1"/>
  <c r="H8"/>
  <c r="J8" s="1"/>
  <c r="L32" s="1"/>
  <c r="N32" s="1"/>
  <c r="P32" s="1"/>
  <c r="R32" s="1"/>
  <c r="T32" s="1"/>
  <c r="V32" s="1"/>
  <c r="H13"/>
  <c r="J13" s="1"/>
  <c r="H38"/>
  <c r="J38" s="1"/>
  <c r="L38" s="1"/>
  <c r="N38" s="1"/>
  <c r="P38" s="1"/>
  <c r="R38" s="1"/>
  <c r="T38" s="1"/>
  <c r="V38" s="1"/>
  <c r="J44"/>
  <c r="L44" s="1"/>
  <c r="N44" s="1"/>
  <c r="P44" s="1"/>
  <c r="R44" s="1"/>
  <c r="T44" s="1"/>
  <c r="V44" s="1"/>
  <c r="P36"/>
  <c r="R36" s="1"/>
  <c r="T36" s="1"/>
  <c r="V36" s="1"/>
  <c r="L30" l="1"/>
  <c r="N30" s="1"/>
  <c r="P30" s="1"/>
  <c r="R30" s="1"/>
  <c r="T30" s="1"/>
  <c r="V30" s="1"/>
  <c r="L20"/>
  <c r="N20" s="1"/>
  <c r="P20" s="1"/>
  <c r="R20" s="1"/>
  <c r="T20" s="1"/>
  <c r="V20" s="1"/>
  <c r="L22"/>
  <c r="N22" s="1"/>
  <c r="P22" s="1"/>
  <c r="R22" s="1"/>
  <c r="T22" s="1"/>
  <c r="V22" s="1"/>
  <c r="L28"/>
  <c r="N28" s="1"/>
  <c r="P28" s="1"/>
  <c r="R28" s="1"/>
  <c r="T28" s="1"/>
  <c r="V28" s="1"/>
  <c r="L25"/>
  <c r="N25" s="1"/>
  <c r="P25" s="1"/>
  <c r="R25" s="1"/>
  <c r="T25" s="1"/>
  <c r="V25" s="1"/>
  <c r="L31"/>
  <c r="N31" s="1"/>
  <c r="P31" s="1"/>
  <c r="R31" s="1"/>
  <c r="T31" s="1"/>
  <c r="V31" s="1"/>
  <c r="L21"/>
  <c r="N21" s="1"/>
  <c r="P21" s="1"/>
  <c r="R21" s="1"/>
  <c r="T21" s="1"/>
  <c r="V21" s="1"/>
  <c r="L19"/>
  <c r="N19" s="1"/>
  <c r="P19" s="1"/>
  <c r="R19" s="1"/>
  <c r="T19" s="1"/>
  <c r="V19" s="1"/>
  <c r="L26"/>
  <c r="N26" s="1"/>
  <c r="P26" s="1"/>
  <c r="R26" s="1"/>
  <c r="T26" s="1"/>
  <c r="V26" s="1"/>
  <c r="L7"/>
  <c r="N7" s="1"/>
  <c r="P7" s="1"/>
  <c r="R7" s="1"/>
  <c r="T7" s="1"/>
  <c r="V7" s="1"/>
  <c r="L13"/>
  <c r="N13" s="1"/>
  <c r="P13" s="1"/>
  <c r="R13" s="1"/>
  <c r="T13" s="1"/>
  <c r="V13" s="1"/>
  <c r="L24"/>
  <c r="N24" s="1"/>
  <c r="P24" s="1"/>
  <c r="R24" s="1"/>
  <c r="T24" s="1"/>
  <c r="V24" s="1"/>
  <c r="L23"/>
  <c r="N23" s="1"/>
  <c r="P23" s="1"/>
  <c r="R23" s="1"/>
  <c r="T23" s="1"/>
  <c r="V23" s="1"/>
  <c r="L27"/>
  <c r="N27" s="1"/>
  <c r="P27" s="1"/>
  <c r="R27" s="1"/>
  <c r="T27" s="1"/>
  <c r="V27" s="1"/>
  <c r="P27" i="5"/>
  <c r="P28" s="1"/>
  <c r="P29" s="1"/>
  <c r="O7" i="11"/>
  <c r="V23" i="5"/>
  <c r="V24" s="1"/>
  <c r="W7" i="11"/>
  <c r="T23" i="5"/>
  <c r="S9" i="11" s="1"/>
  <c r="W19"/>
  <c r="Z19" s="1"/>
  <c r="H14" i="4"/>
  <c r="J14" s="1"/>
  <c r="L11" s="1"/>
  <c r="N11" s="1"/>
  <c r="P11" s="1"/>
  <c r="R11" s="1"/>
  <c r="T11" s="1"/>
  <c r="V11" s="1"/>
  <c r="H18"/>
  <c r="J18" s="1"/>
  <c r="L15" s="1"/>
  <c r="N15" s="1"/>
  <c r="P15" s="1"/>
  <c r="R15" s="1"/>
  <c r="T15" s="1"/>
  <c r="V15" s="1"/>
  <c r="T24" i="5"/>
  <c r="O7" i="10"/>
  <c r="V25" i="5"/>
  <c r="S7" i="10"/>
  <c r="N27" i="9"/>
  <c r="N20"/>
  <c r="N16"/>
  <c r="N21"/>
  <c r="N17"/>
  <c r="N12"/>
  <c r="R27"/>
  <c r="R20"/>
  <c r="R16"/>
  <c r="R21"/>
  <c r="R17"/>
  <c r="R12"/>
  <c r="V27"/>
  <c r="V20"/>
  <c r="V16"/>
  <c r="V21"/>
  <c r="V17"/>
  <c r="V12"/>
  <c r="R10"/>
  <c r="N10"/>
  <c r="N6"/>
  <c r="N13"/>
  <c r="N19"/>
  <c r="N18"/>
  <c r="N25"/>
  <c r="R28"/>
  <c r="AB28" s="1"/>
  <c r="R15"/>
  <c r="R24"/>
  <c r="R11"/>
  <c r="R14"/>
  <c r="R23"/>
  <c r="V6"/>
  <c r="V13"/>
  <c r="V19"/>
  <c r="V18"/>
  <c r="V23"/>
  <c r="V30"/>
  <c r="AB30" s="1"/>
  <c r="W6"/>
  <c r="U25" i="5"/>
  <c r="U26" s="1"/>
  <c r="S9" i="10"/>
  <c r="AB9" s="1"/>
  <c r="R23" i="5"/>
  <c r="S24"/>
  <c r="S25" s="1"/>
  <c r="O8" i="10"/>
  <c r="O22" i="9"/>
  <c r="O15"/>
  <c r="O13"/>
  <c r="S25"/>
  <c r="S21"/>
  <c r="H5" i="4"/>
  <c r="J5" s="1"/>
  <c r="L6" s="1"/>
  <c r="N6" s="1"/>
  <c r="P6" s="1"/>
  <c r="R6" s="1"/>
  <c r="T6" s="1"/>
  <c r="V6" s="1"/>
  <c r="H9"/>
  <c r="J9" s="1"/>
  <c r="L8" s="1"/>
  <c r="N8" s="1"/>
  <c r="P8" s="1"/>
  <c r="R8" s="1"/>
  <c r="T8" s="1"/>
  <c r="V8" s="1"/>
  <c r="H12"/>
  <c r="J12" s="1"/>
  <c r="L14" s="1"/>
  <c r="N14" s="1"/>
  <c r="P14" s="1"/>
  <c r="R14" s="1"/>
  <c r="T14" s="1"/>
  <c r="V14" s="1"/>
  <c r="H10"/>
  <c r="J10" s="1"/>
  <c r="L10" s="1"/>
  <c r="N10" s="1"/>
  <c r="P10" s="1"/>
  <c r="R10" s="1"/>
  <c r="T10" s="1"/>
  <c r="V10" s="1"/>
  <c r="W22" i="9"/>
  <c r="W18"/>
  <c r="W12"/>
  <c r="W13"/>
  <c r="S10"/>
  <c r="W24" i="5"/>
  <c r="Q23"/>
  <c r="S8" i="9"/>
  <c r="W7"/>
  <c r="O12"/>
  <c r="AB29"/>
  <c r="AB24"/>
  <c r="AB26"/>
  <c r="S14"/>
  <c r="S11"/>
  <c r="S9"/>
  <c r="W25"/>
  <c r="W17"/>
  <c r="W16"/>
  <c r="W11"/>
  <c r="AB15" l="1"/>
  <c r="L18" i="4"/>
  <c r="N18" s="1"/>
  <c r="P18" s="1"/>
  <c r="R18" s="1"/>
  <c r="T18" s="1"/>
  <c r="V18" s="1"/>
  <c r="L5"/>
  <c r="N5" s="1"/>
  <c r="P5" s="1"/>
  <c r="R5" s="1"/>
  <c r="T5" s="1"/>
  <c r="V5" s="1"/>
  <c r="L9"/>
  <c r="N9" s="1"/>
  <c r="P9" s="1"/>
  <c r="R9" s="1"/>
  <c r="T9" s="1"/>
  <c r="V9" s="1"/>
  <c r="L12"/>
  <c r="N12" s="1"/>
  <c r="P12" s="1"/>
  <c r="R12" s="1"/>
  <c r="T12" s="1"/>
  <c r="V12" s="1"/>
  <c r="AB20" i="9"/>
  <c r="Z7" i="11"/>
  <c r="Q24" i="5"/>
  <c r="W9" i="11"/>
  <c r="Z9" s="1"/>
  <c r="P30" i="5"/>
  <c r="P31" s="1"/>
  <c r="S6" i="11"/>
  <c r="AB14" i="9"/>
  <c r="AB19"/>
  <c r="AB21"/>
  <c r="AB10"/>
  <c r="AB22"/>
  <c r="AB17"/>
  <c r="AB13"/>
  <c r="AB23"/>
  <c r="AB27"/>
  <c r="AB16"/>
  <c r="AB25"/>
  <c r="AB12"/>
  <c r="AB18"/>
  <c r="S26" i="5"/>
  <c r="S6" i="10"/>
  <c r="W8" i="9"/>
  <c r="AB8" s="1"/>
  <c r="Q25" i="5"/>
  <c r="O6" i="10"/>
  <c r="O9" i="9"/>
  <c r="AB9" s="1"/>
  <c r="R24" i="5"/>
  <c r="R25" s="1"/>
  <c r="T25"/>
  <c r="W7" i="10"/>
  <c r="AB7" s="1"/>
  <c r="AB11" i="9"/>
  <c r="R26" i="5" l="1"/>
  <c r="R27" s="1"/>
  <c r="R28" s="1"/>
  <c r="R29" s="1"/>
  <c r="S8" i="10"/>
  <c r="AB8" s="1"/>
  <c r="W6"/>
  <c r="AB6" s="1"/>
  <c r="Q26" i="5"/>
  <c r="Q27" s="1"/>
  <c r="Q28" s="1"/>
  <c r="Q29" s="1"/>
  <c r="O6" i="11" s="1"/>
  <c r="Z6" s="1"/>
  <c r="S7" i="9"/>
  <c r="O7"/>
  <c r="S27" i="5"/>
  <c r="S28" s="1"/>
  <c r="S6" i="9"/>
  <c r="T26" i="5"/>
  <c r="T27" s="1"/>
  <c r="A26" i="11" l="1"/>
  <c r="A15"/>
  <c r="A25"/>
  <c r="A8"/>
  <c r="A14"/>
  <c r="A28"/>
  <c r="A11"/>
  <c r="A20"/>
  <c r="A6"/>
  <c r="A27"/>
  <c r="A29"/>
  <c r="A17"/>
  <c r="A16"/>
  <c r="A18"/>
  <c r="A21"/>
  <c r="A30"/>
  <c r="A23"/>
  <c r="A12"/>
  <c r="A24"/>
  <c r="A22"/>
  <c r="A13"/>
  <c r="A10"/>
  <c r="A19"/>
  <c r="A7"/>
  <c r="A9"/>
  <c r="AB7" i="9"/>
  <c r="A26" i="10"/>
  <c r="A16"/>
  <c r="A28"/>
  <c r="A15"/>
  <c r="A22"/>
  <c r="A18"/>
  <c r="A11"/>
  <c r="A13"/>
  <c r="A24"/>
  <c r="A27"/>
  <c r="A12"/>
  <c r="A29"/>
  <c r="A20"/>
  <c r="A14"/>
  <c r="A17"/>
  <c r="A21"/>
  <c r="A30"/>
  <c r="A25"/>
  <c r="A10"/>
  <c r="A19"/>
  <c r="A23"/>
  <c r="A6"/>
  <c r="A9"/>
  <c r="Q30" i="5"/>
  <c r="O6" i="9"/>
  <c r="AB6" s="1"/>
  <c r="A8" i="10"/>
  <c r="A7"/>
  <c r="A23" i="9" l="1"/>
  <c r="A28"/>
  <c r="A10"/>
  <c r="A11"/>
  <c r="A16"/>
  <c r="A24"/>
  <c r="A13"/>
  <c r="A22"/>
  <c r="A27"/>
  <c r="A8"/>
  <c r="A18"/>
  <c r="A21"/>
  <c r="A9"/>
  <c r="A19"/>
  <c r="A15"/>
  <c r="A30"/>
  <c r="A26"/>
  <c r="A25"/>
  <c r="A20"/>
  <c r="A29"/>
  <c r="A14"/>
  <c r="A17"/>
  <c r="A12"/>
  <c r="A6"/>
  <c r="A7"/>
</calcChain>
</file>

<file path=xl/sharedStrings.xml><?xml version="1.0" encoding="utf-8"?>
<sst xmlns="http://schemas.openxmlformats.org/spreadsheetml/2006/main" count="299" uniqueCount="98">
  <si>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</si>
  <si>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</si>
  <si>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</si>
  <si>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</si>
  <si>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</si>
  <si>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</si>
  <si>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</si>
  <si>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</si>
  <si>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</si>
  <si>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</si>
  <si>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</si>
  <si>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</si>
  <si>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</si>
  <si>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</si>
  <si>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</si>
  <si>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</si>
  <si>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</si>
  <si>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</si>
  <si>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</si>
  <si>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</si>
  <si>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</si>
  <si>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</si>
  <si>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</si>
  <si>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</si>
  <si>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</si>
  <si>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</si>
  <si>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</si>
  <si>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</si>
  <si>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</si>
  <si>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</si>
  <si>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</si>
  <si>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</si>
  <si>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</si>
  <si>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</si>
  <si>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</si>
  <si>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</si>
  <si>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</si>
  <si>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</si>
  <si>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</si>
  <si>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</si>
  <si>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</si>
  <si>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</si>
  <si>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</si>
  <si>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</si>
  <si>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Таблица рейтинга Лиги Чемпионов, 1-й сезон 2017</t>
  </si>
  <si>
    <t>Лига I-й сезон 12.04.2017 конфиг 2R</t>
  </si>
  <si>
    <t>Петушков Андрей/Petushkov Andrey</t>
  </si>
  <si>
    <t>Лабинский Николай/Labinskiy Nikolay</t>
  </si>
  <si>
    <t>Онащук Максим/Onashuk Maxim</t>
  </si>
  <si>
    <t>Несторенко Андрей/Nestorenko Andrew</t>
  </si>
  <si>
    <t>Хлопонин Андрей/Khloponin Andrew</t>
  </si>
  <si>
    <t>Тыщенко Михаил/Tishchenko Mikhail</t>
  </si>
  <si>
    <t>Хавило Дима/Khavilo Dima</t>
  </si>
  <si>
    <t>Гаврилюк Олег/Gavriliuk Oleg</t>
  </si>
  <si>
    <t>Стецык Сергей/Stetsyk Sergey</t>
  </si>
  <si>
    <t>Кочмарев Юрий/Rjchmarev Yuriy</t>
  </si>
  <si>
    <t>Плакидюк Виталий/Plakidyuk Vitalii</t>
  </si>
  <si>
    <t>Шутка Виталий/Shutka Vitalii</t>
  </si>
  <si>
    <t>Пикулин Паша/Pikulin Pavlo</t>
  </si>
  <si>
    <t>Скобликов Влад/Skoblikov Vlad</t>
  </si>
  <si>
    <t>Ткаченко Антон/Tkachenko Anton</t>
  </si>
  <si>
    <t>Лихошерст Алексей/Lykhosherst Aleksey</t>
  </si>
  <si>
    <t>Пилипчук Василий/Pilipchuk Vasiliy</t>
  </si>
  <si>
    <t>Манило Денис/Manilo Denis</t>
  </si>
  <si>
    <t>Дио/Lysenskiy Denis</t>
  </si>
  <si>
    <t>Ткачев Виталий/Tkachev Vitaliy</t>
  </si>
  <si>
    <t>Веселов Сергей/Veselov Sergey</t>
  </si>
  <si>
    <t>Дарий Игорь/Darii Igor</t>
  </si>
  <si>
    <t>Тыщенко Михаил/Tishcenko Mikhail</t>
  </si>
  <si>
    <t>Наум/Vintoniv Ivan</t>
  </si>
  <si>
    <t>Лихошерст Алексей/Lychosherst Aleksey</t>
  </si>
  <si>
    <t>Онащук Максим/Onaschuk Maksim</t>
  </si>
  <si>
    <t>Лабинский Коля/Labinskiy Nikolay</t>
  </si>
  <si>
    <t>Кочмарев Юрий/Kochmarev Yurii</t>
  </si>
  <si>
    <t>Хлопонин Андрей</t>
  </si>
  <si>
    <t>Евтушенко Саша</t>
  </si>
  <si>
    <t>Линнык Владимир</t>
  </si>
  <si>
    <t>Лига I-й сезон 19.04.2017 конфиг 7</t>
  </si>
  <si>
    <t>Морозенко Сергей</t>
  </si>
  <si>
    <t>Хавило Дима</t>
  </si>
  <si>
    <t>Дио</t>
  </si>
  <si>
    <t>Дарий Игорь/Dariy Igor</t>
  </si>
  <si>
    <t>Лига I-й сезон 26.04.2017 конфиг 5</t>
  </si>
  <si>
    <t>Бахмацкий Олег/Bakhmatskiy Oleg</t>
  </si>
  <si>
    <t>Гаврилюк Олег/Gavrilyuk Oleg</t>
  </si>
  <si>
    <t>Кочмарев Юрий/Kochmarev Yuriy</t>
  </si>
  <si>
    <t>Линнык Владимир/Linnyk Vladimir</t>
  </si>
  <si>
    <t>Шиленко Александр</t>
  </si>
  <si>
    <t>Сомок Денис</t>
  </si>
  <si>
    <t>Пилипчук Василий</t>
  </si>
  <si>
    <t>Веселов Сергей</t>
  </si>
  <si>
    <t>Фаль Александр</t>
  </si>
  <si>
    <t>Халецкий Евгений</t>
  </si>
  <si>
    <t>Мухин Алек</t>
  </si>
  <si>
    <t>Муляр Андрей</t>
  </si>
  <si>
    <t>25-26</t>
  </si>
  <si>
    <t>Бахмацкий Олег</t>
  </si>
  <si>
    <t>Мухин Алекс</t>
  </si>
</sst>
</file>

<file path=xl/styles.xml><?xml version="1.0" encoding="utf-8"?>
<styleSheet xmlns="http://schemas.openxmlformats.org/spreadsheetml/2006/main">
  <numFmts count="1">
    <numFmt numFmtId="164" formatCode="0.0"/>
  </numFmts>
  <fonts count="27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25"/>
      <name val="Arial Cyr"/>
      <family val="2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7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408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2" fillId="0" borderId="14" xfId="1" applyFont="1" applyBorder="1"/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4" fillId="0" borderId="14" xfId="1" applyFont="1" applyBorder="1"/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164" fontId="13" fillId="0" borderId="2" xfId="1" applyNumberFormat="1" applyFont="1" applyFill="1" applyBorder="1"/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4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 applyAlignment="1"/>
    <xf numFmtId="0" fontId="24" fillId="0" borderId="17" xfId="0" applyFont="1" applyFill="1" applyBorder="1"/>
    <xf numFmtId="0" fontId="24" fillId="0" borderId="17" xfId="1" applyFont="1" applyFill="1" applyBorder="1"/>
    <xf numFmtId="0" fontId="24" fillId="0" borderId="17" xfId="0" applyFont="1" applyBorder="1" applyAlignment="1"/>
    <xf numFmtId="0" fontId="24" fillId="0" borderId="26" xfId="0" applyFont="1" applyBorder="1" applyAlignment="1"/>
    <xf numFmtId="0" fontId="24" fillId="0" borderId="24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5" xfId="1" applyFont="1" applyFill="1" applyBorder="1"/>
    <xf numFmtId="0" fontId="17" fillId="0" borderId="65" xfId="0" applyFont="1" applyBorder="1" applyAlignment="1"/>
    <xf numFmtId="0" fontId="20" fillId="0" borderId="65" xfId="0" applyFont="1" applyBorder="1"/>
    <xf numFmtId="0" fontId="21" fillId="0" borderId="26" xfId="1" applyFont="1" applyBorder="1" applyAlignment="1">
      <alignment horizontal="center"/>
    </xf>
    <xf numFmtId="0" fontId="20" fillId="0" borderId="66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6" fillId="0" borderId="25" xfId="1" applyFont="1" applyFill="1" applyBorder="1" applyAlignment="1">
      <alignment horizontal="center"/>
    </xf>
    <xf numFmtId="0" fontId="26" fillId="0" borderId="63" xfId="1" applyFont="1" applyFill="1" applyBorder="1" applyAlignment="1">
      <alignment horizontal="center"/>
    </xf>
    <xf numFmtId="0" fontId="26" fillId="0" borderId="21" xfId="1" applyFont="1" applyFill="1" applyBorder="1" applyAlignment="1">
      <alignment horizontal="center"/>
    </xf>
    <xf numFmtId="0" fontId="26" fillId="0" borderId="20" xfId="1" applyFont="1" applyFill="1" applyBorder="1" applyAlignment="1">
      <alignment horizontal="center"/>
    </xf>
    <xf numFmtId="0" fontId="26" fillId="0" borderId="49" xfId="1" applyFont="1" applyFill="1" applyBorder="1" applyAlignment="1">
      <alignment horizontal="center"/>
    </xf>
    <xf numFmtId="0" fontId="26" fillId="0" borderId="37" xfId="1" applyFont="1" applyFill="1" applyBorder="1" applyAlignment="1">
      <alignment horizontal="center"/>
    </xf>
    <xf numFmtId="0" fontId="26" fillId="0" borderId="18" xfId="1" applyFont="1" applyFill="1" applyBorder="1" applyAlignment="1">
      <alignment horizontal="center"/>
    </xf>
    <xf numFmtId="0" fontId="26" fillId="0" borderId="58" xfId="1" applyFont="1" applyFill="1" applyBorder="1" applyAlignment="1">
      <alignment horizontal="center"/>
    </xf>
    <xf numFmtId="0" fontId="26" fillId="0" borderId="19" xfId="1" applyFont="1" applyFill="1" applyBorder="1" applyAlignment="1">
      <alignment horizontal="center"/>
    </xf>
    <xf numFmtId="0" fontId="26" fillId="0" borderId="41" xfId="1" applyFont="1" applyFill="1" applyBorder="1" applyAlignment="1">
      <alignment horizontal="center"/>
    </xf>
    <xf numFmtId="0" fontId="26" fillId="0" borderId="34" xfId="1" applyFont="1" applyFill="1" applyBorder="1" applyAlignment="1">
      <alignment horizontal="center"/>
    </xf>
    <xf numFmtId="0" fontId="26" fillId="0" borderId="7" xfId="1" applyFont="1" applyFill="1" applyBorder="1" applyAlignment="1">
      <alignment horizontal="center"/>
    </xf>
    <xf numFmtId="0" fontId="26" fillId="0" borderId="54" xfId="1" applyFont="1" applyFill="1" applyBorder="1" applyAlignment="1">
      <alignment horizontal="center"/>
    </xf>
    <xf numFmtId="0" fontId="26" fillId="0" borderId="8" xfId="1" applyFont="1" applyFill="1" applyBorder="1" applyAlignment="1">
      <alignment horizontal="center"/>
    </xf>
    <xf numFmtId="0" fontId="26" fillId="0" borderId="56" xfId="1" applyFont="1" applyFill="1" applyBorder="1" applyAlignment="1">
      <alignment horizontal="center"/>
    </xf>
    <xf numFmtId="0" fontId="26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9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6" fillId="0" borderId="30" xfId="1" applyFont="1" applyFill="1" applyBorder="1" applyAlignment="1">
      <alignment horizontal="center"/>
    </xf>
    <xf numFmtId="0" fontId="26" fillId="0" borderId="68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6" fillId="0" borderId="2" xfId="1" applyFont="1" applyFill="1" applyBorder="1" applyAlignment="1">
      <alignment horizontal="center"/>
    </xf>
    <xf numFmtId="0" fontId="26" fillId="0" borderId="57" xfId="1" applyFont="1" applyFill="1" applyBorder="1" applyAlignment="1">
      <alignment horizontal="center"/>
    </xf>
    <xf numFmtId="0" fontId="26" fillId="0" borderId="3" xfId="1" applyFont="1" applyFill="1" applyBorder="1" applyAlignment="1">
      <alignment horizontal="center"/>
    </xf>
    <xf numFmtId="0" fontId="26" fillId="0" borderId="5" xfId="1" applyFont="1" applyFill="1" applyBorder="1" applyAlignment="1">
      <alignment horizontal="center"/>
    </xf>
    <xf numFmtId="0" fontId="26" fillId="0" borderId="33" xfId="1" applyFont="1" applyFill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5" fillId="0" borderId="17" xfId="0" applyFont="1" applyBorder="1" applyAlignment="1"/>
    <xf numFmtId="0" fontId="24" fillId="0" borderId="14" xfId="0" applyFont="1" applyFill="1" applyBorder="1"/>
    <xf numFmtId="0" fontId="24" fillId="0" borderId="17" xfId="1" applyFont="1" applyBorder="1"/>
    <xf numFmtId="0" fontId="24" fillId="0" borderId="14" xfId="1" applyFont="1" applyBorder="1"/>
    <xf numFmtId="0" fontId="24" fillId="0" borderId="26" xfId="1" applyFont="1" applyBorder="1"/>
    <xf numFmtId="0" fontId="24" fillId="0" borderId="26" xfId="1" applyFont="1" applyFill="1" applyBorder="1"/>
    <xf numFmtId="164" fontId="24" fillId="0" borderId="17" xfId="1" applyNumberFormat="1" applyFont="1" applyFill="1" applyBorder="1" applyAlignment="1">
      <alignment horizontal="left"/>
    </xf>
    <xf numFmtId="0" fontId="11" fillId="0" borderId="30" xfId="1" applyFont="1" applyFill="1" applyBorder="1" applyAlignment="1">
      <alignment horizontal="center"/>
    </xf>
    <xf numFmtId="0" fontId="24" fillId="0" borderId="14" xfId="0" applyFont="1" applyBorder="1" applyAlignment="1"/>
    <xf numFmtId="0" fontId="24" fillId="0" borderId="29" xfId="0" applyFont="1" applyFill="1" applyBorder="1"/>
    <xf numFmtId="0" fontId="24" fillId="0" borderId="14" xfId="0" applyFont="1" applyBorder="1"/>
    <xf numFmtId="164" fontId="13" fillId="0" borderId="11" xfId="1" applyNumberFormat="1" applyFont="1" applyBorder="1" applyAlignment="1">
      <alignment horizontal="center"/>
    </xf>
    <xf numFmtId="164" fontId="13" fillId="0" borderId="11" xfId="1" applyNumberFormat="1" applyFont="1" applyFill="1" applyBorder="1"/>
    <xf numFmtId="0" fontId="17" fillId="0" borderId="65" xfId="0" applyFont="1" applyFill="1" applyBorder="1"/>
    <xf numFmtId="0" fontId="17" fillId="3" borderId="65" xfId="0" applyFont="1" applyFill="1" applyBorder="1" applyAlignment="1"/>
    <xf numFmtId="0" fontId="20" fillId="3" borderId="17" xfId="1" applyFont="1" applyFill="1" applyBorder="1" applyAlignment="1">
      <alignment horizontal="center"/>
    </xf>
    <xf numFmtId="0" fontId="20" fillId="3" borderId="65" xfId="0" applyFont="1" applyFill="1" applyBorder="1" applyAlignment="1"/>
    <xf numFmtId="0" fontId="17" fillId="3" borderId="67" xfId="1" applyFont="1" applyFill="1" applyBorder="1"/>
    <xf numFmtId="0" fontId="20" fillId="3" borderId="29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6" fillId="0" borderId="13" xfId="1" applyFont="1" applyFill="1" applyBorder="1" applyAlignment="1">
      <alignment horizontal="center"/>
    </xf>
    <xf numFmtId="0" fontId="26" fillId="0" borderId="16" xfId="1" applyFont="1" applyFill="1" applyBorder="1" applyAlignment="1">
      <alignment horizontal="center"/>
    </xf>
    <xf numFmtId="0" fontId="26" fillId="0" borderId="32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20" fillId="0" borderId="29" xfId="1" applyFont="1" applyFill="1" applyBorder="1" applyAlignment="1">
      <alignment horizontal="center"/>
    </xf>
    <xf numFmtId="0" fontId="17" fillId="0" borderId="29" xfId="0" applyFont="1" applyBorder="1" applyAlignment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7" fillId="3" borderId="65" xfId="1" applyFont="1" applyFill="1" applyBorder="1"/>
    <xf numFmtId="0" fontId="17" fillId="3" borderId="65" xfId="0" applyFont="1" applyFill="1" applyBorder="1"/>
    <xf numFmtId="0" fontId="20" fillId="0" borderId="17" xfId="0" applyFont="1" applyFill="1" applyBorder="1" applyAlignment="1"/>
    <xf numFmtId="0" fontId="20" fillId="3" borderId="67" xfId="0" applyFont="1" applyFill="1" applyBorder="1" applyAlignment="1"/>
    <xf numFmtId="0" fontId="26" fillId="0" borderId="11" xfId="1" applyFont="1" applyFill="1" applyBorder="1" applyAlignment="1">
      <alignment horizontal="center"/>
    </xf>
    <xf numFmtId="0" fontId="26" fillId="0" borderId="59" xfId="1" applyFont="1" applyFill="1" applyBorder="1" applyAlignment="1">
      <alignment horizontal="center"/>
    </xf>
    <xf numFmtId="0" fontId="26" fillId="0" borderId="12" xfId="1" applyFont="1" applyFill="1" applyBorder="1" applyAlignment="1">
      <alignment horizontal="center"/>
    </xf>
    <xf numFmtId="0" fontId="26" fillId="0" borderId="27" xfId="1" applyFont="1" applyFill="1" applyBorder="1" applyAlignment="1">
      <alignment horizontal="center"/>
    </xf>
    <xf numFmtId="0" fontId="26" fillId="0" borderId="40" xfId="1" applyFont="1" applyFill="1" applyBorder="1" applyAlignment="1">
      <alignment horizontal="center"/>
    </xf>
    <xf numFmtId="0" fontId="26" fillId="0" borderId="70" xfId="1" applyFont="1" applyFill="1" applyBorder="1" applyAlignment="1">
      <alignment horizontal="center"/>
    </xf>
    <xf numFmtId="0" fontId="26" fillId="0" borderId="36" xfId="1" applyFont="1" applyFill="1" applyBorder="1" applyAlignment="1">
      <alignment horizontal="center"/>
    </xf>
    <xf numFmtId="0" fontId="26" fillId="0" borderId="31" xfId="1" applyFont="1" applyFill="1" applyBorder="1" applyAlignment="1">
      <alignment horizontal="center"/>
    </xf>
    <xf numFmtId="0" fontId="1" fillId="0" borderId="71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20" fillId="3" borderId="17" xfId="1" applyFont="1" applyFill="1" applyBorder="1"/>
    <xf numFmtId="0" fontId="17" fillId="3" borderId="17" xfId="0" applyFont="1" applyFill="1" applyBorder="1" applyAlignment="1"/>
    <xf numFmtId="0" fontId="17" fillId="3" borderId="29" xfId="0" applyFont="1" applyFill="1" applyBorder="1" applyAlignment="1"/>
    <xf numFmtId="0" fontId="20" fillId="0" borderId="29" xfId="0" applyFont="1" applyFill="1" applyBorder="1" applyAlignment="1"/>
    <xf numFmtId="0" fontId="20" fillId="3" borderId="66" xfId="0" applyFont="1" applyFill="1" applyBorder="1" applyAlignment="1"/>
    <xf numFmtId="0" fontId="17" fillId="0" borderId="67" xfId="0" applyFont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4" fillId="0" borderId="29" xfId="0" applyFont="1" applyBorder="1" applyAlignment="1"/>
    <xf numFmtId="0" fontId="25" fillId="0" borderId="17" xfId="1" applyFont="1" applyBorder="1"/>
    <xf numFmtId="0" fontId="24" fillId="0" borderId="26" xfId="0" applyFont="1" applyFill="1" applyBorder="1"/>
    <xf numFmtId="0" fontId="24" fillId="0" borderId="24" xfId="0" applyFont="1" applyFill="1" applyBorder="1"/>
    <xf numFmtId="0" fontId="16" fillId="0" borderId="17" xfId="0" applyFont="1" applyFill="1" applyBorder="1"/>
    <xf numFmtId="0" fontId="13" fillId="0" borderId="27" xfId="1" applyFont="1" applyBorder="1" applyAlignment="1">
      <alignment horizontal="center"/>
    </xf>
    <xf numFmtId="164" fontId="11" fillId="0" borderId="3" xfId="1" applyNumberFormat="1" applyFont="1" applyFill="1" applyBorder="1" applyAlignment="1">
      <alignment horizontal="center"/>
    </xf>
    <xf numFmtId="164" fontId="11" fillId="0" borderId="20" xfId="1" applyNumberFormat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9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J38"/>
    </sheetView>
  </sheetViews>
  <sheetFormatPr defaultColWidth="8.85546875" defaultRowHeight="12.75"/>
  <cols>
    <col min="1" max="1" width="11.42578125" style="3" customWidth="1"/>
    <col min="2" max="2" width="99.85546875" style="4" bestFit="1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>
      <c r="A1" s="357" t="s">
        <v>44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1"/>
      <c r="P1" s="1"/>
      <c r="Q1" s="1"/>
      <c r="R1" s="1"/>
      <c r="S1" s="1"/>
      <c r="T1" s="1"/>
      <c r="U1" s="1"/>
    </row>
    <row r="2" spans="1:24" ht="9" customHeight="1" thickBot="1">
      <c r="P2" s="8"/>
      <c r="Q2" s="2"/>
      <c r="S2" s="2"/>
    </row>
    <row r="3" spans="1:24" s="18" customFormat="1" ht="26.1" customHeight="1">
      <c r="A3" s="358" t="s">
        <v>0</v>
      </c>
      <c r="B3" s="360" t="s">
        <v>1</v>
      </c>
      <c r="C3" s="9">
        <v>1</v>
      </c>
      <c r="D3" s="10">
        <v>42837</v>
      </c>
      <c r="E3" s="9">
        <v>2</v>
      </c>
      <c r="F3" s="11">
        <v>42844</v>
      </c>
      <c r="G3" s="12">
        <v>3</v>
      </c>
      <c r="H3" s="10">
        <v>42851</v>
      </c>
      <c r="I3" s="13">
        <v>4</v>
      </c>
      <c r="J3" s="10">
        <v>42858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41780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4" s="18" customFormat="1" ht="27" thickBot="1">
      <c r="A4" s="359"/>
      <c r="B4" s="361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>
      <c r="A5" s="30">
        <v>1</v>
      </c>
      <c r="B5" s="307" t="s">
        <v>69</v>
      </c>
      <c r="C5" s="32"/>
      <c r="D5" s="33">
        <f>C5/3*10</f>
        <v>0</v>
      </c>
      <c r="E5" s="34">
        <v>61.7</v>
      </c>
      <c r="F5" s="33">
        <f>IF(E5&gt;0,IF(D5&gt;0,(D5*C$3+E5*10/3)/E$3,E5*10/3*(1-0.1*C$3)),IF(D5&gt;10,D5*0.9,D5))</f>
        <v>185.1</v>
      </c>
      <c r="G5" s="32">
        <v>64.599999999999994</v>
      </c>
      <c r="H5" s="33">
        <f>IF(G5&gt;0,IF(F5&gt;0,(F5*E$3+G5*10/3)/G$3,G5*10/3*(1-0.1*E$3)),IF(F5&gt;10,F5*0.9,F5))</f>
        <v>195.17777777777778</v>
      </c>
      <c r="I5" s="32"/>
      <c r="J5" s="33">
        <f>IF(I5&gt;0,IF(H5&gt;0,(H5*G$3+I5*10/3)/I$3,I5*10/3*(1-0.1*G$3)),IF(H5&gt;10,H5*0.9,H5))</f>
        <v>175.66</v>
      </c>
      <c r="K5" s="32"/>
      <c r="L5" s="33">
        <f t="shared" ref="L5:L35" si="0">IF(K5&gt;0,IF(J5&gt;0,(J5*I$3+K5*10/3)/K$3,K5*10/3*(1-0.1*I$3)),IF(J5&gt;10,J5*0.9,J5))</f>
        <v>158.09399999999999</v>
      </c>
      <c r="M5" s="35"/>
      <c r="N5" s="33">
        <f t="shared" ref="N5:N44" si="1">IF(M5&gt;0,IF(L5&gt;0,(L5*K$3+M5*10/3)/M$3,M5*10/3*(1-0.1*K$3)),IF(L5&gt;10,L5*0.9,L5))</f>
        <v>142.28460000000001</v>
      </c>
      <c r="O5" s="36"/>
      <c r="P5" s="33">
        <f t="shared" ref="P5:P44" si="2">IF(O5&gt;0,IF(N5&gt;0,(N5*M$3+O5*10/3)/O$3,O5*10/3*(1-0.1*M$3)),IF(N5&gt;10,N5*0.9,N5))</f>
        <v>128.05614000000003</v>
      </c>
      <c r="Q5" s="35"/>
      <c r="R5" s="33">
        <f t="shared" ref="R5:R44" si="3">IF(Q5&gt;0,IF(P5&gt;0,(P5*O$3+Q5*10/3)/Q$3,Q5*10/3*(1-0.1*O$3)),IF(P5&gt;10,P5*0.9,P5))</f>
        <v>115.25052600000002</v>
      </c>
      <c r="S5" s="35"/>
      <c r="T5" s="37">
        <f t="shared" ref="T5:T44" si="4">IF(S5&gt;0,IF(R5&gt;0,(R5*Q$3+S5*10/3)/S$3,S5*10/3*(1-0.1*Q$3)),IF(R5&gt;10,R5*0.9,R5))</f>
        <v>103.72547340000003</v>
      </c>
      <c r="U5" s="38"/>
      <c r="V5" s="39">
        <f t="shared" ref="V5:V45" si="5">IF(U5&gt;0,IF(T5&gt;0,(T5*S$3+U5*10/3)/U$3,U5*10/3*(1-0.1*S$3)),IF(T5&gt;10,T5*0.9,T5))</f>
        <v>93.35292606000003</v>
      </c>
      <c r="W5" s="3"/>
      <c r="X5" s="3"/>
    </row>
    <row r="6" spans="1:24" ht="35.25">
      <c r="A6" s="40">
        <v>2</v>
      </c>
      <c r="B6" s="172" t="s">
        <v>58</v>
      </c>
      <c r="C6" s="42">
        <v>53.000000000000007</v>
      </c>
      <c r="D6" s="43">
        <f>C6/3*10</f>
        <v>176.66666666666669</v>
      </c>
      <c r="E6" s="44">
        <v>51.5</v>
      </c>
      <c r="F6" s="43">
        <f>IF(E6&gt;0,IF(D6&gt;0,(D6*C$3+E6*10/3)/E$3,E6*10/3*(1-0.1*C$3)),IF(D6&gt;10,D6*0.9,D6))</f>
        <v>174.16666666666669</v>
      </c>
      <c r="G6" s="42">
        <v>57</v>
      </c>
      <c r="H6" s="43">
        <f>IF(G6&gt;0,IF(F6&gt;0,(F6*E$3+G6*10/3)/G$3,G6*10/3*(1-0.1*E$3)),IF(F6&gt;10,F6*0.9,F6))</f>
        <v>179.44444444444446</v>
      </c>
      <c r="I6" s="42"/>
      <c r="J6" s="43">
        <f>IF(I6&gt;0,IF(H6&gt;0,(H6*G$3+I6*10/3)/I$3,I6*10/3*(1-0.1*G$3)),IF(H6&gt;10,H6*0.9,H6))</f>
        <v>161.50000000000003</v>
      </c>
      <c r="K6" s="42"/>
      <c r="L6" s="43">
        <f t="shared" si="0"/>
        <v>145.35000000000002</v>
      </c>
      <c r="M6" s="45"/>
      <c r="N6" s="43">
        <f t="shared" si="1"/>
        <v>130.81500000000003</v>
      </c>
      <c r="O6" s="46"/>
      <c r="P6" s="47">
        <f t="shared" si="2"/>
        <v>117.73350000000002</v>
      </c>
      <c r="Q6" s="45"/>
      <c r="R6" s="47">
        <f t="shared" si="3"/>
        <v>105.96015000000003</v>
      </c>
      <c r="S6" s="45"/>
      <c r="T6" s="43">
        <f t="shared" si="4"/>
        <v>95.364135000000033</v>
      </c>
      <c r="U6" s="48"/>
      <c r="V6" s="49">
        <f t="shared" si="5"/>
        <v>85.827721500000038</v>
      </c>
      <c r="W6" s="3"/>
      <c r="X6" s="3"/>
    </row>
    <row r="7" spans="1:24" ht="35.25">
      <c r="A7" s="40">
        <v>3</v>
      </c>
      <c r="B7" s="170" t="s">
        <v>64</v>
      </c>
      <c r="C7" s="42">
        <v>64.099999999999994</v>
      </c>
      <c r="D7" s="43">
        <f>C7/3*10</f>
        <v>213.66666666666663</v>
      </c>
      <c r="E7" s="44">
        <v>55.4</v>
      </c>
      <c r="F7" s="43">
        <f>IF(E7&gt;0,IF(D7&gt;0,(D7*C$3+E7*10/3)/E$3,E7*10/3*(1-0.1*C$3)),IF(D7&gt;10,D7*0.9,D7))</f>
        <v>199.16666666666663</v>
      </c>
      <c r="G7" s="45"/>
      <c r="H7" s="43">
        <f>IF(G7&gt;0,IF(F7&gt;0,(F7*E$3+G7*10/3)/G$3,G7*10/3*(1-0.1*E$3)),IF(F7&gt;10,F7*0.9,F7))</f>
        <v>179.24999999999997</v>
      </c>
      <c r="I7" s="42"/>
      <c r="J7" s="43">
        <f>IF(I7&gt;0,IF(H7&gt;0,(H7*G$3+I7*10/3)/I$3,I7*10/3*(1-0.1*G$3)),IF(H7&gt;10,H7*0.9,H7))</f>
        <v>161.32499999999999</v>
      </c>
      <c r="K7" s="42"/>
      <c r="L7" s="43">
        <f t="shared" si="0"/>
        <v>145.1925</v>
      </c>
      <c r="M7" s="45"/>
      <c r="N7" s="43">
        <f t="shared" si="1"/>
        <v>130.67325</v>
      </c>
      <c r="O7" s="46"/>
      <c r="P7" s="47">
        <f t="shared" si="2"/>
        <v>117.605925</v>
      </c>
      <c r="Q7" s="45"/>
      <c r="R7" s="47">
        <f t="shared" si="3"/>
        <v>105.8453325</v>
      </c>
      <c r="S7" s="45"/>
      <c r="T7" s="50">
        <f t="shared" si="4"/>
        <v>95.260799250000005</v>
      </c>
      <c r="U7" s="48"/>
      <c r="V7" s="49">
        <f t="shared" si="5"/>
        <v>85.734719325</v>
      </c>
      <c r="W7" s="3"/>
      <c r="X7" s="3"/>
    </row>
    <row r="8" spans="1:24" ht="35.25">
      <c r="A8" s="40">
        <f t="shared" ref="A8:A59" si="6">A7+1</f>
        <v>4</v>
      </c>
      <c r="B8" s="171" t="s">
        <v>96</v>
      </c>
      <c r="C8" s="42"/>
      <c r="D8" s="43"/>
      <c r="E8" s="44"/>
      <c r="F8" s="43"/>
      <c r="G8" s="42">
        <v>52.6</v>
      </c>
      <c r="H8" s="43">
        <f>IF(G8&gt;0,IF(F8&gt;0,(F8*E$3+G8*10/3)/G$3,G8*10/3*(1-0.1*E$3)),IF(F8&gt;10,F8*0.9,F8))</f>
        <v>140.26666666666668</v>
      </c>
      <c r="I8" s="42"/>
      <c r="J8" s="43">
        <f>IF(I8&gt;0,IF(H8&gt;0,(H8*G$3+I8*10/3)/I$3,I8*10/3*(1-0.1*G$3)),IF(H8&gt;10,H8*0.9,H8))</f>
        <v>126.24000000000001</v>
      </c>
      <c r="K8" s="42"/>
      <c r="L8" s="43">
        <f t="shared" si="0"/>
        <v>113.61600000000001</v>
      </c>
      <c r="M8" s="45"/>
      <c r="N8" s="43">
        <f t="shared" si="1"/>
        <v>102.25440000000002</v>
      </c>
      <c r="O8" s="46"/>
      <c r="P8" s="47">
        <f t="shared" si="2"/>
        <v>92.028960000000012</v>
      </c>
      <c r="Q8" s="45"/>
      <c r="R8" s="47">
        <f t="shared" si="3"/>
        <v>82.826064000000017</v>
      </c>
      <c r="S8" s="45"/>
      <c r="T8" s="43">
        <f t="shared" si="4"/>
        <v>74.543457600000011</v>
      </c>
      <c r="U8" s="48"/>
      <c r="V8" s="49">
        <f t="shared" si="5"/>
        <v>67.089111840000015</v>
      </c>
      <c r="W8" s="3"/>
      <c r="X8" s="3"/>
    </row>
    <row r="9" spans="1:24" ht="36" thickBot="1">
      <c r="A9" s="51">
        <f>A8+1</f>
        <v>5</v>
      </c>
      <c r="B9" s="174" t="s">
        <v>59</v>
      </c>
      <c r="C9" s="52">
        <v>41.199999999999996</v>
      </c>
      <c r="D9" s="53">
        <f>C9/3*10</f>
        <v>137.33333333333331</v>
      </c>
      <c r="E9" s="54">
        <v>47</v>
      </c>
      <c r="F9" s="55">
        <f>IF(E9&gt;0,IF(D9&gt;0,(D9*C$3+E9*10/3)/E$3,E9*10/3*(1-0.1*C$3)),IF(D9&gt;10,D9*0.9,D9))</f>
        <v>147</v>
      </c>
      <c r="G9" s="59"/>
      <c r="H9" s="55">
        <f>IF(G9&gt;0,IF(F9&gt;0,(F9*E$3+G9*10/3)/G$3,G9*10/3*(1-0.1*E$3)),IF(F9&gt;10,F9*0.9,F9))</f>
        <v>132.30000000000001</v>
      </c>
      <c r="I9" s="56"/>
      <c r="J9" s="53">
        <f>IF(I9&gt;0,IF(H9&gt;0,(H9*G$3+I9*10/3)/I$3,I9*10/3*(1-0.1*G$3)),IF(H9&gt;10,H9*0.9,H9))</f>
        <v>119.07000000000001</v>
      </c>
      <c r="K9" s="56"/>
      <c r="L9" s="53">
        <f t="shared" si="0"/>
        <v>107.16300000000001</v>
      </c>
      <c r="M9" s="57"/>
      <c r="N9" s="53">
        <f t="shared" si="1"/>
        <v>96.446700000000007</v>
      </c>
      <c r="O9" s="58"/>
      <c r="P9" s="47">
        <f t="shared" si="2"/>
        <v>86.802030000000002</v>
      </c>
      <c r="Q9" s="59"/>
      <c r="R9" s="50">
        <f t="shared" si="3"/>
        <v>78.12182700000001</v>
      </c>
      <c r="S9" s="57"/>
      <c r="T9" s="47">
        <f t="shared" si="4"/>
        <v>70.309644300000016</v>
      </c>
      <c r="U9" s="60"/>
      <c r="V9" s="61">
        <f t="shared" si="5"/>
        <v>63.278679870000019</v>
      </c>
      <c r="W9" s="3"/>
      <c r="X9" s="3"/>
    </row>
    <row r="10" spans="1:24" ht="35.25">
      <c r="A10" s="30">
        <f>A9+1</f>
        <v>6</v>
      </c>
      <c r="B10" s="307" t="s">
        <v>51</v>
      </c>
      <c r="C10" s="32">
        <v>45.7</v>
      </c>
      <c r="D10" s="33">
        <f>C10/3*10</f>
        <v>152.33333333333334</v>
      </c>
      <c r="E10" s="34">
        <v>36</v>
      </c>
      <c r="F10" s="33">
        <f>IF(E10&gt;0,IF(D10&gt;0,(D10*C$3+E10*10/3)/E$3,E10*10/3*(1-0.1*C$3)),IF(D10&gt;10,D10*0.9,D10))</f>
        <v>136.16666666666669</v>
      </c>
      <c r="G10" s="32">
        <v>33.799999999999997</v>
      </c>
      <c r="H10" s="33">
        <f>IF(G10&gt;0,IF(F10&gt;0,(F10*E$3+G10*10/3)/G$3,G10*10/3*(1-0.1*E$3)),IF(F10&gt;10,F10*0.9,F10))</f>
        <v>128.33333333333334</v>
      </c>
      <c r="I10" s="32"/>
      <c r="J10" s="33">
        <f>IF(I10&gt;0,IF(H10&gt;0,(H10*G$3+I10*10/3)/I$3,I10*10/3*(1-0.1*G$3)),IF(H10&gt;10,H10*0.9,H10))</f>
        <v>115.50000000000001</v>
      </c>
      <c r="K10" s="32"/>
      <c r="L10" s="33">
        <f t="shared" si="0"/>
        <v>103.95000000000002</v>
      </c>
      <c r="M10" s="63"/>
      <c r="N10" s="47">
        <f t="shared" si="1"/>
        <v>93.555000000000021</v>
      </c>
      <c r="O10" s="36"/>
      <c r="P10" s="33">
        <f t="shared" si="2"/>
        <v>84.199500000000015</v>
      </c>
      <c r="Q10" s="35"/>
      <c r="R10" s="33">
        <f t="shared" si="3"/>
        <v>75.779550000000015</v>
      </c>
      <c r="S10" s="63"/>
      <c r="T10" s="37">
        <f t="shared" si="4"/>
        <v>68.201595000000012</v>
      </c>
      <c r="U10" s="64"/>
      <c r="V10" s="39">
        <f t="shared" si="5"/>
        <v>61.381435500000009</v>
      </c>
      <c r="W10" s="3"/>
      <c r="X10" s="3"/>
    </row>
    <row r="11" spans="1:24" ht="35.25">
      <c r="A11" s="40">
        <f>A10+1</f>
        <v>7</v>
      </c>
      <c r="B11" s="401" t="s">
        <v>46</v>
      </c>
      <c r="C11" s="42">
        <v>37.9</v>
      </c>
      <c r="D11" s="43">
        <f>C11/3*10</f>
        <v>126.33333333333333</v>
      </c>
      <c r="E11" s="44">
        <v>37.299999999999997</v>
      </c>
      <c r="F11" s="43">
        <f>IF(E11&gt;0,IF(D11&gt;0,(D11*C$3+E11*10/3)/E$3,E11*10/3*(1-0.1*C$3)),IF(D11&gt;10,D11*0.9,D11))</f>
        <v>125.33333333333333</v>
      </c>
      <c r="G11" s="42">
        <v>36.9</v>
      </c>
      <c r="H11" s="43">
        <f>IF(G11&gt;0,IF(F11&gt;0,(F11*E$3+G11*10/3)/G$3,G11*10/3*(1-0.1*E$3)),IF(F11&gt;10,F11*0.9,F11))</f>
        <v>124.55555555555554</v>
      </c>
      <c r="I11" s="42"/>
      <c r="J11" s="43">
        <f>IF(I11&gt;0,IF(H11&gt;0,(H11*G$3+I11*10/3)/I$3,I11*10/3*(1-0.1*G$3)),IF(H11&gt;10,H11*0.9,H11))</f>
        <v>112.1</v>
      </c>
      <c r="K11" s="42"/>
      <c r="L11" s="43">
        <f t="shared" si="0"/>
        <v>100.89</v>
      </c>
      <c r="M11" s="45"/>
      <c r="N11" s="43">
        <f t="shared" si="1"/>
        <v>90.801000000000002</v>
      </c>
      <c r="O11" s="46"/>
      <c r="P11" s="47">
        <f t="shared" si="2"/>
        <v>81.7209</v>
      </c>
      <c r="Q11" s="45"/>
      <c r="R11" s="47">
        <f t="shared" si="3"/>
        <v>73.548810000000003</v>
      </c>
      <c r="S11" s="45"/>
      <c r="T11" s="43">
        <f t="shared" si="4"/>
        <v>66.193929000000011</v>
      </c>
      <c r="U11" s="48"/>
      <c r="V11" s="49">
        <f t="shared" si="5"/>
        <v>59.57453610000001</v>
      </c>
      <c r="W11" s="3"/>
      <c r="X11" s="3"/>
    </row>
    <row r="12" spans="1:24" ht="35.25">
      <c r="A12" s="40">
        <f t="shared" si="6"/>
        <v>8</v>
      </c>
      <c r="B12" s="172" t="s">
        <v>52</v>
      </c>
      <c r="C12" s="42">
        <v>37.900000000000006</v>
      </c>
      <c r="D12" s="43">
        <f>C12/3*10</f>
        <v>126.33333333333334</v>
      </c>
      <c r="E12" s="44">
        <v>32</v>
      </c>
      <c r="F12" s="43">
        <f>IF(E12&gt;0,IF(D12&gt;0,(D12*C$3+E12*10/3)/E$3,E12*10/3*(1-0.1*C$3)),IF(D12&gt;10,D12*0.9,D12))</f>
        <v>116.5</v>
      </c>
      <c r="G12" s="42">
        <v>40.799999999999997</v>
      </c>
      <c r="H12" s="43">
        <f>IF(G12&gt;0,IF(F12&gt;0,(F12*E$3+G12*10/3)/G$3,G12*10/3*(1-0.1*E$3)),IF(F12&gt;10,F12*0.9,F12))</f>
        <v>123</v>
      </c>
      <c r="I12" s="42"/>
      <c r="J12" s="43">
        <f>IF(I12&gt;0,IF(H12&gt;0,(H12*G$3+I12*10/3)/I$3,I12*10/3*(1-0.1*G$3)),IF(H12&gt;10,H12*0.9,H12))</f>
        <v>110.7</v>
      </c>
      <c r="K12" s="42"/>
      <c r="L12" s="43">
        <f t="shared" si="0"/>
        <v>99.63000000000001</v>
      </c>
      <c r="M12" s="45"/>
      <c r="N12" s="43">
        <f t="shared" si="1"/>
        <v>89.667000000000016</v>
      </c>
      <c r="O12" s="46"/>
      <c r="P12" s="47">
        <f t="shared" si="2"/>
        <v>80.700300000000013</v>
      </c>
      <c r="Q12" s="45"/>
      <c r="R12" s="47">
        <f t="shared" si="3"/>
        <v>72.63027000000001</v>
      </c>
      <c r="S12" s="45"/>
      <c r="T12" s="50">
        <f t="shared" si="4"/>
        <v>65.367243000000016</v>
      </c>
      <c r="U12" s="48"/>
      <c r="V12" s="49">
        <f t="shared" si="5"/>
        <v>58.830518700000013</v>
      </c>
      <c r="W12" s="3"/>
      <c r="X12" s="3"/>
    </row>
    <row r="13" spans="1:24" ht="35.25">
      <c r="A13" s="40">
        <f t="shared" si="6"/>
        <v>9</v>
      </c>
      <c r="B13" s="400" t="s">
        <v>63</v>
      </c>
      <c r="C13" s="42">
        <v>44.7</v>
      </c>
      <c r="D13" s="43">
        <f>C13/3*10</f>
        <v>149</v>
      </c>
      <c r="E13" s="44">
        <v>39.799999999999997</v>
      </c>
      <c r="F13" s="43">
        <f>IF(E13&gt;0,IF(D13&gt;0,(D13*C$3+E13*10/3)/E$3,E13*10/3*(1-0.1*C$3)),IF(D13&gt;10,D13*0.9,D13))</f>
        <v>140.83333333333331</v>
      </c>
      <c r="G13" s="42">
        <v>22.9</v>
      </c>
      <c r="H13" s="43">
        <f>IF(G13&gt;0,IF(F13&gt;0,(F13*E$3+G13*10/3)/G$3,G13*10/3*(1-0.1*E$3)),IF(F13&gt;10,F13*0.9,F13))</f>
        <v>119.33333333333331</v>
      </c>
      <c r="I13" s="42"/>
      <c r="J13" s="43">
        <f>IF(I13&gt;0,IF(H13&gt;0,(H13*G$3+I13*10/3)/I$3,I13*10/3*(1-0.1*G$3)),IF(H13&gt;10,H13*0.9,H13))</f>
        <v>107.39999999999999</v>
      </c>
      <c r="K13" s="71"/>
      <c r="L13" s="43">
        <f t="shared" si="0"/>
        <v>96.66</v>
      </c>
      <c r="M13" s="45"/>
      <c r="N13" s="43">
        <f t="shared" si="1"/>
        <v>86.994</v>
      </c>
      <c r="O13" s="46"/>
      <c r="P13" s="47">
        <f t="shared" si="2"/>
        <v>78.294600000000003</v>
      </c>
      <c r="Q13" s="45"/>
      <c r="R13" s="47">
        <f t="shared" si="3"/>
        <v>70.465140000000005</v>
      </c>
      <c r="S13" s="45"/>
      <c r="T13" s="43">
        <f t="shared" si="4"/>
        <v>63.418626000000003</v>
      </c>
      <c r="U13" s="48"/>
      <c r="V13" s="49">
        <f t="shared" si="5"/>
        <v>57.076763400000004</v>
      </c>
      <c r="W13" s="3"/>
      <c r="X13" s="3"/>
    </row>
    <row r="14" spans="1:24" ht="36" thickBot="1">
      <c r="A14" s="51">
        <f t="shared" si="6"/>
        <v>10</v>
      </c>
      <c r="B14" s="402" t="s">
        <v>57</v>
      </c>
      <c r="C14" s="56">
        <v>34.900000000000006</v>
      </c>
      <c r="D14" s="53">
        <f>C14/3*10</f>
        <v>116.33333333333334</v>
      </c>
      <c r="E14" s="54">
        <v>44</v>
      </c>
      <c r="F14" s="55">
        <f>IF(E14&gt;0,IF(D14&gt;0,(D14*C$3+E14*10/3)/E$3,E14*10/3*(1-0.1*C$3)),IF(D14&gt;10,D14*0.9,D14))</f>
        <v>131.5</v>
      </c>
      <c r="G14" s="56"/>
      <c r="H14" s="53">
        <f>IF(G14&gt;0,IF(F14&gt;0,(F14*E$3+G14*10/3)/G$3,G14*10/3*(1-0.1*E$3)),IF(F14&gt;10,F14*0.9,F14))</f>
        <v>118.35000000000001</v>
      </c>
      <c r="I14" s="56"/>
      <c r="J14" s="53">
        <f>IF(I14&gt;0,IF(H14&gt;0,(H14*G$3+I14*10/3)/I$3,I14*10/3*(1-0.1*G$3)),IF(H14&gt;10,H14*0.9,H14))</f>
        <v>106.51500000000001</v>
      </c>
      <c r="K14" s="56"/>
      <c r="L14" s="53">
        <f t="shared" si="0"/>
        <v>95.863500000000016</v>
      </c>
      <c r="M14" s="57"/>
      <c r="N14" s="53">
        <f t="shared" si="1"/>
        <v>86.27715000000002</v>
      </c>
      <c r="O14" s="66"/>
      <c r="P14" s="47">
        <f t="shared" si="2"/>
        <v>77.649435000000025</v>
      </c>
      <c r="Q14" s="57"/>
      <c r="R14" s="67">
        <f t="shared" si="3"/>
        <v>69.884491500000024</v>
      </c>
      <c r="S14" s="59"/>
      <c r="T14" s="47">
        <f t="shared" si="4"/>
        <v>62.896042350000023</v>
      </c>
      <c r="U14" s="68"/>
      <c r="V14" s="61">
        <f t="shared" si="5"/>
        <v>56.606438115000024</v>
      </c>
      <c r="W14" s="3"/>
      <c r="X14" s="3"/>
    </row>
    <row r="15" spans="1:24" ht="35.25">
      <c r="A15" s="30">
        <f t="shared" si="6"/>
        <v>11</v>
      </c>
      <c r="B15" s="400" t="s">
        <v>60</v>
      </c>
      <c r="C15" s="69">
        <v>41.9</v>
      </c>
      <c r="D15" s="33">
        <f>C15/3*10</f>
        <v>139.66666666666666</v>
      </c>
      <c r="E15" s="32"/>
      <c r="F15" s="33">
        <f>IF(E15&gt;0,IF(D15&gt;0,(D15*C$3+E15*10/3)/E$3,E15*10/3*(1-0.1*C$3)),IF(D15&gt;10,D15*0.9,D15))</f>
        <v>125.69999999999999</v>
      </c>
      <c r="G15" s="69"/>
      <c r="H15" s="47">
        <f>IF(G15&gt;0,IF(F15&gt;0,(F15*E$3+G15*10/3)/G$3,G15*10/3*(1-0.1*E$3)),IF(F15&gt;10,F15*0.9,F15))</f>
        <v>113.13</v>
      </c>
      <c r="I15" s="78"/>
      <c r="J15" s="47">
        <f>IF(I15&gt;0,IF(H15&gt;0,(H15*G$3+I15*10/3)/I$3,I15*10/3*(1-0.1*G$3)),IF(H15&gt;10,H15*0.9,H15))</f>
        <v>101.81699999999999</v>
      </c>
      <c r="K15" s="32"/>
      <c r="L15" s="33">
        <f t="shared" si="0"/>
        <v>91.635300000000001</v>
      </c>
      <c r="M15" s="63"/>
      <c r="N15" s="47">
        <f t="shared" si="1"/>
        <v>82.471770000000006</v>
      </c>
      <c r="O15" s="70"/>
      <c r="P15" s="33">
        <f t="shared" si="2"/>
        <v>74.224593000000013</v>
      </c>
      <c r="Q15" s="63"/>
      <c r="R15" s="47">
        <f t="shared" si="3"/>
        <v>66.802133700000013</v>
      </c>
      <c r="S15" s="35"/>
      <c r="T15" s="37">
        <f t="shared" si="4"/>
        <v>60.121920330000016</v>
      </c>
      <c r="U15" s="38"/>
      <c r="V15" s="39">
        <f t="shared" si="5"/>
        <v>54.109728297000018</v>
      </c>
      <c r="W15" s="3"/>
      <c r="X15" s="3"/>
    </row>
    <row r="16" spans="1:24" ht="35.25">
      <c r="A16" s="40">
        <f t="shared" si="6"/>
        <v>12</v>
      </c>
      <c r="B16" s="172" t="s">
        <v>47</v>
      </c>
      <c r="C16" s="42">
        <v>29.2</v>
      </c>
      <c r="D16" s="43">
        <f>C16/3*10</f>
        <v>97.333333333333329</v>
      </c>
      <c r="E16" s="42">
        <v>27.4</v>
      </c>
      <c r="F16" s="43">
        <f>IF(E16&gt;0,IF(D16&gt;0,(D16*C$3+E16*10/3)/E$3,E16*10/3*(1-0.1*C$3)),IF(D16&gt;10,D16*0.9,D16))</f>
        <v>94.333333333333329</v>
      </c>
      <c r="G16" s="42">
        <v>35.5</v>
      </c>
      <c r="H16" s="43">
        <f>IF(G16&gt;0,IF(F16&gt;0,(F16*E$3+G16*10/3)/G$3,G16*10/3*(1-0.1*E$3)),IF(F16&gt;10,F16*0.9,F16))</f>
        <v>102.33333333333333</v>
      </c>
      <c r="I16" s="44"/>
      <c r="J16" s="43">
        <f>IF(I16&gt;0,IF(H16&gt;0,(H16*G$3+I16*10/3)/I$3,I16*10/3*(1-0.1*G$3)),IF(H16&gt;10,H16*0.9,H16))</f>
        <v>92.1</v>
      </c>
      <c r="K16" s="42"/>
      <c r="L16" s="43">
        <f t="shared" si="0"/>
        <v>82.89</v>
      </c>
      <c r="M16" s="45"/>
      <c r="N16" s="43">
        <f t="shared" si="1"/>
        <v>74.600999999999999</v>
      </c>
      <c r="O16" s="46"/>
      <c r="P16" s="47">
        <f t="shared" si="2"/>
        <v>67.140900000000002</v>
      </c>
      <c r="Q16" s="45"/>
      <c r="R16" s="47">
        <f t="shared" si="3"/>
        <v>60.426810000000003</v>
      </c>
      <c r="S16" s="45"/>
      <c r="T16" s="43">
        <f t="shared" si="4"/>
        <v>54.384129000000001</v>
      </c>
      <c r="U16" s="48"/>
      <c r="V16" s="49">
        <f t="shared" si="5"/>
        <v>48.945716100000006</v>
      </c>
      <c r="W16" s="3"/>
      <c r="X16" s="3"/>
    </row>
    <row r="17" spans="1:24" ht="35.25">
      <c r="A17" s="40">
        <f t="shared" si="6"/>
        <v>13</v>
      </c>
      <c r="B17" s="404" t="s">
        <v>60</v>
      </c>
      <c r="C17" s="42"/>
      <c r="D17" s="43">
        <f>C17/3*10</f>
        <v>0</v>
      </c>
      <c r="E17" s="42">
        <v>24.7</v>
      </c>
      <c r="F17" s="43">
        <f>IF(E17&gt;0,IF(D17&gt;0,(D17*C$3+E17*10/3)/E$3,E17*10/3*(1-0.1*C$3)),IF(D17&gt;10,D17*0.9,D17))</f>
        <v>74.099999999999994</v>
      </c>
      <c r="G17" s="42">
        <v>46.7</v>
      </c>
      <c r="H17" s="43">
        <f>IF(G17&gt;0,IF(F17&gt;0,(F17*E$3+G17*10/3)/G$3,G17*10/3*(1-0.1*E$3)),IF(F17&gt;10,F17*0.9,F17))</f>
        <v>101.28888888888889</v>
      </c>
      <c r="I17" s="44"/>
      <c r="J17" s="43">
        <f>IF(I17&gt;0,IF(H17&gt;0,(H17*G$3+I17*10/3)/I$3,I17*10/3*(1-0.1*G$3)),IF(H17&gt;10,H17*0.9,H17))</f>
        <v>91.160000000000011</v>
      </c>
      <c r="K17" s="42"/>
      <c r="L17" s="43">
        <f t="shared" si="0"/>
        <v>82.044000000000011</v>
      </c>
      <c r="M17" s="45"/>
      <c r="N17" s="43">
        <f t="shared" si="1"/>
        <v>73.839600000000019</v>
      </c>
      <c r="O17" s="46"/>
      <c r="P17" s="47">
        <f t="shared" si="2"/>
        <v>66.455640000000017</v>
      </c>
      <c r="Q17" s="45"/>
      <c r="R17" s="47">
        <f t="shared" si="3"/>
        <v>59.810076000000016</v>
      </c>
      <c r="S17" s="45"/>
      <c r="T17" s="50">
        <f t="shared" si="4"/>
        <v>53.829068400000018</v>
      </c>
      <c r="U17" s="48"/>
      <c r="V17" s="49">
        <f t="shared" si="5"/>
        <v>48.446161560000014</v>
      </c>
      <c r="W17" s="3"/>
      <c r="X17" s="3"/>
    </row>
    <row r="18" spans="1:24" ht="35.25">
      <c r="A18" s="40">
        <f t="shared" si="6"/>
        <v>14</v>
      </c>
      <c r="B18" s="170" t="s">
        <v>55</v>
      </c>
      <c r="C18" s="42">
        <v>39.400000000000006</v>
      </c>
      <c r="D18" s="43">
        <f>C18/3*10</f>
        <v>131.33333333333334</v>
      </c>
      <c r="E18" s="42">
        <v>21.8</v>
      </c>
      <c r="F18" s="43">
        <f>IF(E18&gt;0,IF(D18&gt;0,(D18*C$3+E18*10/3)/E$3,E18*10/3*(1-0.1*C$3)),IF(D18&gt;10,D18*0.9,D18))</f>
        <v>102</v>
      </c>
      <c r="G18" s="42">
        <v>22</v>
      </c>
      <c r="H18" s="43">
        <f>IF(G18&gt;0,IF(F18&gt;0,(F18*E$3+G18*10/3)/G$3,G18*10/3*(1-0.1*E$3)),IF(F18&gt;10,F18*0.9,F18))</f>
        <v>92.444444444444443</v>
      </c>
      <c r="I18" s="407"/>
      <c r="J18" s="43">
        <f>IF(I18&gt;0,IF(H18&gt;0,(H18*G$3+I18*10/3)/I$3,I18*10/3*(1-0.1*G$3)),IF(H18&gt;10,H18*0.9,H18))</f>
        <v>83.2</v>
      </c>
      <c r="K18" s="42"/>
      <c r="L18" s="43">
        <f t="shared" si="0"/>
        <v>74.88000000000001</v>
      </c>
      <c r="M18" s="45"/>
      <c r="N18" s="43">
        <f t="shared" si="1"/>
        <v>67.39200000000001</v>
      </c>
      <c r="O18" s="46"/>
      <c r="P18" s="47">
        <f t="shared" si="2"/>
        <v>60.652800000000013</v>
      </c>
      <c r="Q18" s="45"/>
      <c r="R18" s="47">
        <f t="shared" si="3"/>
        <v>54.587520000000012</v>
      </c>
      <c r="S18" s="45"/>
      <c r="T18" s="43">
        <f t="shared" si="4"/>
        <v>49.128768000000015</v>
      </c>
      <c r="U18" s="48"/>
      <c r="V18" s="49">
        <f t="shared" si="5"/>
        <v>44.215891200000016</v>
      </c>
      <c r="W18" s="3"/>
      <c r="X18" s="3"/>
    </row>
    <row r="19" spans="1:24" ht="36" thickBot="1">
      <c r="A19" s="51">
        <f t="shared" si="6"/>
        <v>15</v>
      </c>
      <c r="B19" s="403" t="s">
        <v>54</v>
      </c>
      <c r="C19" s="52">
        <v>33.5</v>
      </c>
      <c r="D19" s="53">
        <f>C19/3*10</f>
        <v>111.66666666666666</v>
      </c>
      <c r="E19" s="56"/>
      <c r="F19" s="53">
        <f>IF(E19&gt;0,IF(D19&gt;0,(D19*C$3+E19*10/3)/E$3,E19*10/3*(1-0.1*C$3)),IF(D19&gt;10,D19*0.9,D19))</f>
        <v>100.5</v>
      </c>
      <c r="G19" s="52"/>
      <c r="H19" s="55">
        <f>IF(G19&gt;0,IF(F19&gt;0,(F19*E$3+G19*10/3)/G$3,G19*10/3*(1-0.1*E$3)),IF(F19&gt;10,F19*0.9,F19))</f>
        <v>90.45</v>
      </c>
      <c r="I19" s="54"/>
      <c r="J19" s="55">
        <f>IF(I19&gt;0,IF(H19&gt;0,(H19*G$3+I19*10/3)/I$3,I19*10/3*(1-0.1*G$3)),IF(H19&gt;10,H19*0.9,H19))</f>
        <v>81.405000000000001</v>
      </c>
      <c r="K19" s="52"/>
      <c r="L19" s="55">
        <f t="shared" si="0"/>
        <v>73.264499999999998</v>
      </c>
      <c r="M19" s="59"/>
      <c r="N19" s="55">
        <f t="shared" si="1"/>
        <v>65.938050000000004</v>
      </c>
      <c r="O19" s="58"/>
      <c r="P19" s="47">
        <f t="shared" si="2"/>
        <v>59.344245000000008</v>
      </c>
      <c r="Q19" s="59"/>
      <c r="R19" s="50">
        <f t="shared" si="3"/>
        <v>53.409820500000009</v>
      </c>
      <c r="S19" s="57"/>
      <c r="T19" s="47">
        <f t="shared" si="4"/>
        <v>48.068838450000008</v>
      </c>
      <c r="U19" s="60"/>
      <c r="V19" s="61">
        <f t="shared" si="5"/>
        <v>43.261954605000007</v>
      </c>
      <c r="W19" s="3"/>
      <c r="X19" s="3"/>
    </row>
    <row r="20" spans="1:24" ht="35.25">
      <c r="A20" s="30">
        <f t="shared" si="6"/>
        <v>16</v>
      </c>
      <c r="B20" s="300" t="s">
        <v>49</v>
      </c>
      <c r="C20" s="32">
        <v>16</v>
      </c>
      <c r="D20" s="33">
        <f>C20/3*10</f>
        <v>53.333333333333329</v>
      </c>
      <c r="E20" s="78">
        <v>25.7</v>
      </c>
      <c r="F20" s="47">
        <f>IF(E20&gt;0,IF(D20&gt;0,(D20*C$3+E20*10/3)/E$3,E20*10/3*(1-0.1*C$3)),IF(D20&gt;10,D20*0.9,D20))</f>
        <v>69.5</v>
      </c>
      <c r="G20" s="32">
        <v>39.299999999999997</v>
      </c>
      <c r="H20" s="33">
        <f>IF(G20&gt;0,IF(F20&gt;0,(F20*E$3+G20*10/3)/G$3,G20*10/3*(1-0.1*E$3)),IF(F20&gt;10,F20*0.9,F20))</f>
        <v>90</v>
      </c>
      <c r="I20" s="32"/>
      <c r="J20" s="33">
        <f>IF(I20&gt;0,IF(H20&gt;0,(H20*G$3+I20*10/3)/I$3,I20*10/3*(1-0.1*G$3)),IF(H20&gt;10,H20*0.9,H20))</f>
        <v>81</v>
      </c>
      <c r="K20" s="32"/>
      <c r="L20" s="33">
        <f t="shared" si="0"/>
        <v>72.900000000000006</v>
      </c>
      <c r="M20" s="35"/>
      <c r="N20" s="33">
        <f t="shared" si="1"/>
        <v>65.610000000000014</v>
      </c>
      <c r="O20" s="36"/>
      <c r="P20" s="33">
        <f t="shared" si="2"/>
        <v>59.049000000000014</v>
      </c>
      <c r="Q20" s="35"/>
      <c r="R20" s="33">
        <f t="shared" si="3"/>
        <v>53.144100000000016</v>
      </c>
      <c r="S20" s="63"/>
      <c r="T20" s="37">
        <f t="shared" si="4"/>
        <v>47.829690000000014</v>
      </c>
      <c r="U20" s="64"/>
      <c r="V20" s="39">
        <f t="shared" si="5"/>
        <v>43.046721000000012</v>
      </c>
      <c r="W20" s="3"/>
      <c r="X20" s="3"/>
    </row>
    <row r="21" spans="1:24" ht="35.25">
      <c r="A21" s="40">
        <f t="shared" si="6"/>
        <v>17</v>
      </c>
      <c r="B21" s="401" t="s">
        <v>53</v>
      </c>
      <c r="C21" s="42">
        <v>24.5</v>
      </c>
      <c r="D21" s="43">
        <f>C21/3*10</f>
        <v>81.666666666666657</v>
      </c>
      <c r="E21" s="44"/>
      <c r="F21" s="43">
        <f>IF(E21&gt;0,IF(D21&gt;0,(D21*C$3+E21*10/3)/E$3,E21*10/3*(1-0.1*C$3)),IF(D21&gt;10,D21*0.9,D21))</f>
        <v>73.5</v>
      </c>
      <c r="G21" s="42">
        <v>24.5</v>
      </c>
      <c r="H21" s="43">
        <f>IF(G21&gt;0,IF(F21&gt;0,(F21*E$3+G21*10/3)/G$3,G21*10/3*(1-0.1*E$3)),IF(F21&gt;10,F21*0.9,F21))</f>
        <v>76.222222222222229</v>
      </c>
      <c r="I21" s="45"/>
      <c r="J21" s="43">
        <f>IF(I21&gt;0,IF(H21&gt;0,(H21*G$3+I21*10/3)/I$3,I21*10/3*(1-0.1*G$3)),IF(H21&gt;10,H21*0.9,H21))</f>
        <v>68.600000000000009</v>
      </c>
      <c r="K21" s="45"/>
      <c r="L21" s="43">
        <f t="shared" si="0"/>
        <v>61.740000000000009</v>
      </c>
      <c r="M21" s="42"/>
      <c r="N21" s="43">
        <f t="shared" si="1"/>
        <v>55.56600000000001</v>
      </c>
      <c r="O21" s="46"/>
      <c r="P21" s="47">
        <f t="shared" si="2"/>
        <v>50.009400000000007</v>
      </c>
      <c r="Q21" s="45"/>
      <c r="R21" s="47">
        <f t="shared" si="3"/>
        <v>45.008460000000007</v>
      </c>
      <c r="S21" s="45"/>
      <c r="T21" s="43">
        <f t="shared" si="4"/>
        <v>40.507614000000004</v>
      </c>
      <c r="U21" s="48"/>
      <c r="V21" s="49">
        <f t="shared" si="5"/>
        <v>36.456852600000005</v>
      </c>
      <c r="W21" s="3"/>
      <c r="X21" s="3"/>
    </row>
    <row r="22" spans="1:24" ht="35.25">
      <c r="A22" s="40">
        <f t="shared" si="6"/>
        <v>18</v>
      </c>
      <c r="B22" s="299" t="s">
        <v>61</v>
      </c>
      <c r="C22" s="42">
        <v>24.7</v>
      </c>
      <c r="D22" s="43">
        <f>C22/3*10</f>
        <v>82.333333333333329</v>
      </c>
      <c r="E22" s="44">
        <v>20.7</v>
      </c>
      <c r="F22" s="43">
        <f>IF(E22&gt;0,IF(D22&gt;0,(D22*C$3+E22*10/3)/E$3,E22*10/3*(1-0.1*C$3)),IF(D22&gt;10,D22*0.9,D22))</f>
        <v>75.666666666666657</v>
      </c>
      <c r="G22" s="42">
        <v>18.3</v>
      </c>
      <c r="H22" s="43">
        <f>IF(G22&gt;0,IF(F22&gt;0,(F22*E$3+G22*10/3)/G$3,G22*10/3*(1-0.1*E$3)),IF(F22&gt;10,F22*0.9,F22))</f>
        <v>70.777777777777771</v>
      </c>
      <c r="I22" s="42"/>
      <c r="J22" s="43">
        <f>IF(I22&gt;0,IF(H22&gt;0,(H22*G$3+I22*10/3)/I$3,I22*10/3*(1-0.1*G$3)),IF(H22&gt;10,H22*0.9,H22))</f>
        <v>63.699999999999996</v>
      </c>
      <c r="K22" s="42"/>
      <c r="L22" s="43">
        <f t="shared" si="0"/>
        <v>57.33</v>
      </c>
      <c r="M22" s="45"/>
      <c r="N22" s="43">
        <f t="shared" si="1"/>
        <v>51.597000000000001</v>
      </c>
      <c r="O22" s="46"/>
      <c r="P22" s="47">
        <f t="shared" si="2"/>
        <v>46.4373</v>
      </c>
      <c r="Q22" s="45"/>
      <c r="R22" s="47">
        <f t="shared" si="3"/>
        <v>41.793570000000003</v>
      </c>
      <c r="S22" s="45"/>
      <c r="T22" s="50">
        <f t="shared" si="4"/>
        <v>37.614213000000007</v>
      </c>
      <c r="U22" s="48"/>
      <c r="V22" s="49">
        <f t="shared" si="5"/>
        <v>33.852791700000004</v>
      </c>
      <c r="W22" s="3"/>
      <c r="X22" s="3"/>
    </row>
    <row r="23" spans="1:24" ht="35.25">
      <c r="A23" s="40">
        <f t="shared" si="6"/>
        <v>19</v>
      </c>
      <c r="B23" s="41" t="s">
        <v>56</v>
      </c>
      <c r="C23" s="42">
        <v>14</v>
      </c>
      <c r="D23" s="43">
        <f>C23/3*10</f>
        <v>46.666666666666671</v>
      </c>
      <c r="E23" s="44"/>
      <c r="F23" s="43">
        <f>IF(E23&gt;0,IF(D23&gt;0,(D23*C$3+E23*10/3)/E$3,E23*10/3*(1-0.1*C$3)),IF(D23&gt;10,D23*0.9,D23))</f>
        <v>42.000000000000007</v>
      </c>
      <c r="G23" s="42">
        <v>29.5</v>
      </c>
      <c r="H23" s="43">
        <f>IF(G23&gt;0,IF(F23&gt;0,(F23*E$3+G23*10/3)/G$3,G23*10/3*(1-0.1*E$3)),IF(F23&gt;10,F23*0.9,F23))</f>
        <v>60.777777777777779</v>
      </c>
      <c r="I23" s="42"/>
      <c r="J23" s="43">
        <f>IF(I23&gt;0,IF(H23&gt;0,(H23*G$3+I23*10/3)/I$3,I23*10/3*(1-0.1*G$3)),IF(H23&gt;10,H23*0.9,H23))</f>
        <v>54.7</v>
      </c>
      <c r="K23" s="42"/>
      <c r="L23" s="43">
        <f t="shared" si="0"/>
        <v>49.230000000000004</v>
      </c>
      <c r="M23" s="71"/>
      <c r="N23" s="43">
        <f t="shared" si="1"/>
        <v>44.307000000000002</v>
      </c>
      <c r="O23" s="46"/>
      <c r="P23" s="47">
        <f t="shared" si="2"/>
        <v>39.876300000000001</v>
      </c>
      <c r="Q23" s="45"/>
      <c r="R23" s="47">
        <f t="shared" si="3"/>
        <v>35.888670000000005</v>
      </c>
      <c r="S23" s="45"/>
      <c r="T23" s="43">
        <f t="shared" si="4"/>
        <v>32.299803000000004</v>
      </c>
      <c r="U23" s="48"/>
      <c r="V23" s="49">
        <f t="shared" si="5"/>
        <v>29.069822700000003</v>
      </c>
      <c r="W23" s="3"/>
      <c r="X23" s="3"/>
    </row>
    <row r="24" spans="1:24" ht="36" thickBot="1">
      <c r="A24" s="74">
        <f t="shared" si="6"/>
        <v>20</v>
      </c>
      <c r="B24" s="173" t="s">
        <v>48</v>
      </c>
      <c r="C24" s="56">
        <v>8.4000000000000021</v>
      </c>
      <c r="D24" s="53">
        <f>C24/3*10</f>
        <v>28.000000000000007</v>
      </c>
      <c r="E24" s="75">
        <v>27.5</v>
      </c>
      <c r="F24" s="53">
        <f>IF(E24&gt;0,IF(D24&gt;0,(D24*C$3+E24*10/3)/E$3,E24*10/3*(1-0.1*C$3)),IF(D24&gt;10,D24*0.9,D24))</f>
        <v>59.833333333333343</v>
      </c>
      <c r="G24" s="57">
        <v>18</v>
      </c>
      <c r="H24" s="53">
        <f>IF(G24&gt;0,IF(F24&gt;0,(F24*E$3+G24*10/3)/G$3,G24*10/3*(1-0.1*E$3)),IF(F24&gt;10,F24*0.9,F24))</f>
        <v>59.888888888888893</v>
      </c>
      <c r="I24" s="56"/>
      <c r="J24" s="53">
        <f>IF(I24&gt;0,IF(H24&gt;0,(H24*G$3+I24*10/3)/I$3,I24*10/3*(1-0.1*G$3)),IF(H24&gt;10,H24*0.9,H24))</f>
        <v>53.900000000000006</v>
      </c>
      <c r="K24" s="56"/>
      <c r="L24" s="53">
        <f t="shared" si="0"/>
        <v>48.510000000000005</v>
      </c>
      <c r="M24" s="57"/>
      <c r="N24" s="53">
        <f t="shared" si="1"/>
        <v>43.659000000000006</v>
      </c>
      <c r="O24" s="66"/>
      <c r="P24" s="47">
        <f t="shared" si="2"/>
        <v>39.29310000000001</v>
      </c>
      <c r="Q24" s="57"/>
      <c r="R24" s="67">
        <f t="shared" si="3"/>
        <v>35.363790000000009</v>
      </c>
      <c r="S24" s="59"/>
      <c r="T24" s="47">
        <f t="shared" si="4"/>
        <v>31.827411000000009</v>
      </c>
      <c r="U24" s="68"/>
      <c r="V24" s="61">
        <f t="shared" si="5"/>
        <v>28.644669900000007</v>
      </c>
      <c r="W24" s="3"/>
      <c r="X24" s="3"/>
    </row>
    <row r="25" spans="1:24" ht="35.25">
      <c r="A25" s="77">
        <f t="shared" si="6"/>
        <v>21</v>
      </c>
      <c r="B25" s="308" t="s">
        <v>66</v>
      </c>
      <c r="C25" s="78">
        <v>18.2</v>
      </c>
      <c r="D25" s="33">
        <f>C25/3*10</f>
        <v>60.666666666666664</v>
      </c>
      <c r="E25" s="78"/>
      <c r="F25" s="47">
        <f>IF(E25&gt;0,IF(D25&gt;0,(D25*C$3+E25*10/3)/E$3,E25*10/3*(1-0.1*C$3)),IF(D25&gt;10,D25*0.9,D25))</f>
        <v>54.6</v>
      </c>
      <c r="G25" s="69">
        <v>17.100000000000001</v>
      </c>
      <c r="H25" s="47">
        <f>IF(G25&gt;0,IF(F25&gt;0,(F25*E$3+G25*10/3)/G$3,G25*10/3*(1-0.1*E$3)),IF(F25&gt;10,F25*0.9,F25))</f>
        <v>55.4</v>
      </c>
      <c r="I25" s="78"/>
      <c r="J25" s="47">
        <f>IF(I25&gt;0,IF(H25&gt;0,(H25*G$3+I25*10/3)/I$3,I25*10/3*(1-0.1*G$3)),IF(H25&gt;10,H25*0.9,H25))</f>
        <v>49.86</v>
      </c>
      <c r="K25" s="69"/>
      <c r="L25" s="47">
        <f t="shared" si="0"/>
        <v>44.874000000000002</v>
      </c>
      <c r="M25" s="63"/>
      <c r="N25" s="47">
        <f t="shared" si="1"/>
        <v>40.386600000000001</v>
      </c>
      <c r="O25" s="306"/>
      <c r="P25" s="33">
        <f t="shared" si="2"/>
        <v>36.347940000000001</v>
      </c>
      <c r="Q25" s="63"/>
      <c r="R25" s="47">
        <f t="shared" si="3"/>
        <v>32.713146000000002</v>
      </c>
      <c r="S25" s="35"/>
      <c r="T25" s="37">
        <f t="shared" si="4"/>
        <v>29.441831400000002</v>
      </c>
      <c r="U25" s="38"/>
      <c r="V25" s="39">
        <f t="shared" si="5"/>
        <v>26.497648260000002</v>
      </c>
      <c r="W25" s="3"/>
      <c r="X25" s="3"/>
    </row>
    <row r="26" spans="1:24" ht="35.25">
      <c r="A26" s="40">
        <f t="shared" si="6"/>
        <v>22</v>
      </c>
      <c r="B26" s="172" t="s">
        <v>62</v>
      </c>
      <c r="C26" s="44">
        <v>6</v>
      </c>
      <c r="D26" s="43">
        <f>C26/3*10</f>
        <v>20</v>
      </c>
      <c r="E26" s="44">
        <v>12.5</v>
      </c>
      <c r="F26" s="43">
        <f>IF(E26&gt;0,IF(D26&gt;0,(D26*C$3+E26*10/3)/E$3,E26*10/3*(1-0.1*C$3)),IF(D26&gt;10,D26*0.9,D26))</f>
        <v>30.833333333333332</v>
      </c>
      <c r="G26" s="45">
        <v>28.3</v>
      </c>
      <c r="H26" s="43">
        <f>IF(G26&gt;0,IF(F26&gt;0,(F26*E$3+G26*10/3)/G$3,G26*10/3*(1-0.1*E$3)),IF(F26&gt;10,F26*0.9,F26))</f>
        <v>52</v>
      </c>
      <c r="I26" s="46"/>
      <c r="J26" s="43">
        <f>IF(I26&gt;0,IF(H26&gt;0,(H26*G$3+I26*10/3)/I$3,I26*10/3*(1-0.1*G$3)),IF(H26&gt;10,H26*0.9,H26))</f>
        <v>46.800000000000004</v>
      </c>
      <c r="K26" s="42"/>
      <c r="L26" s="43">
        <f t="shared" si="0"/>
        <v>42.120000000000005</v>
      </c>
      <c r="M26" s="45"/>
      <c r="N26" s="43">
        <f t="shared" si="1"/>
        <v>37.908000000000008</v>
      </c>
      <c r="O26" s="46"/>
      <c r="P26" s="47">
        <f t="shared" si="2"/>
        <v>34.117200000000011</v>
      </c>
      <c r="Q26" s="45"/>
      <c r="R26" s="47">
        <f t="shared" si="3"/>
        <v>30.705480000000012</v>
      </c>
      <c r="S26" s="45"/>
      <c r="T26" s="43">
        <f t="shared" si="4"/>
        <v>27.63493200000001</v>
      </c>
      <c r="U26" s="48"/>
      <c r="V26" s="49">
        <f t="shared" si="5"/>
        <v>24.871438800000011</v>
      </c>
      <c r="W26" s="3"/>
      <c r="X26" s="3"/>
    </row>
    <row r="27" spans="1:24" ht="35.25">
      <c r="A27" s="40">
        <f t="shared" si="6"/>
        <v>23</v>
      </c>
      <c r="B27" s="171" t="s">
        <v>50</v>
      </c>
      <c r="C27" s="44">
        <v>21.5</v>
      </c>
      <c r="D27" s="43">
        <f>C27/3*10</f>
        <v>71.666666666666671</v>
      </c>
      <c r="E27" s="44">
        <v>9</v>
      </c>
      <c r="F27" s="43">
        <f>IF(E27&gt;0,IF(D27&gt;0,(D27*C$3+E27*10/3)/E$3,E27*10/3*(1-0.1*C$3)),IF(D27&gt;10,D27*0.9,D27))</f>
        <v>50.833333333333336</v>
      </c>
      <c r="G27" s="42"/>
      <c r="H27" s="43">
        <f>IF(G27&gt;0,IF(F27&gt;0,(F27*E$3+G27*10/3)/G$3,G27*10/3*(1-0.1*E$3)),IF(F27&gt;10,F27*0.9,F27))</f>
        <v>45.75</v>
      </c>
      <c r="I27" s="44"/>
      <c r="J27" s="43">
        <f>IF(I27&gt;0,IF(H27&gt;0,(H27*G$3+I27*10/3)/I$3,I27*10/3*(1-0.1*G$3)),IF(H27&gt;10,H27*0.9,H27))</f>
        <v>41.175000000000004</v>
      </c>
      <c r="K27" s="42"/>
      <c r="L27" s="43">
        <f t="shared" si="0"/>
        <v>37.057500000000005</v>
      </c>
      <c r="M27" s="45"/>
      <c r="N27" s="43">
        <f t="shared" si="1"/>
        <v>33.351750000000003</v>
      </c>
      <c r="O27" s="80"/>
      <c r="P27" s="47">
        <f t="shared" si="2"/>
        <v>30.016575000000003</v>
      </c>
      <c r="Q27" s="45"/>
      <c r="R27" s="47">
        <f t="shared" si="3"/>
        <v>27.014917500000003</v>
      </c>
      <c r="S27" s="45"/>
      <c r="T27" s="50">
        <f t="shared" si="4"/>
        <v>24.313425750000004</v>
      </c>
      <c r="U27" s="48"/>
      <c r="V27" s="49">
        <f t="shared" si="5"/>
        <v>21.882083175000005</v>
      </c>
      <c r="W27" s="3"/>
      <c r="X27" s="3"/>
    </row>
    <row r="28" spans="1:24" ht="35.25">
      <c r="A28" s="40">
        <f t="shared" si="6"/>
        <v>24</v>
      </c>
      <c r="B28" s="172" t="s">
        <v>94</v>
      </c>
      <c r="C28" s="44"/>
      <c r="D28" s="43"/>
      <c r="E28" s="44"/>
      <c r="F28" s="43"/>
      <c r="G28" s="42">
        <v>16.399999999999999</v>
      </c>
      <c r="H28" s="43">
        <f>IF(G28&gt;0,IF(F28&gt;0,(F28*E$3+G28*10/3)/G$3,G28*10/3*(1-0.1*E$3)),IF(F28&gt;10,F28*0.9,F28))</f>
        <v>43.733333333333334</v>
      </c>
      <c r="I28" s="44"/>
      <c r="J28" s="43">
        <f>IF(I28&gt;0,IF(H28&gt;0,(H28*G$3+I28*10/3)/I$3,I28*10/3*(1-0.1*G$3)),IF(H28&gt;10,H28*0.9,H28))</f>
        <v>39.36</v>
      </c>
      <c r="K28" s="45"/>
      <c r="L28" s="43">
        <f t="shared" si="0"/>
        <v>35.423999999999999</v>
      </c>
      <c r="M28" s="45"/>
      <c r="N28" s="43">
        <f t="shared" si="1"/>
        <v>31.881599999999999</v>
      </c>
      <c r="O28" s="46"/>
      <c r="P28" s="47">
        <f t="shared" si="2"/>
        <v>28.693439999999999</v>
      </c>
      <c r="Q28" s="45"/>
      <c r="R28" s="47">
        <f t="shared" si="3"/>
        <v>25.824096000000001</v>
      </c>
      <c r="S28" s="45"/>
      <c r="T28" s="43">
        <f t="shared" si="4"/>
        <v>23.241686400000003</v>
      </c>
      <c r="U28" s="48"/>
      <c r="V28" s="49">
        <f t="shared" si="5"/>
        <v>20.917517760000003</v>
      </c>
      <c r="W28" s="3"/>
      <c r="X28" s="3"/>
    </row>
    <row r="29" spans="1:24" ht="36" thickBot="1">
      <c r="A29" s="74">
        <f t="shared" si="6"/>
        <v>25</v>
      </c>
      <c r="B29" s="402" t="s">
        <v>76</v>
      </c>
      <c r="C29" s="405"/>
      <c r="D29" s="53">
        <f>C29/3*10</f>
        <v>0</v>
      </c>
      <c r="E29" s="405">
        <v>0.4</v>
      </c>
      <c r="F29" s="53">
        <f>IF(E29&gt;0,IF(D29&gt;0,(D29*C$3+E29*10/3)/E$3,E29*10/3*(1-0.1*C$3)),IF(D29&gt;10,D29*0.9,D29))</f>
        <v>1.2</v>
      </c>
      <c r="G29" s="56">
        <v>38.5</v>
      </c>
      <c r="H29" s="53">
        <f>IF(G29&gt;0,IF(F29&gt;0,(F29*E$3+G29*10/3)/G$3,G29*10/3*(1-0.1*E$3)),IF(F29&gt;10,F29*0.9,F29))</f>
        <v>43.577777777777783</v>
      </c>
      <c r="I29" s="54"/>
      <c r="J29" s="55">
        <f>IF(I29&gt;0,IF(H29&gt;0,(H29*G$3+I29*10/3)/I$3,I29*10/3*(1-0.1*G$3)),IF(H29&gt;10,H29*0.9,H29))</f>
        <v>39.220000000000006</v>
      </c>
      <c r="K29" s="56"/>
      <c r="L29" s="53">
        <f t="shared" si="0"/>
        <v>35.298000000000009</v>
      </c>
      <c r="M29" s="59"/>
      <c r="N29" s="55">
        <f t="shared" si="1"/>
        <v>31.768200000000007</v>
      </c>
      <c r="O29" s="58"/>
      <c r="P29" s="47">
        <f t="shared" si="2"/>
        <v>28.591380000000008</v>
      </c>
      <c r="Q29" s="59"/>
      <c r="R29" s="50">
        <f t="shared" si="3"/>
        <v>25.732242000000006</v>
      </c>
      <c r="S29" s="57"/>
      <c r="T29" s="47">
        <f t="shared" si="4"/>
        <v>23.159017800000008</v>
      </c>
      <c r="U29" s="60"/>
      <c r="V29" s="61">
        <f t="shared" si="5"/>
        <v>20.843116020000007</v>
      </c>
      <c r="W29" s="3"/>
      <c r="X29" s="3"/>
    </row>
    <row r="30" spans="1:24" ht="35.25">
      <c r="A30" s="77">
        <f t="shared" si="6"/>
        <v>26</v>
      </c>
      <c r="B30" s="301" t="s">
        <v>81</v>
      </c>
      <c r="C30" s="34"/>
      <c r="D30" s="33">
        <f>C30/3*10</f>
        <v>0</v>
      </c>
      <c r="E30" s="32">
        <v>16</v>
      </c>
      <c r="F30" s="33">
        <f>IF(E30&gt;0,IF(D30&gt;0,(D30*C$3+E30*10/3)/E$3,E30*10/3*(1-0.1*C$3)),IF(D30&gt;10,D30*0.9,D30))</f>
        <v>48</v>
      </c>
      <c r="G30" s="63"/>
      <c r="H30" s="47">
        <f>IF(G30&gt;0,IF(F30&gt;0,(F30*E$3+G30*10/3)/G$3,G30*10/3*(1-0.1*E$3)),IF(F30&gt;10,F30*0.9,F30))</f>
        <v>43.2</v>
      </c>
      <c r="I30" s="32"/>
      <c r="J30" s="33">
        <f>IF(I30&gt;0,IF(H30&gt;0,(H30*G$3+I30*10/3)/I$3,I30*10/3*(1-0.1*G$3)),IF(H30&gt;10,H30*0.9,H30))</f>
        <v>38.880000000000003</v>
      </c>
      <c r="K30" s="32"/>
      <c r="L30" s="33">
        <f t="shared" si="0"/>
        <v>34.992000000000004</v>
      </c>
      <c r="M30" s="32"/>
      <c r="N30" s="33">
        <f t="shared" si="1"/>
        <v>31.492800000000006</v>
      </c>
      <c r="O30" s="79"/>
      <c r="P30" s="33">
        <f t="shared" si="2"/>
        <v>28.343520000000005</v>
      </c>
      <c r="Q30" s="35"/>
      <c r="R30" s="33">
        <f t="shared" si="3"/>
        <v>25.509168000000006</v>
      </c>
      <c r="S30" s="63"/>
      <c r="T30" s="37">
        <f t="shared" si="4"/>
        <v>22.958251200000007</v>
      </c>
      <c r="U30" s="64"/>
      <c r="V30" s="39">
        <f t="shared" si="5"/>
        <v>20.662426080000007</v>
      </c>
      <c r="W30" s="3"/>
      <c r="X30" s="3"/>
    </row>
    <row r="31" spans="1:24" ht="35.25">
      <c r="A31" s="40">
        <f t="shared" si="6"/>
        <v>27</v>
      </c>
      <c r="B31" s="172" t="s">
        <v>91</v>
      </c>
      <c r="C31" s="44"/>
      <c r="D31" s="43"/>
      <c r="E31" s="42"/>
      <c r="F31" s="43"/>
      <c r="G31" s="42">
        <v>14.8</v>
      </c>
      <c r="H31" s="43">
        <f>IF(G31&gt;0,IF(F31&gt;0,(F31*E$3+G31*10/3)/G$3,G31*10/3*(1-0.1*E$3)),IF(F31&gt;10,F31*0.9,F31))</f>
        <v>39.466666666666669</v>
      </c>
      <c r="I31" s="42"/>
      <c r="J31" s="43">
        <f>IF(I31&gt;0,IF(H31&gt;0,(H31*G$3+I31*10/3)/I$3,I31*10/3*(1-0.1*G$3)),IF(H31&gt;10,H31*0.9,H31))</f>
        <v>35.520000000000003</v>
      </c>
      <c r="K31" s="42"/>
      <c r="L31" s="43">
        <f t="shared" si="0"/>
        <v>31.968000000000004</v>
      </c>
      <c r="M31" s="45"/>
      <c r="N31" s="43">
        <f t="shared" si="1"/>
        <v>28.771200000000004</v>
      </c>
      <c r="O31" s="46"/>
      <c r="P31" s="47">
        <f t="shared" si="2"/>
        <v>25.894080000000002</v>
      </c>
      <c r="Q31" s="45"/>
      <c r="R31" s="47">
        <f t="shared" si="3"/>
        <v>23.304672000000004</v>
      </c>
      <c r="S31" s="45"/>
      <c r="T31" s="43">
        <f t="shared" si="4"/>
        <v>20.974204800000003</v>
      </c>
      <c r="U31" s="48"/>
      <c r="V31" s="49">
        <f t="shared" si="5"/>
        <v>18.876784320000002</v>
      </c>
      <c r="W31" s="3"/>
      <c r="X31" s="3"/>
    </row>
    <row r="32" spans="1:24" ht="35.25">
      <c r="A32" s="40">
        <f t="shared" si="6"/>
        <v>28</v>
      </c>
      <c r="B32" s="301" t="s">
        <v>92</v>
      </c>
      <c r="C32" s="44"/>
      <c r="D32" s="43"/>
      <c r="E32" s="42"/>
      <c r="F32" s="43"/>
      <c r="G32" s="45">
        <v>13.4</v>
      </c>
      <c r="H32" s="43">
        <f>IF(G32&gt;0,IF(F32&gt;0,(F32*E$3+G32*10/3)/G$3,G32*10/3*(1-0.1*E$3)),IF(F32&gt;10,F32*0.9,F32))</f>
        <v>35.733333333333334</v>
      </c>
      <c r="I32" s="42"/>
      <c r="J32" s="43">
        <f>IF(I32&gt;0,IF(H32&gt;0,(H32*G$3+I32*10/3)/I$3,I32*10/3*(1-0.1*G$3)),IF(H32&gt;10,H32*0.9,H32))</f>
        <v>32.160000000000004</v>
      </c>
      <c r="K32" s="42"/>
      <c r="L32" s="43">
        <f t="shared" si="0"/>
        <v>28.944000000000003</v>
      </c>
      <c r="M32" s="45"/>
      <c r="N32" s="43">
        <f t="shared" si="1"/>
        <v>26.049600000000002</v>
      </c>
      <c r="O32" s="46"/>
      <c r="P32" s="47">
        <f t="shared" si="2"/>
        <v>23.444640000000003</v>
      </c>
      <c r="Q32" s="45"/>
      <c r="R32" s="47">
        <f t="shared" si="3"/>
        <v>21.100176000000005</v>
      </c>
      <c r="S32" s="45"/>
      <c r="T32" s="50">
        <f t="shared" si="4"/>
        <v>18.990158400000006</v>
      </c>
      <c r="U32" s="48"/>
      <c r="V32" s="49">
        <f t="shared" si="5"/>
        <v>17.091142560000005</v>
      </c>
      <c r="W32" s="3"/>
      <c r="X32" s="3"/>
    </row>
    <row r="33" spans="1:24" ht="35.25">
      <c r="A33" s="40">
        <f t="shared" si="6"/>
        <v>29</v>
      </c>
      <c r="B33" s="301" t="s">
        <v>78</v>
      </c>
      <c r="C33" s="44"/>
      <c r="D33" s="43">
        <f>C33/3*10</f>
        <v>0</v>
      </c>
      <c r="E33" s="42">
        <v>13.2</v>
      </c>
      <c r="F33" s="43">
        <f>IF(E33&gt;0,IF(D33&gt;0,(D33*C$3+E33*10/3)/E$3,E33*10/3*(1-0.1*C$3)),IF(D33&gt;10,D33*0.9,D33))</f>
        <v>39.6</v>
      </c>
      <c r="G33" s="42">
        <v>8</v>
      </c>
      <c r="H33" s="43">
        <f>IF(G33&gt;0,IF(F33&gt;0,(F33*E$3+G33*10/3)/G$3,G33*10/3*(1-0.1*E$3)),IF(F33&gt;10,F33*0.9,F33))</f>
        <v>35.288888888888891</v>
      </c>
      <c r="I33" s="42"/>
      <c r="J33" s="43">
        <f>IF(I33&gt;0,IF(H33&gt;0,(H33*G$3+I33*10/3)/I$3,I33*10/3*(1-0.1*G$3)),IF(H33&gt;10,H33*0.9,H33))</f>
        <v>31.76</v>
      </c>
      <c r="K33" s="42"/>
      <c r="L33" s="43">
        <f t="shared" si="0"/>
        <v>28.584000000000003</v>
      </c>
      <c r="M33" s="45"/>
      <c r="N33" s="43">
        <f t="shared" si="1"/>
        <v>25.725600000000004</v>
      </c>
      <c r="O33" s="46"/>
      <c r="P33" s="47">
        <f t="shared" si="2"/>
        <v>23.153040000000004</v>
      </c>
      <c r="Q33" s="45"/>
      <c r="R33" s="47">
        <f t="shared" si="3"/>
        <v>20.837736000000003</v>
      </c>
      <c r="S33" s="45"/>
      <c r="T33" s="43">
        <f t="shared" si="4"/>
        <v>18.753962400000002</v>
      </c>
      <c r="U33" s="48"/>
      <c r="V33" s="49">
        <f t="shared" si="5"/>
        <v>16.878566160000002</v>
      </c>
      <c r="W33" s="3"/>
      <c r="X33" s="3"/>
    </row>
    <row r="34" spans="1:24" ht="39.75" customHeight="1" thickBot="1">
      <c r="A34" s="74">
        <f t="shared" si="6"/>
        <v>30</v>
      </c>
      <c r="B34" s="174" t="s">
        <v>65</v>
      </c>
      <c r="C34" s="75">
        <v>10.5</v>
      </c>
      <c r="D34" s="53">
        <f>C34/3*10</f>
        <v>35</v>
      </c>
      <c r="E34" s="56"/>
      <c r="F34" s="53">
        <f>IF(E34&gt;0,IF(D34&gt;0,(D34*C$3+E34*10/3)/E$3,E34*10/3*(1-0.1*C$3)),IF(D34&gt;10,D34*0.9,D34))</f>
        <v>31.5</v>
      </c>
      <c r="G34" s="56"/>
      <c r="H34" s="53">
        <f>IF(G34&gt;0,IF(F34&gt;0,(F34*E$3+G34*10/3)/G$3,G34*10/3*(1-0.1*E$3)),IF(F34&gt;10,F34*0.9,F34))</f>
        <v>28.35</v>
      </c>
      <c r="I34" s="56"/>
      <c r="J34" s="53">
        <f>IF(I34&gt;0,IF(H34&gt;0,(H34*G$3+I34*10/3)/I$3,I34*10/3*(1-0.1*G$3)),IF(H34&gt;10,H34*0.9,H34))</f>
        <v>25.515000000000001</v>
      </c>
      <c r="K34" s="56"/>
      <c r="L34" s="53">
        <f t="shared" si="0"/>
        <v>22.9635</v>
      </c>
      <c r="M34" s="57"/>
      <c r="N34" s="53">
        <f t="shared" si="1"/>
        <v>20.667149999999999</v>
      </c>
      <c r="O34" s="66"/>
      <c r="P34" s="47">
        <f t="shared" si="2"/>
        <v>18.600435000000001</v>
      </c>
      <c r="Q34" s="57"/>
      <c r="R34" s="67">
        <f t="shared" si="3"/>
        <v>16.740391500000001</v>
      </c>
      <c r="S34" s="59"/>
      <c r="T34" s="47">
        <f t="shared" si="4"/>
        <v>15.066352350000001</v>
      </c>
      <c r="U34" s="68"/>
      <c r="V34" s="61">
        <f t="shared" si="5"/>
        <v>13.559717115000002</v>
      </c>
      <c r="W34" s="3"/>
      <c r="X34" s="3"/>
    </row>
    <row r="35" spans="1:24" ht="35.25">
      <c r="A35" s="77">
        <f t="shared" si="6"/>
        <v>31</v>
      </c>
      <c r="B35" s="302" t="s">
        <v>88</v>
      </c>
      <c r="C35" s="72"/>
      <c r="D35" s="33"/>
      <c r="E35" s="72"/>
      <c r="F35" s="33"/>
      <c r="G35" s="110">
        <v>10.5</v>
      </c>
      <c r="H35" s="406">
        <f>IF(G35&gt;0,IF(F35&gt;0,(F35*E$3+G35*10/3)/G$3,G35*10/3*(1-0.1*E$3)),IF(F35&gt;10,F35*0.9,F35))</f>
        <v>28</v>
      </c>
      <c r="I35" s="99"/>
      <c r="J35" s="47">
        <f>IF(I35&gt;0,IF(H35&gt;0,(H35*G$3+I35*10/3)/I$3,I35*10/3*(1-0.1*G$3)),IF(H35&gt;10,H35*0.9,H35))</f>
        <v>25.2</v>
      </c>
      <c r="K35" s="69"/>
      <c r="L35" s="47">
        <f t="shared" si="0"/>
        <v>22.68</v>
      </c>
      <c r="M35" s="69"/>
      <c r="N35" s="47">
        <f t="shared" si="1"/>
        <v>20.411999999999999</v>
      </c>
      <c r="O35" s="306"/>
      <c r="P35" s="33">
        <f t="shared" si="2"/>
        <v>18.370799999999999</v>
      </c>
      <c r="Q35" s="63"/>
      <c r="R35" s="47">
        <f t="shared" si="3"/>
        <v>16.533719999999999</v>
      </c>
      <c r="S35" s="35"/>
      <c r="T35" s="37">
        <f t="shared" si="4"/>
        <v>14.880348</v>
      </c>
      <c r="U35" s="38"/>
      <c r="V35" s="39">
        <f t="shared" si="5"/>
        <v>13.3923132</v>
      </c>
      <c r="W35" s="3"/>
      <c r="X35" s="3"/>
    </row>
    <row r="36" spans="1:24" ht="35.25">
      <c r="A36" s="40">
        <f t="shared" si="6"/>
        <v>32</v>
      </c>
      <c r="B36" s="301" t="s">
        <v>87</v>
      </c>
      <c r="C36" s="42"/>
      <c r="D36" s="43"/>
      <c r="E36" s="42"/>
      <c r="F36" s="43"/>
      <c r="G36" s="42">
        <v>8</v>
      </c>
      <c r="H36" s="43">
        <f>IF(G36&gt;0,IF(F36&gt;0,(F36*E$3+G36*10/3)/G$3,G36*10/3*(1-0.1*E$3)),IF(F36&gt;10,F36*0.9,F36))</f>
        <v>21.333333333333336</v>
      </c>
      <c r="I36" s="42"/>
      <c r="J36" s="43">
        <f>IF(I36&gt;0,IF(H36&gt;0,(H36*G$3+I36*10/3)/I$3,I36*10/3*(1-0.1*G$3)),IF(H36&gt;10,H36*0.9,H36))</f>
        <v>19.200000000000003</v>
      </c>
      <c r="K36" s="45"/>
      <c r="L36" s="43"/>
      <c r="M36" s="45"/>
      <c r="N36" s="43">
        <f t="shared" si="1"/>
        <v>0</v>
      </c>
      <c r="O36" s="46"/>
      <c r="P36" s="47">
        <f t="shared" si="2"/>
        <v>0</v>
      </c>
      <c r="Q36" s="45"/>
      <c r="R36" s="47">
        <f t="shared" si="3"/>
        <v>0</v>
      </c>
      <c r="S36" s="45"/>
      <c r="T36" s="43">
        <f t="shared" si="4"/>
        <v>0</v>
      </c>
      <c r="U36" s="48"/>
      <c r="V36" s="49">
        <f t="shared" si="5"/>
        <v>0</v>
      </c>
      <c r="W36" s="3"/>
      <c r="X36" s="3"/>
    </row>
    <row r="37" spans="1:24" ht="35.25">
      <c r="A37" s="40">
        <f t="shared" si="6"/>
        <v>33</v>
      </c>
      <c r="B37" s="172" t="s">
        <v>75</v>
      </c>
      <c r="C37" s="42"/>
      <c r="D37" s="43">
        <f>C37/3*10</f>
        <v>0</v>
      </c>
      <c r="E37" s="42">
        <v>7</v>
      </c>
      <c r="F37" s="43">
        <f>IF(E37&gt;0,IF(D37&gt;0,(D37*C$3+E37*10/3)/E$3,E37*10/3*(1-0.1*C$3)),IF(D37&gt;10,D37*0.9,D37))</f>
        <v>21</v>
      </c>
      <c r="G37" s="45"/>
      <c r="H37" s="43">
        <f>IF(G37&gt;0,IF(F37&gt;0,(F37*E$3+G37*10/3)/G$3,G37*10/3*(1-0.1*E$3)),IF(F37&gt;10,F37*0.9,F37))</f>
        <v>18.900000000000002</v>
      </c>
      <c r="I37" s="42"/>
      <c r="J37" s="43">
        <f>IF(I37&gt;0,IF(H37&gt;0,(H37*G$3+I37*10/3)/I$3,I37*10/3*(1-0.1*G$3)),IF(H37&gt;10,H37*0.9,H37))</f>
        <v>17.010000000000002</v>
      </c>
      <c r="K37" s="42"/>
      <c r="L37" s="43">
        <f>IF(K37&gt;0,IF(J37&gt;0,(J37*I$3+K37*10/3)/K$3,K37*10/3*(1-0.1*I$3)),IF(J37&gt;10,J37*0.9,J37))</f>
        <v>15.309000000000001</v>
      </c>
      <c r="M37" s="71"/>
      <c r="N37" s="43">
        <f t="shared" si="1"/>
        <v>13.778100000000002</v>
      </c>
      <c r="O37" s="46"/>
      <c r="P37" s="47">
        <f t="shared" si="2"/>
        <v>12.400290000000002</v>
      </c>
      <c r="Q37" s="45"/>
      <c r="R37" s="47">
        <f t="shared" si="3"/>
        <v>11.160261000000002</v>
      </c>
      <c r="S37" s="45"/>
      <c r="T37" s="50">
        <f t="shared" si="4"/>
        <v>10.044234900000003</v>
      </c>
      <c r="U37" s="48"/>
      <c r="V37" s="49">
        <f t="shared" si="5"/>
        <v>9.0398114100000022</v>
      </c>
      <c r="W37" s="3"/>
      <c r="X37" s="3"/>
    </row>
    <row r="38" spans="1:24" ht="35.25">
      <c r="A38" s="40">
        <f t="shared" si="6"/>
        <v>34</v>
      </c>
      <c r="B38" s="172" t="s">
        <v>97</v>
      </c>
      <c r="C38" s="42"/>
      <c r="D38" s="43"/>
      <c r="E38" s="42"/>
      <c r="F38" s="43"/>
      <c r="G38" s="42">
        <v>0</v>
      </c>
      <c r="H38" s="43">
        <f>IF(G38&gt;0,IF(F38&gt;0,(F38*E$3+G38*10/3)/G$3,G38*10/3*(1-0.1*E$3)),IF(F38&gt;10,F38*0.9,F38))</f>
        <v>0</v>
      </c>
      <c r="I38" s="42"/>
      <c r="J38" s="43">
        <f>IF(I38&gt;0,IF(H38&gt;0,(H38*G$3+I38*10/3)/I$3,I38*10/3*(1-0.1*G$3)),IF(H38&gt;10,H38*0.9,H38))</f>
        <v>0</v>
      </c>
      <c r="K38" s="42"/>
      <c r="L38" s="43">
        <f>IF(K38&gt;0,IF(J38&gt;0,(J38*I$3+K38*10/3)/K$3,K38*10/3*(1-0.1*I$3)),IF(J38&gt;10,J38*0.9,J38))</f>
        <v>0</v>
      </c>
      <c r="M38" s="45"/>
      <c r="N38" s="43">
        <f t="shared" si="1"/>
        <v>0</v>
      </c>
      <c r="O38" s="46"/>
      <c r="P38" s="47">
        <f t="shared" si="2"/>
        <v>0</v>
      </c>
      <c r="Q38" s="45"/>
      <c r="R38" s="47">
        <f t="shared" si="3"/>
        <v>0</v>
      </c>
      <c r="S38" s="45"/>
      <c r="T38" s="43">
        <f t="shared" si="4"/>
        <v>0</v>
      </c>
      <c r="U38" s="48"/>
      <c r="V38" s="49">
        <f t="shared" si="5"/>
        <v>0</v>
      </c>
      <c r="W38" s="3"/>
      <c r="X38" s="3"/>
    </row>
    <row r="39" spans="1:24" ht="36" thickBot="1">
      <c r="A39" s="74">
        <f t="shared" si="6"/>
        <v>35</v>
      </c>
      <c r="B39" s="303"/>
      <c r="C39" s="125"/>
      <c r="D39" s="53"/>
      <c r="E39" s="310"/>
      <c r="F39" s="53"/>
      <c r="G39" s="311"/>
      <c r="H39" s="53"/>
      <c r="I39" s="52"/>
      <c r="J39" s="55"/>
      <c r="K39" s="52"/>
      <c r="L39" s="55"/>
      <c r="M39" s="59"/>
      <c r="N39" s="55">
        <f t="shared" si="1"/>
        <v>0</v>
      </c>
      <c r="O39" s="58"/>
      <c r="P39" s="47">
        <f t="shared" si="2"/>
        <v>0</v>
      </c>
      <c r="Q39" s="59"/>
      <c r="R39" s="50">
        <f t="shared" si="3"/>
        <v>0</v>
      </c>
      <c r="S39" s="57"/>
      <c r="T39" s="47">
        <f t="shared" si="4"/>
        <v>0</v>
      </c>
      <c r="U39" s="60"/>
      <c r="V39" s="61">
        <f t="shared" si="5"/>
        <v>0</v>
      </c>
      <c r="W39" s="3"/>
      <c r="X39" s="3"/>
    </row>
    <row r="40" spans="1:24" ht="35.25" hidden="1">
      <c r="A40" s="77">
        <f t="shared" si="6"/>
        <v>36</v>
      </c>
      <c r="B40" s="309"/>
      <c r="C40" s="32"/>
      <c r="D40" s="33"/>
      <c r="E40" s="32"/>
      <c r="F40" s="33"/>
      <c r="G40" s="32"/>
      <c r="H40" s="33"/>
      <c r="I40" s="32"/>
      <c r="J40" s="33">
        <f>IF(I40&gt;0,IF(H40&gt;0,(H40*G$3+I40*10/3)/I$3,I40*10/3*(1-0.1*G$3)),IF(H40&gt;10,H40*0.9,H40))</f>
        <v>0</v>
      </c>
      <c r="K40" s="35"/>
      <c r="L40" s="33">
        <f>IF(K40&gt;0,IF(J40&gt;0,(J40*I$3+K40*10/3)/K$3,K40*10/3*(1-0.1*I$3)),IF(J40&gt;10,J40*0.9,J40))</f>
        <v>0</v>
      </c>
      <c r="M40" s="35"/>
      <c r="N40" s="33">
        <f t="shared" si="1"/>
        <v>0</v>
      </c>
      <c r="O40" s="35"/>
      <c r="P40" s="33">
        <f t="shared" si="2"/>
        <v>0</v>
      </c>
      <c r="Q40" s="35"/>
      <c r="R40" s="33">
        <f t="shared" si="3"/>
        <v>0</v>
      </c>
      <c r="S40" s="35"/>
      <c r="T40" s="37">
        <f t="shared" si="4"/>
        <v>0</v>
      </c>
      <c r="U40" s="38"/>
      <c r="V40" s="39">
        <f t="shared" si="5"/>
        <v>0</v>
      </c>
      <c r="W40" s="3"/>
      <c r="X40" s="3"/>
    </row>
    <row r="41" spans="1:24" ht="35.25" hidden="1">
      <c r="A41" s="40">
        <f t="shared" si="6"/>
        <v>37</v>
      </c>
      <c r="B41" s="305"/>
      <c r="C41" s="42"/>
      <c r="D41" s="43"/>
      <c r="E41" s="42"/>
      <c r="F41" s="43"/>
      <c r="G41" s="42"/>
      <c r="H41" s="43"/>
      <c r="I41" s="42"/>
      <c r="J41" s="43">
        <f>IF(I41&gt;0,IF(H41&gt;0,(H41*G$3+I41*10/3)/I$3,I41*10/3*(1-0.1*G$3)),IF(H41&gt;10,H41*0.9,H41))</f>
        <v>0</v>
      </c>
      <c r="K41" s="42"/>
      <c r="L41" s="43">
        <f>IF(K41&gt;0,IF(J41&gt;0,(J41*I$3+K41*10/3)/K$3,K41*10/3*(1-0.1*I$3)),IF(J41&gt;10,J41*0.9,J41))</f>
        <v>0</v>
      </c>
      <c r="M41" s="45"/>
      <c r="N41" s="43">
        <f t="shared" si="1"/>
        <v>0</v>
      </c>
      <c r="O41" s="45"/>
      <c r="P41" s="47">
        <f t="shared" si="2"/>
        <v>0</v>
      </c>
      <c r="Q41" s="45"/>
      <c r="R41" s="47">
        <f t="shared" si="3"/>
        <v>0</v>
      </c>
      <c r="S41" s="45"/>
      <c r="T41" s="43">
        <f t="shared" si="4"/>
        <v>0</v>
      </c>
      <c r="U41" s="48"/>
      <c r="V41" s="49">
        <f t="shared" si="5"/>
        <v>0</v>
      </c>
      <c r="W41" s="3"/>
      <c r="X41" s="3"/>
    </row>
    <row r="42" spans="1:24" ht="35.25" hidden="1">
      <c r="A42" s="40">
        <f t="shared" si="6"/>
        <v>38</v>
      </c>
      <c r="B42" s="170"/>
      <c r="C42" s="42"/>
      <c r="D42" s="43"/>
      <c r="E42" s="42"/>
      <c r="F42" s="43"/>
      <c r="G42" s="42"/>
      <c r="H42" s="43"/>
      <c r="I42" s="42"/>
      <c r="J42" s="43">
        <f>IF(I42&gt;0,IF(H42&gt;0,(H42*G$3+I42*10/3)/I$3,I42*10/3*(1-0.1*G$3)),IF(H42&gt;10,H42*0.9,H42))</f>
        <v>0</v>
      </c>
      <c r="K42" s="42"/>
      <c r="L42" s="43">
        <f>IF(K42&gt;0,IF(J42&gt;0,(J42*I$3+K42*10/3)/K$3,K42*10/3*(1-0.1*I$3)),IF(J42&gt;10,J42*0.9,J42))</f>
        <v>0</v>
      </c>
      <c r="M42" s="45"/>
      <c r="N42" s="43">
        <f t="shared" si="1"/>
        <v>0</v>
      </c>
      <c r="O42" s="71"/>
      <c r="P42" s="47">
        <f t="shared" si="2"/>
        <v>0</v>
      </c>
      <c r="Q42" s="45"/>
      <c r="R42" s="47">
        <f t="shared" si="3"/>
        <v>0</v>
      </c>
      <c r="S42" s="42"/>
      <c r="T42" s="50">
        <f t="shared" si="4"/>
        <v>0</v>
      </c>
      <c r="U42" s="48"/>
      <c r="V42" s="49">
        <f t="shared" si="5"/>
        <v>0</v>
      </c>
      <c r="W42" s="3"/>
      <c r="X42" s="3"/>
    </row>
    <row r="43" spans="1:24" ht="35.25" hidden="1">
      <c r="A43" s="40">
        <f t="shared" si="6"/>
        <v>39</v>
      </c>
      <c r="B43" s="301"/>
      <c r="C43" s="42"/>
      <c r="D43" s="43"/>
      <c r="E43" s="42"/>
      <c r="F43" s="43"/>
      <c r="G43" s="42"/>
      <c r="H43" s="43"/>
      <c r="I43" s="45"/>
      <c r="J43" s="43">
        <f>IF(I43&gt;0,IF(H43&gt;0,(H43*G$3+I43*10/3)/I$3,I43*10/3*(1-0.1*G$3)),IF(H43&gt;10,H43*0.9,H43))</f>
        <v>0</v>
      </c>
      <c r="K43" s="42"/>
      <c r="L43" s="43">
        <f>IF(K43&gt;0,IF(J43&gt;0,(J43*I$3+K43*10/3)/K$3,K43*10/3*(1-0.1*I$3)),IF(J43&gt;10,J43*0.9,J43))</f>
        <v>0</v>
      </c>
      <c r="M43" s="45"/>
      <c r="N43" s="43">
        <f t="shared" si="1"/>
        <v>0</v>
      </c>
      <c r="O43" s="45"/>
      <c r="P43" s="47">
        <f t="shared" si="2"/>
        <v>0</v>
      </c>
      <c r="Q43" s="45"/>
      <c r="R43" s="47">
        <f t="shared" si="3"/>
        <v>0</v>
      </c>
      <c r="S43" s="45"/>
      <c r="T43" s="43">
        <f t="shared" si="4"/>
        <v>0</v>
      </c>
      <c r="U43" s="48"/>
      <c r="V43" s="49">
        <f t="shared" si="5"/>
        <v>0</v>
      </c>
      <c r="W43" s="3"/>
      <c r="X43" s="3"/>
    </row>
    <row r="44" spans="1:24" ht="36" hidden="1" thickBot="1">
      <c r="A44" s="74">
        <f t="shared" si="6"/>
        <v>40</v>
      </c>
      <c r="B44" s="304"/>
      <c r="C44" s="56"/>
      <c r="D44" s="53"/>
      <c r="E44" s="56"/>
      <c r="F44" s="53"/>
      <c r="G44" s="56"/>
      <c r="H44" s="53"/>
      <c r="I44" s="57"/>
      <c r="J44" s="53">
        <f>IF(I44&gt;0,IF(H44&gt;0,(H44*G$3+I44*10/3)/I$3,I44*10/3*(1-0.1*G$3)),IF(H44&gt;10,H44*0.9,H44))</f>
        <v>0</v>
      </c>
      <c r="K44" s="56"/>
      <c r="L44" s="53">
        <f>IF(K44&gt;0,IF(J44&gt;0,(J44*I$3+K44*10/3)/K$3,K44*10/3*(1-0.1*I$3)),IF(J44&gt;10,J44*0.9,J44))</f>
        <v>0</v>
      </c>
      <c r="M44" s="57"/>
      <c r="N44" s="53">
        <f t="shared" si="1"/>
        <v>0</v>
      </c>
      <c r="O44" s="57"/>
      <c r="P44" s="67">
        <f t="shared" si="2"/>
        <v>0</v>
      </c>
      <c r="Q44" s="57"/>
      <c r="R44" s="67">
        <f t="shared" si="3"/>
        <v>0</v>
      </c>
      <c r="S44" s="57"/>
      <c r="T44" s="67">
        <f t="shared" si="4"/>
        <v>0</v>
      </c>
      <c r="U44" s="60"/>
      <c r="V44" s="61">
        <f t="shared" si="5"/>
        <v>0</v>
      </c>
      <c r="W44" s="3"/>
      <c r="X44" s="3"/>
    </row>
    <row r="45" spans="1:24" s="89" customFormat="1" ht="35.25" hidden="1">
      <c r="A45" s="87">
        <f t="shared" si="6"/>
        <v>41</v>
      </c>
      <c r="B45" s="62"/>
      <c r="C45" s="32"/>
      <c r="D45" s="33"/>
      <c r="E45" s="32"/>
      <c r="F45" s="33"/>
      <c r="G45" s="32"/>
      <c r="H45" s="33"/>
      <c r="I45" s="32"/>
      <c r="J45" s="33"/>
      <c r="K45" s="88"/>
      <c r="L45" s="33"/>
      <c r="M45" s="63"/>
      <c r="N45" s="47"/>
      <c r="O45" s="70"/>
      <c r="P45" s="33"/>
      <c r="Q45" s="63"/>
      <c r="R45" s="47"/>
      <c r="S45" s="35"/>
      <c r="T45" s="37"/>
      <c r="U45" s="38"/>
      <c r="V45" s="39">
        <f t="shared" si="5"/>
        <v>0</v>
      </c>
    </row>
    <row r="46" spans="1:24" s="89" customFormat="1" ht="35.25" hidden="1">
      <c r="A46" s="90">
        <f t="shared" si="6"/>
        <v>42</v>
      </c>
      <c r="B46" s="73"/>
      <c r="C46" s="42"/>
      <c r="D46" s="43"/>
      <c r="E46" s="42"/>
      <c r="F46" s="43"/>
      <c r="G46" s="45"/>
      <c r="H46" s="43"/>
      <c r="I46" s="45"/>
      <c r="J46" s="43">
        <f>IF(I46&gt;0,IF(H46&gt;0,(H46*G$3+I46*10/3)/I$3,I46*10/3*(1-0.1*G$3)),IF(H46&gt;10,H46*0.9,H46))</f>
        <v>0</v>
      </c>
      <c r="K46" s="42"/>
      <c r="L46" s="43">
        <f t="shared" ref="L46:L47" si="7">IF(K46&gt;0,IF(J46&gt;0,(J46*I$3+K46*10/3)/K$3,K46*10/3*(1-0.1*I$3)),IF(J46&gt;10,J46*0.9,J46))</f>
        <v>0</v>
      </c>
      <c r="M46" s="45"/>
      <c r="N46" s="43">
        <f t="shared" ref="N46:N48" si="8">IF(M46&gt;0,IF(L46&gt;0,(L46*K$3+M46*10/3)/M$3,M46*10/3*(1-0.1*K$3)),IF(L46&gt;10,L46*0.9,L46))</f>
        <v>0</v>
      </c>
      <c r="O46" s="46"/>
      <c r="P46" s="47">
        <f t="shared" ref="P46:P53" si="9">IF(O46&gt;0,IF(N46&gt;0,(N46*M$3+O46*10/3)/O$3,O46*10/3*(1-0.1*M$3)),IF(N46&gt;10,N46*0.9,N46))</f>
        <v>0</v>
      </c>
      <c r="Q46" s="45"/>
      <c r="R46" s="47">
        <f t="shared" ref="R46:R59" si="10">IF(Q46&gt;0,IF(P46&gt;0,(P46*O$3+Q46*10/3)/Q$3,Q46*10/3*(1-0.1*O$3)),IF(P46&gt;10,P46*0.9,P46))</f>
        <v>0</v>
      </c>
      <c r="S46" s="45"/>
      <c r="T46" s="43">
        <f t="shared" ref="T46:T64" si="11">IF(S46&gt;0,IF(R46&gt;0,(R46*Q$3+S46*10/3)/S$3,S46*10/3*(1-0.1*Q$3)),IF(R46&gt;10,R46*0.9,R46))</f>
        <v>0</v>
      </c>
      <c r="U46" s="48"/>
      <c r="V46" s="49">
        <f t="shared" ref="V46:V68" si="12">IF(U46&gt;0,IF(T46&gt;0,(T46*S$3+U46*10/3)/U$3,U46*10/3*(1-0.1*S$3)),IF(T46&gt;10,T46*0.9,T46))</f>
        <v>0</v>
      </c>
    </row>
    <row r="47" spans="1:24" s="89" customFormat="1" ht="35.25" hidden="1">
      <c r="A47" s="90">
        <f t="shared" si="6"/>
        <v>43</v>
      </c>
      <c r="B47" s="41"/>
      <c r="C47" s="42"/>
      <c r="D47" s="43"/>
      <c r="E47" s="42"/>
      <c r="F47" s="43"/>
      <c r="G47" s="42"/>
      <c r="H47" s="43">
        <f>IF(G47&gt;0,IF(F47&gt;0,(F47*E$3+G47*10/3)/G$3,G47*10/3*(1-0.1*E$3)),IF(F47&gt;10,F47*0.9,F47))</f>
        <v>0</v>
      </c>
      <c r="I47" s="42"/>
      <c r="J47" s="43">
        <f>IF(I47&gt;0,IF(H47&gt;0,(H47*G$3+I47*10/3)/I$3,I47*10/3*(1-0.1*G$3)),IF(H47&gt;10,H47*0.9,H47))</f>
        <v>0</v>
      </c>
      <c r="K47" s="42"/>
      <c r="L47" s="43">
        <f t="shared" si="7"/>
        <v>0</v>
      </c>
      <c r="M47" s="45"/>
      <c r="N47" s="43">
        <f t="shared" si="8"/>
        <v>0</v>
      </c>
      <c r="O47" s="46"/>
      <c r="P47" s="47">
        <f t="shared" si="9"/>
        <v>0</v>
      </c>
      <c r="Q47" s="45"/>
      <c r="R47" s="47">
        <f t="shared" si="10"/>
        <v>0</v>
      </c>
      <c r="S47" s="45"/>
      <c r="T47" s="50">
        <f t="shared" si="11"/>
        <v>0</v>
      </c>
      <c r="U47" s="48"/>
      <c r="V47" s="49">
        <f t="shared" si="12"/>
        <v>0</v>
      </c>
    </row>
    <row r="48" spans="1:24" s="89" customFormat="1" ht="35.25" hidden="1">
      <c r="A48" s="90">
        <f t="shared" si="6"/>
        <v>44</v>
      </c>
      <c r="B48" s="73"/>
      <c r="C48" s="42"/>
      <c r="D48" s="43"/>
      <c r="E48" s="42"/>
      <c r="F48" s="43"/>
      <c r="G48" s="42"/>
      <c r="H48" s="43"/>
      <c r="I48" s="42"/>
      <c r="J48" s="43"/>
      <c r="K48" s="42"/>
      <c r="L48" s="43"/>
      <c r="M48" s="71"/>
      <c r="N48" s="43">
        <f t="shared" si="8"/>
        <v>0</v>
      </c>
      <c r="O48" s="46"/>
      <c r="P48" s="47">
        <f t="shared" si="9"/>
        <v>0</v>
      </c>
      <c r="Q48" s="42"/>
      <c r="R48" s="47">
        <f t="shared" si="10"/>
        <v>0</v>
      </c>
      <c r="S48" s="45"/>
      <c r="T48" s="43">
        <f t="shared" si="11"/>
        <v>0</v>
      </c>
      <c r="U48" s="48"/>
      <c r="V48" s="49">
        <f t="shared" si="12"/>
        <v>0</v>
      </c>
    </row>
    <row r="49" spans="1:24" s="89" customFormat="1" ht="36" hidden="1" thickBot="1">
      <c r="A49" s="91">
        <v>45</v>
      </c>
      <c r="B49" s="65"/>
      <c r="C49" s="56"/>
      <c r="D49" s="53"/>
      <c r="E49" s="56"/>
      <c r="F49" s="53"/>
      <c r="G49" s="56"/>
      <c r="H49" s="53"/>
      <c r="I49" s="56"/>
      <c r="J49" s="53"/>
      <c r="K49" s="56"/>
      <c r="L49" s="53"/>
      <c r="M49" s="57"/>
      <c r="N49" s="53"/>
      <c r="O49" s="58"/>
      <c r="P49" s="47">
        <f t="shared" si="9"/>
        <v>0</v>
      </c>
      <c r="Q49" s="59"/>
      <c r="R49" s="50">
        <f t="shared" si="10"/>
        <v>0</v>
      </c>
      <c r="S49" s="57"/>
      <c r="T49" s="47">
        <f t="shared" si="11"/>
        <v>0</v>
      </c>
      <c r="U49" s="60"/>
      <c r="V49" s="61">
        <f t="shared" si="12"/>
        <v>0</v>
      </c>
    </row>
    <row r="50" spans="1:24" s="94" customFormat="1" ht="35.25" hidden="1">
      <c r="A50" s="30">
        <f t="shared" si="6"/>
        <v>46</v>
      </c>
      <c r="B50" s="31"/>
      <c r="C50" s="34"/>
      <c r="D50" s="33"/>
      <c r="E50" s="32"/>
      <c r="F50" s="33"/>
      <c r="G50" s="35"/>
      <c r="H50" s="33">
        <f>IF(G50&gt;0,IF(F50&gt;0,(F50*E$3+G50*10/3)/G$3,G50*10/3*(1-0.1*E$3)),IF(F50&gt;10,F50*0.9,F50))</f>
        <v>0</v>
      </c>
      <c r="I50" s="34"/>
      <c r="J50" s="33">
        <f>IF(I50&gt;0,IF(H50&gt;0,(H50*G$3+I50*10/3)/I$3,I50*10/3*(1-0.1*G$3)),IF(H50&gt;10,H50*0.9,H50))</f>
        <v>0</v>
      </c>
      <c r="K50" s="32"/>
      <c r="L50" s="33">
        <f>IF(K50&gt;0,IF(J50&gt;0,(J50*I$3+K50*10/3)/K$3,K50*10/3*(1-0.1*I$3)),IF(J50&gt;10,J50*0.9,J50))</f>
        <v>0</v>
      </c>
      <c r="M50" s="35"/>
      <c r="N50" s="33">
        <f>IF(M50&gt;0,IF(L50&gt;0,(L50*K$3+M50*10/3)/M$3,M50*10/3*(1-0.1*K$3)),IF(L50&gt;10,L50*0.9,L50))</f>
        <v>0</v>
      </c>
      <c r="O50" s="93"/>
      <c r="P50" s="33">
        <f t="shared" si="9"/>
        <v>0</v>
      </c>
      <c r="Q50" s="35"/>
      <c r="R50" s="33">
        <f t="shared" si="10"/>
        <v>0</v>
      </c>
      <c r="S50" s="63"/>
      <c r="T50" s="37">
        <f t="shared" si="11"/>
        <v>0</v>
      </c>
      <c r="U50" s="64"/>
      <c r="V50" s="39">
        <f t="shared" si="12"/>
        <v>0</v>
      </c>
    </row>
    <row r="51" spans="1:24" s="94" customFormat="1" ht="35.25" hidden="1">
      <c r="A51" s="40">
        <f t="shared" si="6"/>
        <v>47</v>
      </c>
      <c r="B51" s="41"/>
      <c r="C51" s="44"/>
      <c r="D51" s="43"/>
      <c r="E51" s="42"/>
      <c r="F51" s="43"/>
      <c r="G51" s="42">
        <v>5</v>
      </c>
      <c r="H51" s="43">
        <f>IF(G51&gt;0,IF(F51&gt;0,(F51*E$3+G51*10/3)/G$3,G51*10/3*(1-0.1*E$3)),IF(F51&gt;10,F51*0.9,F51))</f>
        <v>13.333333333333336</v>
      </c>
      <c r="I51" s="44"/>
      <c r="J51" s="43">
        <f>IF(I51&gt;0,IF(H51&gt;0,(H51*G$3+I51*10/3)/I$3,I51*10/3*(1-0.1*G$3)),IF(H51&gt;10,H51*0.9,H51))</f>
        <v>12.000000000000002</v>
      </c>
      <c r="K51" s="42"/>
      <c r="L51" s="43">
        <f>IF(K51&gt;0,IF(J51&gt;0,(J51*I$3+K51*10/3)/K$3,K51*10/3*(1-0.1*I$3)),IF(J51&gt;10,J51*0.9,J51))</f>
        <v>10.800000000000002</v>
      </c>
      <c r="M51" s="45"/>
      <c r="N51" s="43">
        <f>IF(M51&gt;0,IF(L51&gt;0,(L51*K$3+M51*10/3)/M$3,M51*10/3*(1-0.1*K$3)),IF(L51&gt;10,L51*0.9,L51))</f>
        <v>9.7200000000000024</v>
      </c>
      <c r="O51" s="71"/>
      <c r="P51" s="47">
        <f t="shared" si="9"/>
        <v>9.7200000000000024</v>
      </c>
      <c r="Q51" s="42"/>
      <c r="R51" s="47">
        <f t="shared" si="10"/>
        <v>9.7200000000000024</v>
      </c>
      <c r="S51" s="45"/>
      <c r="T51" s="43">
        <f t="shared" si="11"/>
        <v>9.7200000000000024</v>
      </c>
      <c r="U51" s="48"/>
      <c r="V51" s="49">
        <f t="shared" si="12"/>
        <v>9.7200000000000024</v>
      </c>
    </row>
    <row r="52" spans="1:24" s="94" customFormat="1" ht="35.25" hidden="1">
      <c r="A52" s="40">
        <f t="shared" si="6"/>
        <v>48</v>
      </c>
      <c r="B52" s="95"/>
      <c r="C52" s="44"/>
      <c r="D52" s="43"/>
      <c r="E52" s="42"/>
      <c r="F52" s="43"/>
      <c r="G52" s="45">
        <v>4</v>
      </c>
      <c r="H52" s="43">
        <f>IF(G52&gt;0,IF(F52&gt;0,(F52*E$3+G52*10/3)/G$3,G52*10/3*(1-0.1*E$3)),IF(F52&gt;10,F52*0.9,F52))</f>
        <v>10.666666666666668</v>
      </c>
      <c r="I52" s="44"/>
      <c r="J52" s="43">
        <f>IF(I52&gt;0,IF(H52&gt;0,(H52*G$3+I52*10/3)/I$3,I52*10/3*(1-0.1*G$3)),IF(H52&gt;10,H52*0.9,H52))</f>
        <v>9.6000000000000014</v>
      </c>
      <c r="K52" s="42"/>
      <c r="L52" s="43">
        <f>IF(K52&gt;0,IF(J52&gt;0,(J52*I$3+K52*10/3)/K$3,K52*10/3*(1-0.1*I$3)),IF(J52&gt;10,J52*0.9,J52))</f>
        <v>9.6000000000000014</v>
      </c>
      <c r="M52" s="45"/>
      <c r="N52" s="43">
        <f>IF(M52&gt;0,IF(L52&gt;0,(L52*K$3+M52*10/3)/M$3,M52*10/3*(1-0.1*K$3)),IF(L52&gt;10,L52*0.9,L52))</f>
        <v>9.6000000000000014</v>
      </c>
      <c r="O52" s="45"/>
      <c r="P52" s="47">
        <f t="shared" si="9"/>
        <v>9.6000000000000014</v>
      </c>
      <c r="Q52" s="45"/>
      <c r="R52" s="47">
        <f t="shared" si="10"/>
        <v>9.6000000000000014</v>
      </c>
      <c r="S52" s="42"/>
      <c r="T52" s="50">
        <f t="shared" si="11"/>
        <v>9.6000000000000014</v>
      </c>
      <c r="U52" s="48"/>
      <c r="V52" s="49">
        <f t="shared" si="12"/>
        <v>9.6000000000000014</v>
      </c>
    </row>
    <row r="53" spans="1:24" s="94" customFormat="1" ht="35.25" hidden="1">
      <c r="A53" s="40">
        <f t="shared" si="6"/>
        <v>49</v>
      </c>
      <c r="B53" s="41"/>
      <c r="C53" s="44"/>
      <c r="D53" s="43"/>
      <c r="E53" s="42"/>
      <c r="F53" s="43"/>
      <c r="G53" s="42"/>
      <c r="H53" s="43"/>
      <c r="I53" s="44"/>
      <c r="J53" s="43"/>
      <c r="K53" s="42"/>
      <c r="L53" s="43"/>
      <c r="M53" s="45"/>
      <c r="N53" s="43">
        <f>IF(M53&gt;0,IF(L53&gt;0,(L53*K$3+M53*10/3)/M$3,M53*10/3*(1-0.1*K$3)),IF(L53&gt;10,L53*0.9,L53))</f>
        <v>0</v>
      </c>
      <c r="O53" s="45"/>
      <c r="P53" s="47">
        <f t="shared" si="9"/>
        <v>0</v>
      </c>
      <c r="Q53" s="45"/>
      <c r="R53" s="47">
        <f t="shared" si="10"/>
        <v>0</v>
      </c>
      <c r="S53" s="45"/>
      <c r="T53" s="43">
        <f t="shared" si="11"/>
        <v>0</v>
      </c>
      <c r="U53" s="48"/>
      <c r="V53" s="49">
        <f t="shared" si="12"/>
        <v>0</v>
      </c>
    </row>
    <row r="54" spans="1:24" s="94" customFormat="1" ht="36" hidden="1" thickBot="1">
      <c r="A54" s="74">
        <f t="shared" si="6"/>
        <v>50</v>
      </c>
      <c r="B54" s="96"/>
      <c r="C54" s="75"/>
      <c r="D54" s="53"/>
      <c r="E54" s="56"/>
      <c r="F54" s="53"/>
      <c r="G54" s="56"/>
      <c r="H54" s="53"/>
      <c r="I54" s="75"/>
      <c r="J54" s="53"/>
      <c r="K54" s="56"/>
      <c r="L54" s="53"/>
      <c r="M54" s="57"/>
      <c r="N54" s="53"/>
      <c r="O54" s="83"/>
      <c r="P54" s="50"/>
      <c r="Q54" s="57"/>
      <c r="R54" s="67">
        <f t="shared" si="10"/>
        <v>0</v>
      </c>
      <c r="S54" s="59"/>
      <c r="T54" s="47">
        <f t="shared" si="11"/>
        <v>0</v>
      </c>
      <c r="U54" s="68"/>
      <c r="V54" s="61">
        <f t="shared" si="12"/>
        <v>0</v>
      </c>
    </row>
    <row r="55" spans="1:24" ht="35.25" hidden="1">
      <c r="A55" s="30">
        <f t="shared" si="6"/>
        <v>51</v>
      </c>
      <c r="B55" s="97"/>
      <c r="C55" s="34"/>
      <c r="D55" s="33"/>
      <c r="E55" s="32"/>
      <c r="F55" s="33"/>
      <c r="G55" s="70"/>
      <c r="H55" s="98"/>
      <c r="I55" s="32"/>
      <c r="J55" s="84"/>
      <c r="K55" s="32"/>
      <c r="L55" s="33"/>
      <c r="M55" s="99"/>
      <c r="N55" s="43">
        <f>IF(M55&gt;0,IF(L55&gt;0,(L55*K$3+M55*10/3)/M$3,M55*10/3*(1-0.1*K$3)),IF(L55&gt;10,L55*0.9,L55))</f>
        <v>0</v>
      </c>
      <c r="O55" s="35"/>
      <c r="P55" s="33">
        <f>IF(O55&gt;0,IF(N55&gt;0,(N55*M$3+O55*10/3)/O$3,O55*10/3*(1-0.1*M$3)),IF(N55&gt;10,N55*0.9,N55))</f>
        <v>0</v>
      </c>
      <c r="Q55" s="63"/>
      <c r="R55" s="47">
        <f t="shared" si="10"/>
        <v>0</v>
      </c>
      <c r="S55" s="35"/>
      <c r="T55" s="37">
        <f t="shared" si="11"/>
        <v>0</v>
      </c>
      <c r="U55" s="38"/>
      <c r="V55" s="39">
        <f t="shared" si="12"/>
        <v>0</v>
      </c>
      <c r="W55" s="3"/>
      <c r="X55" s="3"/>
    </row>
    <row r="56" spans="1:24" ht="35.25" hidden="1">
      <c r="A56" s="40">
        <f t="shared" si="6"/>
        <v>52</v>
      </c>
      <c r="B56" s="81"/>
      <c r="C56" s="44"/>
      <c r="D56" s="43"/>
      <c r="E56" s="42"/>
      <c r="F56" s="43"/>
      <c r="G56" s="46">
        <v>3</v>
      </c>
      <c r="H56" s="85">
        <f>IF(G56&gt;0,IF(F56&gt;0,(F56*E$3+G56*10/3)/G$3,G56*10/3*(1-0.1*E$3)),IF(F56&gt;10,F56*0.9,F56))</f>
        <v>8</v>
      </c>
      <c r="I56" s="42"/>
      <c r="J56" s="85">
        <f>IF(I56&gt;0,IF(H56&gt;0,(H56*G$3+I56*10/3)/I$3,I56*10/3*(1-0.1*G$3)),IF(H56&gt;10,H56*0.9,H56))</f>
        <v>8</v>
      </c>
      <c r="K56" s="42"/>
      <c r="L56" s="43">
        <f>IF(K56&gt;0,IF(J56&gt;0,(J56*I$3+K56*10/3)/K$3,K56*10/3*(1-0.1*I$3)),IF(J56&gt;10,J56*0.9,J56))</f>
        <v>8</v>
      </c>
      <c r="M56" s="45"/>
      <c r="N56" s="43">
        <f>IF(M56&gt;0,IF(L56&gt;0,(L56*K$3+M56*10/3)/M$3,M56*10/3*(1-0.1*K$3)),IF(L56&gt;10,L56*0.9,L56))</f>
        <v>8</v>
      </c>
      <c r="O56" s="45"/>
      <c r="P56" s="43">
        <f>IF(O56&gt;0,IF(N56&gt;0,(N56*M$3+O56*10/3)/O$3,O56*10/3*(1-0.1*M$3)),IF(N56&gt;10,N56*0.9,N56))</f>
        <v>8</v>
      </c>
      <c r="Q56" s="45"/>
      <c r="R56" s="47">
        <f t="shared" si="10"/>
        <v>8</v>
      </c>
      <c r="S56" s="45"/>
      <c r="T56" s="43">
        <f t="shared" si="11"/>
        <v>8</v>
      </c>
      <c r="U56" s="48"/>
      <c r="V56" s="49">
        <f t="shared" si="12"/>
        <v>8</v>
      </c>
      <c r="W56" s="3"/>
      <c r="X56" s="3"/>
    </row>
    <row r="57" spans="1:24" ht="35.25" hidden="1">
      <c r="A57" s="40">
        <f t="shared" si="6"/>
        <v>53</v>
      </c>
      <c r="B57" s="81"/>
      <c r="C57" s="100"/>
      <c r="D57" s="43"/>
      <c r="E57" s="82"/>
      <c r="F57" s="43"/>
      <c r="G57" s="44"/>
      <c r="H57" s="85"/>
      <c r="I57" s="42"/>
      <c r="J57" s="85"/>
      <c r="K57" s="42"/>
      <c r="L57" s="43"/>
      <c r="M57" s="71"/>
      <c r="N57" s="43"/>
      <c r="O57" s="71"/>
      <c r="P57" s="43">
        <f>IF(O57&gt;0,IF(N57&gt;0,(N57*M$3+O57*10/3)/O$3,O57*10/3*(1-0.1*M$3)),IF(N57&gt;10,N57*0.9,N57))</f>
        <v>0</v>
      </c>
      <c r="Q57" s="45"/>
      <c r="R57" s="47">
        <f t="shared" si="10"/>
        <v>0</v>
      </c>
      <c r="S57" s="45"/>
      <c r="T57" s="50">
        <f t="shared" si="11"/>
        <v>0</v>
      </c>
      <c r="U57" s="48"/>
      <c r="V57" s="49">
        <f t="shared" si="12"/>
        <v>0</v>
      </c>
      <c r="W57" s="3"/>
      <c r="X57" s="3"/>
    </row>
    <row r="58" spans="1:24" ht="35.25" hidden="1">
      <c r="A58" s="40">
        <f t="shared" si="6"/>
        <v>54</v>
      </c>
      <c r="B58" s="101"/>
      <c r="C58" s="44"/>
      <c r="D58" s="43"/>
      <c r="E58" s="42"/>
      <c r="F58" s="43"/>
      <c r="G58" s="44"/>
      <c r="H58" s="85">
        <f>IF(G58&gt;0,IF(F58&gt;0,(F58*E$3+G58*10/3)/G$3,G58*10/3*(1-0.1*E$3)),IF(F58&gt;10,F58*0.9,F58))</f>
        <v>0</v>
      </c>
      <c r="I58" s="42"/>
      <c r="J58" s="85">
        <f>IF(I58&gt;0,IF(H58&gt;0,(H58*G$3+I58*10/3)/I$3,I58*10/3*(1-0.1*G$3)),IF(H58&gt;10,H58*0.9,H58))</f>
        <v>0</v>
      </c>
      <c r="K58" s="42"/>
      <c r="L58" s="43">
        <f>IF(K58&gt;0,IF(J58&gt;0,(J58*I$3+K58*10/3)/K$3,K58*10/3*(1-0.1*I$3)),IF(J58&gt;10,J58*0.9,J58))</f>
        <v>0</v>
      </c>
      <c r="M58" s="45"/>
      <c r="N58" s="43">
        <f>IF(M58&gt;0,IF(L58&gt;0,(L58*K$3+M58*10/3)/M$3,M58*10/3*(1-0.1*K$3)),IF(L58&gt;10,L58*0.9,L58))</f>
        <v>0</v>
      </c>
      <c r="O58" s="45"/>
      <c r="P58" s="43">
        <f>IF(O58&gt;0,IF(N58&gt;0,(N58*M$3+O58*10/3)/O$3,O58*10/3*(1-0.1*M$3)),IF(N58&gt;10,N58*0.9,N58))</f>
        <v>0</v>
      </c>
      <c r="Q58" s="45"/>
      <c r="R58" s="47">
        <f t="shared" si="10"/>
        <v>0</v>
      </c>
      <c r="S58" s="45"/>
      <c r="T58" s="43">
        <f t="shared" si="11"/>
        <v>0</v>
      </c>
      <c r="U58" s="48"/>
      <c r="V58" s="49">
        <f t="shared" si="12"/>
        <v>0</v>
      </c>
      <c r="W58" s="3"/>
      <c r="X58" s="3"/>
    </row>
    <row r="59" spans="1:24" ht="36" hidden="1" thickBot="1">
      <c r="A59" s="74">
        <f t="shared" si="6"/>
        <v>55</v>
      </c>
      <c r="B59" s="65"/>
      <c r="C59" s="75"/>
      <c r="D59" s="53"/>
      <c r="E59" s="56"/>
      <c r="F59" s="53"/>
      <c r="G59" s="75"/>
      <c r="H59" s="92"/>
      <c r="I59" s="56"/>
      <c r="J59" s="92"/>
      <c r="K59" s="56"/>
      <c r="L59" s="53"/>
      <c r="M59" s="57"/>
      <c r="N59" s="53"/>
      <c r="O59" s="56"/>
      <c r="P59" s="53"/>
      <c r="Q59" s="57"/>
      <c r="R59" s="67">
        <f t="shared" si="10"/>
        <v>0</v>
      </c>
      <c r="S59" s="57"/>
      <c r="T59" s="67">
        <f t="shared" si="11"/>
        <v>0</v>
      </c>
      <c r="U59" s="68"/>
      <c r="V59" s="102">
        <f t="shared" si="12"/>
        <v>0</v>
      </c>
      <c r="W59" s="3"/>
      <c r="X59" s="3"/>
    </row>
    <row r="60" spans="1:24" s="94" customFormat="1" ht="35.25" hidden="1">
      <c r="A60" s="30">
        <v>56</v>
      </c>
      <c r="B60" s="103"/>
      <c r="C60" s="32"/>
      <c r="D60" s="33"/>
      <c r="E60" s="32"/>
      <c r="F60" s="33"/>
      <c r="G60" s="34"/>
      <c r="H60" s="84"/>
      <c r="I60" s="32"/>
      <c r="J60" s="33">
        <f>IF(I60&gt;0,IF(H60&gt;0,(H60*G$3+I60*10/3)/I$3,I60*10/3*(1-0.1*G$3)),IF(H60&gt;10,H60*0.9,H60))</f>
        <v>0</v>
      </c>
      <c r="K60" s="79"/>
      <c r="L60" s="84">
        <f>IF(K60&gt;0,IF(J60&gt;0,(J60*I$3+K60*10/3)/K$3,K60*10/3*(1-0.1*I$3)),IF(J60&gt;10,J60*0.9,J60))</f>
        <v>0</v>
      </c>
      <c r="M60" s="35"/>
      <c r="N60" s="33">
        <f>IF(M60&gt;0,IF(L60&gt;0,(L60*K$3+M60*10/3)/M$3,M60*10/3*(1-0.1*K$3)),IF(L60&gt;10,L60*0.9,L60))</f>
        <v>0</v>
      </c>
      <c r="O60" s="93"/>
      <c r="P60" s="33">
        <f>IF(O60&gt;0,IF(N60&gt;0,(N60*M$3+O60*10/3)/O$3,O60*10/3*(1-0.1*M$3)),IF(N60&gt;10,N60*0.9,N60))</f>
        <v>0</v>
      </c>
      <c r="Q60" s="35"/>
      <c r="R60" s="33"/>
      <c r="S60" s="35"/>
      <c r="T60" s="33">
        <f t="shared" si="11"/>
        <v>0</v>
      </c>
      <c r="U60" s="93"/>
      <c r="V60" s="39">
        <f t="shared" si="12"/>
        <v>0</v>
      </c>
    </row>
    <row r="61" spans="1:24" s="94" customFormat="1" ht="35.25" hidden="1">
      <c r="A61" s="40">
        <v>57</v>
      </c>
      <c r="B61" s="104"/>
      <c r="C61" s="42"/>
      <c r="D61" s="43"/>
      <c r="E61" s="42"/>
      <c r="F61" s="43"/>
      <c r="G61" s="44"/>
      <c r="H61" s="85"/>
      <c r="I61" s="42"/>
      <c r="J61" s="43"/>
      <c r="K61" s="44"/>
      <c r="L61" s="85"/>
      <c r="M61" s="45"/>
      <c r="N61" s="43"/>
      <c r="O61" s="45"/>
      <c r="P61" s="43"/>
      <c r="Q61" s="45"/>
      <c r="R61" s="43"/>
      <c r="S61" s="45"/>
      <c r="T61" s="43">
        <f t="shared" si="11"/>
        <v>0</v>
      </c>
      <c r="U61" s="71"/>
      <c r="V61" s="49">
        <f t="shared" si="12"/>
        <v>0</v>
      </c>
    </row>
    <row r="62" spans="1:24" s="94" customFormat="1" ht="35.25" hidden="1">
      <c r="A62" s="40">
        <v>58</v>
      </c>
      <c r="B62" s="105"/>
      <c r="C62" s="42"/>
      <c r="D62" s="43"/>
      <c r="E62" s="42"/>
      <c r="F62" s="43"/>
      <c r="G62" s="46"/>
      <c r="H62" s="85"/>
      <c r="I62" s="45"/>
      <c r="J62" s="43"/>
      <c r="K62" s="80"/>
      <c r="L62" s="85"/>
      <c r="M62" s="71"/>
      <c r="N62" s="43"/>
      <c r="O62" s="71"/>
      <c r="P62" s="43"/>
      <c r="Q62" s="45"/>
      <c r="R62" s="43"/>
      <c r="S62" s="45"/>
      <c r="T62" s="43">
        <f t="shared" si="11"/>
        <v>0</v>
      </c>
      <c r="U62" s="71"/>
      <c r="V62" s="49">
        <f t="shared" si="12"/>
        <v>0</v>
      </c>
    </row>
    <row r="63" spans="1:24" s="94" customFormat="1" ht="35.25" hidden="1">
      <c r="A63" s="40">
        <v>59</v>
      </c>
      <c r="B63" s="106"/>
      <c r="C63" s="42"/>
      <c r="D63" s="43"/>
      <c r="E63" s="42"/>
      <c r="F63" s="43"/>
      <c r="G63" s="46"/>
      <c r="H63" s="85"/>
      <c r="I63" s="42"/>
      <c r="J63" s="43"/>
      <c r="K63" s="44"/>
      <c r="L63" s="85"/>
      <c r="M63" s="71"/>
      <c r="N63" s="43"/>
      <c r="O63" s="71"/>
      <c r="P63" s="43"/>
      <c r="Q63" s="45"/>
      <c r="R63" s="43"/>
      <c r="S63" s="45"/>
      <c r="T63" s="43">
        <f t="shared" si="11"/>
        <v>0</v>
      </c>
      <c r="U63" s="71"/>
      <c r="V63" s="49">
        <f t="shared" si="12"/>
        <v>0</v>
      </c>
    </row>
    <row r="64" spans="1:24" s="94" customFormat="1" ht="36" hidden="1" thickBot="1">
      <c r="A64" s="74">
        <v>60</v>
      </c>
      <c r="B64" s="107"/>
      <c r="C64" s="56"/>
      <c r="D64" s="53"/>
      <c r="E64" s="56"/>
      <c r="F64" s="53"/>
      <c r="G64" s="66"/>
      <c r="H64" s="92"/>
      <c r="I64" s="57"/>
      <c r="J64" s="53"/>
      <c r="K64" s="76"/>
      <c r="L64" s="92"/>
      <c r="M64" s="108"/>
      <c r="N64" s="53"/>
      <c r="O64" s="108"/>
      <c r="P64" s="53"/>
      <c r="Q64" s="57"/>
      <c r="R64" s="53"/>
      <c r="S64" s="59"/>
      <c r="T64" s="55">
        <f t="shared" si="11"/>
        <v>0</v>
      </c>
      <c r="U64" s="83"/>
      <c r="V64" s="102">
        <f t="shared" si="12"/>
        <v>0</v>
      </c>
    </row>
    <row r="65" spans="1:24" ht="37.5" hidden="1" customHeight="1">
      <c r="A65" s="30">
        <v>61</v>
      </c>
      <c r="B65" s="109"/>
      <c r="C65" s="72"/>
      <c r="D65" s="84"/>
      <c r="E65" s="72"/>
      <c r="F65" s="33"/>
      <c r="G65" s="110"/>
      <c r="H65" s="111"/>
      <c r="I65" s="38"/>
      <c r="J65" s="33"/>
      <c r="K65" s="34"/>
      <c r="L65" s="33"/>
      <c r="M65" s="79"/>
      <c r="N65" s="33"/>
      <c r="O65" s="36"/>
      <c r="P65" s="33"/>
      <c r="Q65" s="35"/>
      <c r="R65" s="84"/>
      <c r="S65" s="35"/>
      <c r="T65" s="33"/>
      <c r="U65" s="112"/>
      <c r="V65" s="113">
        <f t="shared" si="12"/>
        <v>0</v>
      </c>
      <c r="W65" s="3"/>
      <c r="X65" s="3"/>
    </row>
    <row r="66" spans="1:24" ht="35.25" hidden="1">
      <c r="A66" s="40">
        <v>62</v>
      </c>
      <c r="B66" s="114"/>
      <c r="C66" s="42"/>
      <c r="D66" s="85"/>
      <c r="E66" s="42"/>
      <c r="F66" s="43"/>
      <c r="G66" s="45"/>
      <c r="H66" s="85"/>
      <c r="I66" s="45"/>
      <c r="J66" s="43"/>
      <c r="K66" s="46"/>
      <c r="L66" s="43"/>
      <c r="M66" s="80"/>
      <c r="N66" s="43"/>
      <c r="O66" s="46"/>
      <c r="P66" s="43"/>
      <c r="Q66" s="45"/>
      <c r="R66" s="85"/>
      <c r="S66" s="45"/>
      <c r="T66" s="43"/>
      <c r="U66" s="115"/>
      <c r="V66" s="116">
        <f t="shared" si="12"/>
        <v>0</v>
      </c>
      <c r="W66" s="3"/>
      <c r="X66" s="3"/>
    </row>
    <row r="67" spans="1:24" ht="35.25" hidden="1">
      <c r="A67" s="40">
        <v>63</v>
      </c>
      <c r="B67" s="95"/>
      <c r="C67" s="42"/>
      <c r="D67" s="85"/>
      <c r="E67" s="42"/>
      <c r="F67" s="43"/>
      <c r="G67" s="45"/>
      <c r="H67" s="85"/>
      <c r="I67" s="45"/>
      <c r="J67" s="43"/>
      <c r="K67" s="46"/>
      <c r="L67" s="43"/>
      <c r="M67" s="46"/>
      <c r="N67" s="43"/>
      <c r="O67" s="46"/>
      <c r="P67" s="43"/>
      <c r="Q67" s="45"/>
      <c r="R67" s="85"/>
      <c r="S67" s="45"/>
      <c r="T67" s="43"/>
      <c r="U67" s="115"/>
      <c r="V67" s="116">
        <f t="shared" si="12"/>
        <v>0</v>
      </c>
      <c r="W67" s="3"/>
      <c r="X67" s="3"/>
    </row>
    <row r="68" spans="1:24" ht="35.25" hidden="1">
      <c r="A68" s="40">
        <v>64</v>
      </c>
      <c r="B68" s="41"/>
      <c r="C68" s="82"/>
      <c r="D68" s="85"/>
      <c r="E68" s="82"/>
      <c r="F68" s="43"/>
      <c r="G68" s="45"/>
      <c r="H68" s="85"/>
      <c r="I68" s="45"/>
      <c r="J68" s="43"/>
      <c r="K68" s="46"/>
      <c r="L68" s="43"/>
      <c r="M68" s="46"/>
      <c r="N68" s="43"/>
      <c r="O68" s="46"/>
      <c r="P68" s="43"/>
      <c r="Q68" s="45"/>
      <c r="R68" s="85"/>
      <c r="S68" s="45"/>
      <c r="T68" s="43"/>
      <c r="U68" s="115"/>
      <c r="V68" s="116">
        <f t="shared" si="12"/>
        <v>0</v>
      </c>
      <c r="W68" s="3"/>
      <c r="X68" s="3"/>
    </row>
    <row r="69" spans="1:24" ht="36" hidden="1" thickBot="1">
      <c r="A69" s="74">
        <v>65</v>
      </c>
      <c r="B69" s="117"/>
      <c r="C69" s="56"/>
      <c r="D69" s="92"/>
      <c r="E69" s="56"/>
      <c r="F69" s="53"/>
      <c r="G69" s="56"/>
      <c r="H69" s="92"/>
      <c r="I69" s="56"/>
      <c r="J69" s="53"/>
      <c r="K69" s="75"/>
      <c r="L69" s="53"/>
      <c r="M69" s="66"/>
      <c r="N69" s="53"/>
      <c r="O69" s="66"/>
      <c r="P69" s="53"/>
      <c r="Q69" s="57"/>
      <c r="R69" s="92"/>
      <c r="S69" s="57"/>
      <c r="T69" s="53"/>
      <c r="U69" s="118"/>
      <c r="V69" s="119">
        <f t="shared" ref="V69" si="13">IF(U69&gt;0,IF(T69&gt;0,(T69*S$3+U69*10/3)/U$3,U69*10/3*(1-0.1*S$3)),IF(T69&gt;10,T69*0.9,T69))</f>
        <v>0</v>
      </c>
      <c r="W69" s="3"/>
      <c r="X69" s="3"/>
    </row>
    <row r="70" spans="1:24" ht="36" hidden="1" thickBot="1">
      <c r="A70" s="30">
        <v>66</v>
      </c>
      <c r="B70" s="109"/>
      <c r="C70" s="72"/>
      <c r="D70" s="33"/>
      <c r="E70" s="72"/>
      <c r="F70" s="33"/>
      <c r="G70" s="110"/>
      <c r="H70" s="120"/>
      <c r="I70" s="93"/>
      <c r="J70" s="120"/>
      <c r="K70" s="93"/>
      <c r="L70" s="33"/>
      <c r="M70" s="93"/>
      <c r="N70" s="33"/>
      <c r="O70" s="93"/>
      <c r="P70" s="33"/>
      <c r="Q70" s="35"/>
      <c r="R70" s="84"/>
      <c r="S70" s="63"/>
      <c r="T70" s="47"/>
      <c r="V70" s="3"/>
      <c r="W70" s="3"/>
      <c r="X70" s="3"/>
    </row>
    <row r="71" spans="1:24" ht="36" hidden="1" thickBot="1">
      <c r="A71" s="121">
        <v>67</v>
      </c>
      <c r="B71" s="122"/>
      <c r="C71" s="42"/>
      <c r="D71" s="43"/>
      <c r="E71" s="42"/>
      <c r="F71" s="43"/>
      <c r="G71" s="42"/>
      <c r="H71" s="43"/>
      <c r="I71" s="42"/>
      <c r="J71" s="43"/>
      <c r="K71" s="42"/>
      <c r="L71" s="43"/>
      <c r="M71" s="123"/>
      <c r="N71" s="43"/>
      <c r="O71" s="45"/>
      <c r="P71" s="43"/>
      <c r="Q71" s="45"/>
      <c r="R71" s="85"/>
      <c r="S71" s="45"/>
      <c r="T71" s="33">
        <f t="shared" ref="T71:T73" si="14">IF(S71&gt;0,IF(R71&gt;0,(R71*Q$3+S71*10/3)/S$3,S71*10/3*(1-0.1*Q$3)),IF(R71&gt;10,R71*0.9,R71))</f>
        <v>0</v>
      </c>
      <c r="V71" s="3"/>
      <c r="W71" s="3"/>
      <c r="X71" s="3"/>
    </row>
    <row r="72" spans="1:24" ht="36" hidden="1" thickBot="1">
      <c r="A72" s="121">
        <v>68</v>
      </c>
      <c r="B72" s="124"/>
      <c r="C72" s="52"/>
      <c r="D72" s="55"/>
      <c r="E72" s="52"/>
      <c r="F72" s="55"/>
      <c r="G72" s="59"/>
      <c r="H72" s="55"/>
      <c r="I72" s="59"/>
      <c r="J72" s="55"/>
      <c r="K72" s="83"/>
      <c r="L72" s="55"/>
      <c r="M72" s="83"/>
      <c r="N72" s="55"/>
      <c r="O72" s="83"/>
      <c r="P72" s="55"/>
      <c r="Q72" s="59"/>
      <c r="R72" s="86">
        <f>IF(Q72&gt;0,IF(P72&gt;0,(P72*O$3+Q72*10/3)/Q$3,Q72*10/3*(1-0.1*O$3)),IF(P72&gt;10,P72*0.9,P72))</f>
        <v>0</v>
      </c>
      <c r="S72" s="45"/>
      <c r="T72" s="33">
        <f t="shared" si="14"/>
        <v>0</v>
      </c>
      <c r="V72" s="3"/>
      <c r="W72" s="3"/>
      <c r="X72" s="3"/>
    </row>
    <row r="73" spans="1:24" ht="36" hidden="1" thickBot="1">
      <c r="A73" s="74">
        <v>69</v>
      </c>
      <c r="B73" s="117"/>
      <c r="C73" s="125"/>
      <c r="D73" s="53"/>
      <c r="E73" s="125"/>
      <c r="F73" s="53"/>
      <c r="G73" s="126"/>
      <c r="H73" s="127"/>
      <c r="I73" s="108"/>
      <c r="J73" s="127"/>
      <c r="K73" s="108"/>
      <c r="L73" s="53"/>
      <c r="M73" s="108"/>
      <c r="N73" s="53"/>
      <c r="O73" s="108"/>
      <c r="P73" s="53">
        <f>IF(O73&gt;0,IF(N73&gt;0,(N73*M$3+O73*10/3)/O$3,O73*10/3*(1-0.1*M$3)),IF(N73&gt;10,N73*0.9,N73))</f>
        <v>0</v>
      </c>
      <c r="Q73" s="57"/>
      <c r="R73" s="92">
        <f>IF(Q73&gt;0,IF(P73&gt;0,(P73*O$3+Q73*10/3)/Q$3,Q73*10/3*(1-0.1*O$3)),IF(P73&gt;10,P73*0.9,P73))</f>
        <v>0</v>
      </c>
      <c r="S73" s="57"/>
      <c r="T73" s="33">
        <f t="shared" si="14"/>
        <v>0</v>
      </c>
      <c r="V73" s="3"/>
      <c r="W73" s="3"/>
      <c r="X73" s="3"/>
    </row>
    <row r="74" spans="1:24" ht="15">
      <c r="A74" s="128" t="s">
        <v>4</v>
      </c>
      <c r="B74" s="129"/>
      <c r="C74" s="130"/>
      <c r="D74" s="130"/>
      <c r="E74" s="130"/>
      <c r="F74" s="131"/>
      <c r="G74" s="132"/>
      <c r="H74" s="133"/>
      <c r="I74" s="133"/>
      <c r="J74" s="133"/>
      <c r="K74" s="133"/>
      <c r="L74" s="133"/>
      <c r="M74" s="133"/>
      <c r="N74" s="133"/>
      <c r="O74" s="133"/>
      <c r="P74" s="133"/>
      <c r="Q74" s="132"/>
      <c r="R74" s="133"/>
      <c r="S74" s="132"/>
      <c r="T74" s="133"/>
      <c r="U74" s="133"/>
    </row>
    <row r="75" spans="1:24" ht="15">
      <c r="A75" s="129" t="s">
        <v>5</v>
      </c>
      <c r="B75" s="129"/>
      <c r="C75" s="130"/>
      <c r="D75" s="130"/>
      <c r="E75" s="130"/>
      <c r="F75" s="131"/>
      <c r="G75" s="132"/>
      <c r="H75" s="133"/>
      <c r="I75" s="133"/>
      <c r="J75" s="133"/>
      <c r="K75" s="133"/>
      <c r="L75" s="133"/>
      <c r="M75" s="133"/>
      <c r="N75" s="133"/>
      <c r="O75" s="133"/>
      <c r="P75" s="133"/>
      <c r="Q75" s="132"/>
      <c r="R75" s="133"/>
      <c r="S75" s="132"/>
      <c r="T75" s="133"/>
      <c r="U75" s="133"/>
    </row>
    <row r="81" spans="2:2">
      <c r="B81" s="134"/>
    </row>
    <row r="82" spans="2:2">
      <c r="B82" s="134"/>
    </row>
    <row r="87" spans="2:2">
      <c r="B87" s="135"/>
    </row>
    <row r="88" spans="2:2">
      <c r="B88" s="135"/>
    </row>
  </sheetData>
  <sortState ref="B5:J38">
    <sortCondition descending="1" ref="H5:H38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4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34"/>
  <sheetViews>
    <sheetView topLeftCell="E1" workbookViewId="0">
      <selection activeCell="AB13" sqref="AB13"/>
    </sheetView>
  </sheetViews>
  <sheetFormatPr defaultColWidth="9.140625" defaultRowHeight="1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>
      <c r="A1" s="184"/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</row>
    <row r="2" spans="1:31">
      <c r="A2" s="236" t="s">
        <v>38</v>
      </c>
      <c r="B2" s="362" t="s">
        <v>30</v>
      </c>
      <c r="C2" s="363"/>
      <c r="D2" s="185"/>
      <c r="E2" s="242" t="s">
        <v>37</v>
      </c>
      <c r="F2" s="362" t="s">
        <v>30</v>
      </c>
      <c r="G2" s="363"/>
      <c r="H2" s="184"/>
      <c r="I2" s="242" t="s">
        <v>36</v>
      </c>
      <c r="J2" s="362" t="s">
        <v>30</v>
      </c>
      <c r="K2" s="363"/>
      <c r="L2" s="184"/>
      <c r="M2" s="242" t="s">
        <v>35</v>
      </c>
      <c r="N2" s="362" t="s">
        <v>30</v>
      </c>
      <c r="O2" s="363"/>
      <c r="P2" s="184"/>
      <c r="Q2" s="242" t="s">
        <v>34</v>
      </c>
      <c r="R2" s="362" t="s">
        <v>30</v>
      </c>
      <c r="S2" s="363"/>
      <c r="T2" s="184"/>
      <c r="U2" s="236" t="s">
        <v>39</v>
      </c>
      <c r="V2" s="362" t="s">
        <v>30</v>
      </c>
      <c r="W2" s="363"/>
      <c r="X2" s="184"/>
      <c r="Y2" s="245" t="s">
        <v>40</v>
      </c>
      <c r="Z2" s="362" t="s">
        <v>30</v>
      </c>
      <c r="AA2" s="363"/>
      <c r="AC2" s="245" t="s">
        <v>95</v>
      </c>
      <c r="AD2" s="362" t="s">
        <v>30</v>
      </c>
      <c r="AE2" s="363"/>
    </row>
    <row r="3" spans="1:31" ht="15.75" customHeight="1" thickBot="1">
      <c r="A3" s="237" t="s">
        <v>21</v>
      </c>
      <c r="B3" s="234">
        <v>1</v>
      </c>
      <c r="C3" s="230"/>
      <c r="D3" s="185"/>
      <c r="E3" s="237" t="s">
        <v>21</v>
      </c>
      <c r="F3" s="234">
        <v>1</v>
      </c>
      <c r="G3" s="230">
        <v>2</v>
      </c>
      <c r="H3" s="184"/>
      <c r="I3" s="237" t="s">
        <v>21</v>
      </c>
      <c r="J3" s="234">
        <v>1</v>
      </c>
      <c r="K3" s="230">
        <v>2</v>
      </c>
      <c r="L3" s="184"/>
      <c r="M3" s="237" t="s">
        <v>21</v>
      </c>
      <c r="N3" s="234">
        <v>1</v>
      </c>
      <c r="O3" s="230">
        <v>2</v>
      </c>
      <c r="P3" s="184"/>
      <c r="Q3" s="237" t="s">
        <v>21</v>
      </c>
      <c r="R3" s="234">
        <v>1</v>
      </c>
      <c r="S3" s="230">
        <v>2</v>
      </c>
      <c r="T3" s="184"/>
      <c r="U3" s="237" t="s">
        <v>21</v>
      </c>
      <c r="V3" s="234">
        <v>1</v>
      </c>
      <c r="W3" s="230">
        <v>2</v>
      </c>
      <c r="X3" s="184"/>
      <c r="Y3" s="237" t="s">
        <v>21</v>
      </c>
      <c r="Z3" s="234">
        <v>1</v>
      </c>
      <c r="AA3" s="230">
        <v>2</v>
      </c>
      <c r="AC3" s="237" t="s">
        <v>21</v>
      </c>
      <c r="AD3" s="234">
        <v>1</v>
      </c>
      <c r="AE3" s="230">
        <v>2</v>
      </c>
    </row>
    <row r="4" spans="1:31">
      <c r="A4" s="238">
        <v>1</v>
      </c>
      <c r="B4" s="235">
        <v>16</v>
      </c>
      <c r="C4" s="233"/>
      <c r="D4" s="185"/>
      <c r="E4" s="238">
        <v>1</v>
      </c>
      <c r="F4" s="235">
        <v>16</v>
      </c>
      <c r="G4" s="233">
        <v>12</v>
      </c>
      <c r="H4" s="184"/>
      <c r="I4" s="238">
        <v>1</v>
      </c>
      <c r="J4" s="235">
        <v>16</v>
      </c>
      <c r="K4" s="233">
        <v>11.5</v>
      </c>
      <c r="L4" s="184"/>
      <c r="M4" s="238">
        <v>1</v>
      </c>
      <c r="N4" s="235">
        <v>16</v>
      </c>
      <c r="O4" s="233">
        <v>11</v>
      </c>
      <c r="P4" s="184"/>
      <c r="Q4" s="238">
        <v>1</v>
      </c>
      <c r="R4" s="235">
        <v>16</v>
      </c>
      <c r="S4" s="233">
        <v>10.5</v>
      </c>
      <c r="T4" s="184"/>
      <c r="U4" s="238">
        <v>1</v>
      </c>
      <c r="V4" s="235">
        <v>16</v>
      </c>
      <c r="W4" s="233">
        <v>10</v>
      </c>
      <c r="X4" s="184"/>
      <c r="Y4" s="238">
        <v>1</v>
      </c>
      <c r="Z4" s="235">
        <v>16</v>
      </c>
      <c r="AA4" s="233">
        <v>9.5</v>
      </c>
      <c r="AC4" s="238">
        <v>1</v>
      </c>
      <c r="AD4" s="235">
        <v>16</v>
      </c>
      <c r="AE4" s="233">
        <v>9.5</v>
      </c>
    </row>
    <row r="5" spans="1:31">
      <c r="A5" s="239">
        <v>2</v>
      </c>
      <c r="B5" s="222">
        <v>15</v>
      </c>
      <c r="C5" s="229"/>
      <c r="D5" s="185"/>
      <c r="E5" s="239">
        <v>2</v>
      </c>
      <c r="F5" s="222">
        <v>15</v>
      </c>
      <c r="G5" s="229">
        <v>11</v>
      </c>
      <c r="H5" s="184"/>
      <c r="I5" s="239">
        <v>2</v>
      </c>
      <c r="J5" s="222">
        <v>15</v>
      </c>
      <c r="K5" s="229">
        <v>10.5</v>
      </c>
      <c r="L5" s="184"/>
      <c r="M5" s="239">
        <v>2</v>
      </c>
      <c r="N5" s="222">
        <v>15</v>
      </c>
      <c r="O5" s="229">
        <v>10</v>
      </c>
      <c r="P5" s="184"/>
      <c r="Q5" s="239">
        <v>2</v>
      </c>
      <c r="R5" s="222">
        <v>15</v>
      </c>
      <c r="S5" s="229">
        <v>9.5</v>
      </c>
      <c r="T5" s="184"/>
      <c r="U5" s="239">
        <v>2</v>
      </c>
      <c r="V5" s="222">
        <v>15</v>
      </c>
      <c r="W5" s="229">
        <v>9</v>
      </c>
      <c r="X5" s="184"/>
      <c r="Y5" s="239">
        <v>2</v>
      </c>
      <c r="Z5" s="222">
        <v>15</v>
      </c>
      <c r="AA5" s="229">
        <v>8.5</v>
      </c>
      <c r="AC5" s="239">
        <v>2</v>
      </c>
      <c r="AD5" s="222">
        <v>15</v>
      </c>
      <c r="AE5" s="229">
        <v>8.5</v>
      </c>
    </row>
    <row r="6" spans="1:31">
      <c r="A6" s="239">
        <v>3</v>
      </c>
      <c r="B6" s="222">
        <v>14</v>
      </c>
      <c r="C6" s="229"/>
      <c r="D6" s="185"/>
      <c r="E6" s="239">
        <v>3</v>
      </c>
      <c r="F6" s="222">
        <v>14</v>
      </c>
      <c r="G6" s="229">
        <v>10</v>
      </c>
      <c r="H6" s="184"/>
      <c r="I6" s="239">
        <v>3</v>
      </c>
      <c r="J6" s="222">
        <v>14</v>
      </c>
      <c r="K6" s="229">
        <v>9.5</v>
      </c>
      <c r="L6" s="184"/>
      <c r="M6" s="239">
        <v>3</v>
      </c>
      <c r="N6" s="222">
        <v>14</v>
      </c>
      <c r="O6" s="229">
        <v>9</v>
      </c>
      <c r="P6" s="184"/>
      <c r="Q6" s="239">
        <v>3</v>
      </c>
      <c r="R6" s="222">
        <v>14</v>
      </c>
      <c r="S6" s="229">
        <v>8.5</v>
      </c>
      <c r="T6" s="184"/>
      <c r="U6" s="239">
        <v>3</v>
      </c>
      <c r="V6" s="222">
        <v>14</v>
      </c>
      <c r="W6" s="229">
        <v>8</v>
      </c>
      <c r="X6" s="184"/>
      <c r="Y6" s="239">
        <v>3</v>
      </c>
      <c r="Z6" s="222">
        <v>14</v>
      </c>
      <c r="AA6" s="229">
        <v>7.5</v>
      </c>
      <c r="AC6" s="239">
        <v>3</v>
      </c>
      <c r="AD6" s="222">
        <v>14</v>
      </c>
      <c r="AE6" s="229">
        <v>7.5</v>
      </c>
    </row>
    <row r="7" spans="1:31">
      <c r="A7" s="239">
        <v>4</v>
      </c>
      <c r="B7" s="222">
        <v>13</v>
      </c>
      <c r="C7" s="229"/>
      <c r="D7" s="185"/>
      <c r="E7" s="239">
        <v>4</v>
      </c>
      <c r="F7" s="222">
        <v>13</v>
      </c>
      <c r="G7" s="229">
        <v>9</v>
      </c>
      <c r="H7" s="184"/>
      <c r="I7" s="239">
        <v>4</v>
      </c>
      <c r="J7" s="222">
        <v>13</v>
      </c>
      <c r="K7" s="229">
        <v>8.5</v>
      </c>
      <c r="L7" s="184"/>
      <c r="M7" s="239">
        <v>4</v>
      </c>
      <c r="N7" s="222">
        <v>13</v>
      </c>
      <c r="O7" s="229">
        <v>8</v>
      </c>
      <c r="P7" s="184"/>
      <c r="Q7" s="239">
        <v>4</v>
      </c>
      <c r="R7" s="222">
        <v>13</v>
      </c>
      <c r="S7" s="229">
        <v>7.5</v>
      </c>
      <c r="T7" s="184"/>
      <c r="U7" s="239">
        <v>4</v>
      </c>
      <c r="V7" s="222">
        <v>13</v>
      </c>
      <c r="W7" s="229">
        <v>7</v>
      </c>
      <c r="X7" s="184"/>
      <c r="Y7" s="239">
        <v>4</v>
      </c>
      <c r="Z7" s="222">
        <v>13</v>
      </c>
      <c r="AA7" s="229">
        <v>6.5</v>
      </c>
      <c r="AC7" s="239">
        <v>4</v>
      </c>
      <c r="AD7" s="222">
        <v>13</v>
      </c>
      <c r="AE7" s="229">
        <v>6.5</v>
      </c>
    </row>
    <row r="8" spans="1:31">
      <c r="A8" s="239">
        <v>5</v>
      </c>
      <c r="B8" s="222">
        <v>12</v>
      </c>
      <c r="C8" s="229"/>
      <c r="D8" s="185"/>
      <c r="E8" s="239">
        <v>5</v>
      </c>
      <c r="F8" s="222">
        <v>12</v>
      </c>
      <c r="G8" s="229">
        <v>8</v>
      </c>
      <c r="H8" s="184"/>
      <c r="I8" s="239">
        <v>5</v>
      </c>
      <c r="J8" s="222">
        <v>12</v>
      </c>
      <c r="K8" s="229">
        <v>7.5</v>
      </c>
      <c r="L8" s="184"/>
      <c r="M8" s="239">
        <v>5</v>
      </c>
      <c r="N8" s="222">
        <v>12</v>
      </c>
      <c r="O8" s="229">
        <v>7</v>
      </c>
      <c r="P8" s="184"/>
      <c r="Q8" s="239">
        <v>5</v>
      </c>
      <c r="R8" s="222">
        <v>12</v>
      </c>
      <c r="S8" s="229">
        <v>6.5</v>
      </c>
      <c r="T8" s="184"/>
      <c r="U8" s="239">
        <v>5</v>
      </c>
      <c r="V8" s="222">
        <v>12</v>
      </c>
      <c r="W8" s="229">
        <v>6</v>
      </c>
      <c r="X8" s="184"/>
      <c r="Y8" s="239">
        <v>5</v>
      </c>
      <c r="Z8" s="222">
        <v>12</v>
      </c>
      <c r="AA8" s="229">
        <v>5.5</v>
      </c>
      <c r="AC8" s="239">
        <v>5</v>
      </c>
      <c r="AD8" s="222">
        <v>12</v>
      </c>
      <c r="AE8" s="229">
        <v>5.5</v>
      </c>
    </row>
    <row r="9" spans="1:31">
      <c r="A9" s="239">
        <v>6</v>
      </c>
      <c r="B9" s="222">
        <v>11.5</v>
      </c>
      <c r="C9" s="229"/>
      <c r="D9" s="185"/>
      <c r="E9" s="239">
        <v>6</v>
      </c>
      <c r="F9" s="222">
        <v>11.5</v>
      </c>
      <c r="G9" s="229">
        <v>7.5</v>
      </c>
      <c r="H9" s="184"/>
      <c r="I9" s="239">
        <v>6</v>
      </c>
      <c r="J9" s="222">
        <v>11.5</v>
      </c>
      <c r="K9" s="229">
        <v>7</v>
      </c>
      <c r="L9" s="184"/>
      <c r="M9" s="239">
        <v>6</v>
      </c>
      <c r="N9" s="222">
        <v>11.5</v>
      </c>
      <c r="O9" s="229">
        <v>6.5</v>
      </c>
      <c r="P9" s="184"/>
      <c r="Q9" s="239">
        <v>6</v>
      </c>
      <c r="R9" s="222">
        <v>11.5</v>
      </c>
      <c r="S9" s="229">
        <v>6</v>
      </c>
      <c r="T9" s="184"/>
      <c r="U9" s="239">
        <v>6</v>
      </c>
      <c r="V9" s="222">
        <v>11.5</v>
      </c>
      <c r="W9" s="229">
        <v>5.5</v>
      </c>
      <c r="X9" s="184"/>
      <c r="Y9" s="239">
        <v>6</v>
      </c>
      <c r="Z9" s="222">
        <v>11.5</v>
      </c>
      <c r="AA9" s="229">
        <v>5</v>
      </c>
      <c r="AC9" s="239">
        <v>6</v>
      </c>
      <c r="AD9" s="222">
        <v>11.5</v>
      </c>
      <c r="AE9" s="229">
        <v>5</v>
      </c>
    </row>
    <row r="10" spans="1:31">
      <c r="A10" s="239">
        <v>7</v>
      </c>
      <c r="B10" s="222">
        <v>11</v>
      </c>
      <c r="C10" s="229"/>
      <c r="D10" s="185"/>
      <c r="E10" s="239">
        <v>7</v>
      </c>
      <c r="F10" s="222">
        <v>11</v>
      </c>
      <c r="G10" s="229">
        <v>7</v>
      </c>
      <c r="H10" s="184"/>
      <c r="I10" s="239">
        <v>7</v>
      </c>
      <c r="J10" s="222">
        <v>11</v>
      </c>
      <c r="K10" s="229">
        <v>6.5</v>
      </c>
      <c r="L10" s="184"/>
      <c r="M10" s="239">
        <v>7</v>
      </c>
      <c r="N10" s="222">
        <v>11</v>
      </c>
      <c r="O10" s="229">
        <v>6</v>
      </c>
      <c r="P10" s="184"/>
      <c r="Q10" s="239">
        <v>7</v>
      </c>
      <c r="R10" s="222">
        <v>11</v>
      </c>
      <c r="S10" s="229">
        <v>5.5</v>
      </c>
      <c r="T10" s="184"/>
      <c r="U10" s="239">
        <v>7</v>
      </c>
      <c r="V10" s="222">
        <v>11</v>
      </c>
      <c r="W10" s="229">
        <v>5</v>
      </c>
      <c r="X10" s="184"/>
      <c r="Y10" s="239">
        <v>7</v>
      </c>
      <c r="Z10" s="222">
        <v>11</v>
      </c>
      <c r="AA10" s="229">
        <v>4.5</v>
      </c>
      <c r="AC10" s="239">
        <v>7</v>
      </c>
      <c r="AD10" s="222">
        <v>11</v>
      </c>
      <c r="AE10" s="229">
        <v>4.5</v>
      </c>
    </row>
    <row r="11" spans="1:31">
      <c r="A11" s="239">
        <v>8</v>
      </c>
      <c r="B11" s="222">
        <v>10.5</v>
      </c>
      <c r="C11" s="229"/>
      <c r="D11" s="185"/>
      <c r="E11" s="239"/>
      <c r="F11" s="222"/>
      <c r="G11" s="229"/>
      <c r="H11" s="184"/>
      <c r="I11" s="239">
        <v>8</v>
      </c>
      <c r="J11" s="222">
        <v>10.5</v>
      </c>
      <c r="K11" s="229">
        <v>6</v>
      </c>
      <c r="L11" s="184"/>
      <c r="M11" s="239">
        <v>8</v>
      </c>
      <c r="N11" s="222">
        <v>10.5</v>
      </c>
      <c r="O11" s="229">
        <v>5.5</v>
      </c>
      <c r="P11" s="184"/>
      <c r="Q11" s="239">
        <v>8</v>
      </c>
      <c r="R11" s="222">
        <v>10.5</v>
      </c>
      <c r="S11" s="229">
        <v>5</v>
      </c>
      <c r="T11" s="184"/>
      <c r="U11" s="239">
        <v>8</v>
      </c>
      <c r="V11" s="222">
        <v>10.5</v>
      </c>
      <c r="W11" s="229">
        <v>4.5</v>
      </c>
      <c r="X11" s="184"/>
      <c r="Y11" s="239">
        <v>8</v>
      </c>
      <c r="Z11" s="222">
        <v>10.5</v>
      </c>
      <c r="AA11" s="229">
        <v>4</v>
      </c>
      <c r="AC11" s="239">
        <v>8</v>
      </c>
      <c r="AD11" s="222">
        <v>10.5</v>
      </c>
      <c r="AE11" s="229">
        <v>4</v>
      </c>
    </row>
    <row r="12" spans="1:31">
      <c r="A12" s="239">
        <v>9</v>
      </c>
      <c r="B12" s="222">
        <v>10</v>
      </c>
      <c r="C12" s="229"/>
      <c r="D12" s="185"/>
      <c r="E12" s="239"/>
      <c r="F12" s="222"/>
      <c r="G12" s="229"/>
      <c r="H12" s="184"/>
      <c r="I12" s="239"/>
      <c r="J12" s="222"/>
      <c r="K12" s="229"/>
      <c r="L12" s="184"/>
      <c r="M12" s="239">
        <v>9</v>
      </c>
      <c r="N12" s="222">
        <v>10</v>
      </c>
      <c r="O12" s="229">
        <v>5</v>
      </c>
      <c r="P12" s="184"/>
      <c r="Q12" s="239">
        <v>9</v>
      </c>
      <c r="R12" s="222">
        <v>10</v>
      </c>
      <c r="S12" s="229">
        <v>4.5</v>
      </c>
      <c r="T12" s="184"/>
      <c r="U12" s="239">
        <v>9</v>
      </c>
      <c r="V12" s="222">
        <v>10</v>
      </c>
      <c r="W12" s="229">
        <v>4</v>
      </c>
      <c r="X12" s="184"/>
      <c r="Y12" s="239">
        <v>9</v>
      </c>
      <c r="Z12" s="222">
        <v>10</v>
      </c>
      <c r="AA12" s="229">
        <v>3.5</v>
      </c>
      <c r="AC12" s="239">
        <v>9</v>
      </c>
      <c r="AD12" s="222">
        <v>10</v>
      </c>
      <c r="AE12" s="229">
        <v>3.5</v>
      </c>
    </row>
    <row r="13" spans="1:31">
      <c r="A13" s="239">
        <v>10</v>
      </c>
      <c r="B13" s="222">
        <v>9.5</v>
      </c>
      <c r="C13" s="229"/>
      <c r="D13" s="185"/>
      <c r="E13" s="239"/>
      <c r="F13" s="222"/>
      <c r="G13" s="229"/>
      <c r="H13" s="184"/>
      <c r="I13" s="239"/>
      <c r="J13" s="222"/>
      <c r="K13" s="229"/>
      <c r="L13" s="184"/>
      <c r="M13" s="239"/>
      <c r="N13" s="222"/>
      <c r="O13" s="229"/>
      <c r="P13" s="184"/>
      <c r="Q13" s="239">
        <v>10</v>
      </c>
      <c r="R13" s="222">
        <v>9.5</v>
      </c>
      <c r="S13" s="229">
        <v>4</v>
      </c>
      <c r="T13" s="184"/>
      <c r="U13" s="239">
        <v>10</v>
      </c>
      <c r="V13" s="222">
        <v>9.5</v>
      </c>
      <c r="W13" s="229">
        <v>3.5</v>
      </c>
      <c r="X13" s="184"/>
      <c r="Y13" s="239">
        <v>10</v>
      </c>
      <c r="Z13" s="222">
        <v>9.5</v>
      </c>
      <c r="AA13" s="229">
        <v>3</v>
      </c>
      <c r="AC13" s="239">
        <v>10</v>
      </c>
      <c r="AD13" s="222">
        <v>9.5</v>
      </c>
      <c r="AE13" s="229">
        <v>3</v>
      </c>
    </row>
    <row r="14" spans="1:31">
      <c r="A14" s="239">
        <v>11</v>
      </c>
      <c r="B14" s="222">
        <v>9</v>
      </c>
      <c r="C14" s="229"/>
      <c r="D14" s="185"/>
      <c r="E14" s="243"/>
      <c r="F14" s="240"/>
      <c r="G14" s="232"/>
      <c r="H14" s="184"/>
      <c r="I14" s="243"/>
      <c r="J14" s="240"/>
      <c r="K14" s="232"/>
      <c r="L14" s="184"/>
      <c r="M14" s="243"/>
      <c r="N14" s="240"/>
      <c r="O14" s="232"/>
      <c r="P14" s="184"/>
      <c r="Q14" s="243"/>
      <c r="R14" s="240"/>
      <c r="S14" s="232"/>
      <c r="T14" s="184"/>
      <c r="U14" s="239">
        <v>11</v>
      </c>
      <c r="V14" s="222">
        <v>9</v>
      </c>
      <c r="W14" s="229">
        <v>3</v>
      </c>
      <c r="X14" s="184"/>
      <c r="Y14" s="239">
        <v>11</v>
      </c>
      <c r="Z14" s="222">
        <v>9</v>
      </c>
      <c r="AA14" s="229">
        <v>2.5</v>
      </c>
      <c r="AC14" s="239">
        <v>11</v>
      </c>
      <c r="AD14" s="222">
        <v>9</v>
      </c>
      <c r="AE14" s="229">
        <v>2.5</v>
      </c>
    </row>
    <row r="15" spans="1:31" ht="15.75" thickBot="1">
      <c r="A15" s="237">
        <v>12</v>
      </c>
      <c r="B15" s="234">
        <v>8.5</v>
      </c>
      <c r="C15" s="230"/>
      <c r="D15" s="185"/>
      <c r="E15" s="244"/>
      <c r="F15" s="241"/>
      <c r="G15" s="231"/>
      <c r="H15" s="184"/>
      <c r="I15" s="244"/>
      <c r="J15" s="241"/>
      <c r="K15" s="231"/>
      <c r="L15" s="184"/>
      <c r="M15" s="244"/>
      <c r="N15" s="241"/>
      <c r="O15" s="231"/>
      <c r="P15" s="184"/>
      <c r="Q15" s="244"/>
      <c r="R15" s="241"/>
      <c r="S15" s="231"/>
      <c r="T15" s="184"/>
      <c r="U15" s="244"/>
      <c r="V15" s="241"/>
      <c r="W15" s="231"/>
      <c r="X15" s="184"/>
      <c r="Y15" s="237">
        <v>12</v>
      </c>
      <c r="Z15" s="234">
        <v>8.5</v>
      </c>
      <c r="AA15" s="230">
        <v>2</v>
      </c>
      <c r="AC15" s="237">
        <v>12</v>
      </c>
      <c r="AD15" s="234">
        <v>8.5</v>
      </c>
      <c r="AE15" s="230">
        <v>2</v>
      </c>
    </row>
    <row r="16" spans="1:31">
      <c r="A16" s="185"/>
      <c r="B16" s="185"/>
      <c r="C16" s="185"/>
      <c r="D16" s="185"/>
      <c r="E16" s="184"/>
      <c r="F16" s="184"/>
      <c r="G16" s="184"/>
      <c r="H16" s="184"/>
      <c r="I16" s="184"/>
      <c r="J16" s="184"/>
      <c r="K16" s="184"/>
      <c r="L16" s="184"/>
      <c r="M16" s="184"/>
      <c r="N16" s="184"/>
      <c r="O16" s="184"/>
      <c r="P16" s="184"/>
      <c r="Q16" s="184"/>
      <c r="R16" s="184"/>
      <c r="S16" s="184"/>
      <c r="T16" s="184"/>
      <c r="U16" s="184"/>
      <c r="V16" s="184"/>
      <c r="W16" s="184"/>
      <c r="X16" s="184"/>
      <c r="Y16" s="188"/>
      <c r="Z16" s="349"/>
      <c r="AA16" s="350"/>
      <c r="AC16" s="188">
        <v>13</v>
      </c>
      <c r="AD16" s="349">
        <v>8</v>
      </c>
      <c r="AE16" s="350">
        <v>1.5</v>
      </c>
    </row>
    <row r="17" spans="1:27" ht="15.75" thickBot="1">
      <c r="A17" s="184"/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4"/>
      <c r="T17" s="184"/>
      <c r="U17" s="184"/>
      <c r="V17" s="184"/>
      <c r="W17" s="184"/>
      <c r="X17" s="184"/>
      <c r="Y17" s="184"/>
      <c r="Z17" s="184"/>
      <c r="AA17" s="184"/>
    </row>
    <row r="18" spans="1:27" ht="15.75" thickBot="1">
      <c r="A18" s="223"/>
      <c r="B18" s="224" t="s">
        <v>41</v>
      </c>
      <c r="C18" s="224"/>
      <c r="D18" s="224"/>
      <c r="E18" s="224"/>
      <c r="F18" s="224"/>
      <c r="G18" s="224"/>
      <c r="H18" s="224"/>
      <c r="I18" s="224"/>
      <c r="J18" s="224"/>
      <c r="K18" s="224"/>
      <c r="L18" s="224"/>
      <c r="M18" s="225"/>
      <c r="N18" s="184"/>
      <c r="O18" s="226"/>
      <c r="P18" s="227" t="s">
        <v>17</v>
      </c>
      <c r="Q18" s="227"/>
      <c r="R18" s="227"/>
      <c r="S18" s="227"/>
      <c r="T18" s="227"/>
      <c r="U18" s="227"/>
      <c r="V18" s="227"/>
      <c r="W18" s="227"/>
      <c r="X18" s="227"/>
      <c r="Y18" s="227"/>
      <c r="Z18" s="227"/>
      <c r="AA18" s="228"/>
    </row>
    <row r="19" spans="1:27" ht="15.75" thickBot="1">
      <c r="A19" s="191"/>
      <c r="B19" s="192" t="s">
        <v>18</v>
      </c>
      <c r="C19" s="193" t="s">
        <v>19</v>
      </c>
      <c r="D19" s="193" t="s">
        <v>20</v>
      </c>
      <c r="E19" s="193" t="s">
        <v>14</v>
      </c>
      <c r="F19" s="193" t="s">
        <v>13</v>
      </c>
      <c r="G19" s="193" t="s">
        <v>12</v>
      </c>
      <c r="H19" s="193" t="s">
        <v>11</v>
      </c>
      <c r="I19" s="193" t="s">
        <v>10</v>
      </c>
      <c r="J19" s="193" t="s">
        <v>9</v>
      </c>
      <c r="K19" s="193" t="s">
        <v>8</v>
      </c>
      <c r="L19" s="193" t="s">
        <v>7</v>
      </c>
      <c r="M19" s="194" t="s">
        <v>6</v>
      </c>
      <c r="N19" s="184"/>
      <c r="O19" s="364"/>
      <c r="P19" s="366" t="s">
        <v>16</v>
      </c>
      <c r="Q19" s="367"/>
      <c r="R19" s="367"/>
      <c r="S19" s="367"/>
      <c r="T19" s="367"/>
      <c r="U19" s="367"/>
      <c r="V19" s="367"/>
      <c r="W19" s="367"/>
      <c r="X19" s="367"/>
      <c r="Y19" s="367"/>
      <c r="Z19" s="368"/>
      <c r="AA19" s="183" t="s">
        <v>15</v>
      </c>
    </row>
    <row r="20" spans="1:27" ht="15.75" thickBot="1">
      <c r="A20" s="195">
        <v>1</v>
      </c>
      <c r="B20" s="207">
        <v>1.3</v>
      </c>
      <c r="C20" s="196">
        <v>1.3</v>
      </c>
      <c r="D20" s="196">
        <v>1.2</v>
      </c>
      <c r="E20" s="196">
        <v>1.1000000000000001</v>
      </c>
      <c r="F20" s="196">
        <v>1</v>
      </c>
      <c r="G20" s="196">
        <v>0.9</v>
      </c>
      <c r="H20" s="196">
        <v>0.8</v>
      </c>
      <c r="I20" s="196">
        <v>0.7</v>
      </c>
      <c r="J20" s="196">
        <v>0.6</v>
      </c>
      <c r="K20" s="208">
        <v>0.6</v>
      </c>
      <c r="L20" s="208">
        <v>0.5</v>
      </c>
      <c r="M20" s="209">
        <v>0.5</v>
      </c>
      <c r="N20" s="184"/>
      <c r="O20" s="365"/>
      <c r="P20" s="266" t="s">
        <v>19</v>
      </c>
      <c r="Q20" s="267" t="s">
        <v>20</v>
      </c>
      <c r="R20" s="268" t="s">
        <v>14</v>
      </c>
      <c r="S20" s="190" t="s">
        <v>13</v>
      </c>
      <c r="T20" s="190" t="s">
        <v>12</v>
      </c>
      <c r="U20" s="190" t="s">
        <v>11</v>
      </c>
      <c r="V20" s="190" t="s">
        <v>10</v>
      </c>
      <c r="W20" s="190" t="s">
        <v>9</v>
      </c>
      <c r="X20" s="190" t="s">
        <v>8</v>
      </c>
      <c r="Y20" s="190" t="s">
        <v>7</v>
      </c>
      <c r="Z20" s="189" t="s">
        <v>6</v>
      </c>
      <c r="AA20" s="188"/>
    </row>
    <row r="21" spans="1:27">
      <c r="A21" s="197">
        <v>2</v>
      </c>
      <c r="B21" s="198">
        <v>2.6</v>
      </c>
      <c r="C21" s="199">
        <v>2.5</v>
      </c>
      <c r="D21" s="199">
        <v>2.2999999999999998</v>
      </c>
      <c r="E21" s="199">
        <v>2.1</v>
      </c>
      <c r="F21" s="199">
        <v>1.9</v>
      </c>
      <c r="G21" s="199">
        <v>1.7000000000000002</v>
      </c>
      <c r="H21" s="199">
        <v>1.5</v>
      </c>
      <c r="I21" s="199">
        <v>1.2999999999999998</v>
      </c>
      <c r="J21" s="199">
        <f>J20+K20</f>
        <v>1.2</v>
      </c>
      <c r="K21" s="199">
        <f>K20+L20</f>
        <v>1.1000000000000001</v>
      </c>
      <c r="L21" s="199">
        <f>L20+M20</f>
        <v>1</v>
      </c>
      <c r="M21" s="201"/>
      <c r="N21" s="184"/>
      <c r="O21" s="269">
        <v>1.4</v>
      </c>
      <c r="P21" s="270">
        <v>1.3</v>
      </c>
      <c r="Q21" s="271">
        <v>1.3</v>
      </c>
      <c r="R21" s="272">
        <v>1.3</v>
      </c>
      <c r="S21" s="273">
        <v>1.2</v>
      </c>
      <c r="T21" s="273">
        <v>1.2</v>
      </c>
      <c r="U21" s="273">
        <v>1.1000000000000001</v>
      </c>
      <c r="V21" s="273">
        <v>1</v>
      </c>
      <c r="W21" s="273">
        <v>0.9</v>
      </c>
      <c r="X21" s="273">
        <v>0.8</v>
      </c>
      <c r="Y21" s="273">
        <v>0.7</v>
      </c>
      <c r="Z21" s="320">
        <v>0.7</v>
      </c>
      <c r="AA21" s="325">
        <v>0.7</v>
      </c>
    </row>
    <row r="22" spans="1:27">
      <c r="A22" s="197">
        <v>3</v>
      </c>
      <c r="B22" s="198">
        <v>3.8</v>
      </c>
      <c r="C22" s="199">
        <v>3.6</v>
      </c>
      <c r="D22" s="199">
        <v>3.3</v>
      </c>
      <c r="E22" s="199">
        <v>3</v>
      </c>
      <c r="F22" s="199">
        <v>2.7</v>
      </c>
      <c r="G22" s="199">
        <v>2.4000000000000004</v>
      </c>
      <c r="H22" s="199">
        <v>2.1</v>
      </c>
      <c r="I22" s="199">
        <v>1.9</v>
      </c>
      <c r="J22" s="199">
        <f>J21+L20</f>
        <v>1.7</v>
      </c>
      <c r="K22" s="199">
        <f>K21+M20</f>
        <v>1.6</v>
      </c>
      <c r="L22" s="199"/>
      <c r="M22" s="201"/>
      <c r="N22" s="184"/>
      <c r="O22" s="274">
        <f>O21+P21</f>
        <v>2.7</v>
      </c>
      <c r="P22" s="275">
        <f>P21+Q21</f>
        <v>2.6</v>
      </c>
      <c r="Q22" s="276">
        <f>Q21+R21</f>
        <v>2.6</v>
      </c>
      <c r="R22" s="187">
        <f t="shared" ref="R22:Y22" si="0">R21+S21</f>
        <v>2.5</v>
      </c>
      <c r="S22" s="186">
        <f t="shared" si="0"/>
        <v>2.4</v>
      </c>
      <c r="T22" s="186">
        <f t="shared" si="0"/>
        <v>2.2999999999999998</v>
      </c>
      <c r="U22" s="186">
        <f t="shared" si="0"/>
        <v>2.1</v>
      </c>
      <c r="V22" s="186">
        <f t="shared" si="0"/>
        <v>1.9</v>
      </c>
      <c r="W22" s="186">
        <f t="shared" si="0"/>
        <v>1.7000000000000002</v>
      </c>
      <c r="X22" s="186">
        <f t="shared" si="0"/>
        <v>1.5</v>
      </c>
      <c r="Y22" s="186">
        <f t="shared" si="0"/>
        <v>1.4</v>
      </c>
      <c r="Z22" s="321"/>
      <c r="AA22" s="326">
        <v>1.4</v>
      </c>
    </row>
    <row r="23" spans="1:27">
      <c r="A23" s="197">
        <v>4</v>
      </c>
      <c r="B23" s="198">
        <v>4.9000000000000004</v>
      </c>
      <c r="C23" s="199">
        <v>4.5999999999999996</v>
      </c>
      <c r="D23" s="199">
        <v>4.2</v>
      </c>
      <c r="E23" s="199">
        <v>3.8</v>
      </c>
      <c r="F23" s="199">
        <v>3.4000000000000004</v>
      </c>
      <c r="G23" s="199">
        <v>3.0000000000000004</v>
      </c>
      <c r="H23" s="199">
        <v>2.7</v>
      </c>
      <c r="I23" s="199">
        <v>2.4</v>
      </c>
      <c r="J23" s="199">
        <f>J22+M20</f>
        <v>2.2000000000000002</v>
      </c>
      <c r="K23" s="199"/>
      <c r="L23" s="199"/>
      <c r="M23" s="201"/>
      <c r="N23" s="184"/>
      <c r="O23" s="274">
        <f>O22+Q21</f>
        <v>4</v>
      </c>
      <c r="P23" s="275">
        <f t="shared" ref="P23:U23" si="1">P22+R21</f>
        <v>3.9000000000000004</v>
      </c>
      <c r="Q23" s="276">
        <f t="shared" si="1"/>
        <v>3.8</v>
      </c>
      <c r="R23" s="187">
        <f t="shared" si="1"/>
        <v>3.7</v>
      </c>
      <c r="S23" s="186">
        <f t="shared" si="1"/>
        <v>3.5</v>
      </c>
      <c r="T23" s="186">
        <f t="shared" si="1"/>
        <v>3.3</v>
      </c>
      <c r="U23" s="186">
        <f t="shared" si="1"/>
        <v>3</v>
      </c>
      <c r="V23" s="186">
        <f>V22+X21</f>
        <v>2.7</v>
      </c>
      <c r="W23" s="186">
        <f>W22+Y21</f>
        <v>2.4000000000000004</v>
      </c>
      <c r="X23" s="186">
        <f>X22+Z21</f>
        <v>2.2000000000000002</v>
      </c>
      <c r="Y23" s="186"/>
      <c r="Z23" s="321"/>
      <c r="AA23" s="326">
        <v>2.1</v>
      </c>
    </row>
    <row r="24" spans="1:27">
      <c r="A24" s="197">
        <v>5</v>
      </c>
      <c r="B24" s="198">
        <v>5.9</v>
      </c>
      <c r="C24" s="199">
        <v>5.5</v>
      </c>
      <c r="D24" s="199" t="s">
        <v>42</v>
      </c>
      <c r="E24" s="199">
        <v>4.5</v>
      </c>
      <c r="F24" s="199">
        <v>4</v>
      </c>
      <c r="G24" s="199">
        <v>3.6000000000000005</v>
      </c>
      <c r="H24" s="199">
        <v>3.2</v>
      </c>
      <c r="I24" s="199">
        <v>2.9</v>
      </c>
      <c r="J24" s="199"/>
      <c r="K24" s="199"/>
      <c r="L24" s="199"/>
      <c r="M24" s="201"/>
      <c r="N24" s="184"/>
      <c r="O24" s="274">
        <f>O23+R21</f>
        <v>5.3</v>
      </c>
      <c r="P24" s="275">
        <f>P23+S21</f>
        <v>5.1000000000000005</v>
      </c>
      <c r="Q24" s="276">
        <f>Q23+T21</f>
        <v>5</v>
      </c>
      <c r="R24" s="187">
        <f t="shared" ref="R24:W24" si="2">R23+U21</f>
        <v>4.8000000000000007</v>
      </c>
      <c r="S24" s="186">
        <f t="shared" si="2"/>
        <v>4.5</v>
      </c>
      <c r="T24" s="186">
        <f t="shared" si="2"/>
        <v>4.2</v>
      </c>
      <c r="U24" s="186">
        <f t="shared" si="2"/>
        <v>3.8</v>
      </c>
      <c r="V24" s="186">
        <f t="shared" si="2"/>
        <v>3.4000000000000004</v>
      </c>
      <c r="W24" s="186">
        <f t="shared" si="2"/>
        <v>3.1000000000000005</v>
      </c>
      <c r="X24" s="186"/>
      <c r="Y24" s="186"/>
      <c r="Z24" s="321"/>
      <c r="AA24" s="326">
        <v>2.8</v>
      </c>
    </row>
    <row r="25" spans="1:27">
      <c r="A25" s="197">
        <v>6</v>
      </c>
      <c r="B25" s="198">
        <v>6.8000000000000007</v>
      </c>
      <c r="C25" s="199">
        <v>6.3</v>
      </c>
      <c r="D25" s="199">
        <v>5.7</v>
      </c>
      <c r="E25" s="199">
        <v>5.0999999999999996</v>
      </c>
      <c r="F25" s="199">
        <v>4.5999999999999996</v>
      </c>
      <c r="G25" s="199">
        <v>4.1000000000000005</v>
      </c>
      <c r="H25" s="199">
        <v>3.7</v>
      </c>
      <c r="I25" s="199"/>
      <c r="J25" s="199"/>
      <c r="K25" s="199"/>
      <c r="L25" s="199"/>
      <c r="M25" s="201"/>
      <c r="N25" s="184"/>
      <c r="O25" s="274">
        <f>O24+S21</f>
        <v>6.5</v>
      </c>
      <c r="P25" s="275">
        <f t="shared" ref="P25:V25" si="3">P24+T21</f>
        <v>6.3000000000000007</v>
      </c>
      <c r="Q25" s="276">
        <f t="shared" si="3"/>
        <v>6.1</v>
      </c>
      <c r="R25" s="187">
        <f t="shared" si="3"/>
        <v>5.8000000000000007</v>
      </c>
      <c r="S25" s="186">
        <f t="shared" si="3"/>
        <v>5.4</v>
      </c>
      <c r="T25" s="186">
        <f t="shared" si="3"/>
        <v>5</v>
      </c>
      <c r="U25" s="186">
        <f t="shared" si="3"/>
        <v>4.5</v>
      </c>
      <c r="V25" s="186">
        <f t="shared" si="3"/>
        <v>4.1000000000000005</v>
      </c>
      <c r="W25" s="186"/>
      <c r="X25" s="186"/>
      <c r="Y25" s="186"/>
      <c r="Z25" s="321"/>
      <c r="AA25" s="326">
        <v>3.5</v>
      </c>
    </row>
    <row r="26" spans="1:27">
      <c r="A26" s="197">
        <v>7</v>
      </c>
      <c r="B26" s="198">
        <v>7.6000000000000005</v>
      </c>
      <c r="C26" s="199">
        <v>7</v>
      </c>
      <c r="D26" s="199">
        <v>6.3</v>
      </c>
      <c r="E26" s="199">
        <v>5.6999999999999993</v>
      </c>
      <c r="F26" s="199">
        <v>5.0999999999999996</v>
      </c>
      <c r="G26" s="199">
        <v>4.6000000000000005</v>
      </c>
      <c r="H26" s="199"/>
      <c r="I26" s="199"/>
      <c r="J26" s="199"/>
      <c r="K26" s="199"/>
      <c r="L26" s="199"/>
      <c r="M26" s="201"/>
      <c r="N26" s="184"/>
      <c r="O26" s="274">
        <f>O25+T21</f>
        <v>7.7</v>
      </c>
      <c r="P26" s="275">
        <f t="shared" ref="P26:U26" si="4">P25+U21</f>
        <v>7.4</v>
      </c>
      <c r="Q26" s="276">
        <f t="shared" si="4"/>
        <v>7.1</v>
      </c>
      <c r="R26" s="187">
        <f t="shared" si="4"/>
        <v>6.7000000000000011</v>
      </c>
      <c r="S26" s="186">
        <f t="shared" si="4"/>
        <v>6.2</v>
      </c>
      <c r="T26" s="186">
        <f t="shared" si="4"/>
        <v>5.7</v>
      </c>
      <c r="U26" s="186">
        <f t="shared" si="4"/>
        <v>5.2</v>
      </c>
      <c r="V26" s="186"/>
      <c r="W26" s="186"/>
      <c r="X26" s="186"/>
      <c r="Y26" s="186"/>
      <c r="Z26" s="321"/>
      <c r="AA26" s="326">
        <v>4.2</v>
      </c>
    </row>
    <row r="27" spans="1:27">
      <c r="A27" s="197">
        <v>8</v>
      </c>
      <c r="B27" s="198">
        <v>8.3000000000000007</v>
      </c>
      <c r="C27" s="199">
        <v>7.6</v>
      </c>
      <c r="D27" s="199">
        <v>6.8999999999999995</v>
      </c>
      <c r="E27" s="199">
        <v>6.1999999999999993</v>
      </c>
      <c r="F27" s="199">
        <v>5.6</v>
      </c>
      <c r="G27" s="199"/>
      <c r="H27" s="199"/>
      <c r="I27" s="199"/>
      <c r="J27" s="199"/>
      <c r="K27" s="199"/>
      <c r="L27" s="199"/>
      <c r="M27" s="201"/>
      <c r="N27" s="184"/>
      <c r="O27" s="274">
        <f t="shared" ref="O27:T27" si="5">O26+U21</f>
        <v>8.8000000000000007</v>
      </c>
      <c r="P27" s="275">
        <f t="shared" si="5"/>
        <v>8.4</v>
      </c>
      <c r="Q27" s="276">
        <f t="shared" si="5"/>
        <v>8</v>
      </c>
      <c r="R27" s="187">
        <f t="shared" si="5"/>
        <v>7.5000000000000009</v>
      </c>
      <c r="S27" s="186">
        <f t="shared" si="5"/>
        <v>6.9</v>
      </c>
      <c r="T27" s="186">
        <f t="shared" si="5"/>
        <v>6.4</v>
      </c>
      <c r="U27" s="186"/>
      <c r="V27" s="186"/>
      <c r="W27" s="186"/>
      <c r="X27" s="186"/>
      <c r="Y27" s="186"/>
      <c r="Z27" s="321"/>
      <c r="AA27" s="326">
        <v>4.9000000000000004</v>
      </c>
    </row>
    <row r="28" spans="1:27">
      <c r="A28" s="197">
        <v>9</v>
      </c>
      <c r="B28" s="198">
        <v>8.9</v>
      </c>
      <c r="C28" s="199">
        <v>8.1999999999999993</v>
      </c>
      <c r="D28" s="199">
        <v>7.3999999999999995</v>
      </c>
      <c r="E28" s="199">
        <v>6.6999999999999993</v>
      </c>
      <c r="F28" s="199"/>
      <c r="G28" s="199"/>
      <c r="H28" s="199"/>
      <c r="I28" s="199"/>
      <c r="J28" s="199"/>
      <c r="K28" s="199"/>
      <c r="L28" s="199"/>
      <c r="M28" s="201"/>
      <c r="N28" s="184"/>
      <c r="O28" s="274">
        <f>O27+V21</f>
        <v>9.8000000000000007</v>
      </c>
      <c r="P28" s="275">
        <f>P27+W21</f>
        <v>9.3000000000000007</v>
      </c>
      <c r="Q28" s="276">
        <f>Q27+X21</f>
        <v>8.8000000000000007</v>
      </c>
      <c r="R28" s="187">
        <f>R27+Y21</f>
        <v>8.2000000000000011</v>
      </c>
      <c r="S28" s="186">
        <f>S27+Z21</f>
        <v>7.6000000000000005</v>
      </c>
      <c r="T28" s="186"/>
      <c r="U28" s="186"/>
      <c r="V28" s="186"/>
      <c r="W28" s="186"/>
      <c r="X28" s="186"/>
      <c r="Y28" s="186"/>
      <c r="Z28" s="321"/>
      <c r="AA28" s="326">
        <v>5.6</v>
      </c>
    </row>
    <row r="29" spans="1:27">
      <c r="A29" s="197">
        <v>10</v>
      </c>
      <c r="B29" s="198">
        <v>9.5</v>
      </c>
      <c r="C29" s="199">
        <v>8.6999999999999993</v>
      </c>
      <c r="D29" s="199">
        <v>7.8999999999999995</v>
      </c>
      <c r="E29" s="199"/>
      <c r="F29" s="199"/>
      <c r="G29" s="199"/>
      <c r="H29" s="199"/>
      <c r="I29" s="199"/>
      <c r="J29" s="199"/>
      <c r="K29" s="199"/>
      <c r="L29" s="199"/>
      <c r="M29" s="201"/>
      <c r="N29" s="184"/>
      <c r="O29" s="277">
        <f>O28+W21</f>
        <v>10.700000000000001</v>
      </c>
      <c r="P29" s="278">
        <f>P28+X21</f>
        <v>10.100000000000001</v>
      </c>
      <c r="Q29" s="279">
        <f>Q28+Y21</f>
        <v>9.5</v>
      </c>
      <c r="R29" s="280">
        <f>R28+Z21</f>
        <v>8.9</v>
      </c>
      <c r="S29" s="281"/>
      <c r="T29" s="281"/>
      <c r="U29" s="281"/>
      <c r="V29" s="281"/>
      <c r="W29" s="281"/>
      <c r="X29" s="281"/>
      <c r="Y29" s="281"/>
      <c r="Z29" s="322"/>
      <c r="AA29" s="326">
        <v>6.3</v>
      </c>
    </row>
    <row r="30" spans="1:27">
      <c r="A30" s="197">
        <v>11</v>
      </c>
      <c r="B30" s="198">
        <v>10</v>
      </c>
      <c r="C30" s="199">
        <v>9.1999999999999993</v>
      </c>
      <c r="D30" s="199"/>
      <c r="E30" s="200"/>
      <c r="F30" s="200"/>
      <c r="G30" s="200"/>
      <c r="H30" s="200"/>
      <c r="I30" s="200"/>
      <c r="J30" s="200"/>
      <c r="K30" s="200"/>
      <c r="L30" s="200"/>
      <c r="M30" s="201"/>
      <c r="N30" s="184"/>
      <c r="O30" s="282">
        <f>O29+X21</f>
        <v>11.500000000000002</v>
      </c>
      <c r="P30" s="275">
        <f>P29+Y21</f>
        <v>10.8</v>
      </c>
      <c r="Q30" s="276">
        <f>Q29+Z21</f>
        <v>10.199999999999999</v>
      </c>
      <c r="R30" s="276"/>
      <c r="S30" s="283"/>
      <c r="T30" s="283"/>
      <c r="U30" s="283"/>
      <c r="V30" s="283"/>
      <c r="W30" s="283"/>
      <c r="X30" s="283"/>
      <c r="Y30" s="283"/>
      <c r="Z30" s="323"/>
      <c r="AA30" s="326">
        <v>7</v>
      </c>
    </row>
    <row r="31" spans="1:27" ht="15.75" thickBot="1">
      <c r="A31" s="202">
        <v>12</v>
      </c>
      <c r="B31" s="203">
        <v>10.5</v>
      </c>
      <c r="C31" s="204"/>
      <c r="D31" s="204"/>
      <c r="E31" s="205"/>
      <c r="F31" s="205"/>
      <c r="G31" s="205"/>
      <c r="H31" s="205"/>
      <c r="I31" s="205"/>
      <c r="J31" s="205"/>
      <c r="K31" s="205"/>
      <c r="L31" s="205"/>
      <c r="M31" s="206"/>
      <c r="N31" s="184"/>
      <c r="O31" s="284">
        <f>O30+Y21</f>
        <v>12.200000000000001</v>
      </c>
      <c r="P31" s="285">
        <f>P30+Z21</f>
        <v>11.5</v>
      </c>
      <c r="Q31" s="286"/>
      <c r="R31" s="286"/>
      <c r="S31" s="287"/>
      <c r="T31" s="287"/>
      <c r="U31" s="287"/>
      <c r="V31" s="287"/>
      <c r="W31" s="287"/>
      <c r="X31" s="287"/>
      <c r="Y31" s="287"/>
      <c r="Z31" s="324"/>
      <c r="AA31" s="327">
        <v>7.7</v>
      </c>
    </row>
    <row r="32" spans="1:27">
      <c r="O32">
        <f>O31+Z21</f>
        <v>12.9</v>
      </c>
    </row>
    <row r="34" spans="5:25">
      <c r="E34" s="185"/>
      <c r="F34" s="184"/>
      <c r="G34" s="184"/>
      <c r="H34" s="184"/>
      <c r="I34" s="185"/>
      <c r="J34" s="184"/>
      <c r="K34" s="184"/>
      <c r="L34" s="184"/>
      <c r="M34" s="185"/>
      <c r="N34" s="184"/>
      <c r="O34" s="184"/>
      <c r="P34" s="184"/>
      <c r="Q34" s="185"/>
      <c r="R34" s="184"/>
      <c r="S34" s="184"/>
      <c r="T34" s="184"/>
      <c r="U34" s="185"/>
      <c r="V34" s="184"/>
      <c r="W34" s="184"/>
      <c r="X34" s="184"/>
      <c r="Y34" s="185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3"/>
  <sheetViews>
    <sheetView topLeftCell="A7" zoomScale="90" zoomScaleNormal="90" zoomScalePageLayoutView="90" workbookViewId="0">
      <selection activeCell="C31" sqref="C31"/>
    </sheetView>
  </sheetViews>
  <sheetFormatPr defaultColWidth="8.85546875" defaultRowHeight="15"/>
  <cols>
    <col min="1" max="1" width="5.28515625" style="136" customWidth="1"/>
    <col min="2" max="2" width="42.42578125" style="137" customWidth="1"/>
    <col min="3" max="3" width="8.28515625" style="137" customWidth="1"/>
    <col min="4" max="5" width="4.42578125" style="150" customWidth="1"/>
    <col min="6" max="8" width="5.28515625" style="151" customWidth="1"/>
    <col min="9" max="9" width="4.42578125" style="150" customWidth="1"/>
    <col min="10" max="12" width="5.28515625" style="151" customWidth="1"/>
    <col min="13" max="13" width="6.85546875" style="151" customWidth="1"/>
    <col min="14" max="18" width="6.42578125" style="151" customWidth="1"/>
    <col min="19" max="19" width="5.140625" style="151" customWidth="1"/>
    <col min="20" max="22" width="6.42578125" style="151" customWidth="1"/>
    <col min="23" max="23" width="5.85546875" style="151" customWidth="1"/>
    <col min="24" max="25" width="6.42578125" style="151" customWidth="1"/>
    <col min="26" max="26" width="4.7109375" style="151" hidden="1" customWidth="1"/>
    <col min="27" max="27" width="10.7109375" style="151" hidden="1" customWidth="1"/>
    <col min="28" max="28" width="10.7109375" style="151" customWidth="1"/>
    <col min="29" max="270" width="8.8554687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42578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42578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8.8554687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42578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42578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8.8554687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42578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42578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8.8554687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42578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42578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8.8554687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42578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42578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8.8554687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42578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42578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8.8554687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42578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42578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8.8554687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42578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42578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8.8554687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42578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42578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8.8554687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42578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42578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8.8554687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42578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42578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8.8554687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42578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42578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8.8554687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42578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42578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8.8554687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42578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42578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8.8554687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42578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42578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8.8554687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42578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42578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8.8554687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42578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42578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8.8554687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42578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42578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8.8554687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42578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42578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8.8554687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42578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42578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8.8554687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42578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42578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8.8554687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42578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42578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8.8554687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42578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42578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8.8554687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42578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42578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8.8554687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42578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42578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8.8554687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42578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42578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8.8554687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42578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42578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8.8554687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42578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42578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8.8554687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42578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42578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8.8554687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42578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42578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8.8554687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42578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42578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8.8554687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42578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42578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8.8554687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42578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42578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8.8554687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42578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42578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8.8554687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42578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42578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8.8554687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42578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42578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8.8554687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42578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42578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8.8554687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42578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42578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8.8554687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42578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42578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8.8554687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42578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42578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8.8554687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42578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42578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8.8554687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42578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42578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8.8554687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42578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42578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8.8554687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42578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42578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8.8554687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42578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42578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8.8554687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42578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42578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8.8554687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42578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42578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8.8554687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42578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42578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8.8554687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42578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42578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8.8554687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42578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42578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8.8554687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42578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42578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8.8554687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42578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42578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8.8554687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42578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42578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8.8554687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42578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42578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8.8554687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42578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42578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8.8554687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42578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42578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8.8554687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42578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42578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8.8554687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42578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42578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8.8554687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42578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42578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8.8554687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42578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42578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8.8554687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42578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42578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8.8554687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42578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42578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8.8554687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42578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42578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8.85546875" style="136"/>
  </cols>
  <sheetData>
    <row r="1" spans="1:31" ht="12.75" customHeight="1">
      <c r="A1" s="379" t="s">
        <v>45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</row>
    <row r="2" spans="1:31" ht="13.5" customHeight="1" thickBot="1">
      <c r="A2" s="380"/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137"/>
      <c r="AD2" s="137"/>
      <c r="AE2" s="137"/>
    </row>
    <row r="3" spans="1:31" s="141" customFormat="1" ht="16.5" thickBot="1">
      <c r="A3" s="381" t="s">
        <v>21</v>
      </c>
      <c r="B3" s="384" t="s">
        <v>22</v>
      </c>
      <c r="C3" s="138"/>
      <c r="D3" s="387">
        <v>1</v>
      </c>
      <c r="E3" s="388"/>
      <c r="F3" s="389"/>
      <c r="G3" s="387">
        <v>2</v>
      </c>
      <c r="H3" s="388"/>
      <c r="I3" s="389"/>
      <c r="J3" s="390">
        <v>3</v>
      </c>
      <c r="K3" s="391"/>
      <c r="L3" s="392"/>
      <c r="M3" s="393" t="s">
        <v>2</v>
      </c>
      <c r="N3" s="394"/>
      <c r="O3" s="394"/>
      <c r="P3" s="394"/>
      <c r="Q3" s="394"/>
      <c r="R3" s="394"/>
      <c r="S3" s="394"/>
      <c r="T3" s="394"/>
      <c r="U3" s="394"/>
      <c r="V3" s="394"/>
      <c r="W3" s="394"/>
      <c r="X3" s="394"/>
      <c r="Y3" s="394"/>
      <c r="Z3" s="395"/>
      <c r="AA3" s="139">
        <f>SUM(M3:Z3)</f>
        <v>0</v>
      </c>
      <c r="AB3" s="396" t="s">
        <v>23</v>
      </c>
      <c r="AC3" s="140"/>
      <c r="AD3" s="140"/>
      <c r="AE3" s="140"/>
    </row>
    <row r="4" spans="1:31" s="141" customFormat="1" ht="16.5" customHeight="1" thickBot="1">
      <c r="A4" s="382"/>
      <c r="B4" s="385"/>
      <c r="C4" s="398" t="s">
        <v>24</v>
      </c>
      <c r="D4" s="371" t="s">
        <v>30</v>
      </c>
      <c r="E4" s="373" t="s">
        <v>32</v>
      </c>
      <c r="F4" s="375" t="s">
        <v>33</v>
      </c>
      <c r="G4" s="371" t="s">
        <v>30</v>
      </c>
      <c r="H4" s="373" t="s">
        <v>32</v>
      </c>
      <c r="I4" s="375" t="s">
        <v>33</v>
      </c>
      <c r="J4" s="371" t="s">
        <v>30</v>
      </c>
      <c r="K4" s="373" t="s">
        <v>32</v>
      </c>
      <c r="L4" s="375" t="s">
        <v>33</v>
      </c>
      <c r="M4" s="377" t="s">
        <v>31</v>
      </c>
      <c r="N4" s="369">
        <v>1</v>
      </c>
      <c r="O4" s="370"/>
      <c r="P4" s="370"/>
      <c r="Q4" s="370"/>
      <c r="R4" s="369">
        <v>2</v>
      </c>
      <c r="S4" s="370"/>
      <c r="T4" s="370"/>
      <c r="U4" s="370"/>
      <c r="V4" s="369">
        <v>3</v>
      </c>
      <c r="W4" s="370"/>
      <c r="X4" s="370"/>
      <c r="Y4" s="370"/>
      <c r="Z4" s="156"/>
      <c r="AA4" s="139"/>
      <c r="AB4" s="397"/>
      <c r="AC4" s="140"/>
      <c r="AD4" s="140"/>
      <c r="AE4" s="140"/>
    </row>
    <row r="5" spans="1:31" s="143" customFormat="1" ht="33" customHeight="1" thickBot="1">
      <c r="A5" s="383"/>
      <c r="B5" s="386"/>
      <c r="C5" s="399"/>
      <c r="D5" s="372"/>
      <c r="E5" s="374"/>
      <c r="F5" s="376"/>
      <c r="G5" s="372"/>
      <c r="H5" s="374"/>
      <c r="I5" s="376"/>
      <c r="J5" s="372"/>
      <c r="K5" s="374"/>
      <c r="L5" s="376"/>
      <c r="M5" s="378"/>
      <c r="N5" s="160" t="s">
        <v>26</v>
      </c>
      <c r="O5" s="161" t="s">
        <v>27</v>
      </c>
      <c r="P5" s="161" t="s">
        <v>28</v>
      </c>
      <c r="Q5" s="162" t="s">
        <v>29</v>
      </c>
      <c r="R5" s="160" t="s">
        <v>26</v>
      </c>
      <c r="S5" s="161" t="s">
        <v>27</v>
      </c>
      <c r="T5" s="161" t="s">
        <v>28</v>
      </c>
      <c r="U5" s="163" t="s">
        <v>29</v>
      </c>
      <c r="V5" s="160" t="s">
        <v>26</v>
      </c>
      <c r="W5" s="161" t="s">
        <v>27</v>
      </c>
      <c r="X5" s="161" t="s">
        <v>28</v>
      </c>
      <c r="Y5" s="163" t="s">
        <v>29</v>
      </c>
      <c r="Z5" s="157">
        <v>4</v>
      </c>
      <c r="AA5" s="139"/>
      <c r="AB5" s="397"/>
      <c r="AC5" s="142"/>
      <c r="AD5" s="142"/>
      <c r="AE5" s="142"/>
    </row>
    <row r="6" spans="1:31" ht="15.75">
      <c r="A6" s="175">
        <f ca="1">RANK(AB6,AB$6:OFFSET(AB$6,0,0,COUNTA(B$6:B$30)))</f>
        <v>1</v>
      </c>
      <c r="B6" s="167" t="s">
        <v>64</v>
      </c>
      <c r="C6" s="158" t="s">
        <v>25</v>
      </c>
      <c r="D6" s="293">
        <v>1</v>
      </c>
      <c r="E6" s="294">
        <v>11</v>
      </c>
      <c r="F6" s="295">
        <v>2</v>
      </c>
      <c r="G6" s="296">
        <v>1</v>
      </c>
      <c r="H6" s="254">
        <v>8</v>
      </c>
      <c r="I6" s="294">
        <v>3</v>
      </c>
      <c r="J6" s="293">
        <v>1</v>
      </c>
      <c r="K6" s="294">
        <v>11</v>
      </c>
      <c r="L6" s="297">
        <v>9</v>
      </c>
      <c r="M6" s="328">
        <v>2.5</v>
      </c>
      <c r="N6" s="246">
        <f ca="1">OFFSET(Очки!$A$3,F6,D6+QUOTIENT(MAX($C$31-11,0), 2)*4)</f>
        <v>15</v>
      </c>
      <c r="O6" s="214">
        <f ca="1">IF(F6&lt;E6,OFFSET(IF(OR($C$31=11,$C$31=12),Очки!$B$17,Очки!$O$18),2+E6-F6,IF(D6=2,12,13-E6)),0)</f>
        <v>9.5</v>
      </c>
      <c r="P6" s="214">
        <v>1</v>
      </c>
      <c r="Q6" s="318"/>
      <c r="R6" s="246">
        <f ca="1">OFFSET(Очки!$A$3,I6,G6+QUOTIENT(MAX($C$31-11,0), 2)*4)</f>
        <v>14</v>
      </c>
      <c r="S6" s="214">
        <f ca="1">IF(I6&lt;H6,OFFSET(IF(OR($C$31=11,$C$31=12),Очки!$B$17,Очки!$O$18),2+H6-I6,IF(G6=2,12,13-H6)),0)</f>
        <v>5</v>
      </c>
      <c r="T6" s="214">
        <v>2.5</v>
      </c>
      <c r="U6" s="318"/>
      <c r="V6" s="246">
        <f ca="1">OFFSET(Очки!$A$3,L6,J6+QUOTIENT(MAX($C$31-11,0), 2)*4)</f>
        <v>10</v>
      </c>
      <c r="W6" s="214">
        <f ca="1">IF(L6&lt;K6,OFFSET(IF(OR($C$31=11,$C$31=12),Очки!$B$17,Очки!$O$18),2+K6-L6,IF(J6=2,12,13-K6)),0)</f>
        <v>2.6</v>
      </c>
      <c r="X6" s="214">
        <v>2</v>
      </c>
      <c r="Y6" s="215"/>
      <c r="Z6" s="144"/>
      <c r="AA6" s="145"/>
      <c r="AB6" s="210">
        <f t="shared" ref="AB6:AB26" ca="1" si="0">SUM(M6:Y6)</f>
        <v>64.099999999999994</v>
      </c>
      <c r="AC6" s="137"/>
      <c r="AD6" s="137"/>
      <c r="AE6" s="137"/>
    </row>
    <row r="7" spans="1:31" ht="15.75">
      <c r="A7" s="176">
        <f ca="1">RANK(AB7,AB$6:OFFSET(AB$6,0,0,COUNTA(B$6:B$30)))</f>
        <v>2</v>
      </c>
      <c r="B7" s="168" t="s">
        <v>58</v>
      </c>
      <c r="C7" s="159">
        <v>5</v>
      </c>
      <c r="D7" s="256">
        <v>1</v>
      </c>
      <c r="E7" s="257">
        <v>9</v>
      </c>
      <c r="F7" s="258">
        <v>3</v>
      </c>
      <c r="G7" s="253">
        <v>1</v>
      </c>
      <c r="H7" s="259">
        <v>11</v>
      </c>
      <c r="I7" s="257">
        <v>6</v>
      </c>
      <c r="J7" s="256">
        <v>1</v>
      </c>
      <c r="K7" s="257">
        <v>8</v>
      </c>
      <c r="L7" s="260">
        <v>7</v>
      </c>
      <c r="M7" s="329">
        <v>1.5</v>
      </c>
      <c r="N7" s="220">
        <f ca="1">OFFSET(Очки!$A$3,F7,D7+QUOTIENT(MAX($C$31-11,0), 2)*4)</f>
        <v>14</v>
      </c>
      <c r="O7" s="216">
        <f ca="1">IF(F7&lt;E7,OFFSET(IF(OR($C$31=11,$C$31=12),Очки!$B$17,Очки!$O$18),2+E7-F7,IF(D7=2,12,13-E7)),0)</f>
        <v>6.2</v>
      </c>
      <c r="P7" s="216">
        <v>2.5</v>
      </c>
      <c r="Q7" s="319">
        <v>-1</v>
      </c>
      <c r="R7" s="220">
        <f ca="1">OFFSET(Очки!$A$3,I7,G7+QUOTIENT(MAX($C$31-11,0), 2)*4)</f>
        <v>11.5</v>
      </c>
      <c r="S7" s="216">
        <f ca="1">IF(I7&lt;H7,OFFSET(IF(OR($C$31=11,$C$31=12),Очки!$B$17,Очки!$O$18),2+H7-I7,IF(G7=2,12,13-H7)),0)</f>
        <v>6.1</v>
      </c>
      <c r="T7" s="216">
        <v>1</v>
      </c>
      <c r="U7" s="319"/>
      <c r="V7" s="220">
        <f ca="1">OFFSET(Очки!$A$3,L7,J7+QUOTIENT(MAX($C$31-11,0), 2)*4)</f>
        <v>11</v>
      </c>
      <c r="W7" s="216">
        <f ca="1">IF(L7&lt;K7,OFFSET(IF(OR($C$31=11,$C$31=12),Очки!$B$17,Очки!$O$18),2+K7-L7,IF(J7=2,12,13-K7)),0)</f>
        <v>1.2</v>
      </c>
      <c r="X7" s="216"/>
      <c r="Y7" s="217">
        <v>-1</v>
      </c>
      <c r="Z7" s="146"/>
      <c r="AA7" s="147"/>
      <c r="AB7" s="211">
        <f t="shared" ca="1" si="0"/>
        <v>53.000000000000007</v>
      </c>
      <c r="AC7" s="137"/>
      <c r="AD7" s="137"/>
      <c r="AE7" s="137"/>
    </row>
    <row r="8" spans="1:31" ht="15.75">
      <c r="A8" s="176">
        <f ca="1">RANK(AB8,AB$6:OFFSET(AB$6,0,0,COUNTA(B$6:B$30)))</f>
        <v>3</v>
      </c>
      <c r="B8" s="169" t="s">
        <v>51</v>
      </c>
      <c r="C8" s="159" t="s">
        <v>25</v>
      </c>
      <c r="D8" s="256">
        <v>1</v>
      </c>
      <c r="E8" s="257">
        <v>8</v>
      </c>
      <c r="F8" s="258">
        <v>9</v>
      </c>
      <c r="G8" s="253">
        <v>1</v>
      </c>
      <c r="H8" s="259">
        <v>10</v>
      </c>
      <c r="I8" s="257">
        <v>7</v>
      </c>
      <c r="J8" s="256">
        <v>1</v>
      </c>
      <c r="K8" s="257">
        <v>9</v>
      </c>
      <c r="L8" s="260">
        <v>5</v>
      </c>
      <c r="M8" s="329">
        <v>1</v>
      </c>
      <c r="N8" s="220">
        <f ca="1">OFFSET(Очки!$A$3,F8,D8+QUOTIENT(MAX($C$31-11,0), 2)*4)</f>
        <v>10</v>
      </c>
      <c r="O8" s="216">
        <f ca="1">IF(F8&lt;E8,OFFSET(IF(OR($C$31=11,$C$31=12),Очки!$B$17,Очки!$O$18),2+E8-F8,IF(D8=2,12,13-E8)),0)</f>
        <v>0</v>
      </c>
      <c r="P8" s="216">
        <v>2</v>
      </c>
      <c r="Q8" s="319"/>
      <c r="R8" s="220">
        <f ca="1">OFFSET(Очки!$A$3,I8,G8+QUOTIENT(MAX($C$31-11,0), 2)*4)</f>
        <v>11</v>
      </c>
      <c r="S8" s="216">
        <f ca="1">IF(I8&lt;H8,OFFSET(IF(OR($C$31=11,$C$31=12),Очки!$B$17,Очки!$O$18),2+H8-I8,IF(G8=2,12,13-H8)),0)</f>
        <v>3.7</v>
      </c>
      <c r="T8" s="216">
        <v>1.5</v>
      </c>
      <c r="U8" s="319"/>
      <c r="V8" s="220">
        <f ca="1">OFFSET(Очки!$A$3,L8,J8+QUOTIENT(MAX($C$31-11,0), 2)*4)</f>
        <v>12</v>
      </c>
      <c r="W8" s="216">
        <f ca="1">IF(L8&lt;K8,OFFSET(IF(OR($C$31=11,$C$31=12),Очки!$B$17,Очки!$O$18),2+K8-L8,IF(J8=2,12,13-K8)),0)</f>
        <v>4.5</v>
      </c>
      <c r="X8" s="216"/>
      <c r="Y8" s="217"/>
      <c r="Z8" s="146"/>
      <c r="AA8" s="147"/>
      <c r="AB8" s="211">
        <f t="shared" ca="1" si="0"/>
        <v>45.7</v>
      </c>
      <c r="AC8" s="137"/>
      <c r="AD8" s="137"/>
      <c r="AE8" s="137"/>
    </row>
    <row r="9" spans="1:31" ht="15.75">
      <c r="A9" s="176">
        <f ca="1">RANK(AB9,AB$6:OFFSET(AB$6,0,0,COUNTA(B$6:B$30)))</f>
        <v>10</v>
      </c>
      <c r="B9" s="169" t="s">
        <v>63</v>
      </c>
      <c r="C9" s="159" t="s">
        <v>25</v>
      </c>
      <c r="D9" s="256">
        <v>1</v>
      </c>
      <c r="E9" s="257">
        <v>12</v>
      </c>
      <c r="F9" s="258">
        <v>12</v>
      </c>
      <c r="G9" s="253">
        <v>1</v>
      </c>
      <c r="H9" s="259">
        <v>7</v>
      </c>
      <c r="I9" s="257">
        <v>4</v>
      </c>
      <c r="J9" s="256">
        <v>1</v>
      </c>
      <c r="K9" s="257">
        <v>5</v>
      </c>
      <c r="L9" s="260">
        <v>6</v>
      </c>
      <c r="M9" s="329">
        <v>2</v>
      </c>
      <c r="N9" s="220">
        <f ca="1">OFFSET(Очки!$A$3,F9,D9+QUOTIENT(MAX($C$31-11,0), 2)*4)</f>
        <v>0</v>
      </c>
      <c r="O9" s="216">
        <f ca="1">IF(F9&lt;E9,OFFSET(IF(OR($C$31=11,$C$31=12),Очки!$B$17,Очки!$O$18),2+E9-F9,IF(D9=2,12,13-E9)),0)</f>
        <v>0</v>
      </c>
      <c r="P9" s="216">
        <v>0.5</v>
      </c>
      <c r="Q9" s="319"/>
      <c r="R9" s="220">
        <f ca="1">OFFSET(Очки!$A$3,I9,G9+QUOTIENT(MAX($C$31-11,0), 2)*4)</f>
        <v>13</v>
      </c>
      <c r="S9" s="216">
        <f ca="1">IF(I9&lt;H9,OFFSET(IF(OR($C$31=11,$C$31=12),Очки!$B$17,Очки!$O$18),2+H9-I9,IF(G9=2,12,13-H9)),0)</f>
        <v>3</v>
      </c>
      <c r="T9" s="216"/>
      <c r="U9" s="319"/>
      <c r="V9" s="220">
        <f ca="1">OFFSET(Очки!$A$3,L9,J9+QUOTIENT(MAX($C$31-11,0), 2)*4)</f>
        <v>11.5</v>
      </c>
      <c r="W9" s="216">
        <f ca="1">IF(L9&lt;K9,OFFSET(IF(OR($C$31=11,$C$31=12),Очки!$B$17,Очки!$O$18),2+K9-L9,IF(J9=2,12,13-K9)),0)</f>
        <v>0</v>
      </c>
      <c r="X9" s="216"/>
      <c r="Y9" s="217"/>
      <c r="Z9" s="146"/>
      <c r="AA9" s="147"/>
      <c r="AB9" s="211">
        <f t="shared" ca="1" si="0"/>
        <v>30</v>
      </c>
      <c r="AC9" s="137"/>
      <c r="AD9" s="137"/>
      <c r="AE9" s="137"/>
    </row>
    <row r="10" spans="1:31" ht="15.75">
      <c r="A10" s="176">
        <f ca="1">RANK(AB10,AB$6:OFFSET(AB$6,0,0,COUNTA(B$6:B$30)))</f>
        <v>4</v>
      </c>
      <c r="B10" s="166" t="s">
        <v>60</v>
      </c>
      <c r="C10" s="159" t="s">
        <v>25</v>
      </c>
      <c r="D10" s="256">
        <v>1</v>
      </c>
      <c r="E10" s="257">
        <v>6</v>
      </c>
      <c r="F10" s="258">
        <v>8</v>
      </c>
      <c r="G10" s="253">
        <v>1</v>
      </c>
      <c r="H10" s="259">
        <v>5</v>
      </c>
      <c r="I10" s="257">
        <v>2</v>
      </c>
      <c r="J10" s="256">
        <v>1</v>
      </c>
      <c r="K10" s="257">
        <v>10</v>
      </c>
      <c r="L10" s="260">
        <v>10</v>
      </c>
      <c r="M10" s="329"/>
      <c r="N10" s="220">
        <f ca="1">OFFSET(Очки!$A$3,F10,D10+QUOTIENT(MAX($C$31-11,0), 2)*4)</f>
        <v>10.5</v>
      </c>
      <c r="O10" s="216">
        <f ca="1">IF(F10&lt;E10,OFFSET(IF(OR($C$31=11,$C$31=12),Очки!$B$17,Очки!$O$18),2+E10-F10,IF(D10=2,12,13-E10)),0)</f>
        <v>0</v>
      </c>
      <c r="P10" s="216"/>
      <c r="Q10" s="319"/>
      <c r="R10" s="220">
        <f ca="1">OFFSET(Очки!$A$3,I10,G10+QUOTIENT(MAX($C$31-11,0), 2)*4)</f>
        <v>15</v>
      </c>
      <c r="S10" s="216">
        <f ca="1">IF(I10&lt;H10,OFFSET(IF(OR($C$31=11,$C$31=12),Очки!$B$17,Очки!$O$18),2+H10-I10,IF(G10=2,12,13-H10)),0)</f>
        <v>2.4000000000000004</v>
      </c>
      <c r="T10" s="216">
        <v>2</v>
      </c>
      <c r="U10" s="319"/>
      <c r="V10" s="220">
        <f ca="1">OFFSET(Очки!$A$3,L10,J10+QUOTIENT(MAX($C$31-11,0), 2)*4)</f>
        <v>9.5</v>
      </c>
      <c r="W10" s="216">
        <f ca="1">IF(L10&lt;K10,OFFSET(IF(OR($C$31=11,$C$31=12),Очки!$B$17,Очки!$O$18),2+K10-L10,IF(J10=2,12,13-K10)),0)</f>
        <v>0</v>
      </c>
      <c r="X10" s="216">
        <v>2.5</v>
      </c>
      <c r="Y10" s="217"/>
      <c r="Z10" s="146"/>
      <c r="AA10" s="147"/>
      <c r="AB10" s="211">
        <f t="shared" ca="1" si="0"/>
        <v>41.9</v>
      </c>
      <c r="AC10" s="137"/>
      <c r="AD10" s="137"/>
      <c r="AE10" s="137"/>
    </row>
    <row r="11" spans="1:31" ht="15.75">
      <c r="A11" s="176">
        <f ca="1">RANK(AB11,AB$6:OFFSET(AB$6,0,0,COUNTA(B$6:B$30)))</f>
        <v>5</v>
      </c>
      <c r="B11" s="168" t="s">
        <v>59</v>
      </c>
      <c r="C11" s="159" t="s">
        <v>25</v>
      </c>
      <c r="D11" s="256">
        <v>1</v>
      </c>
      <c r="E11" s="257">
        <v>3</v>
      </c>
      <c r="F11" s="258">
        <v>4</v>
      </c>
      <c r="G11" s="253">
        <v>2</v>
      </c>
      <c r="H11" s="259">
        <v>5</v>
      </c>
      <c r="I11" s="257">
        <v>1</v>
      </c>
      <c r="J11" s="256">
        <v>1</v>
      </c>
      <c r="K11" s="257">
        <v>6</v>
      </c>
      <c r="L11" s="260">
        <v>4</v>
      </c>
      <c r="M11" s="329"/>
      <c r="N11" s="220">
        <f ca="1">OFFSET(Очки!$A$3,F11,D11+QUOTIENT(MAX($C$31-11,0), 2)*4)</f>
        <v>13</v>
      </c>
      <c r="O11" s="216">
        <f ca="1">IF(F11&lt;E11,OFFSET(IF(OR($C$31=11,$C$31=12),Очки!$B$17,Очки!$O$18),2+E11-F11,IF(D11=2,12,13-E11)),0)</f>
        <v>0</v>
      </c>
      <c r="P11" s="216"/>
      <c r="Q11" s="319"/>
      <c r="R11" s="220">
        <f ca="1">OFFSET(Очки!$A$3,I11,G11+QUOTIENT(MAX($C$31-11,0), 2)*4)</f>
        <v>10</v>
      </c>
      <c r="S11" s="216">
        <f ca="1">IF(I11&lt;H11,OFFSET(IF(OR($C$31=11,$C$31=12),Очки!$B$17,Очки!$O$18),2+H11-I11,IF(G11=2,12,13-H11)),0)</f>
        <v>2.8</v>
      </c>
      <c r="T11" s="216"/>
      <c r="U11" s="319"/>
      <c r="V11" s="220">
        <f ca="1">OFFSET(Очки!$A$3,L11,J11+QUOTIENT(MAX($C$31-11,0), 2)*4)</f>
        <v>13</v>
      </c>
      <c r="W11" s="216">
        <f ca="1">IF(L11&lt;K11,OFFSET(IF(OR($C$31=11,$C$31=12),Очки!$B$17,Очки!$O$18),2+K11-L11,IF(J11=2,12,13-K11)),0)</f>
        <v>1.9</v>
      </c>
      <c r="X11" s="216">
        <v>0.5</v>
      </c>
      <c r="Y11" s="217"/>
      <c r="Z11" s="146"/>
      <c r="AA11" s="147"/>
      <c r="AB11" s="211">
        <f t="shared" ca="1" si="0"/>
        <v>41.199999999999996</v>
      </c>
      <c r="AC11" s="137"/>
      <c r="AD11" s="137"/>
      <c r="AE11" s="137"/>
    </row>
    <row r="12" spans="1:31" ht="15" customHeight="1">
      <c r="A12" s="176">
        <f ca="1">RANK(AB12,AB$6:OFFSET(AB$6,0,0,COUNTA(B$6:B$30)))</f>
        <v>14</v>
      </c>
      <c r="B12" s="168" t="s">
        <v>55</v>
      </c>
      <c r="C12" s="159" t="s">
        <v>25</v>
      </c>
      <c r="D12" s="256">
        <v>1</v>
      </c>
      <c r="E12" s="257">
        <v>2</v>
      </c>
      <c r="F12" s="258">
        <v>12</v>
      </c>
      <c r="G12" s="253">
        <v>1</v>
      </c>
      <c r="H12" s="259">
        <v>6</v>
      </c>
      <c r="I12" s="257">
        <v>10</v>
      </c>
      <c r="J12" s="250">
        <v>2</v>
      </c>
      <c r="K12" s="257">
        <v>8</v>
      </c>
      <c r="L12" s="260">
        <v>2</v>
      </c>
      <c r="M12" s="329"/>
      <c r="N12" s="220">
        <f ca="1">OFFSET(Очки!$A$3,F12,D12+QUOTIENT(MAX($C$31-11,0), 2)*4)</f>
        <v>0</v>
      </c>
      <c r="O12" s="216">
        <f ca="1">IF(F12&lt;E12,OFFSET(IF(OR($C$31=11,$C$31=12),Очки!$B$17,Очки!$O$18),2+E12-F12,IF(D12=2,12,13-E12)),0)</f>
        <v>0</v>
      </c>
      <c r="P12" s="216"/>
      <c r="Q12" s="319"/>
      <c r="R12" s="220">
        <f ca="1">OFFSET(Очки!$A$3,I12,G12+QUOTIENT(MAX($C$31-11,0), 2)*4)</f>
        <v>9.5</v>
      </c>
      <c r="S12" s="216">
        <f ca="1">IF(I12&lt;H12,OFFSET(IF(OR($C$31=11,$C$31=12),Очки!$B$17,Очки!$O$18),2+H12-I12,IF(G12=2,12,13-H12)),0)</f>
        <v>0</v>
      </c>
      <c r="T12" s="216"/>
      <c r="U12" s="319"/>
      <c r="V12" s="220">
        <f ca="1">OFFSET(Очки!$A$3,L12,J12+QUOTIENT(MAX($C$31-11,0), 2)*4)</f>
        <v>9</v>
      </c>
      <c r="W12" s="216">
        <f ca="1">IF(L12&lt;K12,OFFSET(IF(OR($C$31=11,$C$31=12),Очки!$B$17,Очки!$O$18),2+K12-L12,IF(J12=2,12,13-K12)),0)</f>
        <v>4.2</v>
      </c>
      <c r="X12" s="216"/>
      <c r="Y12" s="217"/>
      <c r="Z12" s="146"/>
      <c r="AA12" s="147"/>
      <c r="AB12" s="211">
        <f t="shared" ca="1" si="0"/>
        <v>22.7</v>
      </c>
      <c r="AD12" s="137"/>
    </row>
    <row r="13" spans="1:31" ht="15.75">
      <c r="A13" s="176">
        <f ca="1">RANK(AB13,AB$6:OFFSET(AB$6,0,0,COUNTA(B$6:B$30)))</f>
        <v>6</v>
      </c>
      <c r="B13" s="169" t="s">
        <v>52</v>
      </c>
      <c r="C13" s="159"/>
      <c r="D13" s="256">
        <v>1</v>
      </c>
      <c r="E13" s="257">
        <v>7</v>
      </c>
      <c r="F13" s="258">
        <v>6</v>
      </c>
      <c r="G13" s="253">
        <v>2</v>
      </c>
      <c r="H13" s="259">
        <v>8</v>
      </c>
      <c r="I13" s="257">
        <v>5</v>
      </c>
      <c r="J13" s="250">
        <v>1</v>
      </c>
      <c r="K13" s="257">
        <v>2</v>
      </c>
      <c r="L13" s="260">
        <v>1</v>
      </c>
      <c r="M13" s="329">
        <v>0.5</v>
      </c>
      <c r="N13" s="220">
        <f ca="1">OFFSET(Очки!$A$3,F13,D13+QUOTIENT(MAX($C$31-11,0), 2)*4)</f>
        <v>11.5</v>
      </c>
      <c r="O13" s="216">
        <f ca="1">IF(F13&lt;E13,OFFSET(IF(OR($C$31=11,$C$31=12),Очки!$B$17,Очки!$O$18),2+E13-F13,IF(D13=2,12,13-E13)),0)</f>
        <v>1.1000000000000001</v>
      </c>
      <c r="P13" s="216"/>
      <c r="Q13" s="319"/>
      <c r="R13" s="220">
        <f ca="1">OFFSET(Очки!$A$3,I13,G13+QUOTIENT(MAX($C$31-11,0), 2)*4)</f>
        <v>6</v>
      </c>
      <c r="S13" s="216">
        <f ca="1">IF(I13&lt;H13,OFFSET(IF(OR($C$31=11,$C$31=12),Очки!$B$17,Очки!$O$18),2+H13-I13,IF(G13=2,12,13-H13)),0)</f>
        <v>2.1</v>
      </c>
      <c r="T13" s="216"/>
      <c r="U13" s="319"/>
      <c r="V13" s="220">
        <f ca="1">OFFSET(Очки!$A$3,L13,J13+QUOTIENT(MAX($C$31-11,0), 2)*4)</f>
        <v>16</v>
      </c>
      <c r="W13" s="216">
        <f ca="1">IF(L13&lt;K13,OFFSET(IF(OR($C$31=11,$C$31=12),Очки!$B$17,Очки!$O$18),2+K13-L13,IF(J13=2,12,13-K13)),0)</f>
        <v>0.7</v>
      </c>
      <c r="X13" s="216"/>
      <c r="Y13" s="217"/>
      <c r="Z13" s="146"/>
      <c r="AA13" s="147"/>
      <c r="AB13" s="211">
        <f t="shared" ca="1" si="0"/>
        <v>37.900000000000006</v>
      </c>
      <c r="AD13" s="137"/>
    </row>
    <row r="14" spans="1:31" ht="15.75">
      <c r="A14" s="176">
        <f ca="1">RANK(AB14,AB$6:OFFSET(AB$6,0,0,COUNTA(B$6:B$30)))</f>
        <v>7</v>
      </c>
      <c r="B14" s="166" t="s">
        <v>46</v>
      </c>
      <c r="C14" s="159">
        <v>12.5</v>
      </c>
      <c r="D14" s="256">
        <v>2</v>
      </c>
      <c r="E14" s="257">
        <v>9</v>
      </c>
      <c r="F14" s="258">
        <v>3</v>
      </c>
      <c r="G14" s="253">
        <v>1</v>
      </c>
      <c r="H14" s="259">
        <v>9</v>
      </c>
      <c r="I14" s="257">
        <v>8</v>
      </c>
      <c r="J14" s="256">
        <v>1</v>
      </c>
      <c r="K14" s="257">
        <v>7</v>
      </c>
      <c r="L14" s="260">
        <v>8</v>
      </c>
      <c r="M14" s="329"/>
      <c r="N14" s="220">
        <f ca="1">OFFSET(Очки!$A$3,F14,D14+QUOTIENT(MAX($C$31-11,0), 2)*4)</f>
        <v>8</v>
      </c>
      <c r="O14" s="216">
        <f ca="1">IF(F14&lt;E14,OFFSET(IF(OR($C$31=11,$C$31=12),Очки!$B$17,Очки!$O$18),2+E14-F14,IF(D14=2,12,13-E14)),0)</f>
        <v>4.2</v>
      </c>
      <c r="P14" s="216">
        <v>1.5</v>
      </c>
      <c r="Q14" s="319"/>
      <c r="R14" s="220">
        <f ca="1">OFFSET(Очки!$A$3,I14,G14+QUOTIENT(MAX($C$31-11,0), 2)*4)</f>
        <v>10.5</v>
      </c>
      <c r="S14" s="216">
        <f ca="1">IF(I14&lt;H14,OFFSET(IF(OR($C$31=11,$C$31=12),Очки!$B$17,Очки!$O$18),2+H14-I14,IF(G14=2,12,13-H14)),0)</f>
        <v>1.2</v>
      </c>
      <c r="T14" s="216">
        <v>0.5</v>
      </c>
      <c r="U14" s="319"/>
      <c r="V14" s="220">
        <f ca="1">OFFSET(Очки!$A$3,L14,J14+QUOTIENT(MAX($C$31-11,0), 2)*4)</f>
        <v>10.5</v>
      </c>
      <c r="W14" s="216">
        <f ca="1">IF(L14&lt;K14,OFFSET(IF(OR($C$31=11,$C$31=12),Очки!$B$17,Очки!$O$18),2+K14-L14,IF(J14=2,12,13-K14)),0)</f>
        <v>0</v>
      </c>
      <c r="X14" s="216">
        <v>1.5</v>
      </c>
      <c r="Y14" s="217"/>
      <c r="Z14" s="146"/>
      <c r="AA14" s="147"/>
      <c r="AB14" s="211">
        <f t="shared" ca="1" si="0"/>
        <v>37.9</v>
      </c>
      <c r="AD14" s="137"/>
    </row>
    <row r="15" spans="1:31" ht="15.75">
      <c r="A15" s="176">
        <f ca="1">RANK(AB15,AB$6:OFFSET(AB$6,0,0,COUNTA(B$6:B$30)))</f>
        <v>8</v>
      </c>
      <c r="B15" s="332" t="s">
        <v>57</v>
      </c>
      <c r="C15" s="159" t="s">
        <v>25</v>
      </c>
      <c r="D15" s="256">
        <v>2</v>
      </c>
      <c r="E15" s="257">
        <v>5</v>
      </c>
      <c r="F15" s="258">
        <v>1</v>
      </c>
      <c r="G15" s="253">
        <v>2</v>
      </c>
      <c r="H15" s="259">
        <v>9</v>
      </c>
      <c r="I15" s="257">
        <v>7</v>
      </c>
      <c r="J15" s="250">
        <v>1</v>
      </c>
      <c r="K15" s="257">
        <v>3</v>
      </c>
      <c r="L15" s="260">
        <v>2</v>
      </c>
      <c r="M15" s="329"/>
      <c r="N15" s="220">
        <f ca="1">OFFSET(Очки!$A$3,F15,D15+QUOTIENT(MAX($C$31-11,0), 2)*4)</f>
        <v>10</v>
      </c>
      <c r="O15" s="216">
        <f ca="1">IF(F15&lt;E15,OFFSET(IF(OR($C$31=11,$C$31=12),Очки!$B$17,Очки!$O$18),2+E15-F15,IF(D15=2,12,13-E15)),0)</f>
        <v>2.8</v>
      </c>
      <c r="P15" s="216"/>
      <c r="Q15" s="319"/>
      <c r="R15" s="220">
        <f ca="1">OFFSET(Очки!$A$3,I15,G15+QUOTIENT(MAX($C$31-11,0), 2)*4)</f>
        <v>5</v>
      </c>
      <c r="S15" s="216">
        <f ca="1">IF(I15&lt;H15,OFFSET(IF(OR($C$31=11,$C$31=12),Очки!$B$17,Очки!$O$18),2+H15-I15,IF(G15=2,12,13-H15)),0)</f>
        <v>1.4</v>
      </c>
      <c r="T15" s="216"/>
      <c r="U15" s="319"/>
      <c r="V15" s="220">
        <f ca="1">OFFSET(Очки!$A$3,L15,J15+QUOTIENT(MAX($C$31-11,0), 2)*4)</f>
        <v>15</v>
      </c>
      <c r="W15" s="216">
        <f ca="1">IF(L15&lt;K15,OFFSET(IF(OR($C$31=11,$C$31=12),Очки!$B$17,Очки!$O$18),2+K15-L15,IF(J15=2,12,13-K15)),0)</f>
        <v>0.7</v>
      </c>
      <c r="X15" s="216"/>
      <c r="Y15" s="217"/>
      <c r="Z15" s="146"/>
      <c r="AA15" s="147"/>
      <c r="AB15" s="211">
        <f t="shared" ca="1" si="0"/>
        <v>34.900000000000006</v>
      </c>
      <c r="AD15" s="137"/>
    </row>
    <row r="16" spans="1:31" ht="15.75">
      <c r="A16" s="176">
        <f ca="1">RANK(AB16,AB$6:OFFSET(AB$6,0,0,COUNTA(B$6:B$30)))</f>
        <v>9</v>
      </c>
      <c r="B16" s="168" t="s">
        <v>54</v>
      </c>
      <c r="C16" s="159"/>
      <c r="D16" s="256">
        <v>1</v>
      </c>
      <c r="E16" s="257">
        <v>5</v>
      </c>
      <c r="F16" s="258">
        <v>5</v>
      </c>
      <c r="G16" s="253">
        <v>1</v>
      </c>
      <c r="H16" s="259">
        <v>3</v>
      </c>
      <c r="I16" s="257">
        <v>5</v>
      </c>
      <c r="J16" s="256">
        <v>1</v>
      </c>
      <c r="K16" s="257">
        <v>4</v>
      </c>
      <c r="L16" s="260">
        <v>2</v>
      </c>
      <c r="M16" s="329"/>
      <c r="N16" s="220">
        <f ca="1">OFFSET(Очки!$A$3,F16,D16+QUOTIENT(MAX($C$31-11,0), 2)*4)</f>
        <v>12</v>
      </c>
      <c r="O16" s="216">
        <f ca="1">IF(F16&lt;E16,OFFSET(IF(OR($C$31=11,$C$31=12),Очки!$B$17,Очки!$O$18),2+E16-F16,IF(D16=2,12,13-E16)),0)</f>
        <v>0</v>
      </c>
      <c r="P16" s="216"/>
      <c r="Q16" s="319"/>
      <c r="R16" s="220">
        <f ca="1">OFFSET(Очки!$A$3,I16,G16+QUOTIENT(MAX($C$31-11,0), 2)*4)</f>
        <v>12</v>
      </c>
      <c r="S16" s="216">
        <f ca="1">IF(I16&lt;H16,OFFSET(IF(OR($C$31=11,$C$31=12),Очки!$B$17,Очки!$O$18),2+H16-I16,IF(G16=2,12,13-H16)),0)</f>
        <v>0</v>
      </c>
      <c r="T16" s="216"/>
      <c r="U16" s="319"/>
      <c r="V16" s="220">
        <f ca="1">OFFSET(Очки!$A$3,L16,J16+QUOTIENT(MAX($C$31-11,0), 2)*4)</f>
        <v>15</v>
      </c>
      <c r="W16" s="216">
        <f ca="1">IF(L16&lt;K16,OFFSET(IF(OR($C$31=11,$C$31=12),Очки!$B$17,Очки!$O$18),2+K16-L16,IF(J16=2,12,13-K16)),0)</f>
        <v>1.5</v>
      </c>
      <c r="X16" s="216">
        <v>1</v>
      </c>
      <c r="Y16" s="217">
        <v>-8</v>
      </c>
      <c r="Z16" s="146"/>
      <c r="AA16" s="147"/>
      <c r="AB16" s="211">
        <f t="shared" ca="1" si="0"/>
        <v>33.5</v>
      </c>
      <c r="AD16" s="137"/>
    </row>
    <row r="17" spans="1:30" ht="15.75">
      <c r="A17" s="176">
        <f ca="1">RANK(AB17,AB$6:OFFSET(AB$6,0,0,COUNTA(B$6:B$30)))</f>
        <v>11</v>
      </c>
      <c r="B17" s="169" t="s">
        <v>47</v>
      </c>
      <c r="C17" s="247" t="s">
        <v>25</v>
      </c>
      <c r="D17" s="256">
        <v>2</v>
      </c>
      <c r="E17" s="257">
        <v>6</v>
      </c>
      <c r="F17" s="258">
        <v>2</v>
      </c>
      <c r="G17" s="253">
        <v>1</v>
      </c>
      <c r="H17" s="259">
        <v>4</v>
      </c>
      <c r="I17" s="257">
        <v>11</v>
      </c>
      <c r="J17" s="250">
        <v>2</v>
      </c>
      <c r="K17" s="257">
        <v>6</v>
      </c>
      <c r="L17" s="260">
        <v>4</v>
      </c>
      <c r="M17" s="329"/>
      <c r="N17" s="220">
        <f ca="1">OFFSET(Очки!$A$3,F17,D17+QUOTIENT(MAX($C$31-11,0), 2)*4)</f>
        <v>9</v>
      </c>
      <c r="O17" s="216">
        <f ca="1">IF(F17&lt;E17,OFFSET(IF(OR($C$31=11,$C$31=12),Очки!$B$17,Очки!$O$18),2+E17-F17,IF(D17=2,12,13-E17)),0)</f>
        <v>2.8</v>
      </c>
      <c r="P17" s="216"/>
      <c r="Q17" s="319"/>
      <c r="R17" s="220">
        <f ca="1">OFFSET(Очки!$A$3,I17,G17+QUOTIENT(MAX($C$31-11,0), 2)*4)</f>
        <v>9</v>
      </c>
      <c r="S17" s="216">
        <f ca="1">IF(I17&lt;H17,OFFSET(IF(OR($C$31=11,$C$31=12),Очки!$B$17,Очки!$O$18),2+H17-I17,IF(G17=2,12,13-H17)),0)</f>
        <v>0</v>
      </c>
      <c r="T17" s="216"/>
      <c r="U17" s="319"/>
      <c r="V17" s="220">
        <f ca="1">OFFSET(Очки!$A$3,L17,J17+QUOTIENT(MAX($C$31-11,0), 2)*4)</f>
        <v>7</v>
      </c>
      <c r="W17" s="216">
        <f ca="1">IF(L17&lt;K17,OFFSET(IF(OR($C$31=11,$C$31=12),Очки!$B$17,Очки!$O$18),2+K17-L17,IF(J17=2,12,13-K17)),0)</f>
        <v>1.4</v>
      </c>
      <c r="X17" s="216"/>
      <c r="Y17" s="217"/>
      <c r="Z17" s="146"/>
      <c r="AA17" s="147"/>
      <c r="AB17" s="211">
        <f t="shared" ca="1" si="0"/>
        <v>29.2</v>
      </c>
      <c r="AD17" s="137"/>
    </row>
    <row r="18" spans="1:30" ht="15.75">
      <c r="A18" s="176">
        <f ca="1">RANK(AB18,AB$6:OFFSET(AB$6,0,0,COUNTA(B$6:B$30)))</f>
        <v>12</v>
      </c>
      <c r="B18" s="166" t="s">
        <v>61</v>
      </c>
      <c r="C18" s="247">
        <v>17.5</v>
      </c>
      <c r="D18" s="256">
        <v>2</v>
      </c>
      <c r="E18" s="257">
        <v>3</v>
      </c>
      <c r="F18" s="258">
        <v>5</v>
      </c>
      <c r="G18" s="253">
        <v>2</v>
      </c>
      <c r="H18" s="259">
        <v>1</v>
      </c>
      <c r="I18" s="257">
        <v>3</v>
      </c>
      <c r="J18" s="256">
        <v>2</v>
      </c>
      <c r="K18" s="257">
        <v>2</v>
      </c>
      <c r="L18" s="260">
        <v>1</v>
      </c>
      <c r="M18" s="329"/>
      <c r="N18" s="220">
        <f ca="1">OFFSET(Очки!$A$3,F18,D18+QUOTIENT(MAX($C$31-11,0), 2)*4)</f>
        <v>6</v>
      </c>
      <c r="O18" s="216">
        <f ca="1">IF(F18&lt;E18,OFFSET(IF(OR($C$31=11,$C$31=12),Очки!$B$17,Очки!$O$18),2+E18-F18,IF(D18=2,12,13-E18)),0)</f>
        <v>0</v>
      </c>
      <c r="P18" s="216"/>
      <c r="Q18" s="319"/>
      <c r="R18" s="220">
        <f ca="1">OFFSET(Очки!$A$3,I18,G18+QUOTIENT(MAX($C$31-11,0), 2)*4)</f>
        <v>8</v>
      </c>
      <c r="S18" s="216">
        <f ca="1">IF(I18&lt;H18,OFFSET(IF(OR($C$31=11,$C$31=12),Очки!$B$17,Очки!$O$18),2+H18-I18,IF(G18=2,12,13-H18)),0)</f>
        <v>0</v>
      </c>
      <c r="T18" s="216"/>
      <c r="U18" s="319"/>
      <c r="V18" s="220">
        <f ca="1">OFFSET(Очки!$A$3,L18,J18+QUOTIENT(MAX($C$31-11,0), 2)*4)</f>
        <v>10</v>
      </c>
      <c r="W18" s="216">
        <f ca="1">IF(L18&lt;K18,OFFSET(IF(OR($C$31=11,$C$31=12),Очки!$B$17,Очки!$O$18),2+K18-L18,IF(J18=2,12,13-K18)),0)</f>
        <v>0.7</v>
      </c>
      <c r="X18" s="216"/>
      <c r="Y18" s="217"/>
      <c r="Z18" s="146"/>
      <c r="AA18" s="147"/>
      <c r="AB18" s="211">
        <f t="shared" ca="1" si="0"/>
        <v>24.7</v>
      </c>
      <c r="AD18" s="137"/>
    </row>
    <row r="19" spans="1:30" ht="15.95" customHeight="1">
      <c r="A19" s="176">
        <f ca="1">RANK(AB19,AB$6:OFFSET(AB$6,0,0,COUNTA(B$6:B$30)))</f>
        <v>13</v>
      </c>
      <c r="B19" s="165" t="s">
        <v>53</v>
      </c>
      <c r="C19" s="247">
        <v>10</v>
      </c>
      <c r="D19" s="256">
        <v>1</v>
      </c>
      <c r="E19" s="257">
        <v>4</v>
      </c>
      <c r="F19" s="258">
        <v>11</v>
      </c>
      <c r="G19" s="253">
        <v>1</v>
      </c>
      <c r="H19" s="259">
        <v>2</v>
      </c>
      <c r="I19" s="257">
        <v>9</v>
      </c>
      <c r="J19" s="256">
        <v>2</v>
      </c>
      <c r="K19" s="257">
        <v>4</v>
      </c>
      <c r="L19" s="260">
        <v>6</v>
      </c>
      <c r="M19" s="329"/>
      <c r="N19" s="220">
        <f ca="1">OFFSET(Очки!$A$3,F19,D19+QUOTIENT(MAX($C$31-11,0), 2)*4)</f>
        <v>9</v>
      </c>
      <c r="O19" s="216">
        <f ca="1">IF(F19&lt;E19,OFFSET(IF(OR($C$31=11,$C$31=12),Очки!$B$17,Очки!$O$18),2+E19-F19,IF(D19=2,12,13-E19)),0)</f>
        <v>0</v>
      </c>
      <c r="P19" s="216" t="s">
        <v>42</v>
      </c>
      <c r="Q19" s="319"/>
      <c r="R19" s="220">
        <f ca="1">OFFSET(Очки!$A$3,I19,G19+QUOTIENT(MAX($C$31-11,0), 2)*4)</f>
        <v>10</v>
      </c>
      <c r="S19" s="216">
        <f ca="1">IF(I19&lt;H19,OFFSET(IF(OR($C$31=11,$C$31=12),Очки!$B$17,Очки!$O$18),2+H19-I19,IF(G19=2,12,13-H19)),0)</f>
        <v>0</v>
      </c>
      <c r="T19" s="216"/>
      <c r="U19" s="319"/>
      <c r="V19" s="220">
        <f ca="1">OFFSET(Очки!$A$3,L19,J19+QUOTIENT(MAX($C$31-11,0), 2)*4)</f>
        <v>5.5</v>
      </c>
      <c r="W19" s="216">
        <f ca="1">IF(L19&lt;K19,OFFSET(IF(OR($C$31=11,$C$31=12),Очки!$B$17,Очки!$O$18),2+K19-L19,IF(J19=2,12,13-K19)),0)</f>
        <v>0</v>
      </c>
      <c r="X19" s="216"/>
      <c r="Y19" s="217"/>
      <c r="Z19" s="146"/>
      <c r="AA19" s="147"/>
      <c r="AB19" s="211">
        <f t="shared" ca="1" si="0"/>
        <v>24.5</v>
      </c>
      <c r="AD19" s="137"/>
    </row>
    <row r="20" spans="1:30" ht="15.95" customHeight="1">
      <c r="A20" s="176">
        <f ca="1">RANK(AB20,AB$6:OFFSET(AB$6,0,0,COUNTA(B$6:B$30)))</f>
        <v>15</v>
      </c>
      <c r="B20" s="168" t="s">
        <v>50</v>
      </c>
      <c r="C20" s="247">
        <v>10</v>
      </c>
      <c r="D20" s="256">
        <v>2</v>
      </c>
      <c r="E20" s="257">
        <v>2</v>
      </c>
      <c r="F20" s="258">
        <v>8</v>
      </c>
      <c r="G20" s="253">
        <v>1</v>
      </c>
      <c r="H20" s="259">
        <v>1</v>
      </c>
      <c r="I20" s="257">
        <v>1</v>
      </c>
      <c r="J20" s="250">
        <v>1</v>
      </c>
      <c r="K20" s="257">
        <v>1</v>
      </c>
      <c r="L20" s="260">
        <v>11</v>
      </c>
      <c r="M20" s="329"/>
      <c r="N20" s="220">
        <f ca="1">OFFSET(Очки!$A$3,F20,D20+QUOTIENT(MAX($C$31-11,0), 2)*4)</f>
        <v>4.5</v>
      </c>
      <c r="O20" s="216">
        <f ca="1">IF(F20&lt;E20,OFFSET(IF(OR($C$31=11,$C$31=12),Очки!$B$17,Очки!$O$18),2+E20-F20,IF(D20=2,12,13-E20)),0)</f>
        <v>0</v>
      </c>
      <c r="P20" s="216"/>
      <c r="Q20" s="319">
        <v>-8</v>
      </c>
      <c r="R20" s="220">
        <f ca="1">OFFSET(Очки!$A$3,I20,G20+QUOTIENT(MAX($C$31-11,0), 2)*4)</f>
        <v>16</v>
      </c>
      <c r="S20" s="216">
        <f ca="1">IF(I20&lt;H20,OFFSET(IF(OR($C$31=11,$C$31=12),Очки!$B$17,Очки!$O$18),2+H20-I20,IF(G20=2,12,13-H20)),0)</f>
        <v>0</v>
      </c>
      <c r="T20" s="216"/>
      <c r="U20" s="319"/>
      <c r="V20" s="220">
        <f ca="1">OFFSET(Очки!$A$3,L20,J20+QUOTIENT(MAX($C$31-11,0), 2)*4)</f>
        <v>9</v>
      </c>
      <c r="W20" s="216">
        <f ca="1">IF(L20&lt;K20,OFFSET(IF(OR($C$31=11,$C$31=12),Очки!$B$17,Очки!$O$18),2+K20-L20,IF(J20=2,12,13-K20)),0)</f>
        <v>0</v>
      </c>
      <c r="X20" s="216"/>
      <c r="Y20" s="217"/>
      <c r="Z20" s="146"/>
      <c r="AA20" s="147"/>
      <c r="AB20" s="211">
        <f t="shared" ca="1" si="0"/>
        <v>21.5</v>
      </c>
      <c r="AD20" s="137"/>
    </row>
    <row r="21" spans="1:30" ht="15.95" customHeight="1">
      <c r="A21" s="298">
        <f ca="1">RANK(AB21,AB$6:OFFSET(AB$6,0,0,COUNTA(B$6:B$30)))</f>
        <v>16</v>
      </c>
      <c r="B21" s="316" t="s">
        <v>66</v>
      </c>
      <c r="C21" s="317">
        <v>10</v>
      </c>
      <c r="D21" s="250">
        <v>2</v>
      </c>
      <c r="E21" s="251">
        <v>8</v>
      </c>
      <c r="F21" s="252">
        <v>9</v>
      </c>
      <c r="G21" s="288">
        <v>2</v>
      </c>
      <c r="H21" s="289">
        <v>3</v>
      </c>
      <c r="I21" s="251">
        <v>2</v>
      </c>
      <c r="J21" s="250">
        <v>2</v>
      </c>
      <c r="K21" s="251">
        <v>3</v>
      </c>
      <c r="L21" s="255">
        <v>8</v>
      </c>
      <c r="M21" s="330"/>
      <c r="N21" s="220">
        <f ca="1">OFFSET(Очки!$A$3,F21,D21+QUOTIENT(MAX($C$31-11,0), 2)*4)</f>
        <v>4</v>
      </c>
      <c r="O21" s="216">
        <f ca="1">IF(F21&lt;E21,OFFSET(IF(OR($C$31=11,$C$31=12),Очки!$B$17,Очки!$O$18),2+E21-F21,IF(D21=2,12,13-E21)),0)</f>
        <v>0</v>
      </c>
      <c r="P21" s="216"/>
      <c r="Q21" s="319"/>
      <c r="R21" s="220">
        <f ca="1">OFFSET(Очки!$A$3,I21,G21+QUOTIENT(MAX($C$31-11,0), 2)*4)</f>
        <v>9</v>
      </c>
      <c r="S21" s="216">
        <f ca="1">IF(I21&lt;H21,OFFSET(IF(OR($C$31=11,$C$31=12),Очки!$B$17,Очки!$O$18),2+H21-I21,IF(G21=2,12,13-H21)),0)</f>
        <v>0.7</v>
      </c>
      <c r="T21" s="216"/>
      <c r="U21" s="319"/>
      <c r="V21" s="220">
        <f ca="1">OFFSET(Очки!$A$3,L21,J21+QUOTIENT(MAX($C$31-11,0), 2)*4)</f>
        <v>4.5</v>
      </c>
      <c r="W21" s="216">
        <f ca="1">IF(L21&lt;K21,OFFSET(IF(OR($C$31=11,$C$31=12),Очки!$B$17,Очки!$O$18),2+K21-L21,IF(J21=2,12,13-K21)),0)</f>
        <v>0</v>
      </c>
      <c r="X21" s="216"/>
      <c r="Y21" s="217"/>
      <c r="Z21" s="290"/>
      <c r="AA21" s="291"/>
      <c r="AB21" s="292">
        <f t="shared" ca="1" si="0"/>
        <v>18.2</v>
      </c>
      <c r="AD21" s="137"/>
    </row>
    <row r="22" spans="1:30" ht="15.95" customHeight="1">
      <c r="A22" s="176">
        <f ca="1">RANK(AB22,AB$6:OFFSET(AB$6,0,0,COUNTA(B$6:B$30)))</f>
        <v>17</v>
      </c>
      <c r="B22" s="312" t="s">
        <v>49</v>
      </c>
      <c r="C22" s="247" t="s">
        <v>25</v>
      </c>
      <c r="D22" s="256">
        <v>2</v>
      </c>
      <c r="E22" s="257">
        <v>7</v>
      </c>
      <c r="F22" s="258">
        <v>4</v>
      </c>
      <c r="G22" s="253">
        <v>2</v>
      </c>
      <c r="H22" s="259">
        <v>6</v>
      </c>
      <c r="I22" s="257">
        <v>6</v>
      </c>
      <c r="J22" s="256">
        <v>2</v>
      </c>
      <c r="K22" s="257">
        <v>5</v>
      </c>
      <c r="L22" s="260">
        <v>3</v>
      </c>
      <c r="M22" s="329"/>
      <c r="N22" s="220">
        <f ca="1">OFFSET(Очки!$A$3,F22,D22+QUOTIENT(MAX($C$31-11,0), 2)*4)</f>
        <v>7</v>
      </c>
      <c r="O22" s="216">
        <f ca="1">IF(F22&lt;E22,OFFSET(IF(OR($C$31=11,$C$31=12),Очки!$B$17,Очки!$O$18),2+E22-F22,IF(D22=2,12,13-E22)),0)</f>
        <v>2.1</v>
      </c>
      <c r="P22" s="216"/>
      <c r="Q22" s="319"/>
      <c r="R22" s="220">
        <f ca="1">OFFSET(Очки!$A$3,I22,G22+QUOTIENT(MAX($C$31-11,0), 2)*4)</f>
        <v>5.5</v>
      </c>
      <c r="S22" s="216">
        <f ca="1">IF(I22&lt;H22,OFFSET(IF(OR($C$31=11,$C$31=12),Очки!$B$17,Очки!$O$18),2+H22-I22,IF(G22=2,12,13-H22)),0)</f>
        <v>0</v>
      </c>
      <c r="T22" s="216"/>
      <c r="U22" s="319">
        <v>-8</v>
      </c>
      <c r="V22" s="220">
        <f ca="1">OFFSET(Очки!$A$3,L22,J22+QUOTIENT(MAX($C$31-11,0), 2)*4)</f>
        <v>8</v>
      </c>
      <c r="W22" s="216">
        <f ca="1">IF(L22&lt;K22,OFFSET(IF(OR($C$31=11,$C$31=12),Очки!$B$17,Очки!$O$18),2+K22-L22,IF(J22=2,12,13-K22)),0)</f>
        <v>1.4</v>
      </c>
      <c r="X22" s="216"/>
      <c r="Y22" s="217"/>
      <c r="Z22" s="146"/>
      <c r="AA22" s="147"/>
      <c r="AB22" s="211">
        <f t="shared" ca="1" si="0"/>
        <v>16</v>
      </c>
      <c r="AD22" s="137"/>
    </row>
    <row r="23" spans="1:30" ht="15.95" customHeight="1">
      <c r="A23" s="176">
        <f ca="1">RANK(AB23,AB$6:OFFSET(AB$6,0,0,COUNTA(B$6:B$30)))</f>
        <v>18</v>
      </c>
      <c r="B23" s="312" t="s">
        <v>56</v>
      </c>
      <c r="C23" s="247" t="s">
        <v>25</v>
      </c>
      <c r="D23" s="256">
        <v>2</v>
      </c>
      <c r="E23" s="257">
        <v>4</v>
      </c>
      <c r="F23" s="258">
        <v>7</v>
      </c>
      <c r="G23" s="253">
        <v>2</v>
      </c>
      <c r="H23" s="259">
        <v>4</v>
      </c>
      <c r="I23" s="257">
        <v>9</v>
      </c>
      <c r="J23" s="256">
        <v>2</v>
      </c>
      <c r="K23" s="257">
        <v>7</v>
      </c>
      <c r="L23" s="260">
        <v>7</v>
      </c>
      <c r="M23" s="329"/>
      <c r="N23" s="220">
        <f ca="1">OFFSET(Очки!$A$3,F23,D23+QUOTIENT(MAX($C$31-11,0), 2)*4)</f>
        <v>5</v>
      </c>
      <c r="O23" s="216">
        <f ca="1">IF(F23&lt;E23,OFFSET(IF(OR($C$31=11,$C$31=12),Очки!$B$17,Очки!$O$18),2+E23-F23,IF(D23=2,12,13-E23)),0)</f>
        <v>0</v>
      </c>
      <c r="P23" s="216"/>
      <c r="Q23" s="319"/>
      <c r="R23" s="220">
        <f ca="1">OFFSET(Очки!$A$3,I23,G23+QUOTIENT(MAX($C$31-11,0), 2)*4)</f>
        <v>4</v>
      </c>
      <c r="S23" s="216">
        <f ca="1">IF(I23&lt;H23,OFFSET(IF(OR($C$31=11,$C$31=12),Очки!$B$17,Очки!$O$18),2+H23-I23,IF(G23=2,12,13-H23)),0)</f>
        <v>0</v>
      </c>
      <c r="T23" s="216"/>
      <c r="U23" s="319"/>
      <c r="V23" s="220">
        <f ca="1">OFFSET(Очки!$A$3,L23,J23+QUOTIENT(MAX($C$31-11,0), 2)*4)</f>
        <v>5</v>
      </c>
      <c r="W23" s="216">
        <f ca="1">IF(L23&lt;K23,OFFSET(IF(OR($C$31=11,$C$31=12),Очки!$B$17,Очки!$O$18),2+K23-L23,IF(J23=2,12,13-K23)),0)</f>
        <v>0</v>
      </c>
      <c r="X23" s="216"/>
      <c r="Y23" s="217"/>
      <c r="Z23" s="146"/>
      <c r="AA23" s="147"/>
      <c r="AB23" s="211">
        <f t="shared" ca="1" si="0"/>
        <v>14</v>
      </c>
      <c r="AD23" s="137"/>
    </row>
    <row r="24" spans="1:30" ht="15.95" customHeight="1">
      <c r="A24" s="176">
        <f ca="1">RANK(AB24,AB$6:OFFSET(AB$6,0,0,COUNTA(B$6:B$30)))</f>
        <v>19</v>
      </c>
      <c r="B24" s="313" t="s">
        <v>65</v>
      </c>
      <c r="C24" s="314"/>
      <c r="D24" s="256">
        <v>2</v>
      </c>
      <c r="E24" s="257">
        <v>10</v>
      </c>
      <c r="F24" s="258">
        <v>10</v>
      </c>
      <c r="G24" s="253">
        <v>2</v>
      </c>
      <c r="H24" s="259">
        <v>10</v>
      </c>
      <c r="I24" s="257">
        <v>10</v>
      </c>
      <c r="J24" s="250">
        <v>2</v>
      </c>
      <c r="K24" s="257">
        <v>10</v>
      </c>
      <c r="L24" s="260">
        <v>10</v>
      </c>
      <c r="M24" s="329"/>
      <c r="N24" s="220">
        <f ca="1">OFFSET(Очки!$A$3,F24,D24+QUOTIENT(MAX($C$31-11,0), 2)*4)</f>
        <v>3.5</v>
      </c>
      <c r="O24" s="216">
        <f ca="1">IF(F24&lt;E24,OFFSET(IF(OR($C$31=11,$C$31=12),Очки!$B$17,Очки!$O$18),2+E24-F24,IF(D24=2,12,13-E24)),0)</f>
        <v>0</v>
      </c>
      <c r="P24" s="216"/>
      <c r="Q24" s="319"/>
      <c r="R24" s="220">
        <f ca="1">OFFSET(Очки!$A$3,I24,G24+QUOTIENT(MAX($C$31-11,0), 2)*4)</f>
        <v>3.5</v>
      </c>
      <c r="S24" s="216">
        <f ca="1">IF(I24&lt;H24,OFFSET(IF(OR($C$31=11,$C$31=12),Очки!$B$17,Очки!$O$18),2+H24-I24,IF(G24=2,12,13-H24)),0)</f>
        <v>0</v>
      </c>
      <c r="T24" s="216"/>
      <c r="U24" s="319"/>
      <c r="V24" s="220">
        <f ca="1">OFFSET(Очки!$A$3,L24,J24+QUOTIENT(MAX($C$31-11,0), 2)*4)</f>
        <v>3.5</v>
      </c>
      <c r="W24" s="216">
        <f ca="1">IF(L24&lt;K24,OFFSET(IF(OR($C$31=11,$C$31=12),Очки!$B$17,Очки!$O$18),2+K24-L24,IF(J24=2,12,13-K24)),0)</f>
        <v>0</v>
      </c>
      <c r="X24" s="216"/>
      <c r="Y24" s="217"/>
      <c r="Z24" s="146"/>
      <c r="AA24" s="147"/>
      <c r="AB24" s="211">
        <f t="shared" ca="1" si="0"/>
        <v>10.5</v>
      </c>
      <c r="AD24" s="137"/>
    </row>
    <row r="25" spans="1:30" ht="15.95" customHeight="1">
      <c r="A25" s="176">
        <f ca="1">RANK(AB25,AB$6:OFFSET(AB$6,0,0,COUNTA(B$6:B$30)))</f>
        <v>20</v>
      </c>
      <c r="B25" s="312" t="s">
        <v>48</v>
      </c>
      <c r="C25" s="247" t="s">
        <v>25</v>
      </c>
      <c r="D25" s="256">
        <v>1</v>
      </c>
      <c r="E25" s="257">
        <v>1</v>
      </c>
      <c r="F25" s="258">
        <v>10</v>
      </c>
      <c r="G25" s="253">
        <v>2</v>
      </c>
      <c r="H25" s="259">
        <v>7</v>
      </c>
      <c r="I25" s="257">
        <v>4</v>
      </c>
      <c r="J25" s="256">
        <v>2</v>
      </c>
      <c r="K25" s="257">
        <v>9</v>
      </c>
      <c r="L25" s="260">
        <v>5</v>
      </c>
      <c r="M25" s="329"/>
      <c r="N25" s="220">
        <f ca="1">OFFSET(Очки!$A$3,F25,D25+QUOTIENT(MAX($C$31-11,0), 2)*4)</f>
        <v>9.5</v>
      </c>
      <c r="O25" s="216">
        <f ca="1">IF(F25&lt;E25,OFFSET(IF(OR($C$31=11,$C$31=12),Очки!$B$17,Очки!$O$18),2+E25-F25,IF(D25=2,12,13-E25)),0)</f>
        <v>0</v>
      </c>
      <c r="P25" s="216"/>
      <c r="Q25" s="319"/>
      <c r="R25" s="220">
        <f ca="1">OFFSET(Очки!$A$3,I25,G25+QUOTIENT(MAX($C$31-11,0), 2)*4)</f>
        <v>7</v>
      </c>
      <c r="S25" s="216">
        <f ca="1">IF(I25&lt;H25,OFFSET(IF(OR($C$31=11,$C$31=12),Очки!$B$17,Очки!$O$18),2+H25-I25,IF(G25=2,12,13-H25)),0)</f>
        <v>2.1</v>
      </c>
      <c r="T25" s="216"/>
      <c r="U25" s="319">
        <f>-11-8</f>
        <v>-19</v>
      </c>
      <c r="V25" s="220">
        <f ca="1">OFFSET(Очки!$A$3,L25,J25+QUOTIENT(MAX($C$31-11,0), 2)*4)</f>
        <v>6</v>
      </c>
      <c r="W25" s="216">
        <f ca="1">IF(L25&lt;K25,OFFSET(IF(OR($C$31=11,$C$31=12),Очки!$B$17,Очки!$O$18),2+K25-L25,IF(J25=2,12,13-K25)),0)</f>
        <v>2.8</v>
      </c>
      <c r="X25" s="216"/>
      <c r="Y25" s="217"/>
      <c r="Z25" s="146"/>
      <c r="AA25" s="147"/>
      <c r="AB25" s="211">
        <f t="shared" ca="1" si="0"/>
        <v>8.4000000000000021</v>
      </c>
      <c r="AD25" s="137"/>
    </row>
    <row r="26" spans="1:30" ht="15.95" customHeight="1">
      <c r="A26" s="176">
        <f ca="1">RANK(AB26,AB$6:OFFSET(AB$6,0,0,COUNTA(B$6:B$30)))</f>
        <v>21</v>
      </c>
      <c r="B26" s="315" t="s">
        <v>62</v>
      </c>
      <c r="C26" s="314" t="s">
        <v>25</v>
      </c>
      <c r="D26" s="256">
        <v>2</v>
      </c>
      <c r="E26" s="257">
        <v>1</v>
      </c>
      <c r="F26" s="258">
        <v>6</v>
      </c>
      <c r="G26" s="253">
        <v>2</v>
      </c>
      <c r="H26" s="259">
        <v>2</v>
      </c>
      <c r="I26" s="257">
        <v>8</v>
      </c>
      <c r="J26" s="250">
        <v>2</v>
      </c>
      <c r="K26" s="257">
        <v>1</v>
      </c>
      <c r="L26" s="260">
        <v>9</v>
      </c>
      <c r="M26" s="329"/>
      <c r="N26" s="220">
        <f ca="1">OFFSET(Очки!$A$3,F26,D26+QUOTIENT(MAX($C$31-11,0), 2)*4)</f>
        <v>5.5</v>
      </c>
      <c r="O26" s="216">
        <f ca="1">IF(F26&lt;E26,OFFSET(IF(OR($C$31=11,$C$31=12),Очки!$B$17,Очки!$O$18),2+E26-F26,IF(D26=2,12,13-E26)),0)</f>
        <v>0</v>
      </c>
      <c r="P26" s="216"/>
      <c r="Q26" s="319"/>
      <c r="R26" s="220">
        <f ca="1">OFFSET(Очки!$A$3,I26,G26+QUOTIENT(MAX($C$31-11,0), 2)*4)</f>
        <v>4.5</v>
      </c>
      <c r="S26" s="216">
        <f ca="1">IF(I26&lt;H26,OFFSET(IF(OR($C$31=11,$C$31=12),Очки!$B$17,Очки!$O$18),2+H26-I26,IF(G26=2,12,13-H26)),0)</f>
        <v>0</v>
      </c>
      <c r="T26" s="216"/>
      <c r="U26" s="319">
        <v>-8</v>
      </c>
      <c r="V26" s="220">
        <f ca="1">OFFSET(Очки!$A$3,L26,J26+QUOTIENT(MAX($C$31-11,0), 2)*4)</f>
        <v>4</v>
      </c>
      <c r="W26" s="216">
        <f ca="1">IF(L26&lt;K26,OFFSET(IF(OR($C$31=11,$C$31=12),Очки!$B$17,Очки!$O$18),2+K26-L26,IF(J26=2,12,13-K26)),0)</f>
        <v>0</v>
      </c>
      <c r="X26" s="216"/>
      <c r="Y26" s="217"/>
      <c r="Z26" s="146"/>
      <c r="AA26" s="147"/>
      <c r="AB26" s="211">
        <f t="shared" ca="1" si="0"/>
        <v>6</v>
      </c>
      <c r="AD26" s="137"/>
    </row>
    <row r="27" spans="1:30" ht="15.95" hidden="1" customHeight="1">
      <c r="A27" s="176" t="e">
        <f ca="1">RANK(AB27,AB$6:OFFSET(AB$6,0,0,COUNTA(B$6:B$30)))</f>
        <v>#N/A</v>
      </c>
      <c r="B27" s="177"/>
      <c r="C27" s="247"/>
      <c r="D27" s="256"/>
      <c r="E27" s="257"/>
      <c r="F27" s="258"/>
      <c r="G27" s="253"/>
      <c r="H27" s="259"/>
      <c r="I27" s="257"/>
      <c r="J27" s="250"/>
      <c r="K27" s="257"/>
      <c r="L27" s="260"/>
      <c r="M27" s="329"/>
      <c r="N27" s="220" t="str">
        <f ca="1">OFFSET(Очки!$A$3,F27,D27+QUOTIENT(MAX($C$31-11,0), 2)*4)</f>
        <v>Место</v>
      </c>
      <c r="O27" s="216">
        <f ca="1">IF(F27&lt;E27,OFFSET(IF(OR($C$31=11,$C$31=12),Очки!$B$17,Очки!$O$18),2+E27-F27,IF(D27=2,12,13-E27)),0)</f>
        <v>0</v>
      </c>
      <c r="P27" s="216"/>
      <c r="Q27" s="319"/>
      <c r="R27" s="220" t="str">
        <f ca="1">OFFSET(Очки!$A$3,I27,G27+QUOTIENT(MAX($C$31-11,0), 2)*4)</f>
        <v>Место</v>
      </c>
      <c r="S27" s="216">
        <f ca="1">IF(I27&lt;H27,OFFSET(IF(OR($C$31=11,$C$31=12),Очки!$B$17,Очки!$O$18),2+H27-I27,IF(G27=2,12,13-H27)),0)</f>
        <v>0</v>
      </c>
      <c r="T27" s="216"/>
      <c r="U27" s="319"/>
      <c r="V27" s="220" t="str">
        <f ca="1">OFFSET(Очки!$A$3,L27,J27+QUOTIENT(MAX($C$31-11,0), 2)*4)</f>
        <v>Место</v>
      </c>
      <c r="W27" s="216">
        <f ca="1">IF(L27&lt;K27,OFFSET(IF(OR($C$31=11,$C$31=12),Очки!$B$17,Очки!$O$18),2+K27-L27,IF(J27=2,12,13-K27)),0)</f>
        <v>0</v>
      </c>
      <c r="X27" s="216"/>
      <c r="Y27" s="217"/>
      <c r="Z27" s="146"/>
      <c r="AA27" s="147"/>
      <c r="AB27" s="211">
        <f t="shared" ref="AB27:AB30" ca="1" si="1">SUM(M27:Y27)</f>
        <v>0</v>
      </c>
      <c r="AD27" s="137"/>
    </row>
    <row r="28" spans="1:30" ht="15.95" hidden="1" customHeight="1">
      <c r="A28" s="176" t="e">
        <f ca="1">RANK(AB28,AB$6:OFFSET(AB$6,0,0,COUNTA(B$6:B$30)))</f>
        <v>#N/A</v>
      </c>
      <c r="B28" s="179"/>
      <c r="C28" s="247"/>
      <c r="D28" s="256"/>
      <c r="E28" s="257"/>
      <c r="F28" s="258"/>
      <c r="G28" s="253"/>
      <c r="H28" s="259"/>
      <c r="I28" s="257"/>
      <c r="J28" s="256"/>
      <c r="K28" s="257"/>
      <c r="L28" s="260"/>
      <c r="M28" s="329"/>
      <c r="N28" s="220" t="str">
        <f ca="1">OFFSET(Очки!$A$3,F28,D28+QUOTIENT(MAX($C$31-11,0), 2)*4)</f>
        <v>Место</v>
      </c>
      <c r="O28" s="216">
        <f ca="1">IF(F28&lt;E28,OFFSET(IF(OR($C$31=11,$C$31=12),Очки!$B$17,Очки!$O$18),2+E28-F28,IF(D28=2,12,13-E28)),0)</f>
        <v>0</v>
      </c>
      <c r="P28" s="216"/>
      <c r="Q28" s="319"/>
      <c r="R28" s="220" t="str">
        <f ca="1">OFFSET(Очки!$A$3,I28,G28+QUOTIENT(MAX($C$31-11,0), 2)*4)</f>
        <v>Место</v>
      </c>
      <c r="S28" s="216">
        <f ca="1">IF(I28&lt;H28,OFFSET(IF(OR($C$31=11,$C$31=12),Очки!$B$17,Очки!$O$18),2+H28-I28,IF(G28=2,12,13-H28)),0)</f>
        <v>0</v>
      </c>
      <c r="T28" s="216"/>
      <c r="U28" s="319"/>
      <c r="V28" s="220" t="str">
        <f ca="1">OFFSET(Очки!$A$3,L28,J28+QUOTIENT(MAX($C$31-11,0), 2)*4)</f>
        <v>Место</v>
      </c>
      <c r="W28" s="216">
        <f ca="1">IF(L28&lt;K28,OFFSET(IF(OR($C$31=11,$C$31=12),Очки!$B$17,Очки!$O$18),2+K28-L28,IF(J28=2,12,13-K28)),0)</f>
        <v>0</v>
      </c>
      <c r="X28" s="216"/>
      <c r="Y28" s="217"/>
      <c r="Z28" s="146"/>
      <c r="AA28" s="147"/>
      <c r="AB28" s="211">
        <f t="shared" ca="1" si="1"/>
        <v>0</v>
      </c>
      <c r="AD28" s="137"/>
    </row>
    <row r="29" spans="1:30" ht="15.95" hidden="1" customHeight="1">
      <c r="A29" s="176" t="e">
        <f ca="1">RANK(AB29,AB$6:OFFSET(AB$6,0,0,COUNTA(B$6:B$30)))</f>
        <v>#N/A</v>
      </c>
      <c r="B29" s="178"/>
      <c r="C29" s="248"/>
      <c r="D29" s="261"/>
      <c r="E29" s="262"/>
      <c r="F29" s="263"/>
      <c r="G29" s="253"/>
      <c r="H29" s="264"/>
      <c r="I29" s="262"/>
      <c r="J29" s="250"/>
      <c r="K29" s="262"/>
      <c r="L29" s="265"/>
      <c r="M29" s="329"/>
      <c r="N29" s="220" t="str">
        <f ca="1">OFFSET(Очки!$A$3,F29,D29+QUOTIENT(MAX($C$31-11,0), 2)*4)</f>
        <v>Место</v>
      </c>
      <c r="O29" s="216">
        <f ca="1">IF(F29&lt;E29,OFFSET(IF(OR($C$31=11,$C$31=12),Очки!$B$17,Очки!$O$18),2+E29-F29,IF(D29=2,12,13-E29)),0)</f>
        <v>0</v>
      </c>
      <c r="P29" s="216"/>
      <c r="Q29" s="319"/>
      <c r="R29" s="220" t="str">
        <f ca="1">OFFSET(Очки!$A$3,I29,G29+QUOTIENT(MAX($C$31-11,0), 2)*4)</f>
        <v>Место</v>
      </c>
      <c r="S29" s="216">
        <f ca="1">IF(I29&lt;H29,OFFSET(IF(OR($C$31=11,$C$31=12),Очки!$B$17,Очки!$O$18),2+H29-I29,IF(G29=2,12,13-H29)),0)</f>
        <v>0</v>
      </c>
      <c r="T29" s="216"/>
      <c r="U29" s="319"/>
      <c r="V29" s="220" t="str">
        <f ca="1">OFFSET(Очки!$A$3,L29,J29+QUOTIENT(MAX($C$31-11,0), 2)*4)</f>
        <v>Место</v>
      </c>
      <c r="W29" s="216">
        <f ca="1">IF(L29&lt;K29,OFFSET(IF(OR($C$31=11,$C$31=12),Очки!$B$17,Очки!$O$18),2+K29-L29,IF(J29=2,12,13-K29)),0)</f>
        <v>0</v>
      </c>
      <c r="X29" s="216"/>
      <c r="Y29" s="217"/>
      <c r="Z29" s="148"/>
      <c r="AA29" s="149"/>
      <c r="AB29" s="212">
        <f t="shared" ca="1" si="1"/>
        <v>0</v>
      </c>
      <c r="AD29" s="137"/>
    </row>
    <row r="30" spans="1:30" ht="15.95" hidden="1" customHeight="1" thickBot="1">
      <c r="A30" s="180" t="e">
        <f ca="1">RANK(AB30,AB$6:OFFSET(AB$6,0,0,COUNTA(B$6:B$30)))</f>
        <v>#N/A</v>
      </c>
      <c r="B30" s="181"/>
      <c r="C30" s="249"/>
      <c r="D30" s="164"/>
      <c r="E30" s="155"/>
      <c r="F30" s="154"/>
      <c r="G30" s="152"/>
      <c r="H30" s="153"/>
      <c r="I30" s="155"/>
      <c r="J30" s="164"/>
      <c r="K30" s="155"/>
      <c r="L30" s="182"/>
      <c r="M30" s="331"/>
      <c r="N30" s="221" t="str">
        <f ca="1">OFFSET(Очки!$A$3,F30,D30+QUOTIENT(MAX($C$31-11,0), 2)*4)</f>
        <v>Место</v>
      </c>
      <c r="O30" s="218">
        <f ca="1">IF(F30&lt;E30,OFFSET(IF(OR($C$31=11,$C$31=12),Очки!$B$17,Очки!$O$18),2+E30-F30,IF(D30=2,12,13-E30)),0)</f>
        <v>0</v>
      </c>
      <c r="P30" s="218"/>
      <c r="Q30" s="182"/>
      <c r="R30" s="221" t="str">
        <f ca="1">OFFSET(Очки!$A$3,I30,G30+QUOTIENT(MAX($C$31-11,0), 2)*4)</f>
        <v>Место</v>
      </c>
      <c r="S30" s="218">
        <f ca="1">IF(I30&lt;H30,OFFSET(IF(OR($C$31=11,$C$31=12),Очки!$B$17,Очки!$O$18),2+H30-I30,IF(G30=2,12,13-H30)),0)</f>
        <v>0</v>
      </c>
      <c r="T30" s="218"/>
      <c r="U30" s="182"/>
      <c r="V30" s="221" t="str">
        <f ca="1">OFFSET(Очки!$A$3,L30,J30+QUOTIENT(MAX($C$31-11,0), 2)*4)</f>
        <v>Место</v>
      </c>
      <c r="W30" s="218">
        <f ca="1">IF(L30&lt;K30,OFFSET(IF(OR($C$31=11,$C$31=12),Очки!$B$17,Очки!$O$18),2+K30-L30,IF(J30=2,12,13-K30)),0)</f>
        <v>0</v>
      </c>
      <c r="X30" s="218"/>
      <c r="Y30" s="219"/>
      <c r="Z30" s="146"/>
      <c r="AA30" s="147"/>
      <c r="AB30" s="213">
        <f t="shared" ca="1" si="1"/>
        <v>0</v>
      </c>
      <c r="AD30" s="137"/>
    </row>
    <row r="31" spans="1:30" ht="15.95" customHeight="1">
      <c r="B31" s="137" t="s">
        <v>43</v>
      </c>
      <c r="C31" s="137">
        <f>COUNTA(B6:B30)</f>
        <v>21</v>
      </c>
    </row>
    <row r="32" spans="1:30" ht="15.95" customHeight="1"/>
    <row r="33" spans="12:28" ht="15.95" customHeight="1"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2:28" ht="15.95" customHeight="1"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2:28" ht="15.95" customHeight="1"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2:28" ht="15.95" customHeight="1"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2:28" ht="15.75"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2:28" ht="15.75"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2:28" ht="15.75"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2:28" ht="15.75"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2:28" ht="15.75"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2:28" ht="15.75"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2:28" ht="15.7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2:28" ht="15.7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2:28" ht="15.7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2:28" ht="15.7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2:28" ht="15.7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2:28" ht="15.7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2:28" ht="15.7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2:28" ht="15.75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2:28" ht="15.7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2:28" ht="15.7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2:28" ht="15.7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2:28" ht="15.7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2:28" ht="15.7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2:28" ht="15.7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2:28" ht="15.7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2:28" ht="15.7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2:28" ht="15.7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2:28" ht="15.7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2:28" ht="15.7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2:28" ht="15.7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2:28" ht="15.7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</sheetData>
  <sortState ref="B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8" priority="3">
      <formula>AND(E6&gt;F6,O6=0)</formula>
    </cfRule>
  </conditionalFormatting>
  <conditionalFormatting sqref="S6:S30">
    <cfRule type="expression" dxfId="7" priority="2">
      <formula>AND(H6&gt;I6,S6=0)</formula>
    </cfRule>
  </conditionalFormatting>
  <conditionalFormatting sqref="W6:W30">
    <cfRule type="expression" dxfId="6" priority="1">
      <formula>AND(K6&gt;L6,W6=0)</formula>
    </cfRule>
  </conditionalFormatting>
  <pageMargins left="0.25" right="0.25" top="0.75" bottom="0.75" header="0.3" footer="0.3"/>
  <pageSetup paperSize="9" scale="73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3"/>
  <sheetViews>
    <sheetView topLeftCell="A3" zoomScale="80" zoomScaleNormal="80" zoomScalePageLayoutView="90" workbookViewId="0">
      <selection activeCell="B33" sqref="B33"/>
    </sheetView>
  </sheetViews>
  <sheetFormatPr defaultColWidth="8.85546875" defaultRowHeight="15"/>
  <cols>
    <col min="1" max="1" width="5.28515625" style="136" customWidth="1"/>
    <col min="2" max="2" width="42.42578125" style="137" customWidth="1"/>
    <col min="3" max="3" width="8.28515625" style="137" customWidth="1"/>
    <col min="4" max="5" width="4.42578125" style="150" customWidth="1"/>
    <col min="6" max="8" width="5.28515625" style="151" customWidth="1"/>
    <col min="9" max="9" width="4.42578125" style="150" customWidth="1"/>
    <col min="10" max="12" width="5.28515625" style="151" customWidth="1"/>
    <col min="13" max="13" width="6.85546875" style="151" customWidth="1"/>
    <col min="14" max="14" width="6.42578125" style="151" customWidth="1"/>
    <col min="15" max="15" width="5.42578125" style="151" customWidth="1"/>
    <col min="16" max="18" width="6.42578125" style="151" customWidth="1"/>
    <col min="19" max="19" width="5.140625" style="151" customWidth="1"/>
    <col min="20" max="22" width="6.42578125" style="151" customWidth="1"/>
    <col min="23" max="23" width="5.85546875" style="151" customWidth="1"/>
    <col min="24" max="25" width="6.42578125" style="151" customWidth="1"/>
    <col min="26" max="26" width="4.7109375" style="151" customWidth="1"/>
    <col min="27" max="28" width="10.7109375" style="151" customWidth="1"/>
    <col min="29" max="270" width="8.8554687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42578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42578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8.8554687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42578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42578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8.8554687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42578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42578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8.8554687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42578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42578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8.8554687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42578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42578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8.8554687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42578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42578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8.8554687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42578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42578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8.8554687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42578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42578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8.8554687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42578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42578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8.8554687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42578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42578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8.8554687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42578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42578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8.8554687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42578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42578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8.8554687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42578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42578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8.8554687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42578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42578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8.8554687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42578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42578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8.8554687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42578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42578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8.8554687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42578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42578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8.8554687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42578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42578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8.8554687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42578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42578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8.8554687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42578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42578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8.8554687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42578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42578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8.8554687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42578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42578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8.8554687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42578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42578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8.8554687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42578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42578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8.8554687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42578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42578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8.8554687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42578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42578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8.8554687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42578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42578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8.8554687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42578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42578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8.8554687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42578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42578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8.8554687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42578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42578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8.8554687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42578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42578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8.8554687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42578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42578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8.8554687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42578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42578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8.8554687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42578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42578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8.8554687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42578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42578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8.8554687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42578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42578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8.8554687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42578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42578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8.8554687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42578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42578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8.8554687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42578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42578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8.8554687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42578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42578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8.8554687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42578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42578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8.8554687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42578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42578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8.8554687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42578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42578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8.8554687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42578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42578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8.8554687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42578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42578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8.8554687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42578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42578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8.8554687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42578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42578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8.8554687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42578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42578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8.8554687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42578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42578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8.8554687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42578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42578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8.8554687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42578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42578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8.8554687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42578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42578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8.8554687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42578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42578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8.8554687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42578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42578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8.8554687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42578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42578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8.8554687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42578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42578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8.8554687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42578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42578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8.8554687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42578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42578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8.8554687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42578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42578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8.8554687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42578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42578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8.8554687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42578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42578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8.8554687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42578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42578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8.8554687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42578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42578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8.85546875" style="136"/>
  </cols>
  <sheetData>
    <row r="1" spans="1:31" ht="12.75" customHeight="1">
      <c r="A1" s="379" t="s">
        <v>77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</row>
    <row r="2" spans="1:31" ht="13.5" customHeight="1" thickBot="1">
      <c r="A2" s="380"/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137"/>
      <c r="AD2" s="137"/>
      <c r="AE2" s="137"/>
    </row>
    <row r="3" spans="1:31" s="141" customFormat="1" ht="16.5" thickBot="1">
      <c r="A3" s="381" t="s">
        <v>21</v>
      </c>
      <c r="B3" s="384" t="s">
        <v>22</v>
      </c>
      <c r="C3" s="138"/>
      <c r="D3" s="387">
        <v>1</v>
      </c>
      <c r="E3" s="388"/>
      <c r="F3" s="389"/>
      <c r="G3" s="387">
        <v>2</v>
      </c>
      <c r="H3" s="388"/>
      <c r="I3" s="389"/>
      <c r="J3" s="390">
        <v>3</v>
      </c>
      <c r="K3" s="391"/>
      <c r="L3" s="392"/>
      <c r="M3" s="393" t="s">
        <v>2</v>
      </c>
      <c r="N3" s="394"/>
      <c r="O3" s="394"/>
      <c r="P3" s="394"/>
      <c r="Q3" s="394"/>
      <c r="R3" s="394"/>
      <c r="S3" s="394"/>
      <c r="T3" s="394"/>
      <c r="U3" s="394"/>
      <c r="V3" s="394"/>
      <c r="W3" s="394"/>
      <c r="X3" s="394"/>
      <c r="Y3" s="394"/>
      <c r="Z3" s="395"/>
      <c r="AA3" s="139">
        <f>SUM(M3:Z3)</f>
        <v>0</v>
      </c>
      <c r="AB3" s="396" t="s">
        <v>23</v>
      </c>
      <c r="AC3" s="140"/>
      <c r="AD3" s="140"/>
      <c r="AE3" s="140"/>
    </row>
    <row r="4" spans="1:31" s="141" customFormat="1" ht="16.5" customHeight="1" thickBot="1">
      <c r="A4" s="382"/>
      <c r="B4" s="385"/>
      <c r="C4" s="398" t="s">
        <v>24</v>
      </c>
      <c r="D4" s="371" t="s">
        <v>30</v>
      </c>
      <c r="E4" s="373" t="s">
        <v>32</v>
      </c>
      <c r="F4" s="375" t="s">
        <v>33</v>
      </c>
      <c r="G4" s="371" t="s">
        <v>30</v>
      </c>
      <c r="H4" s="373" t="s">
        <v>32</v>
      </c>
      <c r="I4" s="375" t="s">
        <v>33</v>
      </c>
      <c r="J4" s="371" t="s">
        <v>30</v>
      </c>
      <c r="K4" s="373" t="s">
        <v>32</v>
      </c>
      <c r="L4" s="375" t="s">
        <v>33</v>
      </c>
      <c r="M4" s="377" t="s">
        <v>31</v>
      </c>
      <c r="N4" s="369">
        <v>1</v>
      </c>
      <c r="O4" s="370"/>
      <c r="P4" s="370"/>
      <c r="Q4" s="370"/>
      <c r="R4" s="369">
        <v>2</v>
      </c>
      <c r="S4" s="370"/>
      <c r="T4" s="370"/>
      <c r="U4" s="370"/>
      <c r="V4" s="369">
        <v>3</v>
      </c>
      <c r="W4" s="370"/>
      <c r="X4" s="370"/>
      <c r="Y4" s="370"/>
      <c r="Z4" s="156"/>
      <c r="AA4" s="139"/>
      <c r="AB4" s="397"/>
      <c r="AC4" s="140"/>
      <c r="AD4" s="140"/>
      <c r="AE4" s="140"/>
    </row>
    <row r="5" spans="1:31" s="143" customFormat="1" ht="33" customHeight="1" thickBot="1">
      <c r="A5" s="383"/>
      <c r="B5" s="386"/>
      <c r="C5" s="399"/>
      <c r="D5" s="372"/>
      <c r="E5" s="374"/>
      <c r="F5" s="376"/>
      <c r="G5" s="372"/>
      <c r="H5" s="374"/>
      <c r="I5" s="376"/>
      <c r="J5" s="372"/>
      <c r="K5" s="374"/>
      <c r="L5" s="376"/>
      <c r="M5" s="378"/>
      <c r="N5" s="160" t="s">
        <v>26</v>
      </c>
      <c r="O5" s="161" t="s">
        <v>27</v>
      </c>
      <c r="P5" s="161" t="s">
        <v>28</v>
      </c>
      <c r="Q5" s="162" t="s">
        <v>29</v>
      </c>
      <c r="R5" s="160" t="s">
        <v>26</v>
      </c>
      <c r="S5" s="161" t="s">
        <v>27</v>
      </c>
      <c r="T5" s="161" t="s">
        <v>28</v>
      </c>
      <c r="U5" s="163" t="s">
        <v>29</v>
      </c>
      <c r="V5" s="160" t="s">
        <v>26</v>
      </c>
      <c r="W5" s="161" t="s">
        <v>27</v>
      </c>
      <c r="X5" s="161" t="s">
        <v>28</v>
      </c>
      <c r="Y5" s="163" t="s">
        <v>29</v>
      </c>
      <c r="Z5" s="157">
        <v>4</v>
      </c>
      <c r="AA5" s="139"/>
      <c r="AB5" s="397"/>
      <c r="AC5" s="142"/>
      <c r="AD5" s="142"/>
      <c r="AE5" s="142"/>
    </row>
    <row r="6" spans="1:31" ht="15.75">
      <c r="A6" s="175">
        <f ca="1">RANK(AB6,AB$6:OFFSET(AB$6,0,0,COUNTA(B$6:B$30)))</f>
        <v>1</v>
      </c>
      <c r="B6" s="335" t="s">
        <v>69</v>
      </c>
      <c r="C6" s="158">
        <v>2.5</v>
      </c>
      <c r="D6" s="293">
        <v>1</v>
      </c>
      <c r="E6" s="294">
        <v>11</v>
      </c>
      <c r="F6" s="295">
        <v>7</v>
      </c>
      <c r="G6" s="296">
        <v>1</v>
      </c>
      <c r="H6" s="254">
        <v>9</v>
      </c>
      <c r="I6" s="294">
        <v>4</v>
      </c>
      <c r="J6" s="293">
        <v>1</v>
      </c>
      <c r="K6" s="294">
        <v>10</v>
      </c>
      <c r="L6" s="297">
        <v>5</v>
      </c>
      <c r="M6" s="328">
        <v>2.5</v>
      </c>
      <c r="N6" s="246">
        <f ca="1">OFFSET(Очки!$A$3,F6,D6+QUOTIENT(MAX($C$31-11,0), 2)*4)</f>
        <v>11</v>
      </c>
      <c r="O6" s="214">
        <f ca="1">IF(F6&lt;E6,OFFSET(IF(OR($C$31=11,$C$31=12),Очки!$B$17,Очки!$O$18),2+E6-F6,IF(D6=2,12,13-E6)),0)</f>
        <v>5</v>
      </c>
      <c r="P6" s="214">
        <v>2</v>
      </c>
      <c r="Q6" s="318"/>
      <c r="R6" s="246">
        <f ca="1">OFFSET(Очки!$A$3,I6,G6+QUOTIENT(MAX($C$31-11,0), 2)*4)</f>
        <v>13</v>
      </c>
      <c r="S6" s="214">
        <f ca="1">IF(I6&lt;H6,OFFSET(IF(OR($C$31=11,$C$31=12),Очки!$B$17,Очки!$O$18),2+H6-I6,IF(G6=2,12,13-H6)),0)</f>
        <v>5.4</v>
      </c>
      <c r="T6" s="214">
        <v>2.5</v>
      </c>
      <c r="U6" s="318"/>
      <c r="V6" s="246">
        <f ca="1">OFFSET(Очки!$A$3,L6,J6+QUOTIENT(MAX($C$31-11,0), 2)*4)</f>
        <v>12</v>
      </c>
      <c r="W6" s="214">
        <f ca="1">IF(L6&lt;K6,OFFSET(IF(OR($C$31=11,$C$31=12),Очки!$B$17,Очки!$O$18),2+K6-L6,IF(J6=2,12,13-K6)),0)</f>
        <v>5.8000000000000007</v>
      </c>
      <c r="X6" s="214">
        <v>2.5</v>
      </c>
      <c r="Y6" s="215"/>
      <c r="Z6" s="144"/>
      <c r="AA6" s="145"/>
      <c r="AB6" s="210">
        <f t="shared" ref="AB6:AB26" ca="1" si="0">SUM(M6:Y6)</f>
        <v>61.7</v>
      </c>
      <c r="AC6" s="137"/>
      <c r="AD6" s="137"/>
      <c r="AE6" s="137"/>
    </row>
    <row r="7" spans="1:31" ht="15.75">
      <c r="A7" s="176">
        <f ca="1">RANK(AB7,AB$6:OFFSET(AB$6,0,0,COUNTA(B$6:B$30)))</f>
        <v>2</v>
      </c>
      <c r="B7" s="166" t="s">
        <v>80</v>
      </c>
      <c r="C7" s="159"/>
      <c r="D7" s="256">
        <v>1</v>
      </c>
      <c r="E7" s="257">
        <v>8</v>
      </c>
      <c r="F7" s="258">
        <v>5</v>
      </c>
      <c r="G7" s="253">
        <v>1</v>
      </c>
      <c r="H7" s="259">
        <v>6</v>
      </c>
      <c r="I7" s="257">
        <v>2</v>
      </c>
      <c r="J7" s="256">
        <v>1</v>
      </c>
      <c r="K7" s="257">
        <v>8</v>
      </c>
      <c r="L7" s="260">
        <v>4</v>
      </c>
      <c r="M7" s="329">
        <v>1</v>
      </c>
      <c r="N7" s="220">
        <f ca="1">OFFSET(Очки!$A$3,F7,D7+QUOTIENT(MAX($C$31-11,0), 2)*4)</f>
        <v>12</v>
      </c>
      <c r="O7" s="216">
        <f ca="1">IF(F7&lt;E7,OFFSET(IF(OR($C$31=11,$C$31=12),Очки!$B$17,Очки!$O$18),2+E7-F7,IF(D7=2,12,13-E7)),0)</f>
        <v>3.3</v>
      </c>
      <c r="P7" s="216">
        <v>0.5</v>
      </c>
      <c r="Q7" s="319"/>
      <c r="R7" s="220">
        <f ca="1">OFFSET(Очки!$A$3,I7,G7+QUOTIENT(MAX($C$31-11,0), 2)*4)</f>
        <v>15</v>
      </c>
      <c r="S7" s="216">
        <f ca="1">IF(I7&lt;H7,OFFSET(IF(OR($C$31=11,$C$31=12),Очки!$B$17,Очки!$O$18),2+H7-I7,IF(G7=2,12,13-H7)),0)</f>
        <v>3.4000000000000004</v>
      </c>
      <c r="T7" s="216">
        <v>1.5</v>
      </c>
      <c r="U7" s="319"/>
      <c r="V7" s="220">
        <f ca="1">OFFSET(Очки!$A$3,L7,J7+QUOTIENT(MAX($C$31-11,0), 2)*4)</f>
        <v>13</v>
      </c>
      <c r="W7" s="216">
        <f ca="1">IF(L7&lt;K7,OFFSET(IF(OR($C$31=11,$C$31=12),Очки!$B$17,Очки!$O$18),2+K7-L7,IF(J7=2,12,13-K7)),0)</f>
        <v>4.2</v>
      </c>
      <c r="X7" s="216">
        <v>1.5</v>
      </c>
      <c r="Y7" s="217"/>
      <c r="Z7" s="146"/>
      <c r="AA7" s="147"/>
      <c r="AB7" s="211">
        <f t="shared" ca="1" si="0"/>
        <v>55.400000000000006</v>
      </c>
      <c r="AC7" s="137"/>
      <c r="AD7" s="137"/>
      <c r="AE7" s="137"/>
    </row>
    <row r="8" spans="1:31" ht="15.75">
      <c r="A8" s="176">
        <f ca="1">RANK(AB8,AB$6:OFFSET(AB$6,0,0,COUNTA(B$6:B$30)))</f>
        <v>3</v>
      </c>
      <c r="B8" s="166" t="s">
        <v>58</v>
      </c>
      <c r="C8" s="159">
        <v>2.5</v>
      </c>
      <c r="D8" s="256">
        <v>1</v>
      </c>
      <c r="E8" s="257">
        <v>9</v>
      </c>
      <c r="F8" s="258">
        <v>6</v>
      </c>
      <c r="G8" s="253">
        <v>1</v>
      </c>
      <c r="H8" s="259">
        <v>10</v>
      </c>
      <c r="I8" s="257">
        <v>5</v>
      </c>
      <c r="J8" s="256">
        <v>1</v>
      </c>
      <c r="K8" s="257">
        <v>9</v>
      </c>
      <c r="L8" s="260">
        <v>8</v>
      </c>
      <c r="M8" s="329">
        <v>1.5</v>
      </c>
      <c r="N8" s="220">
        <f ca="1">OFFSET(Очки!$A$3,F8,D8+QUOTIENT(MAX($C$31-11,0), 2)*4)</f>
        <v>11.5</v>
      </c>
      <c r="O8" s="216">
        <f ca="1">IF(F8&lt;E8,OFFSET(IF(OR($C$31=11,$C$31=12),Очки!$B$17,Очки!$O$18),2+E8-F8,IF(D8=2,12,13-E8)),0)</f>
        <v>3.5</v>
      </c>
      <c r="P8" s="216">
        <v>2.5</v>
      </c>
      <c r="Q8" s="319"/>
      <c r="R8" s="220">
        <f ca="1">OFFSET(Очки!$A$3,I8,G8+QUOTIENT(MAX($C$31-11,0), 2)*4)</f>
        <v>12</v>
      </c>
      <c r="S8" s="216">
        <f ca="1">IF(I8&lt;H8,OFFSET(IF(OR($C$31=11,$C$31=12),Очки!$B$17,Очки!$O$18),2+H8-I8,IF(G8=2,12,13-H8)),0)</f>
        <v>5.8000000000000007</v>
      </c>
      <c r="T8" s="216">
        <v>2</v>
      </c>
      <c r="U8" s="319"/>
      <c r="V8" s="220">
        <f ca="1">OFFSET(Очки!$A$3,L8,J8+QUOTIENT(MAX($C$31-11,0), 2)*4)</f>
        <v>10.5</v>
      </c>
      <c r="W8" s="216">
        <f ca="1">IF(L8&lt;K8,OFFSET(IF(OR($C$31=11,$C$31=12),Очки!$B$17,Очки!$O$18),2+K8-L8,IF(J8=2,12,13-K8)),0)</f>
        <v>1.2</v>
      </c>
      <c r="X8" s="216">
        <v>1</v>
      </c>
      <c r="Y8" s="217"/>
      <c r="Z8" s="146"/>
      <c r="AA8" s="147"/>
      <c r="AB8" s="211">
        <f t="shared" ca="1" si="0"/>
        <v>51.5</v>
      </c>
      <c r="AC8" s="137"/>
      <c r="AD8" s="137"/>
      <c r="AE8" s="137"/>
    </row>
    <row r="9" spans="1:31" ht="15.75">
      <c r="A9" s="176">
        <f ca="1">RANK(AB9,AB$6:OFFSET(AB$6,0,0,COUNTA(B$6:B$30)))</f>
        <v>4</v>
      </c>
      <c r="B9" s="169" t="s">
        <v>59</v>
      </c>
      <c r="C9" s="159" t="s">
        <v>25</v>
      </c>
      <c r="D9" s="256">
        <v>1</v>
      </c>
      <c r="E9" s="257">
        <v>10</v>
      </c>
      <c r="F9" s="258">
        <v>8</v>
      </c>
      <c r="G9" s="253">
        <v>1</v>
      </c>
      <c r="H9" s="259">
        <v>7</v>
      </c>
      <c r="I9" s="257">
        <v>3</v>
      </c>
      <c r="J9" s="256">
        <v>1</v>
      </c>
      <c r="K9" s="257">
        <v>6</v>
      </c>
      <c r="L9" s="260">
        <v>6</v>
      </c>
      <c r="M9" s="329">
        <v>2</v>
      </c>
      <c r="N9" s="220">
        <f ca="1">OFFSET(Очки!$A$3,F9,D9+QUOTIENT(MAX($C$31-11,0), 2)*4)</f>
        <v>10.5</v>
      </c>
      <c r="O9" s="216">
        <f ca="1">IF(F9&lt;E9,OFFSET(IF(OR($C$31=11,$C$31=12),Очки!$B$17,Очки!$O$18),2+E9-F9,IF(D9=2,12,13-E9)),0)</f>
        <v>2.5</v>
      </c>
      <c r="P9" s="216">
        <v>1</v>
      </c>
      <c r="Q9" s="319"/>
      <c r="R9" s="220">
        <f ca="1">OFFSET(Очки!$A$3,I9,G9+QUOTIENT(MAX($C$31-11,0), 2)*4)</f>
        <v>14</v>
      </c>
      <c r="S9" s="216">
        <f ca="1">IF(I9&lt;H9,OFFSET(IF(OR($C$31=11,$C$31=12),Очки!$B$17,Очки!$O$18),2+H9-I9,IF(G9=2,12,13-H9)),0)</f>
        <v>3.8</v>
      </c>
      <c r="T9" s="216">
        <v>0.5</v>
      </c>
      <c r="U9" s="319"/>
      <c r="V9" s="220">
        <f ca="1">OFFSET(Очки!$A$3,L9,J9+QUOTIENT(MAX($C$31-11,0), 2)*4)</f>
        <v>11.5</v>
      </c>
      <c r="W9" s="216">
        <f ca="1">IF(L9&lt;K9,OFFSET(IF(OR($C$31=11,$C$31=12),Очки!$B$17,Очки!$O$18),2+K9-L9,IF(J9=2,12,13-K9)),0)</f>
        <v>0</v>
      </c>
      <c r="X9" s="216">
        <v>2</v>
      </c>
      <c r="Y9" s="217"/>
      <c r="Z9" s="146"/>
      <c r="AA9" s="147"/>
      <c r="AB9" s="211">
        <f t="shared" ca="1" si="0"/>
        <v>47.8</v>
      </c>
      <c r="AC9" s="137"/>
      <c r="AD9" s="137"/>
      <c r="AE9" s="137"/>
    </row>
    <row r="10" spans="1:31" ht="15.75">
      <c r="A10" s="176">
        <f ca="1">RANK(AB10,AB$6:OFFSET(AB$6,0,0,COUNTA(B$6:B$30)))</f>
        <v>5</v>
      </c>
      <c r="B10" s="166" t="s">
        <v>57</v>
      </c>
      <c r="C10" s="159" t="s">
        <v>25</v>
      </c>
      <c r="D10" s="256">
        <v>1</v>
      </c>
      <c r="E10" s="257">
        <v>3</v>
      </c>
      <c r="F10" s="258">
        <v>3</v>
      </c>
      <c r="G10" s="253">
        <v>1</v>
      </c>
      <c r="H10" s="259">
        <v>1</v>
      </c>
      <c r="I10" s="257">
        <v>1</v>
      </c>
      <c r="J10" s="256">
        <v>2</v>
      </c>
      <c r="K10" s="257">
        <v>8</v>
      </c>
      <c r="L10" s="260">
        <v>1</v>
      </c>
      <c r="M10" s="329"/>
      <c r="N10" s="220">
        <f ca="1">OFFSET(Очки!$A$3,F10,D10+QUOTIENT(MAX($C$31-11,0), 2)*4)</f>
        <v>14</v>
      </c>
      <c r="O10" s="216">
        <f ca="1">IF(F10&lt;E10,OFFSET(IF(OR($C$31=11,$C$31=12),Очки!$B$17,Очки!$O$18),2+E10-F10,IF(D10=2,12,13-E10)),0)</f>
        <v>0</v>
      </c>
      <c r="P10" s="216"/>
      <c r="Q10" s="319"/>
      <c r="R10" s="220">
        <f ca="1">OFFSET(Очки!$A$3,I10,G10+QUOTIENT(MAX($C$31-11,0), 2)*4)</f>
        <v>16</v>
      </c>
      <c r="S10" s="216">
        <f ca="1">IF(I10&lt;H10,OFFSET(IF(OR($C$31=11,$C$31=12),Очки!$B$17,Очки!$O$18),2+H10-I10,IF(G10=2,12,13-H10)),0)</f>
        <v>0</v>
      </c>
      <c r="T10" s="216"/>
      <c r="U10" s="319"/>
      <c r="V10" s="220">
        <f ca="1">OFFSET(Очки!$A$3,L10,J10+QUOTIENT(MAX($C$31-11,0), 2)*4)</f>
        <v>10</v>
      </c>
      <c r="W10" s="216">
        <f ca="1">IF(L10&lt;K10,OFFSET(IF(OR($C$31=11,$C$31=12),Очки!$B$17,Очки!$O$18),2+K10-L10,IF(J10=2,12,13-K10)),0)</f>
        <v>4.9000000000000004</v>
      </c>
      <c r="X10" s="216"/>
      <c r="Y10" s="217"/>
      <c r="Z10" s="146"/>
      <c r="AA10" s="147"/>
      <c r="AB10" s="211">
        <f t="shared" ca="1" si="0"/>
        <v>44.9</v>
      </c>
      <c r="AC10" s="137"/>
      <c r="AD10" s="137"/>
      <c r="AE10" s="137"/>
    </row>
    <row r="11" spans="1:31" ht="15.75">
      <c r="A11" s="176">
        <f ca="1">RANK(AB11,AB$6:OFFSET(AB$6,0,0,COUNTA(B$6:B$30)))</f>
        <v>6</v>
      </c>
      <c r="B11" s="166" t="s">
        <v>63</v>
      </c>
      <c r="C11" s="159" t="s">
        <v>25</v>
      </c>
      <c r="D11" s="256">
        <v>1</v>
      </c>
      <c r="E11" s="257">
        <v>1</v>
      </c>
      <c r="F11" s="258">
        <v>1</v>
      </c>
      <c r="G11" s="253">
        <v>2</v>
      </c>
      <c r="H11" s="259">
        <v>6</v>
      </c>
      <c r="I11" s="257">
        <v>2</v>
      </c>
      <c r="J11" s="256">
        <v>1</v>
      </c>
      <c r="K11" s="257">
        <v>7</v>
      </c>
      <c r="L11" s="260">
        <v>7</v>
      </c>
      <c r="M11" s="329"/>
      <c r="N11" s="220">
        <f ca="1">OFFSET(Очки!$A$3,F11,D11+QUOTIENT(MAX($C$31-11,0), 2)*4)</f>
        <v>16</v>
      </c>
      <c r="O11" s="216">
        <f ca="1">IF(F11&lt;E11,OFFSET(IF(OR($C$31=11,$C$31=12),Очки!$B$17,Очки!$O$18),2+E11-F11,IF(D11=2,12,13-E11)),0)</f>
        <v>0</v>
      </c>
      <c r="P11" s="216"/>
      <c r="Q11" s="319"/>
      <c r="R11" s="220">
        <f ca="1">OFFSET(Очки!$A$3,I11,G11+QUOTIENT(MAX($C$31-11,0), 2)*4)</f>
        <v>9</v>
      </c>
      <c r="S11" s="216">
        <f ca="1">IF(I11&lt;H11,OFFSET(IF(OR($C$31=11,$C$31=12),Очки!$B$17,Очки!$O$18),2+H11-I11,IF(G11=2,12,13-H11)),0)</f>
        <v>2.8</v>
      </c>
      <c r="T11" s="216">
        <v>1</v>
      </c>
      <c r="U11" s="319"/>
      <c r="V11" s="220">
        <f ca="1">OFFSET(Очки!$A$3,L11,J11+QUOTIENT(MAX($C$31-11,0), 2)*4)</f>
        <v>11</v>
      </c>
      <c r="W11" s="216">
        <f ca="1">IF(L11&lt;K11,OFFSET(IF(OR($C$31=11,$C$31=12),Очки!$B$17,Очки!$O$18),2+K11-L11,IF(J11=2,12,13-K11)),0)</f>
        <v>0</v>
      </c>
      <c r="X11" s="216"/>
      <c r="Y11" s="217"/>
      <c r="Z11" s="146"/>
      <c r="AA11" s="147"/>
      <c r="AB11" s="211">
        <f t="shared" ca="1" si="0"/>
        <v>39.799999999999997</v>
      </c>
      <c r="AC11" s="137"/>
      <c r="AD11" s="137"/>
      <c r="AE11" s="137"/>
    </row>
    <row r="12" spans="1:31" ht="15" customHeight="1">
      <c r="A12" s="176">
        <f ca="1">RANK(AB12,AB$6:OFFSET(AB$6,0,0,COUNTA(B$6:B$30)))</f>
        <v>7</v>
      </c>
      <c r="B12" s="168" t="s">
        <v>46</v>
      </c>
      <c r="C12" s="159">
        <v>10</v>
      </c>
      <c r="D12" s="256">
        <v>1</v>
      </c>
      <c r="E12" s="257">
        <v>6</v>
      </c>
      <c r="F12" s="258">
        <v>9</v>
      </c>
      <c r="G12" s="253">
        <v>1</v>
      </c>
      <c r="H12" s="259">
        <v>8</v>
      </c>
      <c r="I12" s="257">
        <v>8</v>
      </c>
      <c r="J12" s="250">
        <v>1</v>
      </c>
      <c r="K12" s="257">
        <v>4</v>
      </c>
      <c r="L12" s="260">
        <v>3</v>
      </c>
      <c r="M12" s="329"/>
      <c r="N12" s="220">
        <f ca="1">OFFSET(Очки!$A$3,F12,D12+QUOTIENT(MAX($C$31-11,0), 2)*4)</f>
        <v>10</v>
      </c>
      <c r="O12" s="216">
        <f ca="1">IF(F12&lt;E12,OFFSET(IF(OR($C$31=11,$C$31=12),Очки!$B$17,Очки!$O$18),2+E12-F12,IF(D12=2,12,13-E12)),0)</f>
        <v>0</v>
      </c>
      <c r="P12" s="216">
        <v>1.5</v>
      </c>
      <c r="Q12" s="319"/>
      <c r="R12" s="220">
        <f ca="1">OFFSET(Очки!$A$3,I12,G12+QUOTIENT(MAX($C$31-11,0), 2)*4)</f>
        <v>10.5</v>
      </c>
      <c r="S12" s="216">
        <f ca="1">IF(I12&lt;H12,OFFSET(IF(OR($C$31=11,$C$31=12),Очки!$B$17,Очки!$O$18),2+H12-I12,IF(G12=2,12,13-H12)),0)</f>
        <v>0</v>
      </c>
      <c r="T12" s="216"/>
      <c r="U12" s="319"/>
      <c r="V12" s="220">
        <f ca="1">OFFSET(Очки!$A$3,L12,J12+QUOTIENT(MAX($C$31-11,0), 2)*4)</f>
        <v>14</v>
      </c>
      <c r="W12" s="216">
        <f ca="1">IF(L12&lt;K12,OFFSET(IF(OR($C$31=11,$C$31=12),Очки!$B$17,Очки!$O$18),2+K12-L12,IF(J12=2,12,13-K12)),0)</f>
        <v>0.8</v>
      </c>
      <c r="X12" s="216">
        <v>0.5</v>
      </c>
      <c r="Y12" s="217"/>
      <c r="Z12" s="146"/>
      <c r="AA12" s="147"/>
      <c r="AB12" s="211">
        <f t="shared" ca="1" si="0"/>
        <v>37.299999999999997</v>
      </c>
      <c r="AD12" s="137"/>
    </row>
    <row r="13" spans="1:31" ht="15.75">
      <c r="A13" s="176">
        <f ca="1">RANK(AB13,AB$6:OFFSET(AB$6,0,0,COUNTA(B$6:B$30)))</f>
        <v>8</v>
      </c>
      <c r="B13" s="169" t="s">
        <v>68</v>
      </c>
      <c r="C13" s="159" t="s">
        <v>25</v>
      </c>
      <c r="D13" s="256">
        <v>1</v>
      </c>
      <c r="E13" s="257">
        <v>7</v>
      </c>
      <c r="F13" s="258">
        <v>10</v>
      </c>
      <c r="G13" s="253">
        <v>1</v>
      </c>
      <c r="H13" s="259">
        <v>3</v>
      </c>
      <c r="I13" s="257">
        <v>9</v>
      </c>
      <c r="J13" s="250">
        <v>1</v>
      </c>
      <c r="K13" s="257">
        <v>1</v>
      </c>
      <c r="L13" s="260">
        <v>1</v>
      </c>
      <c r="M13" s="329">
        <v>0.5</v>
      </c>
      <c r="N13" s="220">
        <f ca="1">OFFSET(Очки!$A$3,F13,D13+QUOTIENT(MAX($C$31-11,0), 2)*4)</f>
        <v>9.5</v>
      </c>
      <c r="O13" s="216">
        <f ca="1">IF(F13&lt;E13,OFFSET(IF(OR($C$31=11,$C$31=12),Очки!$B$17,Очки!$O$18),2+E13-F13,IF(D13=2,12,13-E13)),0)</f>
        <v>0</v>
      </c>
      <c r="P13" s="216"/>
      <c r="Q13" s="319"/>
      <c r="R13" s="220">
        <f ca="1">OFFSET(Очки!$A$3,I13,G13+QUOTIENT(MAX($C$31-11,0), 2)*4)</f>
        <v>10</v>
      </c>
      <c r="S13" s="216">
        <f ca="1">IF(I13&lt;H13,OFFSET(IF(OR($C$31=11,$C$31=12),Очки!$B$17,Очки!$O$18),2+H13-I13,IF(G13=2,12,13-H13)),0)</f>
        <v>0</v>
      </c>
      <c r="T13" s="216"/>
      <c r="U13" s="319"/>
      <c r="V13" s="220">
        <f ca="1">OFFSET(Очки!$A$3,L13,J13+QUOTIENT(MAX($C$31-11,0), 2)*4)</f>
        <v>16</v>
      </c>
      <c r="W13" s="216">
        <f ca="1">IF(L13&lt;K13,OFFSET(IF(OR($C$31=11,$C$31=12),Очки!$B$17,Очки!$O$18),2+K13-L13,IF(J13=2,12,13-K13)),0)</f>
        <v>0</v>
      </c>
      <c r="X13" s="216"/>
      <c r="Y13" s="217"/>
      <c r="Z13" s="146"/>
      <c r="AA13" s="147"/>
      <c r="AB13" s="211">
        <f t="shared" ca="1" si="0"/>
        <v>36</v>
      </c>
      <c r="AD13" s="137"/>
    </row>
    <row r="14" spans="1:31" ht="15.75">
      <c r="A14" s="176">
        <f ca="1">RANK(AB14,AB$6:OFFSET(AB$6,0,0,COUNTA(B$6:B$30)))</f>
        <v>9</v>
      </c>
      <c r="B14" s="336" t="s">
        <v>79</v>
      </c>
      <c r="C14" s="159"/>
      <c r="D14" s="256">
        <v>1</v>
      </c>
      <c r="E14" s="257">
        <v>4</v>
      </c>
      <c r="F14" s="258">
        <v>4</v>
      </c>
      <c r="G14" s="253">
        <v>1</v>
      </c>
      <c r="H14" s="259">
        <v>2</v>
      </c>
      <c r="I14" s="257">
        <v>10</v>
      </c>
      <c r="J14" s="256">
        <v>1</v>
      </c>
      <c r="K14" s="257">
        <v>5</v>
      </c>
      <c r="L14" s="260">
        <v>10</v>
      </c>
      <c r="M14" s="329"/>
      <c r="N14" s="220">
        <f ca="1">OFFSET(Очки!$A$3,F14,D14+QUOTIENT(MAX($C$31-11,0), 2)*4)</f>
        <v>13</v>
      </c>
      <c r="O14" s="216">
        <f ca="1">IF(F14&lt;E14,OFFSET(IF(OR($C$31=11,$C$31=12),Очки!$B$17,Очки!$O$18),2+E14-F14,IF(D14=2,12,13-E14)),0)</f>
        <v>0</v>
      </c>
      <c r="P14" s="216"/>
      <c r="Q14" s="319"/>
      <c r="R14" s="220">
        <f ca="1">OFFSET(Очки!$A$3,I14,G14+QUOTIENT(MAX($C$31-11,0), 2)*4)</f>
        <v>9.5</v>
      </c>
      <c r="S14" s="216">
        <f ca="1">IF(I14&lt;H14,OFFSET(IF(OR($C$31=11,$C$31=12),Очки!$B$17,Очки!$O$18),2+H14-I14,IF(G14=2,12,13-H14)),0)</f>
        <v>0</v>
      </c>
      <c r="T14" s="216"/>
      <c r="U14" s="319"/>
      <c r="V14" s="220">
        <f ca="1">OFFSET(Очки!$A$3,L14,J14+QUOTIENT(MAX($C$31-11,0), 2)*4)</f>
        <v>9.5</v>
      </c>
      <c r="W14" s="216">
        <f ca="1">IF(L14&lt;K14,OFFSET(IF(OR($C$31=11,$C$31=12),Очки!$B$17,Очки!$O$18),2+K14-L14,IF(J14=2,12,13-K14)),0)</f>
        <v>0</v>
      </c>
      <c r="X14" s="216"/>
      <c r="Y14" s="217"/>
      <c r="Z14" s="146"/>
      <c r="AA14" s="147"/>
      <c r="AB14" s="211">
        <f t="shared" ca="1" si="0"/>
        <v>32</v>
      </c>
      <c r="AD14" s="137"/>
    </row>
    <row r="15" spans="1:31" ht="15.75">
      <c r="A15" s="176">
        <f ca="1">RANK(AB15,AB$6:OFFSET(AB$6,0,0,COUNTA(B$6:B$30)))</f>
        <v>10</v>
      </c>
      <c r="B15" s="334" t="s">
        <v>71</v>
      </c>
      <c r="C15" s="159" t="s">
        <v>25</v>
      </c>
      <c r="D15" s="256">
        <v>1</v>
      </c>
      <c r="E15" s="257">
        <v>2</v>
      </c>
      <c r="F15" s="258">
        <v>2</v>
      </c>
      <c r="G15" s="253">
        <v>1</v>
      </c>
      <c r="H15" s="259">
        <v>5</v>
      </c>
      <c r="I15" s="257">
        <v>6</v>
      </c>
      <c r="J15" s="250">
        <v>1</v>
      </c>
      <c r="K15" s="257">
        <v>3</v>
      </c>
      <c r="L15" s="260">
        <v>9</v>
      </c>
      <c r="M15" s="329"/>
      <c r="N15" s="220">
        <f ca="1">OFFSET(Очки!$A$3,F15,D15+QUOTIENT(MAX($C$31-11,0), 2)*4)</f>
        <v>15</v>
      </c>
      <c r="O15" s="216">
        <f ca="1">IF(F15&lt;E15,OFFSET(IF(OR($C$31=11,$C$31=12),Очки!$B$17,Очки!$O$18),2+E15-F15,IF(D15=2,12,13-E15)),0)</f>
        <v>0</v>
      </c>
      <c r="P15" s="216"/>
      <c r="Q15" s="319">
        <v>-9</v>
      </c>
      <c r="R15" s="220">
        <f ca="1">OFFSET(Очки!$A$3,I15,G15+QUOTIENT(MAX($C$31-11,0), 2)*4)</f>
        <v>11.5</v>
      </c>
      <c r="S15" s="216">
        <f ca="1">IF(I15&lt;H15,OFFSET(IF(OR($C$31=11,$C$31=12),Очки!$B$17,Очки!$O$18),2+H15-I15,IF(G15=2,12,13-H15)),0)</f>
        <v>0</v>
      </c>
      <c r="T15" s="216"/>
      <c r="U15" s="319"/>
      <c r="V15" s="220">
        <f ca="1">OFFSET(Очки!$A$3,L15,J15+QUOTIENT(MAX($C$31-11,0), 2)*4)</f>
        <v>10</v>
      </c>
      <c r="W15" s="216">
        <f ca="1">IF(L15&lt;K15,OFFSET(IF(OR($C$31=11,$C$31=12),Очки!$B$17,Очки!$O$18),2+K15-L15,IF(J15=2,12,13-K15)),0)</f>
        <v>0</v>
      </c>
      <c r="X15" s="216"/>
      <c r="Y15" s="217"/>
      <c r="Z15" s="146"/>
      <c r="AA15" s="147"/>
      <c r="AB15" s="211">
        <f t="shared" ca="1" si="0"/>
        <v>27.5</v>
      </c>
      <c r="AD15" s="137"/>
    </row>
    <row r="16" spans="1:31" ht="15.75">
      <c r="A16" s="176">
        <f ca="1">RANK(AB16,AB$6:OFFSET(AB$6,0,0,COUNTA(B$6:B$30)))</f>
        <v>11</v>
      </c>
      <c r="B16" s="168" t="s">
        <v>72</v>
      </c>
      <c r="C16" s="159" t="s">
        <v>25</v>
      </c>
      <c r="D16" s="256">
        <v>2</v>
      </c>
      <c r="E16" s="257">
        <v>4</v>
      </c>
      <c r="F16" s="258">
        <v>3</v>
      </c>
      <c r="G16" s="253">
        <v>2</v>
      </c>
      <c r="H16" s="259">
        <v>7</v>
      </c>
      <c r="I16" s="257">
        <v>1</v>
      </c>
      <c r="J16" s="256">
        <v>2</v>
      </c>
      <c r="K16" s="257">
        <v>7</v>
      </c>
      <c r="L16" s="260">
        <v>8</v>
      </c>
      <c r="M16" s="329"/>
      <c r="N16" s="220">
        <f ca="1">OFFSET(Очки!$A$3,F16,D16+QUOTIENT(MAX($C$31-11,0), 2)*4)</f>
        <v>8</v>
      </c>
      <c r="O16" s="216">
        <f ca="1">IF(F16&lt;E16,OFFSET(IF(OR($C$31=11,$C$31=12),Очки!$B$17,Очки!$O$18),2+E16-F16,IF(D16=2,12,13-E16)),0)</f>
        <v>0.7</v>
      </c>
      <c r="P16" s="216"/>
      <c r="Q16" s="319"/>
      <c r="R16" s="220">
        <f ca="1">OFFSET(Очки!$A$3,I16,G16+QUOTIENT(MAX($C$31-11,0), 2)*4)</f>
        <v>10</v>
      </c>
      <c r="S16" s="216">
        <f ca="1">IF(I16&lt;H16,OFFSET(IF(OR($C$31=11,$C$31=12),Очки!$B$17,Очки!$O$18),2+H16-I16,IF(G16=2,12,13-H16)),0)</f>
        <v>4.2</v>
      </c>
      <c r="T16" s="216"/>
      <c r="U16" s="319"/>
      <c r="V16" s="220">
        <f ca="1">OFFSET(Очки!$A$3,L16,J16+QUOTIENT(MAX($C$31-11,0), 2)*4)</f>
        <v>4.5</v>
      </c>
      <c r="W16" s="216">
        <f ca="1">IF(L16&lt;K16,OFFSET(IF(OR($C$31=11,$C$31=12),Очки!$B$17,Очки!$O$18),2+K16-L16,IF(J16=2,12,13-K16)),0)</f>
        <v>0</v>
      </c>
      <c r="X16" s="216"/>
      <c r="Y16" s="217"/>
      <c r="Z16" s="146"/>
      <c r="AA16" s="147"/>
      <c r="AB16" s="211">
        <f t="shared" ca="1" si="0"/>
        <v>27.4</v>
      </c>
      <c r="AD16" s="137"/>
    </row>
    <row r="17" spans="1:30" ht="15.75">
      <c r="A17" s="176">
        <f ca="1">RANK(AB17,AB$6:OFFSET(AB$6,0,0,COUNTA(B$6:B$30)))</f>
        <v>12</v>
      </c>
      <c r="B17" s="168" t="s">
        <v>49</v>
      </c>
      <c r="C17" s="247" t="s">
        <v>25</v>
      </c>
      <c r="D17" s="256">
        <v>2</v>
      </c>
      <c r="E17" s="257">
        <v>1</v>
      </c>
      <c r="F17" s="258">
        <v>1</v>
      </c>
      <c r="G17" s="253">
        <v>2</v>
      </c>
      <c r="H17" s="259">
        <v>3</v>
      </c>
      <c r="I17" s="257">
        <v>4</v>
      </c>
      <c r="J17" s="250">
        <v>2</v>
      </c>
      <c r="K17" s="257">
        <v>4</v>
      </c>
      <c r="L17" s="260">
        <v>3</v>
      </c>
      <c r="M17" s="329"/>
      <c r="N17" s="220">
        <f ca="1">OFFSET(Очки!$A$3,F17,D17+QUOTIENT(MAX($C$31-11,0), 2)*4)</f>
        <v>10</v>
      </c>
      <c r="O17" s="216">
        <f ca="1">IF(F17&lt;E17,OFFSET(IF(OR($C$31=11,$C$31=12),Очки!$B$17,Очки!$O$18),2+E17-F17,IF(D17=2,12,13-E17)),0)</f>
        <v>0</v>
      </c>
      <c r="P17" s="216"/>
      <c r="Q17" s="319"/>
      <c r="R17" s="220">
        <f ca="1">OFFSET(Очки!$A$3,I17,G17+QUOTIENT(MAX($C$31-11,0), 2)*4)</f>
        <v>7</v>
      </c>
      <c r="S17" s="216">
        <f ca="1">IF(I17&lt;H17,OFFSET(IF(OR($C$31=11,$C$31=12),Очки!$B$17,Очки!$O$18),2+H17-I17,IF(G17=2,12,13-H17)),0)</f>
        <v>0</v>
      </c>
      <c r="T17" s="216"/>
      <c r="U17" s="319"/>
      <c r="V17" s="220">
        <f ca="1">OFFSET(Очки!$A$3,L17,J17+QUOTIENT(MAX($C$31-11,0), 2)*4)</f>
        <v>8</v>
      </c>
      <c r="W17" s="216">
        <f ca="1">IF(L17&lt;K17,OFFSET(IF(OR($C$31=11,$C$31=12),Очки!$B$17,Очки!$O$18),2+K17-L17,IF(J17=2,12,13-K17)),0)</f>
        <v>0.7</v>
      </c>
      <c r="X17" s="216"/>
      <c r="Y17" s="217"/>
      <c r="Z17" s="146"/>
      <c r="AA17" s="147"/>
      <c r="AB17" s="211">
        <f t="shared" ca="1" si="0"/>
        <v>25.7</v>
      </c>
      <c r="AD17" s="137"/>
    </row>
    <row r="18" spans="1:30" ht="15.75">
      <c r="A18" s="176">
        <f ca="1">RANK(AB18,AB$6:OFFSET(AB$6,0,0,COUNTA(B$6:B$30)))</f>
        <v>13</v>
      </c>
      <c r="B18" s="339" t="s">
        <v>60</v>
      </c>
      <c r="C18" s="247"/>
      <c r="D18" s="256">
        <v>2</v>
      </c>
      <c r="E18" s="257">
        <v>7</v>
      </c>
      <c r="F18" s="258">
        <v>6</v>
      </c>
      <c r="G18" s="253">
        <v>2</v>
      </c>
      <c r="H18" s="259">
        <v>8</v>
      </c>
      <c r="I18" s="257">
        <v>3</v>
      </c>
      <c r="J18" s="256">
        <v>1</v>
      </c>
      <c r="K18" s="257">
        <v>2</v>
      </c>
      <c r="L18" s="260">
        <v>2</v>
      </c>
      <c r="M18" s="329"/>
      <c r="N18" s="220">
        <f ca="1">OFFSET(Очки!$A$3,F18,D18+QUOTIENT(MAX($C$31-11,0), 2)*4)</f>
        <v>5.5</v>
      </c>
      <c r="O18" s="216">
        <f ca="1">IF(F18&lt;E18,OFFSET(IF(OR($C$31=11,$C$31=12),Очки!$B$17,Очки!$O$18),2+E18-F18,IF(D18=2,12,13-E18)),0)</f>
        <v>0.7</v>
      </c>
      <c r="P18" s="216"/>
      <c r="Q18" s="319">
        <v>-8</v>
      </c>
      <c r="R18" s="220">
        <f ca="1">OFFSET(Очки!$A$3,I18,G18+QUOTIENT(MAX($C$31-11,0), 2)*4)</f>
        <v>8</v>
      </c>
      <c r="S18" s="216">
        <f ca="1">IF(I18&lt;H18,OFFSET(IF(OR($C$31=11,$C$31=12),Очки!$B$17,Очки!$O$18),2+H18-I18,IF(G18=2,12,13-H18)),0)</f>
        <v>3.5</v>
      </c>
      <c r="T18" s="216"/>
      <c r="U18" s="319"/>
      <c r="V18" s="220">
        <f ca="1">OFFSET(Очки!$A$3,L18,J18+QUOTIENT(MAX($C$31-11,0), 2)*4)</f>
        <v>15</v>
      </c>
      <c r="W18" s="216">
        <f ca="1">IF(L18&lt;K18,OFFSET(IF(OR($C$31=11,$C$31=12),Очки!$B$17,Очки!$O$18),2+K18-L18,IF(J18=2,12,13-K18)),0)</f>
        <v>0</v>
      </c>
      <c r="X18" s="216"/>
      <c r="Y18" s="217"/>
      <c r="Z18" s="146"/>
      <c r="AA18" s="147"/>
      <c r="AB18" s="211">
        <f t="shared" ca="1" si="0"/>
        <v>24.7</v>
      </c>
      <c r="AD18" s="137"/>
    </row>
    <row r="19" spans="1:30" ht="15.95" customHeight="1">
      <c r="A19" s="176">
        <f ca="1">RANK(AB19,AB$6:OFFSET(AB$6,0,0,COUNTA(B$6:B$30)))</f>
        <v>14</v>
      </c>
      <c r="B19" s="169" t="s">
        <v>73</v>
      </c>
      <c r="C19" s="247" t="s">
        <v>25</v>
      </c>
      <c r="D19" s="256">
        <v>2</v>
      </c>
      <c r="E19" s="257">
        <v>8</v>
      </c>
      <c r="F19" s="258">
        <v>5</v>
      </c>
      <c r="G19" s="253">
        <v>2</v>
      </c>
      <c r="H19" s="259">
        <v>4</v>
      </c>
      <c r="I19" s="257">
        <v>5</v>
      </c>
      <c r="J19" s="256">
        <v>2</v>
      </c>
      <c r="K19" s="257">
        <v>5</v>
      </c>
      <c r="L19" s="260">
        <v>4</v>
      </c>
      <c r="M19" s="329"/>
      <c r="N19" s="220">
        <f ca="1">OFFSET(Очки!$A$3,F19,D19+QUOTIENT(MAX($C$31-11,0), 2)*4)</f>
        <v>6</v>
      </c>
      <c r="O19" s="216">
        <f ca="1">IF(F19&lt;E19,OFFSET(IF(OR($C$31=11,$C$31=12),Очки!$B$17,Очки!$O$18),2+E19-F19,IF(D19=2,12,13-E19)),0)</f>
        <v>2.1</v>
      </c>
      <c r="P19" s="216"/>
      <c r="Q19" s="319"/>
      <c r="R19" s="220">
        <f ca="1">OFFSET(Очки!$A$3,I19,G19+QUOTIENT(MAX($C$31-11,0), 2)*4)</f>
        <v>6</v>
      </c>
      <c r="S19" s="216">
        <f ca="1">IF(I19&lt;H19,OFFSET(IF(OR($C$31=11,$C$31=12),Очки!$B$17,Очки!$O$18),2+H19-I19,IF(G19=2,12,13-H19)),0)</f>
        <v>0</v>
      </c>
      <c r="T19" s="216"/>
      <c r="U19" s="319"/>
      <c r="V19" s="220">
        <f ca="1">OFFSET(Очки!$A$3,L19,J19+QUOTIENT(MAX($C$31-11,0), 2)*4)</f>
        <v>7</v>
      </c>
      <c r="W19" s="216">
        <f ca="1">IF(L19&lt;K19,OFFSET(IF(OR($C$31=11,$C$31=12),Очки!$B$17,Очки!$O$18),2+K19-L19,IF(J19=2,12,13-K19)),0)</f>
        <v>0.7</v>
      </c>
      <c r="X19" s="216"/>
      <c r="Y19" s="217"/>
      <c r="Z19" s="146"/>
      <c r="AA19" s="147"/>
      <c r="AB19" s="211">
        <f t="shared" ca="1" si="0"/>
        <v>21.8</v>
      </c>
      <c r="AD19" s="137"/>
    </row>
    <row r="20" spans="1:30" ht="15.95" customHeight="1">
      <c r="A20" s="176">
        <f ca="1">RANK(AB20,AB$6:OFFSET(AB$6,0,0,COUNTA(B$6:B$30)))</f>
        <v>15</v>
      </c>
      <c r="B20" s="168" t="s">
        <v>70</v>
      </c>
      <c r="C20" s="247">
        <v>15</v>
      </c>
      <c r="D20" s="256">
        <v>2</v>
      </c>
      <c r="E20" s="257">
        <v>2</v>
      </c>
      <c r="F20" s="258">
        <v>2</v>
      </c>
      <c r="G20" s="253">
        <v>2</v>
      </c>
      <c r="H20" s="259">
        <v>5</v>
      </c>
      <c r="I20" s="257">
        <v>7</v>
      </c>
      <c r="J20" s="250">
        <v>2</v>
      </c>
      <c r="K20" s="257">
        <v>6</v>
      </c>
      <c r="L20" s="260">
        <v>5</v>
      </c>
      <c r="M20" s="329"/>
      <c r="N20" s="220">
        <f ca="1">OFFSET(Очки!$A$3,F20,D20+QUOTIENT(MAX($C$31-11,0), 2)*4)</f>
        <v>9</v>
      </c>
      <c r="O20" s="216">
        <f ca="1">IF(F20&lt;E20,OFFSET(IF(OR($C$31=11,$C$31=12),Очки!$B$17,Очки!$O$18),2+E20-F20,IF(D20=2,12,13-E20)),0)</f>
        <v>0</v>
      </c>
      <c r="P20" s="216"/>
      <c r="Q20" s="319"/>
      <c r="R20" s="220">
        <f ca="1">OFFSET(Очки!$A$3,I20,G20+QUOTIENT(MAX($C$31-11,0), 2)*4)</f>
        <v>5</v>
      </c>
      <c r="S20" s="216">
        <f ca="1">IF(I20&lt;H20,OFFSET(IF(OR($C$31=11,$C$31=12),Очки!$B$17,Очки!$O$18),2+H20-I20,IF(G20=2,12,13-H20)),0)</f>
        <v>0</v>
      </c>
      <c r="T20" s="216"/>
      <c r="U20" s="319"/>
      <c r="V20" s="220">
        <f ca="1">OFFSET(Очки!$A$3,L20,J20+QUOTIENT(MAX($C$31-11,0), 2)*4)</f>
        <v>6</v>
      </c>
      <c r="W20" s="216">
        <f ca="1">IF(L20&lt;K20,OFFSET(IF(OR($C$31=11,$C$31=12),Очки!$B$17,Очки!$O$18),2+K20-L20,IF(J20=2,12,13-K20)),0)</f>
        <v>0.7</v>
      </c>
      <c r="X20" s="216"/>
      <c r="Y20" s="217"/>
      <c r="Z20" s="146"/>
      <c r="AA20" s="147"/>
      <c r="AB20" s="211">
        <f t="shared" ca="1" si="0"/>
        <v>20.7</v>
      </c>
      <c r="AD20" s="137"/>
    </row>
    <row r="21" spans="1:30" ht="15.95" customHeight="1">
      <c r="A21" s="298">
        <f ca="1">RANK(AB21,AB$6:OFFSET(AB$6,0,0,COUNTA(B$6:B$30)))</f>
        <v>16</v>
      </c>
      <c r="B21" s="340" t="s">
        <v>67</v>
      </c>
      <c r="C21" s="333" t="s">
        <v>25</v>
      </c>
      <c r="D21" s="250">
        <v>2</v>
      </c>
      <c r="E21" s="251">
        <v>5</v>
      </c>
      <c r="F21" s="252">
        <v>7</v>
      </c>
      <c r="G21" s="288">
        <v>2</v>
      </c>
      <c r="H21" s="289">
        <v>1</v>
      </c>
      <c r="I21" s="251">
        <v>9</v>
      </c>
      <c r="J21" s="250">
        <v>2</v>
      </c>
      <c r="K21" s="251">
        <v>2</v>
      </c>
      <c r="L21" s="255">
        <v>2</v>
      </c>
      <c r="M21" s="330"/>
      <c r="N21" s="220">
        <f ca="1">OFFSET(Очки!$A$3,F21,D21+QUOTIENT(MAX($C$31-11,0), 2)*4)</f>
        <v>5</v>
      </c>
      <c r="O21" s="216">
        <f ca="1">IF(F21&lt;E21,OFFSET(IF(OR($C$31=11,$C$31=12),Очки!$B$17,Очки!$O$18),2+E21-F21,IF(D21=2,12,13-E21)),0)</f>
        <v>0</v>
      </c>
      <c r="P21" s="216"/>
      <c r="Q21" s="319">
        <v>-2</v>
      </c>
      <c r="R21" s="220">
        <f ca="1">OFFSET(Очки!$A$3,I21,G21+QUOTIENT(MAX($C$31-11,0), 2)*4)</f>
        <v>4</v>
      </c>
      <c r="S21" s="216">
        <f ca="1">IF(I21&lt;H21,OFFSET(IF(OR($C$31=11,$C$31=12),Очки!$B$17,Очки!$O$18),2+H21-I21,IF(G21=2,12,13-H21)),0)</f>
        <v>0</v>
      </c>
      <c r="T21" s="216"/>
      <c r="U21" s="319"/>
      <c r="V21" s="220">
        <f ca="1">OFFSET(Очки!$A$3,L21,J21+QUOTIENT(MAX($C$31-11,0), 2)*4)</f>
        <v>9</v>
      </c>
      <c r="W21" s="216">
        <f ca="1">IF(L21&lt;K21,OFFSET(IF(OR($C$31=11,$C$31=12),Очки!$B$17,Очки!$O$18),2+K21-L21,IF(J21=2,12,13-K21)),0)</f>
        <v>0</v>
      </c>
      <c r="X21" s="216"/>
      <c r="Y21" s="217"/>
      <c r="Z21" s="290"/>
      <c r="AA21" s="291"/>
      <c r="AB21" s="292">
        <f t="shared" ca="1" si="0"/>
        <v>16</v>
      </c>
      <c r="AD21" s="137"/>
    </row>
    <row r="22" spans="1:30" ht="15.95" customHeight="1">
      <c r="A22" s="176">
        <f ca="1">RANK(AB22,AB$6:OFFSET(AB$6,0,0,COUNTA(B$6:B$30)))</f>
        <v>17</v>
      </c>
      <c r="B22" s="338" t="s">
        <v>78</v>
      </c>
      <c r="C22" s="247">
        <v>7.5</v>
      </c>
      <c r="D22" s="256">
        <v>2</v>
      </c>
      <c r="E22" s="257">
        <v>9</v>
      </c>
      <c r="F22" s="258">
        <v>9</v>
      </c>
      <c r="G22" s="253">
        <v>2</v>
      </c>
      <c r="H22" s="259">
        <v>9</v>
      </c>
      <c r="I22" s="257">
        <v>8</v>
      </c>
      <c r="J22" s="256">
        <v>2</v>
      </c>
      <c r="K22" s="257">
        <v>1</v>
      </c>
      <c r="L22" s="260">
        <v>9</v>
      </c>
      <c r="M22" s="329"/>
      <c r="N22" s="220">
        <f ca="1">OFFSET(Очки!$A$3,F22,D22+QUOTIENT(MAX($C$31-11,0), 2)*4)</f>
        <v>4</v>
      </c>
      <c r="O22" s="216">
        <f ca="1">IF(F22&lt;E22,OFFSET(IF(OR($C$31=11,$C$31=12),Очки!$B$17,Очки!$O$18),2+E22-F22,IF(D22=2,12,13-E22)),0)</f>
        <v>0</v>
      </c>
      <c r="P22" s="216"/>
      <c r="Q22" s="319"/>
      <c r="R22" s="220">
        <f ca="1">OFFSET(Очки!$A$3,I22,G22+QUOTIENT(MAX($C$31-11,0), 2)*4)</f>
        <v>4.5</v>
      </c>
      <c r="S22" s="216">
        <f ca="1">IF(I22&lt;H22,OFFSET(IF(OR($C$31=11,$C$31=12),Очки!$B$17,Очки!$O$18),2+H22-I22,IF(G22=2,12,13-H22)),0)</f>
        <v>0.7</v>
      </c>
      <c r="T22" s="216"/>
      <c r="U22" s="319"/>
      <c r="V22" s="220">
        <f ca="1">OFFSET(Очки!$A$3,L22,J22+QUOTIENT(MAX($C$31-11,0), 2)*4)</f>
        <v>4</v>
      </c>
      <c r="W22" s="216">
        <f ca="1">IF(L22&lt;K22,OFFSET(IF(OR($C$31=11,$C$31=12),Очки!$B$17,Очки!$O$18),2+K22-L22,IF(J22=2,12,13-K22)),0)</f>
        <v>0</v>
      </c>
      <c r="X22" s="216"/>
      <c r="Y22" s="217"/>
      <c r="Z22" s="146"/>
      <c r="AA22" s="147"/>
      <c r="AB22" s="211">
        <f t="shared" ca="1" si="0"/>
        <v>13.2</v>
      </c>
      <c r="AD22" s="137"/>
    </row>
    <row r="23" spans="1:30" ht="15.95" customHeight="1">
      <c r="A23" s="176">
        <f ca="1">RANK(AB23,AB$6:OFFSET(AB$6,0,0,COUNTA(B$6:B$30)))</f>
        <v>18</v>
      </c>
      <c r="B23" s="338" t="s">
        <v>62</v>
      </c>
      <c r="C23" s="247">
        <v>2.5</v>
      </c>
      <c r="D23" s="256">
        <v>2</v>
      </c>
      <c r="E23" s="257">
        <v>6</v>
      </c>
      <c r="F23" s="258">
        <v>8</v>
      </c>
      <c r="G23" s="253">
        <v>2</v>
      </c>
      <c r="H23" s="259">
        <v>2</v>
      </c>
      <c r="I23" s="257">
        <v>6</v>
      </c>
      <c r="J23" s="256">
        <v>2</v>
      </c>
      <c r="K23" s="257">
        <v>3</v>
      </c>
      <c r="L23" s="260">
        <v>6</v>
      </c>
      <c r="M23" s="329"/>
      <c r="N23" s="220">
        <f ca="1">OFFSET(Очки!$A$3,F23,D23+QUOTIENT(MAX($C$31-11,0), 2)*4)</f>
        <v>4.5</v>
      </c>
      <c r="O23" s="216">
        <f ca="1">IF(F23&lt;E23,OFFSET(IF(OR($C$31=11,$C$31=12),Очки!$B$17,Очки!$O$18),2+E23-F23,IF(D23=2,12,13-E23)),0)</f>
        <v>0</v>
      </c>
      <c r="P23" s="216"/>
      <c r="Q23" s="319"/>
      <c r="R23" s="220">
        <f ca="1">OFFSET(Очки!$A$3,I23,G23+QUOTIENT(MAX($C$31-11,0), 2)*4)</f>
        <v>5.5</v>
      </c>
      <c r="S23" s="216">
        <f ca="1">IF(I23&lt;H23,OFFSET(IF(OR($C$31=11,$C$31=12),Очки!$B$17,Очки!$O$18),2+H23-I23,IF(G23=2,12,13-H23)),0)</f>
        <v>0</v>
      </c>
      <c r="T23" s="216"/>
      <c r="U23" s="319">
        <v>-3</v>
      </c>
      <c r="V23" s="220">
        <f ca="1">OFFSET(Очки!$A$3,L23,J23+QUOTIENT(MAX($C$31-11,0), 2)*4)</f>
        <v>5.5</v>
      </c>
      <c r="W23" s="216">
        <f ca="1">IF(L23&lt;K23,OFFSET(IF(OR($C$31=11,$C$31=12),Очки!$B$17,Очки!$O$18),2+K23-L23,IF(J23=2,12,13-K23)),0)</f>
        <v>0</v>
      </c>
      <c r="X23" s="216"/>
      <c r="Y23" s="217"/>
      <c r="Z23" s="146"/>
      <c r="AA23" s="147"/>
      <c r="AB23" s="211">
        <f t="shared" ca="1" si="0"/>
        <v>12.5</v>
      </c>
      <c r="AD23" s="137"/>
    </row>
    <row r="24" spans="1:30" ht="15.95" customHeight="1">
      <c r="A24" s="176">
        <f ca="1">RANK(AB24,AB$6:OFFSET(AB$6,0,0,COUNTA(B$6:B$30)))</f>
        <v>19</v>
      </c>
      <c r="B24" s="337" t="s">
        <v>76</v>
      </c>
      <c r="C24" s="247">
        <v>7.5</v>
      </c>
      <c r="D24" s="256">
        <v>2</v>
      </c>
      <c r="E24" s="257">
        <v>3</v>
      </c>
      <c r="F24" s="258">
        <v>4</v>
      </c>
      <c r="G24" s="253">
        <v>1</v>
      </c>
      <c r="H24" s="259">
        <v>4</v>
      </c>
      <c r="I24" s="257">
        <v>7</v>
      </c>
      <c r="J24" s="250">
        <v>2</v>
      </c>
      <c r="K24" s="257">
        <v>9</v>
      </c>
      <c r="L24" s="260">
        <v>7</v>
      </c>
      <c r="M24" s="329"/>
      <c r="N24" s="220">
        <f ca="1">OFFSET(Очки!$A$3,F24,D24+QUOTIENT(MAX($C$31-11,0), 2)*4)</f>
        <v>7</v>
      </c>
      <c r="O24" s="216">
        <f ca="1">IF(F24&lt;E24,OFFSET(IF(OR($C$31=11,$C$31=12),Очки!$B$17,Очки!$O$18),2+E24-F24,IF(D24=2,12,13-E24)),0)</f>
        <v>0</v>
      </c>
      <c r="P24" s="216"/>
      <c r="Q24" s="319"/>
      <c r="R24" s="220">
        <f ca="1">OFFSET(Очки!$A$3,I24,G24+QUOTIENT(MAX($C$31-11,0), 2)*4)</f>
        <v>11</v>
      </c>
      <c r="S24" s="216">
        <f ca="1">IF(I24&lt;H24,OFFSET(IF(OR($C$31=11,$C$31=12),Очки!$B$17,Очки!$O$18),2+H24-I24,IF(G24=2,12,13-H24)),0)</f>
        <v>0</v>
      </c>
      <c r="T24" s="216"/>
      <c r="U24" s="319">
        <v>-15</v>
      </c>
      <c r="V24" s="220">
        <f ca="1">OFFSET(Очки!$A$3,L24,J24+QUOTIENT(MAX($C$31-11,0), 2)*4)</f>
        <v>5</v>
      </c>
      <c r="W24" s="216">
        <f ca="1">IF(L24&lt;K24,OFFSET(IF(OR($C$31=11,$C$31=12),Очки!$B$17,Очки!$O$18),2+K24-L24,IF(J24=2,12,13-K24)),0)</f>
        <v>1.4</v>
      </c>
      <c r="X24" s="216"/>
      <c r="Y24" s="217"/>
      <c r="Z24" s="146"/>
      <c r="AA24" s="147"/>
      <c r="AB24" s="211">
        <f t="shared" ca="1" si="0"/>
        <v>9.4</v>
      </c>
      <c r="AD24" s="137"/>
    </row>
    <row r="25" spans="1:30" ht="15.95" customHeight="1">
      <c r="A25" s="176">
        <f ca="1">RANK(AB25,AB$6:OFFSET(AB$6,0,0,COUNTA(B$6:B$30)))</f>
        <v>20</v>
      </c>
      <c r="B25" s="177" t="s">
        <v>74</v>
      </c>
      <c r="C25" s="247">
        <v>10</v>
      </c>
      <c r="D25" s="256">
        <v>1</v>
      </c>
      <c r="E25" s="257">
        <v>5</v>
      </c>
      <c r="F25" s="258">
        <v>11</v>
      </c>
      <c r="G25" s="253"/>
      <c r="H25" s="259"/>
      <c r="I25" s="257"/>
      <c r="J25" s="256"/>
      <c r="K25" s="257"/>
      <c r="L25" s="260"/>
      <c r="M25" s="329"/>
      <c r="N25" s="220">
        <f ca="1">OFFSET(Очки!$A$3,F25,D25+QUOTIENT(MAX($C$31-11,0), 2)*4)</f>
        <v>9</v>
      </c>
      <c r="O25" s="216">
        <f ca="1">IF(F25&lt;E25,OFFSET(IF(OR($C$31=11,$C$31=12),Очки!$B$17,Очки!$O$18),2+E25-F25,IF(D25=2,12,13-E25)),0)</f>
        <v>0</v>
      </c>
      <c r="P25" s="216"/>
      <c r="Q25" s="319"/>
      <c r="R25" s="220" t="str">
        <f ca="1">OFFSET(Очки!$A$3,I25,G25+QUOTIENT(MAX($C$31-11,0), 2)*4)</f>
        <v>Место</v>
      </c>
      <c r="S25" s="216">
        <f ca="1">IF(I25&lt;H25,OFFSET(IF(OR($C$31=11,$C$31=12),Очки!$B$17,Очки!$O$18),2+H25-I25,IF(G25=2,12,13-H25)),0)</f>
        <v>0</v>
      </c>
      <c r="T25" s="216"/>
      <c r="U25" s="319"/>
      <c r="V25" s="220" t="str">
        <f ca="1">OFFSET(Очки!$A$3,L25,J25+QUOTIENT(MAX($C$31-11,0), 2)*4)</f>
        <v>Место</v>
      </c>
      <c r="W25" s="216">
        <f ca="1">IF(L25&lt;K25,OFFSET(IF(OR($C$31=11,$C$31=12),Очки!$B$17,Очки!$O$18),2+K25-L25,IF(J25=2,12,13-K25)),0)</f>
        <v>0</v>
      </c>
      <c r="X25" s="216"/>
      <c r="Y25" s="217"/>
      <c r="Z25" s="146"/>
      <c r="AA25" s="147"/>
      <c r="AB25" s="211">
        <f t="shared" ca="1" si="0"/>
        <v>9</v>
      </c>
      <c r="AD25" s="137"/>
    </row>
    <row r="26" spans="1:30" ht="15.95" customHeight="1">
      <c r="A26" s="176">
        <f ca="1">RANK(AB26,AB$6:OFFSET(AB$6,0,0,COUNTA(B$6:B$30)))</f>
        <v>21</v>
      </c>
      <c r="B26" s="313" t="s">
        <v>75</v>
      </c>
      <c r="C26" s="247" t="s">
        <v>25</v>
      </c>
      <c r="D26" s="256">
        <v>2</v>
      </c>
      <c r="E26" s="257">
        <v>10</v>
      </c>
      <c r="F26" s="258">
        <v>10</v>
      </c>
      <c r="G26" s="253">
        <v>2</v>
      </c>
      <c r="H26" s="259">
        <v>10</v>
      </c>
      <c r="I26" s="257">
        <v>10</v>
      </c>
      <c r="J26" s="250"/>
      <c r="K26" s="257"/>
      <c r="L26" s="260"/>
      <c r="M26" s="329"/>
      <c r="N26" s="220">
        <f ca="1">OFFSET(Очки!$A$3,F26,D26+QUOTIENT(MAX($C$31-11,0), 2)*4)</f>
        <v>3.5</v>
      </c>
      <c r="O26" s="216">
        <f ca="1">IF(F26&lt;E26,OFFSET(IF(OR($C$31=11,$C$31=12),Очки!$B$17,Очки!$O$18),2+E26-F26,IF(D26=2,12,13-E26)),0)</f>
        <v>0</v>
      </c>
      <c r="P26" s="216"/>
      <c r="Q26" s="319"/>
      <c r="R26" s="220">
        <f ca="1">OFFSET(Очки!$A$3,I26,G26+QUOTIENT(MAX($C$31-11,0), 2)*4)</f>
        <v>3.5</v>
      </c>
      <c r="S26" s="216">
        <f ca="1">IF(I26&lt;H26,OFFSET(IF(OR($C$31=11,$C$31=12),Очки!$B$17,Очки!$O$18),2+H26-I26,IF(G26=2,12,13-H26)),0)</f>
        <v>0</v>
      </c>
      <c r="T26" s="216"/>
      <c r="U26" s="319"/>
      <c r="V26" s="220" t="str">
        <f ca="1">OFFSET(Очки!$A$3,L26,J26+QUOTIENT(MAX($C$31-11,0), 2)*4)</f>
        <v>Место</v>
      </c>
      <c r="W26" s="216">
        <f ca="1">IF(L26&lt;K26,OFFSET(IF(OR($C$31=11,$C$31=12),Очки!$B$17,Очки!$O$18),2+K26-L26,IF(J26=2,12,13-K26)),0)</f>
        <v>0</v>
      </c>
      <c r="X26" s="216"/>
      <c r="Y26" s="217"/>
      <c r="Z26" s="146"/>
      <c r="AA26" s="147"/>
      <c r="AB26" s="211">
        <f t="shared" ca="1" si="0"/>
        <v>7</v>
      </c>
      <c r="AD26" s="137"/>
    </row>
    <row r="27" spans="1:30" ht="15.95" hidden="1" customHeight="1">
      <c r="A27" s="176" t="e">
        <f ca="1">RANK(AB27,AB$6:OFFSET(AB$6,0,0,COUNTA(B$6:B$30)))</f>
        <v>#N/A</v>
      </c>
      <c r="B27" s="177"/>
      <c r="C27" s="247"/>
      <c r="D27" s="256"/>
      <c r="E27" s="257"/>
      <c r="F27" s="258"/>
      <c r="G27" s="253"/>
      <c r="H27" s="259"/>
      <c r="I27" s="257"/>
      <c r="J27" s="250"/>
      <c r="K27" s="257"/>
      <c r="L27" s="260"/>
      <c r="M27" s="329"/>
      <c r="N27" s="220" t="str">
        <f ca="1">OFFSET(Очки!$A$3,F27,D27+QUOTIENT(MAX($C$31-11,0), 2)*4)</f>
        <v>Место</v>
      </c>
      <c r="O27" s="216">
        <f ca="1">IF(F27&lt;E27,OFFSET(IF(OR($C$31=11,$C$31=12),Очки!$B$17,Очки!$O$18),2+E27-F27,IF(D27=2,12,13-E27)),0)</f>
        <v>0</v>
      </c>
      <c r="P27" s="216"/>
      <c r="Q27" s="319"/>
      <c r="R27" s="220" t="str">
        <f ca="1">OFFSET(Очки!$A$3,I27,G27+QUOTIENT(MAX($C$31-11,0), 2)*4)</f>
        <v>Место</v>
      </c>
      <c r="S27" s="216">
        <f ca="1">IF(I27&lt;H27,OFFSET(IF(OR($C$31=11,$C$31=12),Очки!$B$17,Очки!$O$18),2+H27-I27,IF(G27=2,12,13-H27)),0)</f>
        <v>0</v>
      </c>
      <c r="T27" s="216"/>
      <c r="U27" s="319"/>
      <c r="V27" s="220" t="str">
        <f ca="1">OFFSET(Очки!$A$3,L27,J27+QUOTIENT(MAX($C$31-11,0), 2)*4)</f>
        <v>Место</v>
      </c>
      <c r="W27" s="216">
        <f ca="1">IF(L27&lt;K27,OFFSET(IF(OR($C$31=11,$C$31=12),Очки!$B$17,Очки!$O$18),2+K27-L27,IF(J27=2,12,13-K27)),0)</f>
        <v>0</v>
      </c>
      <c r="X27" s="216"/>
      <c r="Y27" s="217"/>
      <c r="Z27" s="146"/>
      <c r="AA27" s="147"/>
      <c r="AB27" s="211">
        <f t="shared" ref="AB27:AB30" ca="1" si="1">SUM(M27:Y27)</f>
        <v>0</v>
      </c>
      <c r="AD27" s="137"/>
    </row>
    <row r="28" spans="1:30" ht="15.95" hidden="1" customHeight="1">
      <c r="A28" s="176" t="e">
        <f ca="1">RANK(AB28,AB$6:OFFSET(AB$6,0,0,COUNTA(B$6:B$30)))</f>
        <v>#N/A</v>
      </c>
      <c r="B28" s="179"/>
      <c r="C28" s="247"/>
      <c r="D28" s="256"/>
      <c r="E28" s="257"/>
      <c r="F28" s="258"/>
      <c r="G28" s="253"/>
      <c r="H28" s="259"/>
      <c r="I28" s="257"/>
      <c r="J28" s="256"/>
      <c r="K28" s="257"/>
      <c r="L28" s="260"/>
      <c r="M28" s="329"/>
      <c r="N28" s="220" t="str">
        <f ca="1">OFFSET(Очки!$A$3,F28,D28+QUOTIENT(MAX($C$31-11,0), 2)*4)</f>
        <v>Место</v>
      </c>
      <c r="O28" s="216">
        <f ca="1">IF(F28&lt;E28,OFFSET(IF(OR($C$31=11,$C$31=12),Очки!$B$17,Очки!$O$18),2+E28-F28,IF(D28=2,12,13-E28)),0)</f>
        <v>0</v>
      </c>
      <c r="P28" s="216"/>
      <c r="Q28" s="319"/>
      <c r="R28" s="220" t="str">
        <f ca="1">OFFSET(Очки!$A$3,I28,G28+QUOTIENT(MAX($C$31-11,0), 2)*4)</f>
        <v>Место</v>
      </c>
      <c r="S28" s="216">
        <f ca="1">IF(I28&lt;H28,OFFSET(IF(OR($C$31=11,$C$31=12),Очки!$B$17,Очки!$O$18),2+H28-I28,IF(G28=2,12,13-H28)),0)</f>
        <v>0</v>
      </c>
      <c r="T28" s="216"/>
      <c r="U28" s="319"/>
      <c r="V28" s="220" t="str">
        <f ca="1">OFFSET(Очки!$A$3,L28,J28+QUOTIENT(MAX($C$31-11,0), 2)*4)</f>
        <v>Место</v>
      </c>
      <c r="W28" s="216">
        <f ca="1">IF(L28&lt;K28,OFFSET(IF(OR($C$31=11,$C$31=12),Очки!$B$17,Очки!$O$18),2+K28-L28,IF(J28=2,12,13-K28)),0)</f>
        <v>0</v>
      </c>
      <c r="X28" s="216"/>
      <c r="Y28" s="217"/>
      <c r="Z28" s="146"/>
      <c r="AA28" s="147"/>
      <c r="AB28" s="211">
        <f t="shared" ca="1" si="1"/>
        <v>0</v>
      </c>
      <c r="AD28" s="137"/>
    </row>
    <row r="29" spans="1:30" ht="15.95" hidden="1" customHeight="1">
      <c r="A29" s="176" t="e">
        <f ca="1">RANK(AB29,AB$6:OFFSET(AB$6,0,0,COUNTA(B$6:B$30)))</f>
        <v>#N/A</v>
      </c>
      <c r="B29" s="178"/>
      <c r="C29" s="248"/>
      <c r="D29" s="261"/>
      <c r="E29" s="262"/>
      <c r="F29" s="263"/>
      <c r="G29" s="253"/>
      <c r="H29" s="264"/>
      <c r="I29" s="262"/>
      <c r="J29" s="250"/>
      <c r="K29" s="262"/>
      <c r="L29" s="265"/>
      <c r="M29" s="329"/>
      <c r="N29" s="220" t="str">
        <f ca="1">OFFSET(Очки!$A$3,F29,D29+QUOTIENT(MAX($C$31-11,0), 2)*4)</f>
        <v>Место</v>
      </c>
      <c r="O29" s="216">
        <f ca="1">IF(F29&lt;E29,OFFSET(IF(OR($C$31=11,$C$31=12),Очки!$B$17,Очки!$O$18),2+E29-F29,IF(D29=2,12,13-E29)),0)</f>
        <v>0</v>
      </c>
      <c r="P29" s="216"/>
      <c r="Q29" s="319"/>
      <c r="R29" s="220" t="str">
        <f ca="1">OFFSET(Очки!$A$3,I29,G29+QUOTIENT(MAX($C$31-11,0), 2)*4)</f>
        <v>Место</v>
      </c>
      <c r="S29" s="216">
        <f ca="1">IF(I29&lt;H29,OFFSET(IF(OR($C$31=11,$C$31=12),Очки!$B$17,Очки!$O$18),2+H29-I29,IF(G29=2,12,13-H29)),0)</f>
        <v>0</v>
      </c>
      <c r="T29" s="216"/>
      <c r="U29" s="319"/>
      <c r="V29" s="220" t="str">
        <f ca="1">OFFSET(Очки!$A$3,L29,J29+QUOTIENT(MAX($C$31-11,0), 2)*4)</f>
        <v>Место</v>
      </c>
      <c r="W29" s="216">
        <f ca="1">IF(L29&lt;K29,OFFSET(IF(OR($C$31=11,$C$31=12),Очки!$B$17,Очки!$O$18),2+K29-L29,IF(J29=2,12,13-K29)),0)</f>
        <v>0</v>
      </c>
      <c r="X29" s="216"/>
      <c r="Y29" s="217"/>
      <c r="Z29" s="148"/>
      <c r="AA29" s="149"/>
      <c r="AB29" s="212">
        <f t="shared" ca="1" si="1"/>
        <v>0</v>
      </c>
      <c r="AD29" s="137"/>
    </row>
    <row r="30" spans="1:30" ht="15.95" hidden="1" customHeight="1" thickBot="1">
      <c r="A30" s="180" t="e">
        <f ca="1">RANK(AB30,AB$6:OFFSET(AB$6,0,0,COUNTA(B$6:B$30)))</f>
        <v>#N/A</v>
      </c>
      <c r="B30" s="181"/>
      <c r="C30" s="249"/>
      <c r="D30" s="221"/>
      <c r="E30" s="155"/>
      <c r="F30" s="219"/>
      <c r="G30" s="152"/>
      <c r="H30" s="218"/>
      <c r="I30" s="155"/>
      <c r="J30" s="221"/>
      <c r="K30" s="155"/>
      <c r="L30" s="182"/>
      <c r="M30" s="331"/>
      <c r="N30" s="221" t="str">
        <f ca="1">OFFSET(Очки!$A$3,F30,D30+QUOTIENT(MAX($C$31-11,0), 2)*4)</f>
        <v>Место</v>
      </c>
      <c r="O30" s="218">
        <f ca="1">IF(F30&lt;E30,OFFSET(IF(OR($C$31=11,$C$31=12),Очки!$B$17,Очки!$O$18),2+E30-F30,IF(D30=2,12,13-E30)),0)</f>
        <v>0</v>
      </c>
      <c r="P30" s="218"/>
      <c r="Q30" s="182"/>
      <c r="R30" s="221" t="str">
        <f ca="1">OFFSET(Очки!$A$3,I30,G30+QUOTIENT(MAX($C$31-11,0), 2)*4)</f>
        <v>Место</v>
      </c>
      <c r="S30" s="218">
        <f ca="1">IF(I30&lt;H30,OFFSET(IF(OR($C$31=11,$C$31=12),Очки!$B$17,Очки!$O$18),2+H30-I30,IF(G30=2,12,13-H30)),0)</f>
        <v>0</v>
      </c>
      <c r="T30" s="218"/>
      <c r="U30" s="182"/>
      <c r="V30" s="221" t="str">
        <f ca="1">OFFSET(Очки!$A$3,L30,J30+QUOTIENT(MAX($C$31-11,0), 2)*4)</f>
        <v>Место</v>
      </c>
      <c r="W30" s="218">
        <f ca="1">IF(L30&lt;K30,OFFSET(IF(OR($C$31=11,$C$31=12),Очки!$B$17,Очки!$O$18),2+K30-L30,IF(J30=2,12,13-K30)),0)</f>
        <v>0</v>
      </c>
      <c r="X30" s="218"/>
      <c r="Y30" s="219"/>
      <c r="Z30" s="146"/>
      <c r="AA30" s="147"/>
      <c r="AB30" s="213">
        <f t="shared" ca="1" si="1"/>
        <v>0</v>
      </c>
      <c r="AD30" s="137"/>
    </row>
    <row r="31" spans="1:30" ht="15.95" customHeight="1">
      <c r="B31" s="137" t="s">
        <v>43</v>
      </c>
      <c r="C31" s="137">
        <f>COUNTA(B6:B30)</f>
        <v>21</v>
      </c>
    </row>
    <row r="32" spans="1:30" ht="15.95" customHeight="1"/>
    <row r="33" spans="12:28" ht="15.95" customHeight="1">
      <c r="L33" s="184"/>
      <c r="M33" s="184"/>
      <c r="N33" s="184"/>
      <c r="O33" s="184"/>
      <c r="P33" s="184"/>
      <c r="Q33" s="184"/>
      <c r="R33" s="184"/>
      <c r="S33" s="184"/>
      <c r="T33" s="184"/>
      <c r="U33" s="184"/>
      <c r="V33" s="184"/>
      <c r="W33" s="184"/>
      <c r="X33" s="184"/>
      <c r="Y33" s="184"/>
      <c r="Z33" s="184"/>
      <c r="AA33" s="184"/>
      <c r="AB33" s="184"/>
    </row>
    <row r="34" spans="12:28" ht="15.95" customHeight="1">
      <c r="L34" s="184"/>
      <c r="M34" s="184"/>
      <c r="N34" s="184"/>
      <c r="O34" s="184"/>
      <c r="P34" s="184"/>
      <c r="Q34" s="184"/>
      <c r="R34" s="184"/>
      <c r="S34" s="184"/>
      <c r="T34" s="184"/>
      <c r="U34" s="184"/>
      <c r="V34" s="184"/>
      <c r="W34" s="184"/>
      <c r="X34" s="184"/>
      <c r="Y34" s="184"/>
      <c r="Z34" s="184"/>
      <c r="AA34" s="184"/>
      <c r="AB34" s="184"/>
    </row>
    <row r="35" spans="12:28" ht="15.95" customHeight="1">
      <c r="L35" s="184"/>
      <c r="M35" s="184"/>
      <c r="N35" s="184"/>
      <c r="O35" s="184"/>
      <c r="P35" s="184"/>
      <c r="Q35" s="184"/>
      <c r="R35" s="184"/>
      <c r="S35" s="184"/>
      <c r="T35" s="184"/>
      <c r="U35" s="184"/>
      <c r="V35" s="184"/>
      <c r="W35" s="184"/>
      <c r="X35" s="184"/>
      <c r="Y35" s="184"/>
      <c r="Z35" s="184"/>
      <c r="AA35" s="184"/>
      <c r="AB35" s="184"/>
    </row>
    <row r="36" spans="12:28" ht="15.95" customHeight="1"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184"/>
      <c r="X36" s="184"/>
      <c r="Y36" s="184"/>
      <c r="Z36" s="184"/>
      <c r="AA36" s="184"/>
      <c r="AB36" s="184"/>
    </row>
    <row r="37" spans="12:28" ht="15.75"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4"/>
      <c r="X37" s="184"/>
      <c r="Y37" s="184"/>
      <c r="Z37" s="184"/>
      <c r="AA37" s="184"/>
      <c r="AB37" s="184"/>
    </row>
    <row r="38" spans="12:28" ht="15.75"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</row>
    <row r="39" spans="12:28" ht="15.75"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</row>
    <row r="40" spans="12:28" ht="15.75"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</row>
    <row r="41" spans="12:28" ht="15.75"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</row>
    <row r="42" spans="12:28" ht="15.75"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</row>
    <row r="43" spans="12:28" ht="15.75"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</row>
    <row r="44" spans="12:28" ht="15.75"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</row>
    <row r="45" spans="12:28" ht="15.75"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</row>
    <row r="46" spans="12:28" ht="15.75"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</row>
    <row r="47" spans="12:28" ht="15.75"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</row>
    <row r="48" spans="12:28" ht="15.75"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</row>
    <row r="49" spans="12:28" ht="15.75"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</row>
    <row r="50" spans="12:28" ht="15.75"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</row>
    <row r="51" spans="12:28" ht="15.75"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  <c r="Z51" s="184"/>
      <c r="AA51" s="184"/>
      <c r="AB51" s="184"/>
    </row>
    <row r="52" spans="12:28" ht="15.75"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</row>
    <row r="53" spans="12:28" ht="15.75"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</row>
    <row r="54" spans="12:28" ht="15.75"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</row>
    <row r="55" spans="12:28" ht="15.75"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</row>
    <row r="56" spans="12:28" ht="15.75"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</row>
    <row r="57" spans="12:28" ht="15.75"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</row>
    <row r="58" spans="12:28" ht="15.75"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</row>
    <row r="59" spans="12:28" ht="15.75"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</row>
    <row r="60" spans="12:28" ht="15.75"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</row>
    <row r="61" spans="12:28" ht="15.75"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</row>
    <row r="62" spans="12:28" ht="15.75"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</row>
    <row r="63" spans="12:28" ht="15.75"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</row>
  </sheetData>
  <sortState ref="A6:AB26">
    <sortCondition ref="A6:A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5" priority="3">
      <formula>AND(E6&gt;F6,O6=0)</formula>
    </cfRule>
  </conditionalFormatting>
  <conditionalFormatting sqref="S6:S30">
    <cfRule type="expression" dxfId="4" priority="2">
      <formula>AND(H6&gt;I6,S6=0)</formula>
    </cfRule>
  </conditionalFormatting>
  <conditionalFormatting sqref="W6:W30">
    <cfRule type="expression" dxfId="3" priority="1">
      <formula>AND(K6&gt;L6,W6=0)</formula>
    </cfRule>
  </conditionalFormatting>
  <pageMargins left="0.25" right="0.25" top="0.75" bottom="0.75" header="0.3" footer="0.3"/>
  <pageSetup paperSize="9" scale="74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3"/>
  <sheetViews>
    <sheetView zoomScale="80" zoomScaleNormal="80" zoomScalePageLayoutView="90" workbookViewId="0">
      <selection activeCell="C4" sqref="C1:Y1048576"/>
    </sheetView>
  </sheetViews>
  <sheetFormatPr defaultColWidth="8.85546875" defaultRowHeight="15"/>
  <cols>
    <col min="1" max="1" width="8.42578125" style="136" bestFit="1" customWidth="1"/>
    <col min="2" max="2" width="44.7109375" style="137" customWidth="1"/>
    <col min="3" max="3" width="8.28515625" style="137" customWidth="1"/>
    <col min="4" max="5" width="4.42578125" style="150" customWidth="1"/>
    <col min="6" max="8" width="5.28515625" style="151" customWidth="1"/>
    <col min="9" max="9" width="4.42578125" style="150" customWidth="1"/>
    <col min="10" max="12" width="5.28515625" style="151" customWidth="1"/>
    <col min="13" max="13" width="6.85546875" style="151" customWidth="1"/>
    <col min="14" max="14" width="6.42578125" style="151" customWidth="1"/>
    <col min="15" max="15" width="5.42578125" style="151" customWidth="1"/>
    <col min="16" max="18" width="6.42578125" style="151" customWidth="1"/>
    <col min="19" max="19" width="5.140625" style="151" customWidth="1"/>
    <col min="20" max="22" width="6.42578125" style="151" customWidth="1"/>
    <col min="23" max="23" width="5.85546875" style="151" customWidth="1"/>
    <col min="24" max="25" width="6.42578125" style="151" customWidth="1"/>
    <col min="26" max="26" width="10.7109375" style="151" customWidth="1"/>
    <col min="27" max="268" width="8.85546875" style="136"/>
    <col min="269" max="269" width="5.28515625" style="136" customWidth="1"/>
    <col min="270" max="270" width="25" style="136" customWidth="1"/>
    <col min="271" max="271" width="8.28515625" style="136" customWidth="1"/>
    <col min="272" max="272" width="4.42578125" style="136" customWidth="1"/>
    <col min="273" max="274" width="5.28515625" style="136" customWidth="1"/>
    <col min="275" max="275" width="0" style="136" hidden="1" customWidth="1"/>
    <col min="276" max="276" width="6.7109375" style="136" customWidth="1"/>
    <col min="277" max="277" width="7.42578125" style="136" customWidth="1"/>
    <col min="278" max="279" width="7.7109375" style="136" customWidth="1"/>
    <col min="280" max="281" width="0" style="136" hidden="1" customWidth="1"/>
    <col min="282" max="282" width="10.7109375" style="136" customWidth="1"/>
    <col min="283" max="524" width="8.85546875" style="136"/>
    <col min="525" max="525" width="5.28515625" style="136" customWidth="1"/>
    <col min="526" max="526" width="25" style="136" customWidth="1"/>
    <col min="527" max="527" width="8.28515625" style="136" customWidth="1"/>
    <col min="528" max="528" width="4.42578125" style="136" customWidth="1"/>
    <col min="529" max="530" width="5.28515625" style="136" customWidth="1"/>
    <col min="531" max="531" width="0" style="136" hidden="1" customWidth="1"/>
    <col min="532" max="532" width="6.7109375" style="136" customWidth="1"/>
    <col min="533" max="533" width="7.42578125" style="136" customWidth="1"/>
    <col min="534" max="535" width="7.7109375" style="136" customWidth="1"/>
    <col min="536" max="537" width="0" style="136" hidden="1" customWidth="1"/>
    <col min="538" max="538" width="10.7109375" style="136" customWidth="1"/>
    <col min="539" max="780" width="8.85546875" style="136"/>
    <col min="781" max="781" width="5.28515625" style="136" customWidth="1"/>
    <col min="782" max="782" width="25" style="136" customWidth="1"/>
    <col min="783" max="783" width="8.28515625" style="136" customWidth="1"/>
    <col min="784" max="784" width="4.42578125" style="136" customWidth="1"/>
    <col min="785" max="786" width="5.28515625" style="136" customWidth="1"/>
    <col min="787" max="787" width="0" style="136" hidden="1" customWidth="1"/>
    <col min="788" max="788" width="6.7109375" style="136" customWidth="1"/>
    <col min="789" max="789" width="7.42578125" style="136" customWidth="1"/>
    <col min="790" max="791" width="7.7109375" style="136" customWidth="1"/>
    <col min="792" max="793" width="0" style="136" hidden="1" customWidth="1"/>
    <col min="794" max="794" width="10.7109375" style="136" customWidth="1"/>
    <col min="795" max="1036" width="8.85546875" style="136"/>
    <col min="1037" max="1037" width="5.28515625" style="136" customWidth="1"/>
    <col min="1038" max="1038" width="25" style="136" customWidth="1"/>
    <col min="1039" max="1039" width="8.28515625" style="136" customWidth="1"/>
    <col min="1040" max="1040" width="4.42578125" style="136" customWidth="1"/>
    <col min="1041" max="1042" width="5.28515625" style="136" customWidth="1"/>
    <col min="1043" max="1043" width="0" style="136" hidden="1" customWidth="1"/>
    <col min="1044" max="1044" width="6.7109375" style="136" customWidth="1"/>
    <col min="1045" max="1045" width="7.42578125" style="136" customWidth="1"/>
    <col min="1046" max="1047" width="7.7109375" style="136" customWidth="1"/>
    <col min="1048" max="1049" width="0" style="136" hidden="1" customWidth="1"/>
    <col min="1050" max="1050" width="10.7109375" style="136" customWidth="1"/>
    <col min="1051" max="1292" width="8.85546875" style="136"/>
    <col min="1293" max="1293" width="5.28515625" style="136" customWidth="1"/>
    <col min="1294" max="1294" width="25" style="136" customWidth="1"/>
    <col min="1295" max="1295" width="8.28515625" style="136" customWidth="1"/>
    <col min="1296" max="1296" width="4.42578125" style="136" customWidth="1"/>
    <col min="1297" max="1298" width="5.28515625" style="136" customWidth="1"/>
    <col min="1299" max="1299" width="0" style="136" hidden="1" customWidth="1"/>
    <col min="1300" max="1300" width="6.7109375" style="136" customWidth="1"/>
    <col min="1301" max="1301" width="7.42578125" style="136" customWidth="1"/>
    <col min="1302" max="1303" width="7.7109375" style="136" customWidth="1"/>
    <col min="1304" max="1305" width="0" style="136" hidden="1" customWidth="1"/>
    <col min="1306" max="1306" width="10.7109375" style="136" customWidth="1"/>
    <col min="1307" max="1548" width="8.85546875" style="136"/>
    <col min="1549" max="1549" width="5.28515625" style="136" customWidth="1"/>
    <col min="1550" max="1550" width="25" style="136" customWidth="1"/>
    <col min="1551" max="1551" width="8.28515625" style="136" customWidth="1"/>
    <col min="1552" max="1552" width="4.42578125" style="136" customWidth="1"/>
    <col min="1553" max="1554" width="5.28515625" style="136" customWidth="1"/>
    <col min="1555" max="1555" width="0" style="136" hidden="1" customWidth="1"/>
    <col min="1556" max="1556" width="6.7109375" style="136" customWidth="1"/>
    <col min="1557" max="1557" width="7.42578125" style="136" customWidth="1"/>
    <col min="1558" max="1559" width="7.7109375" style="136" customWidth="1"/>
    <col min="1560" max="1561" width="0" style="136" hidden="1" customWidth="1"/>
    <col min="1562" max="1562" width="10.7109375" style="136" customWidth="1"/>
    <col min="1563" max="1804" width="8.85546875" style="136"/>
    <col min="1805" max="1805" width="5.28515625" style="136" customWidth="1"/>
    <col min="1806" max="1806" width="25" style="136" customWidth="1"/>
    <col min="1807" max="1807" width="8.28515625" style="136" customWidth="1"/>
    <col min="1808" max="1808" width="4.42578125" style="136" customWidth="1"/>
    <col min="1809" max="1810" width="5.28515625" style="136" customWidth="1"/>
    <col min="1811" max="1811" width="0" style="136" hidden="1" customWidth="1"/>
    <col min="1812" max="1812" width="6.7109375" style="136" customWidth="1"/>
    <col min="1813" max="1813" width="7.42578125" style="136" customWidth="1"/>
    <col min="1814" max="1815" width="7.7109375" style="136" customWidth="1"/>
    <col min="1816" max="1817" width="0" style="136" hidden="1" customWidth="1"/>
    <col min="1818" max="1818" width="10.7109375" style="136" customWidth="1"/>
    <col min="1819" max="2060" width="8.85546875" style="136"/>
    <col min="2061" max="2061" width="5.28515625" style="136" customWidth="1"/>
    <col min="2062" max="2062" width="25" style="136" customWidth="1"/>
    <col min="2063" max="2063" width="8.28515625" style="136" customWidth="1"/>
    <col min="2064" max="2064" width="4.42578125" style="136" customWidth="1"/>
    <col min="2065" max="2066" width="5.28515625" style="136" customWidth="1"/>
    <col min="2067" max="2067" width="0" style="136" hidden="1" customWidth="1"/>
    <col min="2068" max="2068" width="6.7109375" style="136" customWidth="1"/>
    <col min="2069" max="2069" width="7.42578125" style="136" customWidth="1"/>
    <col min="2070" max="2071" width="7.7109375" style="136" customWidth="1"/>
    <col min="2072" max="2073" width="0" style="136" hidden="1" customWidth="1"/>
    <col min="2074" max="2074" width="10.7109375" style="136" customWidth="1"/>
    <col min="2075" max="2316" width="8.85546875" style="136"/>
    <col min="2317" max="2317" width="5.28515625" style="136" customWidth="1"/>
    <col min="2318" max="2318" width="25" style="136" customWidth="1"/>
    <col min="2319" max="2319" width="8.28515625" style="136" customWidth="1"/>
    <col min="2320" max="2320" width="4.42578125" style="136" customWidth="1"/>
    <col min="2321" max="2322" width="5.28515625" style="136" customWidth="1"/>
    <col min="2323" max="2323" width="0" style="136" hidden="1" customWidth="1"/>
    <col min="2324" max="2324" width="6.7109375" style="136" customWidth="1"/>
    <col min="2325" max="2325" width="7.42578125" style="136" customWidth="1"/>
    <col min="2326" max="2327" width="7.7109375" style="136" customWidth="1"/>
    <col min="2328" max="2329" width="0" style="136" hidden="1" customWidth="1"/>
    <col min="2330" max="2330" width="10.7109375" style="136" customWidth="1"/>
    <col min="2331" max="2572" width="8.85546875" style="136"/>
    <col min="2573" max="2573" width="5.28515625" style="136" customWidth="1"/>
    <col min="2574" max="2574" width="25" style="136" customWidth="1"/>
    <col min="2575" max="2575" width="8.28515625" style="136" customWidth="1"/>
    <col min="2576" max="2576" width="4.42578125" style="136" customWidth="1"/>
    <col min="2577" max="2578" width="5.28515625" style="136" customWidth="1"/>
    <col min="2579" max="2579" width="0" style="136" hidden="1" customWidth="1"/>
    <col min="2580" max="2580" width="6.7109375" style="136" customWidth="1"/>
    <col min="2581" max="2581" width="7.42578125" style="136" customWidth="1"/>
    <col min="2582" max="2583" width="7.7109375" style="136" customWidth="1"/>
    <col min="2584" max="2585" width="0" style="136" hidden="1" customWidth="1"/>
    <col min="2586" max="2586" width="10.7109375" style="136" customWidth="1"/>
    <col min="2587" max="2828" width="8.85546875" style="136"/>
    <col min="2829" max="2829" width="5.28515625" style="136" customWidth="1"/>
    <col min="2830" max="2830" width="25" style="136" customWidth="1"/>
    <col min="2831" max="2831" width="8.28515625" style="136" customWidth="1"/>
    <col min="2832" max="2832" width="4.42578125" style="136" customWidth="1"/>
    <col min="2833" max="2834" width="5.28515625" style="136" customWidth="1"/>
    <col min="2835" max="2835" width="0" style="136" hidden="1" customWidth="1"/>
    <col min="2836" max="2836" width="6.7109375" style="136" customWidth="1"/>
    <col min="2837" max="2837" width="7.42578125" style="136" customWidth="1"/>
    <col min="2838" max="2839" width="7.7109375" style="136" customWidth="1"/>
    <col min="2840" max="2841" width="0" style="136" hidden="1" customWidth="1"/>
    <col min="2842" max="2842" width="10.7109375" style="136" customWidth="1"/>
    <col min="2843" max="3084" width="8.85546875" style="136"/>
    <col min="3085" max="3085" width="5.28515625" style="136" customWidth="1"/>
    <col min="3086" max="3086" width="25" style="136" customWidth="1"/>
    <col min="3087" max="3087" width="8.28515625" style="136" customWidth="1"/>
    <col min="3088" max="3088" width="4.42578125" style="136" customWidth="1"/>
    <col min="3089" max="3090" width="5.28515625" style="136" customWidth="1"/>
    <col min="3091" max="3091" width="0" style="136" hidden="1" customWidth="1"/>
    <col min="3092" max="3092" width="6.7109375" style="136" customWidth="1"/>
    <col min="3093" max="3093" width="7.42578125" style="136" customWidth="1"/>
    <col min="3094" max="3095" width="7.7109375" style="136" customWidth="1"/>
    <col min="3096" max="3097" width="0" style="136" hidden="1" customWidth="1"/>
    <col min="3098" max="3098" width="10.7109375" style="136" customWidth="1"/>
    <col min="3099" max="3340" width="8.85546875" style="136"/>
    <col min="3341" max="3341" width="5.28515625" style="136" customWidth="1"/>
    <col min="3342" max="3342" width="25" style="136" customWidth="1"/>
    <col min="3343" max="3343" width="8.28515625" style="136" customWidth="1"/>
    <col min="3344" max="3344" width="4.42578125" style="136" customWidth="1"/>
    <col min="3345" max="3346" width="5.28515625" style="136" customWidth="1"/>
    <col min="3347" max="3347" width="0" style="136" hidden="1" customWidth="1"/>
    <col min="3348" max="3348" width="6.7109375" style="136" customWidth="1"/>
    <col min="3349" max="3349" width="7.42578125" style="136" customWidth="1"/>
    <col min="3350" max="3351" width="7.7109375" style="136" customWidth="1"/>
    <col min="3352" max="3353" width="0" style="136" hidden="1" customWidth="1"/>
    <col min="3354" max="3354" width="10.7109375" style="136" customWidth="1"/>
    <col min="3355" max="3596" width="8.85546875" style="136"/>
    <col min="3597" max="3597" width="5.28515625" style="136" customWidth="1"/>
    <col min="3598" max="3598" width="25" style="136" customWidth="1"/>
    <col min="3599" max="3599" width="8.28515625" style="136" customWidth="1"/>
    <col min="3600" max="3600" width="4.42578125" style="136" customWidth="1"/>
    <col min="3601" max="3602" width="5.28515625" style="136" customWidth="1"/>
    <col min="3603" max="3603" width="0" style="136" hidden="1" customWidth="1"/>
    <col min="3604" max="3604" width="6.7109375" style="136" customWidth="1"/>
    <col min="3605" max="3605" width="7.42578125" style="136" customWidth="1"/>
    <col min="3606" max="3607" width="7.7109375" style="136" customWidth="1"/>
    <col min="3608" max="3609" width="0" style="136" hidden="1" customWidth="1"/>
    <col min="3610" max="3610" width="10.7109375" style="136" customWidth="1"/>
    <col min="3611" max="3852" width="8.85546875" style="136"/>
    <col min="3853" max="3853" width="5.28515625" style="136" customWidth="1"/>
    <col min="3854" max="3854" width="25" style="136" customWidth="1"/>
    <col min="3855" max="3855" width="8.28515625" style="136" customWidth="1"/>
    <col min="3856" max="3856" width="4.42578125" style="136" customWidth="1"/>
    <col min="3857" max="3858" width="5.28515625" style="136" customWidth="1"/>
    <col min="3859" max="3859" width="0" style="136" hidden="1" customWidth="1"/>
    <col min="3860" max="3860" width="6.7109375" style="136" customWidth="1"/>
    <col min="3861" max="3861" width="7.42578125" style="136" customWidth="1"/>
    <col min="3862" max="3863" width="7.7109375" style="136" customWidth="1"/>
    <col min="3864" max="3865" width="0" style="136" hidden="1" customWidth="1"/>
    <col min="3866" max="3866" width="10.7109375" style="136" customWidth="1"/>
    <col min="3867" max="4108" width="8.85546875" style="136"/>
    <col min="4109" max="4109" width="5.28515625" style="136" customWidth="1"/>
    <col min="4110" max="4110" width="25" style="136" customWidth="1"/>
    <col min="4111" max="4111" width="8.28515625" style="136" customWidth="1"/>
    <col min="4112" max="4112" width="4.42578125" style="136" customWidth="1"/>
    <col min="4113" max="4114" width="5.28515625" style="136" customWidth="1"/>
    <col min="4115" max="4115" width="0" style="136" hidden="1" customWidth="1"/>
    <col min="4116" max="4116" width="6.7109375" style="136" customWidth="1"/>
    <col min="4117" max="4117" width="7.42578125" style="136" customWidth="1"/>
    <col min="4118" max="4119" width="7.7109375" style="136" customWidth="1"/>
    <col min="4120" max="4121" width="0" style="136" hidden="1" customWidth="1"/>
    <col min="4122" max="4122" width="10.7109375" style="136" customWidth="1"/>
    <col min="4123" max="4364" width="8.85546875" style="136"/>
    <col min="4365" max="4365" width="5.28515625" style="136" customWidth="1"/>
    <col min="4366" max="4366" width="25" style="136" customWidth="1"/>
    <col min="4367" max="4367" width="8.28515625" style="136" customWidth="1"/>
    <col min="4368" max="4368" width="4.42578125" style="136" customWidth="1"/>
    <col min="4369" max="4370" width="5.28515625" style="136" customWidth="1"/>
    <col min="4371" max="4371" width="0" style="136" hidden="1" customWidth="1"/>
    <col min="4372" max="4372" width="6.7109375" style="136" customWidth="1"/>
    <col min="4373" max="4373" width="7.42578125" style="136" customWidth="1"/>
    <col min="4374" max="4375" width="7.7109375" style="136" customWidth="1"/>
    <col min="4376" max="4377" width="0" style="136" hidden="1" customWidth="1"/>
    <col min="4378" max="4378" width="10.7109375" style="136" customWidth="1"/>
    <col min="4379" max="4620" width="8.85546875" style="136"/>
    <col min="4621" max="4621" width="5.28515625" style="136" customWidth="1"/>
    <col min="4622" max="4622" width="25" style="136" customWidth="1"/>
    <col min="4623" max="4623" width="8.28515625" style="136" customWidth="1"/>
    <col min="4624" max="4624" width="4.42578125" style="136" customWidth="1"/>
    <col min="4625" max="4626" width="5.28515625" style="136" customWidth="1"/>
    <col min="4627" max="4627" width="0" style="136" hidden="1" customWidth="1"/>
    <col min="4628" max="4628" width="6.7109375" style="136" customWidth="1"/>
    <col min="4629" max="4629" width="7.42578125" style="136" customWidth="1"/>
    <col min="4630" max="4631" width="7.7109375" style="136" customWidth="1"/>
    <col min="4632" max="4633" width="0" style="136" hidden="1" customWidth="1"/>
    <col min="4634" max="4634" width="10.7109375" style="136" customWidth="1"/>
    <col min="4635" max="4876" width="8.85546875" style="136"/>
    <col min="4877" max="4877" width="5.28515625" style="136" customWidth="1"/>
    <col min="4878" max="4878" width="25" style="136" customWidth="1"/>
    <col min="4879" max="4879" width="8.28515625" style="136" customWidth="1"/>
    <col min="4880" max="4880" width="4.42578125" style="136" customWidth="1"/>
    <col min="4881" max="4882" width="5.28515625" style="136" customWidth="1"/>
    <col min="4883" max="4883" width="0" style="136" hidden="1" customWidth="1"/>
    <col min="4884" max="4884" width="6.7109375" style="136" customWidth="1"/>
    <col min="4885" max="4885" width="7.42578125" style="136" customWidth="1"/>
    <col min="4886" max="4887" width="7.7109375" style="136" customWidth="1"/>
    <col min="4888" max="4889" width="0" style="136" hidden="1" customWidth="1"/>
    <col min="4890" max="4890" width="10.7109375" style="136" customWidth="1"/>
    <col min="4891" max="5132" width="8.85546875" style="136"/>
    <col min="5133" max="5133" width="5.28515625" style="136" customWidth="1"/>
    <col min="5134" max="5134" width="25" style="136" customWidth="1"/>
    <col min="5135" max="5135" width="8.28515625" style="136" customWidth="1"/>
    <col min="5136" max="5136" width="4.42578125" style="136" customWidth="1"/>
    <col min="5137" max="5138" width="5.28515625" style="136" customWidth="1"/>
    <col min="5139" max="5139" width="0" style="136" hidden="1" customWidth="1"/>
    <col min="5140" max="5140" width="6.7109375" style="136" customWidth="1"/>
    <col min="5141" max="5141" width="7.42578125" style="136" customWidth="1"/>
    <col min="5142" max="5143" width="7.7109375" style="136" customWidth="1"/>
    <col min="5144" max="5145" width="0" style="136" hidden="1" customWidth="1"/>
    <col min="5146" max="5146" width="10.7109375" style="136" customWidth="1"/>
    <col min="5147" max="5388" width="8.85546875" style="136"/>
    <col min="5389" max="5389" width="5.28515625" style="136" customWidth="1"/>
    <col min="5390" max="5390" width="25" style="136" customWidth="1"/>
    <col min="5391" max="5391" width="8.28515625" style="136" customWidth="1"/>
    <col min="5392" max="5392" width="4.42578125" style="136" customWidth="1"/>
    <col min="5393" max="5394" width="5.28515625" style="136" customWidth="1"/>
    <col min="5395" max="5395" width="0" style="136" hidden="1" customWidth="1"/>
    <col min="5396" max="5396" width="6.7109375" style="136" customWidth="1"/>
    <col min="5397" max="5397" width="7.42578125" style="136" customWidth="1"/>
    <col min="5398" max="5399" width="7.7109375" style="136" customWidth="1"/>
    <col min="5400" max="5401" width="0" style="136" hidden="1" customWidth="1"/>
    <col min="5402" max="5402" width="10.7109375" style="136" customWidth="1"/>
    <col min="5403" max="5644" width="8.85546875" style="136"/>
    <col min="5645" max="5645" width="5.28515625" style="136" customWidth="1"/>
    <col min="5646" max="5646" width="25" style="136" customWidth="1"/>
    <col min="5647" max="5647" width="8.28515625" style="136" customWidth="1"/>
    <col min="5648" max="5648" width="4.42578125" style="136" customWidth="1"/>
    <col min="5649" max="5650" width="5.28515625" style="136" customWidth="1"/>
    <col min="5651" max="5651" width="0" style="136" hidden="1" customWidth="1"/>
    <col min="5652" max="5652" width="6.7109375" style="136" customWidth="1"/>
    <col min="5653" max="5653" width="7.42578125" style="136" customWidth="1"/>
    <col min="5654" max="5655" width="7.7109375" style="136" customWidth="1"/>
    <col min="5656" max="5657" width="0" style="136" hidden="1" customWidth="1"/>
    <col min="5658" max="5658" width="10.7109375" style="136" customWidth="1"/>
    <col min="5659" max="5900" width="8.85546875" style="136"/>
    <col min="5901" max="5901" width="5.28515625" style="136" customWidth="1"/>
    <col min="5902" max="5902" width="25" style="136" customWidth="1"/>
    <col min="5903" max="5903" width="8.28515625" style="136" customWidth="1"/>
    <col min="5904" max="5904" width="4.42578125" style="136" customWidth="1"/>
    <col min="5905" max="5906" width="5.28515625" style="136" customWidth="1"/>
    <col min="5907" max="5907" width="0" style="136" hidden="1" customWidth="1"/>
    <col min="5908" max="5908" width="6.7109375" style="136" customWidth="1"/>
    <col min="5909" max="5909" width="7.42578125" style="136" customWidth="1"/>
    <col min="5910" max="5911" width="7.7109375" style="136" customWidth="1"/>
    <col min="5912" max="5913" width="0" style="136" hidden="1" customWidth="1"/>
    <col min="5914" max="5914" width="10.7109375" style="136" customWidth="1"/>
    <col min="5915" max="6156" width="8.85546875" style="136"/>
    <col min="6157" max="6157" width="5.28515625" style="136" customWidth="1"/>
    <col min="6158" max="6158" width="25" style="136" customWidth="1"/>
    <col min="6159" max="6159" width="8.28515625" style="136" customWidth="1"/>
    <col min="6160" max="6160" width="4.42578125" style="136" customWidth="1"/>
    <col min="6161" max="6162" width="5.28515625" style="136" customWidth="1"/>
    <col min="6163" max="6163" width="0" style="136" hidden="1" customWidth="1"/>
    <col min="6164" max="6164" width="6.7109375" style="136" customWidth="1"/>
    <col min="6165" max="6165" width="7.42578125" style="136" customWidth="1"/>
    <col min="6166" max="6167" width="7.7109375" style="136" customWidth="1"/>
    <col min="6168" max="6169" width="0" style="136" hidden="1" customWidth="1"/>
    <col min="6170" max="6170" width="10.7109375" style="136" customWidth="1"/>
    <col min="6171" max="6412" width="8.85546875" style="136"/>
    <col min="6413" max="6413" width="5.28515625" style="136" customWidth="1"/>
    <col min="6414" max="6414" width="25" style="136" customWidth="1"/>
    <col min="6415" max="6415" width="8.28515625" style="136" customWidth="1"/>
    <col min="6416" max="6416" width="4.42578125" style="136" customWidth="1"/>
    <col min="6417" max="6418" width="5.28515625" style="136" customWidth="1"/>
    <col min="6419" max="6419" width="0" style="136" hidden="1" customWidth="1"/>
    <col min="6420" max="6420" width="6.7109375" style="136" customWidth="1"/>
    <col min="6421" max="6421" width="7.42578125" style="136" customWidth="1"/>
    <col min="6422" max="6423" width="7.7109375" style="136" customWidth="1"/>
    <col min="6424" max="6425" width="0" style="136" hidden="1" customWidth="1"/>
    <col min="6426" max="6426" width="10.7109375" style="136" customWidth="1"/>
    <col min="6427" max="6668" width="8.85546875" style="136"/>
    <col min="6669" max="6669" width="5.28515625" style="136" customWidth="1"/>
    <col min="6670" max="6670" width="25" style="136" customWidth="1"/>
    <col min="6671" max="6671" width="8.28515625" style="136" customWidth="1"/>
    <col min="6672" max="6672" width="4.42578125" style="136" customWidth="1"/>
    <col min="6673" max="6674" width="5.28515625" style="136" customWidth="1"/>
    <col min="6675" max="6675" width="0" style="136" hidden="1" customWidth="1"/>
    <col min="6676" max="6676" width="6.7109375" style="136" customWidth="1"/>
    <col min="6677" max="6677" width="7.42578125" style="136" customWidth="1"/>
    <col min="6678" max="6679" width="7.7109375" style="136" customWidth="1"/>
    <col min="6680" max="6681" width="0" style="136" hidden="1" customWidth="1"/>
    <col min="6682" max="6682" width="10.7109375" style="136" customWidth="1"/>
    <col min="6683" max="6924" width="8.85546875" style="136"/>
    <col min="6925" max="6925" width="5.28515625" style="136" customWidth="1"/>
    <col min="6926" max="6926" width="25" style="136" customWidth="1"/>
    <col min="6927" max="6927" width="8.28515625" style="136" customWidth="1"/>
    <col min="6928" max="6928" width="4.42578125" style="136" customWidth="1"/>
    <col min="6929" max="6930" width="5.28515625" style="136" customWidth="1"/>
    <col min="6931" max="6931" width="0" style="136" hidden="1" customWidth="1"/>
    <col min="6932" max="6932" width="6.7109375" style="136" customWidth="1"/>
    <col min="6933" max="6933" width="7.42578125" style="136" customWidth="1"/>
    <col min="6934" max="6935" width="7.7109375" style="136" customWidth="1"/>
    <col min="6936" max="6937" width="0" style="136" hidden="1" customWidth="1"/>
    <col min="6938" max="6938" width="10.7109375" style="136" customWidth="1"/>
    <col min="6939" max="7180" width="8.85546875" style="136"/>
    <col min="7181" max="7181" width="5.28515625" style="136" customWidth="1"/>
    <col min="7182" max="7182" width="25" style="136" customWidth="1"/>
    <col min="7183" max="7183" width="8.28515625" style="136" customWidth="1"/>
    <col min="7184" max="7184" width="4.42578125" style="136" customWidth="1"/>
    <col min="7185" max="7186" width="5.28515625" style="136" customWidth="1"/>
    <col min="7187" max="7187" width="0" style="136" hidden="1" customWidth="1"/>
    <col min="7188" max="7188" width="6.7109375" style="136" customWidth="1"/>
    <col min="7189" max="7189" width="7.42578125" style="136" customWidth="1"/>
    <col min="7190" max="7191" width="7.7109375" style="136" customWidth="1"/>
    <col min="7192" max="7193" width="0" style="136" hidden="1" customWidth="1"/>
    <col min="7194" max="7194" width="10.7109375" style="136" customWidth="1"/>
    <col min="7195" max="7436" width="8.85546875" style="136"/>
    <col min="7437" max="7437" width="5.28515625" style="136" customWidth="1"/>
    <col min="7438" max="7438" width="25" style="136" customWidth="1"/>
    <col min="7439" max="7439" width="8.28515625" style="136" customWidth="1"/>
    <col min="7440" max="7440" width="4.42578125" style="136" customWidth="1"/>
    <col min="7441" max="7442" width="5.28515625" style="136" customWidth="1"/>
    <col min="7443" max="7443" width="0" style="136" hidden="1" customWidth="1"/>
    <col min="7444" max="7444" width="6.7109375" style="136" customWidth="1"/>
    <col min="7445" max="7445" width="7.42578125" style="136" customWidth="1"/>
    <col min="7446" max="7447" width="7.7109375" style="136" customWidth="1"/>
    <col min="7448" max="7449" width="0" style="136" hidden="1" customWidth="1"/>
    <col min="7450" max="7450" width="10.7109375" style="136" customWidth="1"/>
    <col min="7451" max="7692" width="8.85546875" style="136"/>
    <col min="7693" max="7693" width="5.28515625" style="136" customWidth="1"/>
    <col min="7694" max="7694" width="25" style="136" customWidth="1"/>
    <col min="7695" max="7695" width="8.28515625" style="136" customWidth="1"/>
    <col min="7696" max="7696" width="4.42578125" style="136" customWidth="1"/>
    <col min="7697" max="7698" width="5.28515625" style="136" customWidth="1"/>
    <col min="7699" max="7699" width="0" style="136" hidden="1" customWidth="1"/>
    <col min="7700" max="7700" width="6.7109375" style="136" customWidth="1"/>
    <col min="7701" max="7701" width="7.42578125" style="136" customWidth="1"/>
    <col min="7702" max="7703" width="7.7109375" style="136" customWidth="1"/>
    <col min="7704" max="7705" width="0" style="136" hidden="1" customWidth="1"/>
    <col min="7706" max="7706" width="10.7109375" style="136" customWidth="1"/>
    <col min="7707" max="7948" width="8.85546875" style="136"/>
    <col min="7949" max="7949" width="5.28515625" style="136" customWidth="1"/>
    <col min="7950" max="7950" width="25" style="136" customWidth="1"/>
    <col min="7951" max="7951" width="8.28515625" style="136" customWidth="1"/>
    <col min="7952" max="7952" width="4.42578125" style="136" customWidth="1"/>
    <col min="7953" max="7954" width="5.28515625" style="136" customWidth="1"/>
    <col min="7955" max="7955" width="0" style="136" hidden="1" customWidth="1"/>
    <col min="7956" max="7956" width="6.7109375" style="136" customWidth="1"/>
    <col min="7957" max="7957" width="7.42578125" style="136" customWidth="1"/>
    <col min="7958" max="7959" width="7.7109375" style="136" customWidth="1"/>
    <col min="7960" max="7961" width="0" style="136" hidden="1" customWidth="1"/>
    <col min="7962" max="7962" width="10.7109375" style="136" customWidth="1"/>
    <col min="7963" max="8204" width="8.85546875" style="136"/>
    <col min="8205" max="8205" width="5.28515625" style="136" customWidth="1"/>
    <col min="8206" max="8206" width="25" style="136" customWidth="1"/>
    <col min="8207" max="8207" width="8.28515625" style="136" customWidth="1"/>
    <col min="8208" max="8208" width="4.42578125" style="136" customWidth="1"/>
    <col min="8209" max="8210" width="5.28515625" style="136" customWidth="1"/>
    <col min="8211" max="8211" width="0" style="136" hidden="1" customWidth="1"/>
    <col min="8212" max="8212" width="6.7109375" style="136" customWidth="1"/>
    <col min="8213" max="8213" width="7.42578125" style="136" customWidth="1"/>
    <col min="8214" max="8215" width="7.7109375" style="136" customWidth="1"/>
    <col min="8216" max="8217" width="0" style="136" hidden="1" customWidth="1"/>
    <col min="8218" max="8218" width="10.7109375" style="136" customWidth="1"/>
    <col min="8219" max="8460" width="8.85546875" style="136"/>
    <col min="8461" max="8461" width="5.28515625" style="136" customWidth="1"/>
    <col min="8462" max="8462" width="25" style="136" customWidth="1"/>
    <col min="8463" max="8463" width="8.28515625" style="136" customWidth="1"/>
    <col min="8464" max="8464" width="4.42578125" style="136" customWidth="1"/>
    <col min="8465" max="8466" width="5.28515625" style="136" customWidth="1"/>
    <col min="8467" max="8467" width="0" style="136" hidden="1" customWidth="1"/>
    <col min="8468" max="8468" width="6.7109375" style="136" customWidth="1"/>
    <col min="8469" max="8469" width="7.42578125" style="136" customWidth="1"/>
    <col min="8470" max="8471" width="7.7109375" style="136" customWidth="1"/>
    <col min="8472" max="8473" width="0" style="136" hidden="1" customWidth="1"/>
    <col min="8474" max="8474" width="10.7109375" style="136" customWidth="1"/>
    <col min="8475" max="8716" width="8.85546875" style="136"/>
    <col min="8717" max="8717" width="5.28515625" style="136" customWidth="1"/>
    <col min="8718" max="8718" width="25" style="136" customWidth="1"/>
    <col min="8719" max="8719" width="8.28515625" style="136" customWidth="1"/>
    <col min="8720" max="8720" width="4.42578125" style="136" customWidth="1"/>
    <col min="8721" max="8722" width="5.28515625" style="136" customWidth="1"/>
    <col min="8723" max="8723" width="0" style="136" hidden="1" customWidth="1"/>
    <col min="8724" max="8724" width="6.7109375" style="136" customWidth="1"/>
    <col min="8725" max="8725" width="7.42578125" style="136" customWidth="1"/>
    <col min="8726" max="8727" width="7.7109375" style="136" customWidth="1"/>
    <col min="8728" max="8729" width="0" style="136" hidden="1" customWidth="1"/>
    <col min="8730" max="8730" width="10.7109375" style="136" customWidth="1"/>
    <col min="8731" max="8972" width="8.85546875" style="136"/>
    <col min="8973" max="8973" width="5.28515625" style="136" customWidth="1"/>
    <col min="8974" max="8974" width="25" style="136" customWidth="1"/>
    <col min="8975" max="8975" width="8.28515625" style="136" customWidth="1"/>
    <col min="8976" max="8976" width="4.42578125" style="136" customWidth="1"/>
    <col min="8977" max="8978" width="5.28515625" style="136" customWidth="1"/>
    <col min="8979" max="8979" width="0" style="136" hidden="1" customWidth="1"/>
    <col min="8980" max="8980" width="6.7109375" style="136" customWidth="1"/>
    <col min="8981" max="8981" width="7.42578125" style="136" customWidth="1"/>
    <col min="8982" max="8983" width="7.7109375" style="136" customWidth="1"/>
    <col min="8984" max="8985" width="0" style="136" hidden="1" customWidth="1"/>
    <col min="8986" max="8986" width="10.7109375" style="136" customWidth="1"/>
    <col min="8987" max="9228" width="8.85546875" style="136"/>
    <col min="9229" max="9229" width="5.28515625" style="136" customWidth="1"/>
    <col min="9230" max="9230" width="25" style="136" customWidth="1"/>
    <col min="9231" max="9231" width="8.28515625" style="136" customWidth="1"/>
    <col min="9232" max="9232" width="4.42578125" style="136" customWidth="1"/>
    <col min="9233" max="9234" width="5.28515625" style="136" customWidth="1"/>
    <col min="9235" max="9235" width="0" style="136" hidden="1" customWidth="1"/>
    <col min="9236" max="9236" width="6.7109375" style="136" customWidth="1"/>
    <col min="9237" max="9237" width="7.42578125" style="136" customWidth="1"/>
    <col min="9238" max="9239" width="7.7109375" style="136" customWidth="1"/>
    <col min="9240" max="9241" width="0" style="136" hidden="1" customWidth="1"/>
    <col min="9242" max="9242" width="10.7109375" style="136" customWidth="1"/>
    <col min="9243" max="9484" width="8.85546875" style="136"/>
    <col min="9485" max="9485" width="5.28515625" style="136" customWidth="1"/>
    <col min="9486" max="9486" width="25" style="136" customWidth="1"/>
    <col min="9487" max="9487" width="8.28515625" style="136" customWidth="1"/>
    <col min="9488" max="9488" width="4.42578125" style="136" customWidth="1"/>
    <col min="9489" max="9490" width="5.28515625" style="136" customWidth="1"/>
    <col min="9491" max="9491" width="0" style="136" hidden="1" customWidth="1"/>
    <col min="9492" max="9492" width="6.7109375" style="136" customWidth="1"/>
    <col min="9493" max="9493" width="7.42578125" style="136" customWidth="1"/>
    <col min="9494" max="9495" width="7.7109375" style="136" customWidth="1"/>
    <col min="9496" max="9497" width="0" style="136" hidden="1" customWidth="1"/>
    <col min="9498" max="9498" width="10.7109375" style="136" customWidth="1"/>
    <col min="9499" max="9740" width="8.85546875" style="136"/>
    <col min="9741" max="9741" width="5.28515625" style="136" customWidth="1"/>
    <col min="9742" max="9742" width="25" style="136" customWidth="1"/>
    <col min="9743" max="9743" width="8.28515625" style="136" customWidth="1"/>
    <col min="9744" max="9744" width="4.42578125" style="136" customWidth="1"/>
    <col min="9745" max="9746" width="5.28515625" style="136" customWidth="1"/>
    <col min="9747" max="9747" width="0" style="136" hidden="1" customWidth="1"/>
    <col min="9748" max="9748" width="6.7109375" style="136" customWidth="1"/>
    <col min="9749" max="9749" width="7.42578125" style="136" customWidth="1"/>
    <col min="9750" max="9751" width="7.7109375" style="136" customWidth="1"/>
    <col min="9752" max="9753" width="0" style="136" hidden="1" customWidth="1"/>
    <col min="9754" max="9754" width="10.7109375" style="136" customWidth="1"/>
    <col min="9755" max="9996" width="8.85546875" style="136"/>
    <col min="9997" max="9997" width="5.28515625" style="136" customWidth="1"/>
    <col min="9998" max="9998" width="25" style="136" customWidth="1"/>
    <col min="9999" max="9999" width="8.28515625" style="136" customWidth="1"/>
    <col min="10000" max="10000" width="4.42578125" style="136" customWidth="1"/>
    <col min="10001" max="10002" width="5.28515625" style="136" customWidth="1"/>
    <col min="10003" max="10003" width="0" style="136" hidden="1" customWidth="1"/>
    <col min="10004" max="10004" width="6.7109375" style="136" customWidth="1"/>
    <col min="10005" max="10005" width="7.42578125" style="136" customWidth="1"/>
    <col min="10006" max="10007" width="7.7109375" style="136" customWidth="1"/>
    <col min="10008" max="10009" width="0" style="136" hidden="1" customWidth="1"/>
    <col min="10010" max="10010" width="10.7109375" style="136" customWidth="1"/>
    <col min="10011" max="10252" width="8.85546875" style="136"/>
    <col min="10253" max="10253" width="5.28515625" style="136" customWidth="1"/>
    <col min="10254" max="10254" width="25" style="136" customWidth="1"/>
    <col min="10255" max="10255" width="8.28515625" style="136" customWidth="1"/>
    <col min="10256" max="10256" width="4.42578125" style="136" customWidth="1"/>
    <col min="10257" max="10258" width="5.28515625" style="136" customWidth="1"/>
    <col min="10259" max="10259" width="0" style="136" hidden="1" customWidth="1"/>
    <col min="10260" max="10260" width="6.7109375" style="136" customWidth="1"/>
    <col min="10261" max="10261" width="7.42578125" style="136" customWidth="1"/>
    <col min="10262" max="10263" width="7.7109375" style="136" customWidth="1"/>
    <col min="10264" max="10265" width="0" style="136" hidden="1" customWidth="1"/>
    <col min="10266" max="10266" width="10.7109375" style="136" customWidth="1"/>
    <col min="10267" max="10508" width="8.85546875" style="136"/>
    <col min="10509" max="10509" width="5.28515625" style="136" customWidth="1"/>
    <col min="10510" max="10510" width="25" style="136" customWidth="1"/>
    <col min="10511" max="10511" width="8.28515625" style="136" customWidth="1"/>
    <col min="10512" max="10512" width="4.42578125" style="136" customWidth="1"/>
    <col min="10513" max="10514" width="5.28515625" style="136" customWidth="1"/>
    <col min="10515" max="10515" width="0" style="136" hidden="1" customWidth="1"/>
    <col min="10516" max="10516" width="6.7109375" style="136" customWidth="1"/>
    <col min="10517" max="10517" width="7.42578125" style="136" customWidth="1"/>
    <col min="10518" max="10519" width="7.7109375" style="136" customWidth="1"/>
    <col min="10520" max="10521" width="0" style="136" hidden="1" customWidth="1"/>
    <col min="10522" max="10522" width="10.7109375" style="136" customWidth="1"/>
    <col min="10523" max="10764" width="8.85546875" style="136"/>
    <col min="10765" max="10765" width="5.28515625" style="136" customWidth="1"/>
    <col min="10766" max="10766" width="25" style="136" customWidth="1"/>
    <col min="10767" max="10767" width="8.28515625" style="136" customWidth="1"/>
    <col min="10768" max="10768" width="4.42578125" style="136" customWidth="1"/>
    <col min="10769" max="10770" width="5.28515625" style="136" customWidth="1"/>
    <col min="10771" max="10771" width="0" style="136" hidden="1" customWidth="1"/>
    <col min="10772" max="10772" width="6.7109375" style="136" customWidth="1"/>
    <col min="10773" max="10773" width="7.42578125" style="136" customWidth="1"/>
    <col min="10774" max="10775" width="7.7109375" style="136" customWidth="1"/>
    <col min="10776" max="10777" width="0" style="136" hidden="1" customWidth="1"/>
    <col min="10778" max="10778" width="10.7109375" style="136" customWidth="1"/>
    <col min="10779" max="11020" width="8.85546875" style="136"/>
    <col min="11021" max="11021" width="5.28515625" style="136" customWidth="1"/>
    <col min="11022" max="11022" width="25" style="136" customWidth="1"/>
    <col min="11023" max="11023" width="8.28515625" style="136" customWidth="1"/>
    <col min="11024" max="11024" width="4.42578125" style="136" customWidth="1"/>
    <col min="11025" max="11026" width="5.28515625" style="136" customWidth="1"/>
    <col min="11027" max="11027" width="0" style="136" hidden="1" customWidth="1"/>
    <col min="11028" max="11028" width="6.7109375" style="136" customWidth="1"/>
    <col min="11029" max="11029" width="7.42578125" style="136" customWidth="1"/>
    <col min="11030" max="11031" width="7.7109375" style="136" customWidth="1"/>
    <col min="11032" max="11033" width="0" style="136" hidden="1" customWidth="1"/>
    <col min="11034" max="11034" width="10.7109375" style="136" customWidth="1"/>
    <col min="11035" max="11276" width="8.85546875" style="136"/>
    <col min="11277" max="11277" width="5.28515625" style="136" customWidth="1"/>
    <col min="11278" max="11278" width="25" style="136" customWidth="1"/>
    <col min="11279" max="11279" width="8.28515625" style="136" customWidth="1"/>
    <col min="11280" max="11280" width="4.42578125" style="136" customWidth="1"/>
    <col min="11281" max="11282" width="5.28515625" style="136" customWidth="1"/>
    <col min="11283" max="11283" width="0" style="136" hidden="1" customWidth="1"/>
    <col min="11284" max="11284" width="6.7109375" style="136" customWidth="1"/>
    <col min="11285" max="11285" width="7.42578125" style="136" customWidth="1"/>
    <col min="11286" max="11287" width="7.7109375" style="136" customWidth="1"/>
    <col min="11288" max="11289" width="0" style="136" hidden="1" customWidth="1"/>
    <col min="11290" max="11290" width="10.7109375" style="136" customWidth="1"/>
    <col min="11291" max="11532" width="8.85546875" style="136"/>
    <col min="11533" max="11533" width="5.28515625" style="136" customWidth="1"/>
    <col min="11534" max="11534" width="25" style="136" customWidth="1"/>
    <col min="11535" max="11535" width="8.28515625" style="136" customWidth="1"/>
    <col min="11536" max="11536" width="4.42578125" style="136" customWidth="1"/>
    <col min="11537" max="11538" width="5.28515625" style="136" customWidth="1"/>
    <col min="11539" max="11539" width="0" style="136" hidden="1" customWidth="1"/>
    <col min="11540" max="11540" width="6.7109375" style="136" customWidth="1"/>
    <col min="11541" max="11541" width="7.42578125" style="136" customWidth="1"/>
    <col min="11542" max="11543" width="7.7109375" style="136" customWidth="1"/>
    <col min="11544" max="11545" width="0" style="136" hidden="1" customWidth="1"/>
    <col min="11546" max="11546" width="10.7109375" style="136" customWidth="1"/>
    <col min="11547" max="11788" width="8.85546875" style="136"/>
    <col min="11789" max="11789" width="5.28515625" style="136" customWidth="1"/>
    <col min="11790" max="11790" width="25" style="136" customWidth="1"/>
    <col min="11791" max="11791" width="8.28515625" style="136" customWidth="1"/>
    <col min="11792" max="11792" width="4.42578125" style="136" customWidth="1"/>
    <col min="11793" max="11794" width="5.28515625" style="136" customWidth="1"/>
    <col min="11795" max="11795" width="0" style="136" hidden="1" customWidth="1"/>
    <col min="11796" max="11796" width="6.7109375" style="136" customWidth="1"/>
    <col min="11797" max="11797" width="7.42578125" style="136" customWidth="1"/>
    <col min="11798" max="11799" width="7.7109375" style="136" customWidth="1"/>
    <col min="11800" max="11801" width="0" style="136" hidden="1" customWidth="1"/>
    <col min="11802" max="11802" width="10.7109375" style="136" customWidth="1"/>
    <col min="11803" max="12044" width="8.85546875" style="136"/>
    <col min="12045" max="12045" width="5.28515625" style="136" customWidth="1"/>
    <col min="12046" max="12046" width="25" style="136" customWidth="1"/>
    <col min="12047" max="12047" width="8.28515625" style="136" customWidth="1"/>
    <col min="12048" max="12048" width="4.42578125" style="136" customWidth="1"/>
    <col min="12049" max="12050" width="5.28515625" style="136" customWidth="1"/>
    <col min="12051" max="12051" width="0" style="136" hidden="1" customWidth="1"/>
    <col min="12052" max="12052" width="6.7109375" style="136" customWidth="1"/>
    <col min="12053" max="12053" width="7.42578125" style="136" customWidth="1"/>
    <col min="12054" max="12055" width="7.7109375" style="136" customWidth="1"/>
    <col min="12056" max="12057" width="0" style="136" hidden="1" customWidth="1"/>
    <col min="12058" max="12058" width="10.7109375" style="136" customWidth="1"/>
    <col min="12059" max="12300" width="8.85546875" style="136"/>
    <col min="12301" max="12301" width="5.28515625" style="136" customWidth="1"/>
    <col min="12302" max="12302" width="25" style="136" customWidth="1"/>
    <col min="12303" max="12303" width="8.28515625" style="136" customWidth="1"/>
    <col min="12304" max="12304" width="4.42578125" style="136" customWidth="1"/>
    <col min="12305" max="12306" width="5.28515625" style="136" customWidth="1"/>
    <col min="12307" max="12307" width="0" style="136" hidden="1" customWidth="1"/>
    <col min="12308" max="12308" width="6.7109375" style="136" customWidth="1"/>
    <col min="12309" max="12309" width="7.42578125" style="136" customWidth="1"/>
    <col min="12310" max="12311" width="7.7109375" style="136" customWidth="1"/>
    <col min="12312" max="12313" width="0" style="136" hidden="1" customWidth="1"/>
    <col min="12314" max="12314" width="10.7109375" style="136" customWidth="1"/>
    <col min="12315" max="12556" width="8.85546875" style="136"/>
    <col min="12557" max="12557" width="5.28515625" style="136" customWidth="1"/>
    <col min="12558" max="12558" width="25" style="136" customWidth="1"/>
    <col min="12559" max="12559" width="8.28515625" style="136" customWidth="1"/>
    <col min="12560" max="12560" width="4.42578125" style="136" customWidth="1"/>
    <col min="12561" max="12562" width="5.28515625" style="136" customWidth="1"/>
    <col min="12563" max="12563" width="0" style="136" hidden="1" customWidth="1"/>
    <col min="12564" max="12564" width="6.7109375" style="136" customWidth="1"/>
    <col min="12565" max="12565" width="7.42578125" style="136" customWidth="1"/>
    <col min="12566" max="12567" width="7.7109375" style="136" customWidth="1"/>
    <col min="12568" max="12569" width="0" style="136" hidden="1" customWidth="1"/>
    <col min="12570" max="12570" width="10.7109375" style="136" customWidth="1"/>
    <col min="12571" max="12812" width="8.85546875" style="136"/>
    <col min="12813" max="12813" width="5.28515625" style="136" customWidth="1"/>
    <col min="12814" max="12814" width="25" style="136" customWidth="1"/>
    <col min="12815" max="12815" width="8.28515625" style="136" customWidth="1"/>
    <col min="12816" max="12816" width="4.42578125" style="136" customWidth="1"/>
    <col min="12817" max="12818" width="5.28515625" style="136" customWidth="1"/>
    <col min="12819" max="12819" width="0" style="136" hidden="1" customWidth="1"/>
    <col min="12820" max="12820" width="6.7109375" style="136" customWidth="1"/>
    <col min="12821" max="12821" width="7.42578125" style="136" customWidth="1"/>
    <col min="12822" max="12823" width="7.7109375" style="136" customWidth="1"/>
    <col min="12824" max="12825" width="0" style="136" hidden="1" customWidth="1"/>
    <col min="12826" max="12826" width="10.7109375" style="136" customWidth="1"/>
    <col min="12827" max="13068" width="8.85546875" style="136"/>
    <col min="13069" max="13069" width="5.28515625" style="136" customWidth="1"/>
    <col min="13070" max="13070" width="25" style="136" customWidth="1"/>
    <col min="13071" max="13071" width="8.28515625" style="136" customWidth="1"/>
    <col min="13072" max="13072" width="4.42578125" style="136" customWidth="1"/>
    <col min="13073" max="13074" width="5.28515625" style="136" customWidth="1"/>
    <col min="13075" max="13075" width="0" style="136" hidden="1" customWidth="1"/>
    <col min="13076" max="13076" width="6.7109375" style="136" customWidth="1"/>
    <col min="13077" max="13077" width="7.42578125" style="136" customWidth="1"/>
    <col min="13078" max="13079" width="7.7109375" style="136" customWidth="1"/>
    <col min="13080" max="13081" width="0" style="136" hidden="1" customWidth="1"/>
    <col min="13082" max="13082" width="10.7109375" style="136" customWidth="1"/>
    <col min="13083" max="13324" width="8.85546875" style="136"/>
    <col min="13325" max="13325" width="5.28515625" style="136" customWidth="1"/>
    <col min="13326" max="13326" width="25" style="136" customWidth="1"/>
    <col min="13327" max="13327" width="8.28515625" style="136" customWidth="1"/>
    <col min="13328" max="13328" width="4.42578125" style="136" customWidth="1"/>
    <col min="13329" max="13330" width="5.28515625" style="136" customWidth="1"/>
    <col min="13331" max="13331" width="0" style="136" hidden="1" customWidth="1"/>
    <col min="13332" max="13332" width="6.7109375" style="136" customWidth="1"/>
    <col min="13333" max="13333" width="7.42578125" style="136" customWidth="1"/>
    <col min="13334" max="13335" width="7.7109375" style="136" customWidth="1"/>
    <col min="13336" max="13337" width="0" style="136" hidden="1" customWidth="1"/>
    <col min="13338" max="13338" width="10.7109375" style="136" customWidth="1"/>
    <col min="13339" max="13580" width="8.85546875" style="136"/>
    <col min="13581" max="13581" width="5.28515625" style="136" customWidth="1"/>
    <col min="13582" max="13582" width="25" style="136" customWidth="1"/>
    <col min="13583" max="13583" width="8.28515625" style="136" customWidth="1"/>
    <col min="13584" max="13584" width="4.42578125" style="136" customWidth="1"/>
    <col min="13585" max="13586" width="5.28515625" style="136" customWidth="1"/>
    <col min="13587" max="13587" width="0" style="136" hidden="1" customWidth="1"/>
    <col min="13588" max="13588" width="6.7109375" style="136" customWidth="1"/>
    <col min="13589" max="13589" width="7.42578125" style="136" customWidth="1"/>
    <col min="13590" max="13591" width="7.7109375" style="136" customWidth="1"/>
    <col min="13592" max="13593" width="0" style="136" hidden="1" customWidth="1"/>
    <col min="13594" max="13594" width="10.7109375" style="136" customWidth="1"/>
    <col min="13595" max="13836" width="8.85546875" style="136"/>
    <col min="13837" max="13837" width="5.28515625" style="136" customWidth="1"/>
    <col min="13838" max="13838" width="25" style="136" customWidth="1"/>
    <col min="13839" max="13839" width="8.28515625" style="136" customWidth="1"/>
    <col min="13840" max="13840" width="4.42578125" style="136" customWidth="1"/>
    <col min="13841" max="13842" width="5.28515625" style="136" customWidth="1"/>
    <col min="13843" max="13843" width="0" style="136" hidden="1" customWidth="1"/>
    <col min="13844" max="13844" width="6.7109375" style="136" customWidth="1"/>
    <col min="13845" max="13845" width="7.42578125" style="136" customWidth="1"/>
    <col min="13846" max="13847" width="7.7109375" style="136" customWidth="1"/>
    <col min="13848" max="13849" width="0" style="136" hidden="1" customWidth="1"/>
    <col min="13850" max="13850" width="10.7109375" style="136" customWidth="1"/>
    <col min="13851" max="14092" width="8.85546875" style="136"/>
    <col min="14093" max="14093" width="5.28515625" style="136" customWidth="1"/>
    <col min="14094" max="14094" width="25" style="136" customWidth="1"/>
    <col min="14095" max="14095" width="8.28515625" style="136" customWidth="1"/>
    <col min="14096" max="14096" width="4.42578125" style="136" customWidth="1"/>
    <col min="14097" max="14098" width="5.28515625" style="136" customWidth="1"/>
    <col min="14099" max="14099" width="0" style="136" hidden="1" customWidth="1"/>
    <col min="14100" max="14100" width="6.7109375" style="136" customWidth="1"/>
    <col min="14101" max="14101" width="7.42578125" style="136" customWidth="1"/>
    <col min="14102" max="14103" width="7.7109375" style="136" customWidth="1"/>
    <col min="14104" max="14105" width="0" style="136" hidden="1" customWidth="1"/>
    <col min="14106" max="14106" width="10.7109375" style="136" customWidth="1"/>
    <col min="14107" max="14348" width="8.85546875" style="136"/>
    <col min="14349" max="14349" width="5.28515625" style="136" customWidth="1"/>
    <col min="14350" max="14350" width="25" style="136" customWidth="1"/>
    <col min="14351" max="14351" width="8.28515625" style="136" customWidth="1"/>
    <col min="14352" max="14352" width="4.42578125" style="136" customWidth="1"/>
    <col min="14353" max="14354" width="5.28515625" style="136" customWidth="1"/>
    <col min="14355" max="14355" width="0" style="136" hidden="1" customWidth="1"/>
    <col min="14356" max="14356" width="6.7109375" style="136" customWidth="1"/>
    <col min="14357" max="14357" width="7.42578125" style="136" customWidth="1"/>
    <col min="14358" max="14359" width="7.7109375" style="136" customWidth="1"/>
    <col min="14360" max="14361" width="0" style="136" hidden="1" customWidth="1"/>
    <col min="14362" max="14362" width="10.7109375" style="136" customWidth="1"/>
    <col min="14363" max="14604" width="8.85546875" style="136"/>
    <col min="14605" max="14605" width="5.28515625" style="136" customWidth="1"/>
    <col min="14606" max="14606" width="25" style="136" customWidth="1"/>
    <col min="14607" max="14607" width="8.28515625" style="136" customWidth="1"/>
    <col min="14608" max="14608" width="4.42578125" style="136" customWidth="1"/>
    <col min="14609" max="14610" width="5.28515625" style="136" customWidth="1"/>
    <col min="14611" max="14611" width="0" style="136" hidden="1" customWidth="1"/>
    <col min="14612" max="14612" width="6.7109375" style="136" customWidth="1"/>
    <col min="14613" max="14613" width="7.42578125" style="136" customWidth="1"/>
    <col min="14614" max="14615" width="7.7109375" style="136" customWidth="1"/>
    <col min="14616" max="14617" width="0" style="136" hidden="1" customWidth="1"/>
    <col min="14618" max="14618" width="10.7109375" style="136" customWidth="1"/>
    <col min="14619" max="14860" width="8.85546875" style="136"/>
    <col min="14861" max="14861" width="5.28515625" style="136" customWidth="1"/>
    <col min="14862" max="14862" width="25" style="136" customWidth="1"/>
    <col min="14863" max="14863" width="8.28515625" style="136" customWidth="1"/>
    <col min="14864" max="14864" width="4.42578125" style="136" customWidth="1"/>
    <col min="14865" max="14866" width="5.28515625" style="136" customWidth="1"/>
    <col min="14867" max="14867" width="0" style="136" hidden="1" customWidth="1"/>
    <col min="14868" max="14868" width="6.7109375" style="136" customWidth="1"/>
    <col min="14869" max="14869" width="7.42578125" style="136" customWidth="1"/>
    <col min="14870" max="14871" width="7.7109375" style="136" customWidth="1"/>
    <col min="14872" max="14873" width="0" style="136" hidden="1" customWidth="1"/>
    <col min="14874" max="14874" width="10.7109375" style="136" customWidth="1"/>
    <col min="14875" max="15116" width="8.85546875" style="136"/>
    <col min="15117" max="15117" width="5.28515625" style="136" customWidth="1"/>
    <col min="15118" max="15118" width="25" style="136" customWidth="1"/>
    <col min="15119" max="15119" width="8.28515625" style="136" customWidth="1"/>
    <col min="15120" max="15120" width="4.42578125" style="136" customWidth="1"/>
    <col min="15121" max="15122" width="5.28515625" style="136" customWidth="1"/>
    <col min="15123" max="15123" width="0" style="136" hidden="1" customWidth="1"/>
    <col min="15124" max="15124" width="6.7109375" style="136" customWidth="1"/>
    <col min="15125" max="15125" width="7.42578125" style="136" customWidth="1"/>
    <col min="15126" max="15127" width="7.7109375" style="136" customWidth="1"/>
    <col min="15128" max="15129" width="0" style="136" hidden="1" customWidth="1"/>
    <col min="15130" max="15130" width="10.7109375" style="136" customWidth="1"/>
    <col min="15131" max="15372" width="8.85546875" style="136"/>
    <col min="15373" max="15373" width="5.28515625" style="136" customWidth="1"/>
    <col min="15374" max="15374" width="25" style="136" customWidth="1"/>
    <col min="15375" max="15375" width="8.28515625" style="136" customWidth="1"/>
    <col min="15376" max="15376" width="4.42578125" style="136" customWidth="1"/>
    <col min="15377" max="15378" width="5.28515625" style="136" customWidth="1"/>
    <col min="15379" max="15379" width="0" style="136" hidden="1" customWidth="1"/>
    <col min="15380" max="15380" width="6.7109375" style="136" customWidth="1"/>
    <col min="15381" max="15381" width="7.42578125" style="136" customWidth="1"/>
    <col min="15382" max="15383" width="7.7109375" style="136" customWidth="1"/>
    <col min="15384" max="15385" width="0" style="136" hidden="1" customWidth="1"/>
    <col min="15386" max="15386" width="10.7109375" style="136" customWidth="1"/>
    <col min="15387" max="15628" width="8.85546875" style="136"/>
    <col min="15629" max="15629" width="5.28515625" style="136" customWidth="1"/>
    <col min="15630" max="15630" width="25" style="136" customWidth="1"/>
    <col min="15631" max="15631" width="8.28515625" style="136" customWidth="1"/>
    <col min="15632" max="15632" width="4.42578125" style="136" customWidth="1"/>
    <col min="15633" max="15634" width="5.28515625" style="136" customWidth="1"/>
    <col min="15635" max="15635" width="0" style="136" hidden="1" customWidth="1"/>
    <col min="15636" max="15636" width="6.7109375" style="136" customWidth="1"/>
    <col min="15637" max="15637" width="7.42578125" style="136" customWidth="1"/>
    <col min="15638" max="15639" width="7.7109375" style="136" customWidth="1"/>
    <col min="15640" max="15641" width="0" style="136" hidden="1" customWidth="1"/>
    <col min="15642" max="15642" width="10.7109375" style="136" customWidth="1"/>
    <col min="15643" max="15884" width="8.85546875" style="136"/>
    <col min="15885" max="15885" width="5.28515625" style="136" customWidth="1"/>
    <col min="15886" max="15886" width="25" style="136" customWidth="1"/>
    <col min="15887" max="15887" width="8.28515625" style="136" customWidth="1"/>
    <col min="15888" max="15888" width="4.42578125" style="136" customWidth="1"/>
    <col min="15889" max="15890" width="5.28515625" style="136" customWidth="1"/>
    <col min="15891" max="15891" width="0" style="136" hidden="1" customWidth="1"/>
    <col min="15892" max="15892" width="6.7109375" style="136" customWidth="1"/>
    <col min="15893" max="15893" width="7.42578125" style="136" customWidth="1"/>
    <col min="15894" max="15895" width="7.7109375" style="136" customWidth="1"/>
    <col min="15896" max="15897" width="0" style="136" hidden="1" customWidth="1"/>
    <col min="15898" max="15898" width="10.7109375" style="136" customWidth="1"/>
    <col min="15899" max="16140" width="8.85546875" style="136"/>
    <col min="16141" max="16141" width="5.28515625" style="136" customWidth="1"/>
    <col min="16142" max="16142" width="25" style="136" customWidth="1"/>
    <col min="16143" max="16143" width="8.28515625" style="136" customWidth="1"/>
    <col min="16144" max="16144" width="4.42578125" style="136" customWidth="1"/>
    <col min="16145" max="16146" width="5.28515625" style="136" customWidth="1"/>
    <col min="16147" max="16147" width="0" style="136" hidden="1" customWidth="1"/>
    <col min="16148" max="16148" width="6.7109375" style="136" customWidth="1"/>
    <col min="16149" max="16149" width="7.42578125" style="136" customWidth="1"/>
    <col min="16150" max="16151" width="7.7109375" style="136" customWidth="1"/>
    <col min="16152" max="16153" width="0" style="136" hidden="1" customWidth="1"/>
    <col min="16154" max="16154" width="10.7109375" style="136" customWidth="1"/>
    <col min="16155" max="16384" width="8.85546875" style="136"/>
  </cols>
  <sheetData>
    <row r="1" spans="1:29" ht="12.75" customHeight="1">
      <c r="A1" s="379" t="s">
        <v>82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</row>
    <row r="2" spans="1:29" ht="13.5" customHeight="1" thickBot="1">
      <c r="A2" s="380"/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137"/>
      <c r="AB2" s="137"/>
      <c r="AC2" s="137"/>
    </row>
    <row r="3" spans="1:29" s="141" customFormat="1" ht="16.5" thickBot="1">
      <c r="A3" s="381" t="s">
        <v>21</v>
      </c>
      <c r="B3" s="384" t="s">
        <v>22</v>
      </c>
      <c r="C3" s="138"/>
      <c r="D3" s="387">
        <v>1</v>
      </c>
      <c r="E3" s="388"/>
      <c r="F3" s="389"/>
      <c r="G3" s="387">
        <v>2</v>
      </c>
      <c r="H3" s="388"/>
      <c r="I3" s="389"/>
      <c r="J3" s="390">
        <v>3</v>
      </c>
      <c r="K3" s="391"/>
      <c r="L3" s="392"/>
      <c r="M3" s="393" t="s">
        <v>2</v>
      </c>
      <c r="N3" s="394"/>
      <c r="O3" s="394"/>
      <c r="P3" s="394"/>
      <c r="Q3" s="394"/>
      <c r="R3" s="394"/>
      <c r="S3" s="394"/>
      <c r="T3" s="394"/>
      <c r="U3" s="394"/>
      <c r="V3" s="394"/>
      <c r="W3" s="394"/>
      <c r="X3" s="394"/>
      <c r="Y3" s="394"/>
      <c r="Z3" s="396" t="s">
        <v>23</v>
      </c>
      <c r="AA3" s="140"/>
      <c r="AB3" s="140"/>
      <c r="AC3" s="140"/>
    </row>
    <row r="4" spans="1:29" s="141" customFormat="1" ht="16.5" customHeight="1" thickBot="1">
      <c r="A4" s="382"/>
      <c r="B4" s="385"/>
      <c r="C4" s="398" t="s">
        <v>24</v>
      </c>
      <c r="D4" s="371" t="s">
        <v>30</v>
      </c>
      <c r="E4" s="373" t="s">
        <v>32</v>
      </c>
      <c r="F4" s="375" t="s">
        <v>33</v>
      </c>
      <c r="G4" s="371" t="s">
        <v>30</v>
      </c>
      <c r="H4" s="373" t="s">
        <v>32</v>
      </c>
      <c r="I4" s="375" t="s">
        <v>33</v>
      </c>
      <c r="J4" s="371" t="s">
        <v>30</v>
      </c>
      <c r="K4" s="373" t="s">
        <v>32</v>
      </c>
      <c r="L4" s="375" t="s">
        <v>33</v>
      </c>
      <c r="M4" s="377" t="s">
        <v>31</v>
      </c>
      <c r="N4" s="369">
        <v>1</v>
      </c>
      <c r="O4" s="370"/>
      <c r="P4" s="370"/>
      <c r="Q4" s="370"/>
      <c r="R4" s="369">
        <v>2</v>
      </c>
      <c r="S4" s="370"/>
      <c r="T4" s="370"/>
      <c r="U4" s="370"/>
      <c r="V4" s="369">
        <v>3</v>
      </c>
      <c r="W4" s="370"/>
      <c r="X4" s="370"/>
      <c r="Y4" s="370"/>
      <c r="Z4" s="397"/>
      <c r="AA4" s="140"/>
      <c r="AB4" s="140"/>
      <c r="AC4" s="140"/>
    </row>
    <row r="5" spans="1:29" s="143" customFormat="1" ht="33" customHeight="1" thickBot="1">
      <c r="A5" s="383"/>
      <c r="B5" s="386"/>
      <c r="C5" s="399"/>
      <c r="D5" s="372"/>
      <c r="E5" s="374"/>
      <c r="F5" s="376"/>
      <c r="G5" s="372"/>
      <c r="H5" s="374"/>
      <c r="I5" s="376"/>
      <c r="J5" s="372"/>
      <c r="K5" s="374"/>
      <c r="L5" s="376"/>
      <c r="M5" s="378"/>
      <c r="N5" s="160" t="s">
        <v>26</v>
      </c>
      <c r="O5" s="161" t="s">
        <v>27</v>
      </c>
      <c r="P5" s="161" t="s">
        <v>28</v>
      </c>
      <c r="Q5" s="162" t="s">
        <v>29</v>
      </c>
      <c r="R5" s="160" t="s">
        <v>26</v>
      </c>
      <c r="S5" s="161" t="s">
        <v>27</v>
      </c>
      <c r="T5" s="161" t="s">
        <v>28</v>
      </c>
      <c r="U5" s="163" t="s">
        <v>29</v>
      </c>
      <c r="V5" s="160" t="s">
        <v>26</v>
      </c>
      <c r="W5" s="161" t="s">
        <v>27</v>
      </c>
      <c r="X5" s="161" t="s">
        <v>28</v>
      </c>
      <c r="Y5" s="163" t="s">
        <v>29</v>
      </c>
      <c r="Z5" s="397"/>
      <c r="AA5" s="142"/>
      <c r="AB5" s="142"/>
      <c r="AC5" s="142"/>
    </row>
    <row r="6" spans="1:29" ht="15.75">
      <c r="A6" s="175">
        <f ca="1">RANK(Z6,Z$6:OFFSET(Z$6,0,0,COUNTA(B$6:B$30)))</f>
        <v>1</v>
      </c>
      <c r="B6" s="335" t="s">
        <v>69</v>
      </c>
      <c r="C6" s="158">
        <v>2.5</v>
      </c>
      <c r="D6" s="293">
        <v>1</v>
      </c>
      <c r="E6" s="294">
        <v>11</v>
      </c>
      <c r="F6" s="295">
        <v>2</v>
      </c>
      <c r="G6" s="296">
        <v>1</v>
      </c>
      <c r="H6" s="254">
        <v>12</v>
      </c>
      <c r="I6" s="294">
        <v>3</v>
      </c>
      <c r="J6" s="293">
        <v>1</v>
      </c>
      <c r="K6" s="294">
        <v>12</v>
      </c>
      <c r="L6" s="297">
        <v>12</v>
      </c>
      <c r="M6" s="328">
        <v>1.5</v>
      </c>
      <c r="N6" s="246">
        <f ca="1">OFFSET(Очки!$A$3,F6,D6+QUOTIENT(MAX($C$31-11,0), 2)*4)</f>
        <v>15</v>
      </c>
      <c r="O6" s="214">
        <f ca="1">IF(F6&lt;E6,OFFSET(IF(OR($C$31=11,$C$31=12),Очки!$B$17,Очки!$O$18),2+E6-F6,IF(D6=2,12,13-E6)),0)</f>
        <v>9.5</v>
      </c>
      <c r="P6" s="214">
        <v>2</v>
      </c>
      <c r="Q6" s="215"/>
      <c r="R6" s="246">
        <f ca="1">OFFSET(Очки!$A$3,I6,G6+QUOTIENT(MAX($C$31-11,0), 2)*4)</f>
        <v>14</v>
      </c>
      <c r="S6" s="214">
        <f ca="1">IF(I6&lt;H6,OFFSET(IF(OR($C$31=11,$C$31=12),Очки!$B$17,Очки!$O$18),2+H6-I6,IF(G6=2,12,13-H6)),0)</f>
        <v>10.100000000000001</v>
      </c>
      <c r="T6" s="214">
        <v>2</v>
      </c>
      <c r="U6" s="215"/>
      <c r="V6" s="246">
        <f ca="1">OFFSET(Очки!$A$3,L6,J6+QUOTIENT(MAX($C$31-11,0), 2)*4)</f>
        <v>8.5</v>
      </c>
      <c r="W6" s="214">
        <f ca="1">IF(L6&lt;K6,OFFSET(IF(OR($C$31=11,$C$31=12),Очки!$B$17,Очки!$O$18),2+K6-L6,IF(J6=2,12,13-K6)),0)</f>
        <v>0</v>
      </c>
      <c r="X6" s="214">
        <v>2</v>
      </c>
      <c r="Y6" s="215"/>
      <c r="Z6" s="210">
        <f t="shared" ref="Z6:Z30" ca="1" si="0">SUM(M6:Y6)</f>
        <v>64.599999999999994</v>
      </c>
      <c r="AA6" s="137"/>
      <c r="AB6" s="137"/>
      <c r="AC6" s="137"/>
    </row>
    <row r="7" spans="1:29" ht="15.75">
      <c r="A7" s="176">
        <f ca="1">RANK(Z7,Z$6:OFFSET(Z$6,0,0,COUNTA(B$6:B$30)))</f>
        <v>2</v>
      </c>
      <c r="B7" s="166" t="s">
        <v>58</v>
      </c>
      <c r="C7" s="159">
        <v>5</v>
      </c>
      <c r="D7" s="256">
        <v>1</v>
      </c>
      <c r="E7" s="257">
        <v>12</v>
      </c>
      <c r="F7" s="258">
        <v>6</v>
      </c>
      <c r="G7" s="253">
        <v>1</v>
      </c>
      <c r="H7" s="259">
        <v>13</v>
      </c>
      <c r="I7" s="257">
        <v>7</v>
      </c>
      <c r="J7" s="256">
        <v>1</v>
      </c>
      <c r="K7" s="257">
        <v>6</v>
      </c>
      <c r="L7" s="260">
        <v>4</v>
      </c>
      <c r="M7" s="329">
        <v>2</v>
      </c>
      <c r="N7" s="220">
        <f ca="1">OFFSET(Очки!$A$3,F7,D7+QUOTIENT(MAX($C$31-11,0), 2)*4)</f>
        <v>11.5</v>
      </c>
      <c r="O7" s="216">
        <f ca="1">IF(F7&lt;E7,OFFSET(IF(OR($C$31=11,$C$31=12),Очки!$B$17,Очки!$O$18),2+E7-F7,IF(D7=2,12,13-E7)),0)</f>
        <v>7.4</v>
      </c>
      <c r="P7" s="216">
        <v>2.5</v>
      </c>
      <c r="Q7" s="217"/>
      <c r="R7" s="220">
        <f ca="1">OFFSET(Очки!$A$3,I7,G7+QUOTIENT(MAX($C$31-11,0), 2)*4)</f>
        <v>11</v>
      </c>
      <c r="S7" s="216">
        <f ca="1">IF(I7&lt;H7,OFFSET(IF(OR($C$31=11,$C$31=12),Очки!$B$17,Очки!$O$18),2+H7-I7,IF(G7=2,12,13-H7)),0)</f>
        <v>7.7</v>
      </c>
      <c r="T7" s="216"/>
      <c r="U7" s="217"/>
      <c r="V7" s="220">
        <f ca="1">OFFSET(Очки!$A$3,L7,J7+QUOTIENT(MAX($C$31-11,0), 2)*4)</f>
        <v>13</v>
      </c>
      <c r="W7" s="216">
        <f ca="1">IF(L7&lt;K7,OFFSET(IF(OR($C$31=11,$C$31=12),Очки!$B$17,Очки!$O$18),2+K7-L7,IF(J7=2,12,13-K7)),0)</f>
        <v>1.9</v>
      </c>
      <c r="X7" s="216"/>
      <c r="Y7" s="217"/>
      <c r="Z7" s="211">
        <f t="shared" ca="1" si="0"/>
        <v>57</v>
      </c>
      <c r="AA7" s="137"/>
      <c r="AB7" s="137"/>
      <c r="AC7" s="137"/>
    </row>
    <row r="8" spans="1:29" ht="15.75">
      <c r="A8" s="176">
        <f ca="1">RANK(Z8,Z$6:OFFSET(Z$6,0,0,COUNTA(B$6:B$30)))</f>
        <v>3</v>
      </c>
      <c r="B8" s="166" t="s">
        <v>83</v>
      </c>
      <c r="C8" s="159" t="s">
        <v>25</v>
      </c>
      <c r="D8" s="256">
        <v>1</v>
      </c>
      <c r="E8" s="257">
        <v>13</v>
      </c>
      <c r="F8" s="258">
        <v>9</v>
      </c>
      <c r="G8" s="253">
        <v>2</v>
      </c>
      <c r="H8" s="259">
        <v>12</v>
      </c>
      <c r="I8" s="257">
        <v>2</v>
      </c>
      <c r="J8" s="256">
        <v>1</v>
      </c>
      <c r="K8" s="257">
        <v>13</v>
      </c>
      <c r="L8" s="260">
        <v>9</v>
      </c>
      <c r="M8" s="329">
        <v>2.5</v>
      </c>
      <c r="N8" s="220">
        <f ca="1">OFFSET(Очки!$A$3,F8,D8+QUOTIENT(MAX($C$31-11,0), 2)*4)</f>
        <v>10</v>
      </c>
      <c r="O8" s="216">
        <f ca="1">IF(F8&lt;E8,OFFSET(IF(OR($C$31=11,$C$31=12),Очки!$B$17,Очки!$O$18),2+E8-F8,IF(D8=2,12,13-E8)),0)</f>
        <v>5.3</v>
      </c>
      <c r="P8" s="216"/>
      <c r="Q8" s="217"/>
      <c r="R8" s="220">
        <f ca="1">OFFSET(Очки!$A$3,I8,G8+QUOTIENT(MAX($C$31-11,0), 2)*4)</f>
        <v>8.5</v>
      </c>
      <c r="S8" s="216">
        <f ca="1">IF(I8&lt;H8,OFFSET(IF(OR($C$31=11,$C$31=12),Очки!$B$17,Очки!$O$18),2+H8-I8,IF(G8=2,12,13-H8)),0)</f>
        <v>7</v>
      </c>
      <c r="T8" s="216">
        <v>2.5</v>
      </c>
      <c r="U8" s="217"/>
      <c r="V8" s="220">
        <f ca="1">OFFSET(Очки!$A$3,L8,J8+QUOTIENT(MAX($C$31-11,0), 2)*4)</f>
        <v>10</v>
      </c>
      <c r="W8" s="216">
        <f ca="1">IF(L8&lt;K8,OFFSET(IF(OR($C$31=11,$C$31=12),Очки!$B$17,Очки!$O$18),2+K8-L8,IF(J8=2,12,13-K8)),0)</f>
        <v>5.3</v>
      </c>
      <c r="X8" s="216">
        <v>1.5</v>
      </c>
      <c r="Y8" s="217"/>
      <c r="Z8" s="211">
        <f t="shared" ca="1" si="0"/>
        <v>52.599999999999994</v>
      </c>
      <c r="AA8" s="137"/>
      <c r="AB8" s="137"/>
      <c r="AC8" s="137"/>
    </row>
    <row r="9" spans="1:29" ht="15.75">
      <c r="A9" s="176">
        <f ca="1">RANK(Z9,Z$6:OFFSET(Z$6,0,0,COUNTA(B$6:B$30)))</f>
        <v>4</v>
      </c>
      <c r="B9" s="354" t="s">
        <v>60</v>
      </c>
      <c r="C9" s="159" t="s">
        <v>25</v>
      </c>
      <c r="D9" s="256">
        <v>2</v>
      </c>
      <c r="E9" s="257">
        <v>10</v>
      </c>
      <c r="F9" s="258">
        <v>2</v>
      </c>
      <c r="G9" s="253">
        <v>1</v>
      </c>
      <c r="H9" s="259">
        <v>8</v>
      </c>
      <c r="I9" s="257">
        <v>5</v>
      </c>
      <c r="J9" s="256">
        <v>1</v>
      </c>
      <c r="K9" s="257">
        <v>11</v>
      </c>
      <c r="L9" s="260">
        <v>8</v>
      </c>
      <c r="M9" s="329"/>
      <c r="N9" s="220">
        <f ca="1">OFFSET(Очки!$A$3,F9,D9+QUOTIENT(MAX($C$31-11,0), 2)*4)</f>
        <v>8.5</v>
      </c>
      <c r="O9" s="216">
        <f ca="1">IF(F9&lt;E9,OFFSET(IF(OR($C$31=11,$C$31=12),Очки!$B$17,Очки!$O$18),2+E9-F9,IF(D9=2,12,13-E9)),0)</f>
        <v>5.6</v>
      </c>
      <c r="P9" s="216"/>
      <c r="Q9" s="217"/>
      <c r="R9" s="220">
        <f ca="1">OFFSET(Очки!$A$3,I9,G9+QUOTIENT(MAX($C$31-11,0), 2)*4)</f>
        <v>12</v>
      </c>
      <c r="S9" s="216">
        <f ca="1">IF(I9&lt;H9,OFFSET(IF(OR($C$31=11,$C$31=12),Очки!$B$17,Очки!$O$18),2+H9-I9,IF(G9=2,12,13-H9)),0)</f>
        <v>3.3</v>
      </c>
      <c r="T9" s="216">
        <v>1.5</v>
      </c>
      <c r="U9" s="217"/>
      <c r="V9" s="220">
        <f ca="1">OFFSET(Очки!$A$3,L9,J9+QUOTIENT(MAX($C$31-11,0), 2)*4)</f>
        <v>10.5</v>
      </c>
      <c r="W9" s="216">
        <f ca="1">IF(L9&lt;K9,OFFSET(IF(OR($C$31=11,$C$31=12),Очки!$B$17,Очки!$O$18),2+K9-L9,IF(J9=2,12,13-K9)),0)</f>
        <v>3.8</v>
      </c>
      <c r="X9" s="216">
        <v>2.5</v>
      </c>
      <c r="Y9" s="217">
        <v>-1</v>
      </c>
      <c r="Z9" s="211">
        <f t="shared" ca="1" si="0"/>
        <v>46.7</v>
      </c>
      <c r="AA9" s="137"/>
      <c r="AB9" s="137"/>
      <c r="AC9" s="137"/>
    </row>
    <row r="10" spans="1:29" ht="15.75">
      <c r="A10" s="176">
        <f ca="1">RANK(Z10,Z$6:OFFSET(Z$6,0,0,COUNTA(B$6:B$30)))</f>
        <v>5</v>
      </c>
      <c r="B10" s="169" t="s">
        <v>52</v>
      </c>
      <c r="C10" s="159">
        <v>10</v>
      </c>
      <c r="D10" s="256">
        <v>1</v>
      </c>
      <c r="E10" s="257">
        <v>1</v>
      </c>
      <c r="F10" s="258">
        <v>1</v>
      </c>
      <c r="G10" s="253">
        <v>1</v>
      </c>
      <c r="H10" s="259">
        <v>11</v>
      </c>
      <c r="I10" s="257">
        <v>9</v>
      </c>
      <c r="J10" s="256">
        <v>2</v>
      </c>
      <c r="K10" s="257">
        <v>9</v>
      </c>
      <c r="L10" s="260">
        <v>3</v>
      </c>
      <c r="M10" s="329"/>
      <c r="N10" s="220">
        <f ca="1">OFFSET(Очки!$A$3,F10,D10+QUOTIENT(MAX($C$31-11,0), 2)*4)</f>
        <v>16</v>
      </c>
      <c r="O10" s="216">
        <f ca="1">IF(F10&lt;E10,OFFSET(IF(OR($C$31=11,$C$31=12),Очки!$B$17,Очки!$O$18),2+E10-F10,IF(D10=2,12,13-E10)),0)</f>
        <v>0</v>
      </c>
      <c r="P10" s="216">
        <v>1.5</v>
      </c>
      <c r="Q10" s="217"/>
      <c r="R10" s="220">
        <f ca="1">OFFSET(Очки!$A$3,I10,G10+QUOTIENT(MAX($C$31-11,0), 2)*4)</f>
        <v>10</v>
      </c>
      <c r="S10" s="216">
        <f ca="1">IF(I10&lt;H10,OFFSET(IF(OR($C$31=11,$C$31=12),Очки!$B$17,Очки!$O$18),2+H10-I10,IF(G10=2,12,13-H10)),0)</f>
        <v>2.6</v>
      </c>
      <c r="T10" s="216"/>
      <c r="U10" s="217"/>
      <c r="V10" s="220">
        <f ca="1">OFFSET(Очки!$A$3,L10,J10+QUOTIENT(MAX($C$31-11,0), 2)*4)</f>
        <v>7.5</v>
      </c>
      <c r="W10" s="216">
        <f ca="1">IF(L10&lt;K10,OFFSET(IF(OR($C$31=11,$C$31=12),Очки!$B$17,Очки!$O$18),2+K10-L10,IF(J10=2,12,13-K10)),0)</f>
        <v>4.2</v>
      </c>
      <c r="X10" s="216"/>
      <c r="Y10" s="217">
        <v>-1</v>
      </c>
      <c r="Z10" s="211">
        <f t="shared" ca="1" si="0"/>
        <v>40.800000000000004</v>
      </c>
      <c r="AA10" s="137"/>
      <c r="AB10" s="137"/>
      <c r="AC10" s="137"/>
    </row>
    <row r="11" spans="1:29" ht="15.75">
      <c r="A11" s="176">
        <f ca="1">RANK(Z11,Z$6:OFFSET(Z$6,0,0,COUNTA(B$6:B$30)))</f>
        <v>6</v>
      </c>
      <c r="B11" s="166" t="s">
        <v>49</v>
      </c>
      <c r="C11" s="159" t="s">
        <v>25</v>
      </c>
      <c r="D11" s="256">
        <v>1</v>
      </c>
      <c r="E11" s="257">
        <v>2</v>
      </c>
      <c r="F11" s="258">
        <v>4</v>
      </c>
      <c r="G11" s="253">
        <v>1</v>
      </c>
      <c r="H11" s="259">
        <v>4</v>
      </c>
      <c r="I11" s="257">
        <v>8</v>
      </c>
      <c r="J11" s="256">
        <v>2</v>
      </c>
      <c r="K11" s="257">
        <v>10</v>
      </c>
      <c r="L11" s="260">
        <v>1</v>
      </c>
      <c r="M11" s="329"/>
      <c r="N11" s="220">
        <f ca="1">OFFSET(Очки!$A$3,F11,D11+QUOTIENT(MAX($C$31-11,0), 2)*4)</f>
        <v>13</v>
      </c>
      <c r="O11" s="216">
        <f ca="1">IF(F11&lt;E11,OFFSET(IF(OR($C$31=11,$C$31=12),Очки!$B$17,Очки!$O$18),2+E11-F11,IF(D11=2,12,13-E11)),0)</f>
        <v>0</v>
      </c>
      <c r="P11" s="216"/>
      <c r="Q11" s="217"/>
      <c r="R11" s="220">
        <f ca="1">OFFSET(Очки!$A$3,I11,G11+QUOTIENT(MAX($C$31-11,0), 2)*4)</f>
        <v>10.5</v>
      </c>
      <c r="S11" s="216">
        <f ca="1">IF(I11&lt;H11,OFFSET(IF(OR($C$31=11,$C$31=12),Очки!$B$17,Очки!$O$18),2+H11-I11,IF(G11=2,12,13-H11)),0)</f>
        <v>0</v>
      </c>
      <c r="T11" s="216"/>
      <c r="U11" s="217"/>
      <c r="V11" s="220">
        <f ca="1">OFFSET(Очки!$A$3,L11,J11+QUOTIENT(MAX($C$31-11,0), 2)*4)</f>
        <v>9.5</v>
      </c>
      <c r="W11" s="216">
        <f ca="1">IF(L11&lt;K11,OFFSET(IF(OR($C$31=11,$C$31=12),Очки!$B$17,Очки!$O$18),2+K11-L11,IF(J11=2,12,13-K11)),0)</f>
        <v>6.3</v>
      </c>
      <c r="X11" s="216"/>
      <c r="Y11" s="217"/>
      <c r="Z11" s="211">
        <f t="shared" ca="1" si="0"/>
        <v>39.299999999999997</v>
      </c>
      <c r="AA11" s="137"/>
      <c r="AB11" s="137"/>
      <c r="AC11" s="137"/>
    </row>
    <row r="12" spans="1:29" ht="15" customHeight="1" thickBot="1">
      <c r="A12" s="176">
        <f ca="1">RANK(Z12,Z$6:OFFSET(Z$6,0,0,COUNTA(B$6:B$30)))</f>
        <v>7</v>
      </c>
      <c r="B12" s="352" t="s">
        <v>86</v>
      </c>
      <c r="C12" s="159">
        <v>7.5</v>
      </c>
      <c r="D12" s="256">
        <v>1</v>
      </c>
      <c r="E12" s="257">
        <v>4</v>
      </c>
      <c r="F12" s="258">
        <v>5</v>
      </c>
      <c r="G12" s="253">
        <v>1</v>
      </c>
      <c r="H12" s="259">
        <v>3</v>
      </c>
      <c r="I12" s="257">
        <v>6</v>
      </c>
      <c r="J12" s="250">
        <v>1</v>
      </c>
      <c r="K12" s="257">
        <v>2</v>
      </c>
      <c r="L12" s="260">
        <v>2</v>
      </c>
      <c r="M12" s="329"/>
      <c r="N12" s="220">
        <f ca="1">OFFSET(Очки!$A$3,F12,D12+QUOTIENT(MAX($C$31-11,0), 2)*4)</f>
        <v>12</v>
      </c>
      <c r="O12" s="216">
        <f ca="1">IF(F12&lt;E12,OFFSET(IF(OR($C$31=11,$C$31=12),Очки!$B$17,Очки!$O$18),2+E12-F12,IF(D12=2,12,13-E12)),0)</f>
        <v>0</v>
      </c>
      <c r="P12" s="216"/>
      <c r="Q12" s="217"/>
      <c r="R12" s="220">
        <f ca="1">OFFSET(Очки!$A$3,I12,G12+QUOTIENT(MAX($C$31-11,0), 2)*4)</f>
        <v>11.5</v>
      </c>
      <c r="S12" s="216">
        <f ca="1">IF(I12&lt;H12,OFFSET(IF(OR($C$31=11,$C$31=12),Очки!$B$17,Очки!$O$18),2+H12-I12,IF(G12=2,12,13-H12)),0)</f>
        <v>0</v>
      </c>
      <c r="T12" s="216"/>
      <c r="U12" s="217"/>
      <c r="V12" s="220">
        <f ca="1">OFFSET(Очки!$A$3,L12,J12+QUOTIENT(MAX($C$31-11,0), 2)*4)</f>
        <v>15</v>
      </c>
      <c r="W12" s="216">
        <f ca="1">IF(L12&lt;K12,OFFSET(IF(OR($C$31=11,$C$31=12),Очки!$B$17,Очки!$O$18),2+K12-L12,IF(J12=2,12,13-K12)),0)</f>
        <v>0</v>
      </c>
      <c r="X12" s="216"/>
      <c r="Y12" s="217"/>
      <c r="Z12" s="211">
        <f t="shared" ca="1" si="0"/>
        <v>38.5</v>
      </c>
      <c r="AB12" s="137"/>
    </row>
    <row r="13" spans="1:29" ht="15.75">
      <c r="A13" s="176">
        <f ca="1">RANK(Z13,Z$6:OFFSET(Z$6,0,0,COUNTA(B$6:B$30)))</f>
        <v>8</v>
      </c>
      <c r="B13" s="167" t="s">
        <v>46</v>
      </c>
      <c r="C13" s="159">
        <v>10</v>
      </c>
      <c r="D13" s="256">
        <v>1</v>
      </c>
      <c r="E13" s="257">
        <v>7</v>
      </c>
      <c r="F13" s="258">
        <v>11</v>
      </c>
      <c r="G13" s="253">
        <v>1</v>
      </c>
      <c r="H13" s="259">
        <v>5</v>
      </c>
      <c r="I13" s="257">
        <v>2</v>
      </c>
      <c r="J13" s="250">
        <v>1</v>
      </c>
      <c r="K13" s="257">
        <v>9</v>
      </c>
      <c r="L13" s="260">
        <v>9</v>
      </c>
      <c r="M13" s="329"/>
      <c r="N13" s="220">
        <f ca="1">OFFSET(Очки!$A$3,F13,D13+QUOTIENT(MAX($C$31-11,0), 2)*4)</f>
        <v>9</v>
      </c>
      <c r="O13" s="216">
        <f ca="1">IF(F13&lt;E13,OFFSET(IF(OR($C$31=11,$C$31=12),Очки!$B$17,Очки!$O$18),2+E13-F13,IF(D13=2,12,13-E13)),0)</f>
        <v>0</v>
      </c>
      <c r="P13" s="216"/>
      <c r="Q13" s="217"/>
      <c r="R13" s="220">
        <f ca="1">OFFSET(Очки!$A$3,I13,G13+QUOTIENT(MAX($C$31-11,0), 2)*4)</f>
        <v>15</v>
      </c>
      <c r="S13" s="216">
        <f ca="1">IF(I13&lt;H13,OFFSET(IF(OR($C$31=11,$C$31=12),Очки!$B$17,Очки!$O$18),2+H13-I13,IF(G13=2,12,13-H13)),0)</f>
        <v>2.4000000000000004</v>
      </c>
      <c r="T13" s="216">
        <v>0.5</v>
      </c>
      <c r="U13" s="217"/>
      <c r="V13" s="220">
        <f ca="1">OFFSET(Очки!$A$3,L13,J13+QUOTIENT(MAX($C$31-11,0), 2)*4)</f>
        <v>10</v>
      </c>
      <c r="W13" s="216">
        <f ca="1">IF(L13&lt;K13,OFFSET(IF(OR($C$31=11,$C$31=12),Очки!$B$17,Очки!$O$18),2+K13-L13,IF(J13=2,12,13-K13)),0)</f>
        <v>0</v>
      </c>
      <c r="X13" s="216"/>
      <c r="Y13" s="217"/>
      <c r="Z13" s="211">
        <f t="shared" ca="1" si="0"/>
        <v>36.9</v>
      </c>
      <c r="AB13" s="137"/>
    </row>
    <row r="14" spans="1:29" ht="15.75">
      <c r="A14" s="176">
        <f ca="1">RANK(Z14,Z$6:OFFSET(Z$6,0,0,COUNTA(B$6:B$30)))</f>
        <v>9</v>
      </c>
      <c r="B14" s="168" t="s">
        <v>72</v>
      </c>
      <c r="C14" s="159" t="s">
        <v>25</v>
      </c>
      <c r="D14" s="256">
        <v>1</v>
      </c>
      <c r="E14" s="257">
        <v>9</v>
      </c>
      <c r="F14" s="258">
        <v>9</v>
      </c>
      <c r="G14" s="253">
        <v>1</v>
      </c>
      <c r="H14" s="259">
        <v>10</v>
      </c>
      <c r="I14" s="257">
        <v>13</v>
      </c>
      <c r="J14" s="256">
        <v>1</v>
      </c>
      <c r="K14" s="257">
        <v>1</v>
      </c>
      <c r="L14" s="260">
        <v>1</v>
      </c>
      <c r="M14" s="329">
        <v>0.5</v>
      </c>
      <c r="N14" s="220">
        <f ca="1">OFFSET(Очки!$A$3,F14,D14+QUOTIENT(MAX($C$31-11,0), 2)*4)</f>
        <v>10</v>
      </c>
      <c r="O14" s="216">
        <f ca="1">IF(F14&lt;E14,OFFSET(IF(OR($C$31=11,$C$31=12),Очки!$B$17,Очки!$O$18),2+E14-F14,IF(D14=2,12,13-E14)),0)</f>
        <v>0</v>
      </c>
      <c r="P14" s="216">
        <v>1</v>
      </c>
      <c r="Q14" s="217"/>
      <c r="R14" s="220">
        <f ca="1">OFFSET(Очки!$A$3,I14,G14+QUOTIENT(MAX($C$31-11,0), 2)*4)</f>
        <v>8</v>
      </c>
      <c r="S14" s="216">
        <f ca="1">IF(I14&lt;H14,OFFSET(IF(OR($C$31=11,$C$31=12),Очки!$B$17,Очки!$O$18),2+H14-I14,IF(G14=2,12,13-H14)),0)</f>
        <v>0</v>
      </c>
      <c r="T14" s="216"/>
      <c r="U14" s="217"/>
      <c r="V14" s="220">
        <f ca="1">OFFSET(Очки!$A$3,L14,J14+QUOTIENT(MAX($C$31-11,0), 2)*4)</f>
        <v>16</v>
      </c>
      <c r="W14" s="216">
        <f ca="1">IF(L14&lt;K14,OFFSET(IF(OR($C$31=11,$C$31=12),Очки!$B$17,Очки!$O$18),2+K14-L14,IF(J14=2,12,13-K14)),0)</f>
        <v>0</v>
      </c>
      <c r="X14" s="216"/>
      <c r="Y14" s="217"/>
      <c r="Z14" s="211">
        <f t="shared" ca="1" si="0"/>
        <v>35.5</v>
      </c>
      <c r="AB14" s="137"/>
    </row>
    <row r="15" spans="1:29" ht="15.75">
      <c r="A15" s="176">
        <f ca="1">RANK(Z15,Z$6:OFFSET(Z$6,0,0,COUNTA(B$6:B$30)))</f>
        <v>10</v>
      </c>
      <c r="B15" s="166" t="s">
        <v>51</v>
      </c>
      <c r="C15" s="159" t="s">
        <v>25</v>
      </c>
      <c r="D15" s="256">
        <v>2</v>
      </c>
      <c r="E15" s="257">
        <v>12</v>
      </c>
      <c r="F15" s="258">
        <v>3</v>
      </c>
      <c r="G15" s="253">
        <v>1</v>
      </c>
      <c r="H15" s="259">
        <v>9</v>
      </c>
      <c r="I15" s="257">
        <v>12</v>
      </c>
      <c r="J15" s="250">
        <v>1</v>
      </c>
      <c r="K15" s="257">
        <v>5</v>
      </c>
      <c r="L15" s="260">
        <v>7</v>
      </c>
      <c r="M15" s="329"/>
      <c r="N15" s="220">
        <f ca="1">OFFSET(Очки!$A$3,F15,D15+QUOTIENT(MAX($C$31-11,0), 2)*4)</f>
        <v>7.5</v>
      </c>
      <c r="O15" s="216">
        <f ca="1">IF(F15&lt;E15,OFFSET(IF(OR($C$31=11,$C$31=12),Очки!$B$17,Очки!$O$18),2+E15-F15,IF(D15=2,12,13-E15)),0)</f>
        <v>6.3</v>
      </c>
      <c r="P15" s="216">
        <v>0.5</v>
      </c>
      <c r="Q15" s="217"/>
      <c r="R15" s="220">
        <f ca="1">OFFSET(Очки!$A$3,I15,G15+QUOTIENT(MAX($C$31-11,0), 2)*4)</f>
        <v>8.5</v>
      </c>
      <c r="S15" s="216">
        <f ca="1">IF(I15&lt;H15,OFFSET(IF(OR($C$31=11,$C$31=12),Очки!$B$17,Очки!$O$18),2+H15-I15,IF(G15=2,12,13-H15)),0)</f>
        <v>0</v>
      </c>
      <c r="T15" s="216"/>
      <c r="U15" s="217"/>
      <c r="V15" s="220">
        <f ca="1">OFFSET(Очки!$A$3,L15,J15+QUOTIENT(MAX($C$31-11,0), 2)*4)</f>
        <v>11</v>
      </c>
      <c r="W15" s="216">
        <f ca="1">IF(L15&lt;K15,OFFSET(IF(OR($C$31=11,$C$31=12),Очки!$B$17,Очки!$O$18),2+K15-L15,IF(J15=2,12,13-K15)),0)</f>
        <v>0</v>
      </c>
      <c r="X15" s="216"/>
      <c r="Y15" s="217"/>
      <c r="Z15" s="211">
        <f t="shared" ca="1" si="0"/>
        <v>33.799999999999997</v>
      </c>
      <c r="AB15" s="137"/>
    </row>
    <row r="16" spans="1:29" ht="15.75">
      <c r="A16" s="176">
        <f ca="1">RANK(Z16,Z$6:OFFSET(Z$6,0,0,COUNTA(B$6:B$30)))</f>
        <v>11</v>
      </c>
      <c r="B16" s="166" t="s">
        <v>56</v>
      </c>
      <c r="C16" s="159" t="s">
        <v>25</v>
      </c>
      <c r="D16" s="256">
        <v>1</v>
      </c>
      <c r="E16" s="257">
        <v>5</v>
      </c>
      <c r="F16" s="258">
        <v>7</v>
      </c>
      <c r="G16" s="253">
        <v>1</v>
      </c>
      <c r="H16" s="259">
        <v>2</v>
      </c>
      <c r="I16" s="257">
        <v>4</v>
      </c>
      <c r="J16" s="256">
        <v>2</v>
      </c>
      <c r="K16" s="257">
        <v>5</v>
      </c>
      <c r="L16" s="260">
        <v>5</v>
      </c>
      <c r="M16" s="329"/>
      <c r="N16" s="220">
        <f ca="1">OFFSET(Очки!$A$3,F16,D16+QUOTIENT(MAX($C$31-11,0), 2)*4)</f>
        <v>11</v>
      </c>
      <c r="O16" s="216">
        <f ca="1">IF(F16&lt;E16,OFFSET(IF(OR($C$31=11,$C$31=12),Очки!$B$17,Очки!$O$18),2+E16-F16,IF(D16=2,12,13-E16)),0)</f>
        <v>0</v>
      </c>
      <c r="P16" s="216"/>
      <c r="Q16" s="217"/>
      <c r="R16" s="220">
        <f ca="1">OFFSET(Очки!$A$3,I16,G16+QUOTIENT(MAX($C$31-11,0), 2)*4)</f>
        <v>13</v>
      </c>
      <c r="S16" s="216">
        <f ca="1">IF(I16&lt;H16,OFFSET(IF(OR($C$31=11,$C$31=12),Очки!$B$17,Очки!$O$18),2+H16-I16,IF(G16=2,12,13-H16)),0)</f>
        <v>0</v>
      </c>
      <c r="T16" s="216"/>
      <c r="U16" s="217"/>
      <c r="V16" s="220">
        <f ca="1">OFFSET(Очки!$A$3,L16,J16+QUOTIENT(MAX($C$31-11,0), 2)*4)</f>
        <v>5.5</v>
      </c>
      <c r="W16" s="216">
        <f ca="1">IF(L16&lt;K16,OFFSET(IF(OR($C$31=11,$C$31=12),Очки!$B$17,Очки!$O$18),2+K16-L16,IF(J16=2,12,13-K16)),0)</f>
        <v>0</v>
      </c>
      <c r="X16" s="216"/>
      <c r="Y16" s="217"/>
      <c r="Z16" s="211">
        <f t="shared" ca="1" si="0"/>
        <v>29.5</v>
      </c>
      <c r="AB16" s="137"/>
    </row>
    <row r="17" spans="1:28" ht="15.75">
      <c r="A17" s="176">
        <f ca="1">RANK(Z17,Z$6:OFFSET(Z$6,0,0,COUNTA(B$6:B$30)))</f>
        <v>12</v>
      </c>
      <c r="B17" s="353" t="s">
        <v>89</v>
      </c>
      <c r="C17" s="247" t="s">
        <v>25</v>
      </c>
      <c r="D17" s="256">
        <v>2</v>
      </c>
      <c r="E17" s="257">
        <v>11</v>
      </c>
      <c r="F17" s="258">
        <v>7</v>
      </c>
      <c r="G17" s="253">
        <v>2</v>
      </c>
      <c r="H17" s="259">
        <v>5</v>
      </c>
      <c r="I17" s="257">
        <v>1</v>
      </c>
      <c r="J17" s="250">
        <v>2</v>
      </c>
      <c r="K17" s="257">
        <v>8</v>
      </c>
      <c r="L17" s="260">
        <v>2</v>
      </c>
      <c r="M17" s="329"/>
      <c r="N17" s="220">
        <f ca="1">OFFSET(Очки!$A$3,F17,D17+QUOTIENT(MAX($C$31-11,0), 2)*4)</f>
        <v>4.5</v>
      </c>
      <c r="O17" s="216">
        <f ca="1">IF(F17&lt;E17,OFFSET(IF(OR($C$31=11,$C$31=12),Очки!$B$17,Очки!$O$18),2+E17-F17,IF(D17=2,12,13-E17)),0)</f>
        <v>2.8</v>
      </c>
      <c r="P17" s="216"/>
      <c r="Q17" s="217"/>
      <c r="R17" s="220">
        <f ca="1">OFFSET(Очки!$A$3,I17,G17+QUOTIENT(MAX($C$31-11,0), 2)*4)</f>
        <v>9.5</v>
      </c>
      <c r="S17" s="216">
        <f ca="1">IF(I17&lt;H17,OFFSET(IF(OR($C$31=11,$C$31=12),Очки!$B$17,Очки!$O$18),2+H17-I17,IF(G17=2,12,13-H17)),0)</f>
        <v>2.8</v>
      </c>
      <c r="T17" s="216"/>
      <c r="U17" s="217"/>
      <c r="V17" s="220">
        <f ca="1">OFFSET(Очки!$A$3,L17,J17+QUOTIENT(MAX($C$31-11,0), 2)*4)</f>
        <v>8.5</v>
      </c>
      <c r="W17" s="216">
        <f ca="1">IF(L17&lt;K17,OFFSET(IF(OR($C$31=11,$C$31=12),Очки!$B$17,Очки!$O$18),2+K17-L17,IF(J17=2,12,13-K17)),0)</f>
        <v>4.2</v>
      </c>
      <c r="X17" s="216"/>
      <c r="Y17" s="217">
        <v>-4</v>
      </c>
      <c r="Z17" s="211">
        <f t="shared" ca="1" si="0"/>
        <v>28.300000000000004</v>
      </c>
      <c r="AB17" s="137"/>
    </row>
    <row r="18" spans="1:28" ht="15.75">
      <c r="A18" s="176">
        <f ca="1">RANK(Z18,Z$6:OFFSET(Z$6,0,0,COUNTA(B$6:B$30)))</f>
        <v>13</v>
      </c>
      <c r="B18" s="336" t="s">
        <v>84</v>
      </c>
      <c r="C18" s="247">
        <v>10</v>
      </c>
      <c r="D18" s="256">
        <v>1</v>
      </c>
      <c r="E18" s="257">
        <v>3</v>
      </c>
      <c r="F18" s="258">
        <v>3</v>
      </c>
      <c r="G18" s="253">
        <v>1</v>
      </c>
      <c r="H18" s="259">
        <v>6</v>
      </c>
      <c r="I18" s="257">
        <v>11</v>
      </c>
      <c r="J18" s="256">
        <v>1</v>
      </c>
      <c r="K18" s="257">
        <v>7</v>
      </c>
      <c r="L18" s="260">
        <v>11</v>
      </c>
      <c r="M18" s="329"/>
      <c r="N18" s="220">
        <f ca="1">OFFSET(Очки!$A$3,F18,D18+QUOTIENT(MAX($C$31-11,0), 2)*4)</f>
        <v>14</v>
      </c>
      <c r="O18" s="216">
        <f ca="1">IF(F18&lt;E18,OFFSET(IF(OR($C$31=11,$C$31=12),Очки!$B$17,Очки!$O$18),2+E18-F18,IF(D18=2,12,13-E18)),0)</f>
        <v>0</v>
      </c>
      <c r="P18" s="216"/>
      <c r="Q18" s="217">
        <v>-8</v>
      </c>
      <c r="R18" s="220">
        <f ca="1">OFFSET(Очки!$A$3,I18,G18+QUOTIENT(MAX($C$31-11,0), 2)*4)</f>
        <v>9</v>
      </c>
      <c r="S18" s="216">
        <f ca="1">IF(I18&lt;H18,OFFSET(IF(OR($C$31=11,$C$31=12),Очки!$B$17,Очки!$O$18),2+H18-I18,IF(G18=2,12,13-H18)),0)</f>
        <v>0</v>
      </c>
      <c r="T18" s="216"/>
      <c r="U18" s="217"/>
      <c r="V18" s="220">
        <f ca="1">OFFSET(Очки!$A$3,L18,J18+QUOTIENT(MAX($C$31-11,0), 2)*4)</f>
        <v>9</v>
      </c>
      <c r="W18" s="216">
        <f ca="1">IF(L18&lt;K18,OFFSET(IF(OR($C$31=11,$C$31=12),Очки!$B$17,Очки!$O$18),2+K18-L18,IF(J18=2,12,13-K18)),0)</f>
        <v>0</v>
      </c>
      <c r="X18" s="216">
        <v>0.5</v>
      </c>
      <c r="Y18" s="217"/>
      <c r="Z18" s="211">
        <f t="shared" ca="1" si="0"/>
        <v>24.5</v>
      </c>
      <c r="AB18" s="137"/>
    </row>
    <row r="19" spans="1:28" ht="15.95" customHeight="1">
      <c r="A19" s="176">
        <f ca="1">RANK(Z19,Z$6:OFFSET(Z$6,0,0,COUNTA(B$6:B$30)))</f>
        <v>14</v>
      </c>
      <c r="B19" s="166" t="s">
        <v>63</v>
      </c>
      <c r="C19" s="247" t="s">
        <v>25</v>
      </c>
      <c r="D19" s="256">
        <v>1</v>
      </c>
      <c r="E19" s="257">
        <v>10</v>
      </c>
      <c r="F19" s="258">
        <v>13</v>
      </c>
      <c r="G19" s="253">
        <v>2</v>
      </c>
      <c r="H19" s="259">
        <v>11</v>
      </c>
      <c r="I19" s="257">
        <v>3</v>
      </c>
      <c r="J19" s="256">
        <v>1</v>
      </c>
      <c r="K19" s="257">
        <v>8</v>
      </c>
      <c r="L19" s="260">
        <v>6</v>
      </c>
      <c r="M19" s="329">
        <v>1</v>
      </c>
      <c r="N19" s="220">
        <f ca="1">OFFSET(Очки!$A$3,F19,D19+QUOTIENT(MAX($C$31-11,0), 2)*4)</f>
        <v>8</v>
      </c>
      <c r="O19" s="216">
        <f ca="1">IF(F19&lt;E19,OFFSET(IF(OR($C$31=11,$C$31=12),Очки!$B$17,Очки!$O$18),2+E19-F19,IF(D19=2,12,13-E19)),0)</f>
        <v>0</v>
      </c>
      <c r="P19" s="216"/>
      <c r="Q19" s="217">
        <f>-12-1</f>
        <v>-13</v>
      </c>
      <c r="R19" s="220">
        <f ca="1">OFFSET(Очки!$A$3,I19,G19+QUOTIENT(MAX($C$31-11,0), 2)*4)</f>
        <v>7.5</v>
      </c>
      <c r="S19" s="216">
        <f ca="1">IF(I19&lt;H19,OFFSET(IF(OR($C$31=11,$C$31=12),Очки!$B$17,Очки!$O$18),2+H19-I19,IF(G19=2,12,13-H19)),0)</f>
        <v>5.6</v>
      </c>
      <c r="T19" s="216"/>
      <c r="U19" s="217"/>
      <c r="V19" s="220">
        <f ca="1">OFFSET(Очки!$A$3,L19,J19+QUOTIENT(MAX($C$31-11,0), 2)*4)</f>
        <v>11.5</v>
      </c>
      <c r="W19" s="216">
        <f ca="1">IF(L19&lt;K19,OFFSET(IF(OR($C$31=11,$C$31=12),Очки!$B$17,Очки!$O$18),2+K19-L19,IF(J19=2,12,13-K19)),0)</f>
        <v>2.2999999999999998</v>
      </c>
      <c r="X19" s="216"/>
      <c r="Y19" s="217"/>
      <c r="Z19" s="211">
        <f t="shared" ca="1" si="0"/>
        <v>22.900000000000002</v>
      </c>
      <c r="AB19" s="137"/>
    </row>
    <row r="20" spans="1:28" ht="15.95" customHeight="1">
      <c r="A20" s="176">
        <f ca="1">RANK(Z20,Z$6:OFFSET(Z$6,0,0,COUNTA(B$6:B$30)))</f>
        <v>15</v>
      </c>
      <c r="B20" s="168" t="s">
        <v>85</v>
      </c>
      <c r="C20" s="247" t="s">
        <v>25</v>
      </c>
      <c r="D20" s="256">
        <v>1</v>
      </c>
      <c r="E20" s="257">
        <v>8</v>
      </c>
      <c r="F20" s="258">
        <v>8</v>
      </c>
      <c r="G20" s="253">
        <v>1</v>
      </c>
      <c r="H20" s="259">
        <v>7</v>
      </c>
      <c r="I20" s="257">
        <v>10</v>
      </c>
      <c r="J20" s="250">
        <v>1</v>
      </c>
      <c r="K20" s="257">
        <v>3</v>
      </c>
      <c r="L20" s="260">
        <v>3</v>
      </c>
      <c r="M20" s="329"/>
      <c r="N20" s="220">
        <f ca="1">OFFSET(Очки!$A$3,F20,D20+QUOTIENT(MAX($C$31-11,0), 2)*4)</f>
        <v>10.5</v>
      </c>
      <c r="O20" s="216">
        <f ca="1">IF(F20&lt;E20,OFFSET(IF(OR($C$31=11,$C$31=12),Очки!$B$17,Очки!$O$18),2+E20-F20,IF(D20=2,12,13-E20)),0)</f>
        <v>0</v>
      </c>
      <c r="P20" s="216"/>
      <c r="Q20" s="217">
        <v>-13</v>
      </c>
      <c r="R20" s="220">
        <f ca="1">OFFSET(Очки!$A$3,I20,G20+QUOTIENT(MAX($C$31-11,0), 2)*4)</f>
        <v>9.5</v>
      </c>
      <c r="S20" s="216">
        <f ca="1">IF(I20&lt;H20,OFFSET(IF(OR($C$31=11,$C$31=12),Очки!$B$17,Очки!$O$18),2+H20-I20,IF(G20=2,12,13-H20)),0)</f>
        <v>0</v>
      </c>
      <c r="T20" s="216"/>
      <c r="U20" s="217"/>
      <c r="V20" s="220">
        <f ca="1">OFFSET(Очки!$A$3,L20,J20+QUOTIENT(MAX($C$31-11,0), 2)*4)</f>
        <v>14</v>
      </c>
      <c r="W20" s="216">
        <f ca="1">IF(L20&lt;K20,OFFSET(IF(OR($C$31=11,$C$31=12),Очки!$B$17,Очки!$O$18),2+K20-L20,IF(J20=2,12,13-K20)),0)</f>
        <v>0</v>
      </c>
      <c r="X20" s="216">
        <v>1</v>
      </c>
      <c r="Y20" s="217"/>
      <c r="Z20" s="211">
        <f t="shared" ca="1" si="0"/>
        <v>22</v>
      </c>
      <c r="AB20" s="137"/>
    </row>
    <row r="21" spans="1:28" ht="15.95" customHeight="1">
      <c r="A21" s="298">
        <f ca="1">RANK(Z21,Z$6:OFFSET(Z$6,0,0,COUNTA(B$6:B$30)))</f>
        <v>16</v>
      </c>
      <c r="B21" s="356" t="s">
        <v>70</v>
      </c>
      <c r="C21" s="333">
        <v>17.5</v>
      </c>
      <c r="D21" s="250">
        <v>2</v>
      </c>
      <c r="E21" s="251">
        <v>9</v>
      </c>
      <c r="F21" s="252">
        <v>11</v>
      </c>
      <c r="G21" s="288">
        <v>2</v>
      </c>
      <c r="H21" s="289">
        <v>10</v>
      </c>
      <c r="I21" s="251">
        <v>5</v>
      </c>
      <c r="J21" s="250">
        <v>2</v>
      </c>
      <c r="K21" s="251">
        <v>12</v>
      </c>
      <c r="L21" s="255">
        <v>8</v>
      </c>
      <c r="M21" s="330"/>
      <c r="N21" s="220">
        <f ca="1">OFFSET(Очки!$A$3,F21,D21+QUOTIENT(MAX($C$31-11,0), 2)*4)</f>
        <v>2.5</v>
      </c>
      <c r="O21" s="216">
        <f ca="1">IF(F21&lt;E21,OFFSET(IF(OR($C$31=11,$C$31=12),Очки!$B$17,Очки!$O$18),2+E21-F21,IF(D21=2,12,13-E21)),0)</f>
        <v>0</v>
      </c>
      <c r="P21" s="216"/>
      <c r="Q21" s="217"/>
      <c r="R21" s="220">
        <f ca="1">OFFSET(Очки!$A$3,I21,G21+QUOTIENT(MAX($C$31-11,0), 2)*4)</f>
        <v>5.5</v>
      </c>
      <c r="S21" s="216">
        <f ca="1">IF(I21&lt;H21,OFFSET(IF(OR($C$31=11,$C$31=12),Очки!$B$17,Очки!$O$18),2+H21-I21,IF(G21=2,12,13-H21)),0)</f>
        <v>3.5</v>
      </c>
      <c r="T21" s="216"/>
      <c r="U21" s="217"/>
      <c r="V21" s="220">
        <f ca="1">OFFSET(Очки!$A$3,L21,J21+QUOTIENT(MAX($C$31-11,0), 2)*4)</f>
        <v>4</v>
      </c>
      <c r="W21" s="216">
        <f ca="1">IF(L21&lt;K21,OFFSET(IF(OR($C$31=11,$C$31=12),Очки!$B$17,Очки!$O$18),2+K21-L21,IF(J21=2,12,13-K21)),0)</f>
        <v>2.8</v>
      </c>
      <c r="X21" s="216"/>
      <c r="Y21" s="217"/>
      <c r="Z21" s="292">
        <f t="shared" ca="1" si="0"/>
        <v>18.3</v>
      </c>
      <c r="AB21" s="137"/>
    </row>
    <row r="22" spans="1:28" ht="15.95" customHeight="1">
      <c r="A22" s="176">
        <f ca="1">RANK(Z22,Z$6:OFFSET(Z$6,0,0,COUNTA(B$6:B$30)))</f>
        <v>17</v>
      </c>
      <c r="B22" s="178" t="s">
        <v>71</v>
      </c>
      <c r="C22" s="247" t="s">
        <v>25</v>
      </c>
      <c r="D22" s="256">
        <v>1</v>
      </c>
      <c r="E22" s="257">
        <v>6</v>
      </c>
      <c r="F22" s="258">
        <v>11</v>
      </c>
      <c r="G22" s="253">
        <v>1</v>
      </c>
      <c r="H22" s="259">
        <v>1</v>
      </c>
      <c r="I22" s="257">
        <v>1</v>
      </c>
      <c r="J22" s="256">
        <v>1</v>
      </c>
      <c r="K22" s="257">
        <v>10</v>
      </c>
      <c r="L22" s="260">
        <v>13</v>
      </c>
      <c r="M22" s="329"/>
      <c r="N22" s="220">
        <f ca="1">OFFSET(Очки!$A$3,F22,D22+QUOTIENT(MAX($C$31-11,0), 2)*4)</f>
        <v>9</v>
      </c>
      <c r="O22" s="216">
        <f ca="1">IF(F22&lt;E22,OFFSET(IF(OR($C$31=11,$C$31=12),Очки!$B$17,Очки!$O$18),2+E22-F22,IF(D22=2,12,13-E22)),0)</f>
        <v>0</v>
      </c>
      <c r="P22" s="216"/>
      <c r="Q22" s="217">
        <f>-11-5</f>
        <v>-16</v>
      </c>
      <c r="R22" s="220">
        <f ca="1">OFFSET(Очки!$A$3,I22,G22+QUOTIENT(MAX($C$31-11,0), 2)*4)</f>
        <v>16</v>
      </c>
      <c r="S22" s="216">
        <f ca="1">IF(I22&lt;H22,OFFSET(IF(OR($C$31=11,$C$31=12),Очки!$B$17,Очки!$O$18),2+H22-I22,IF(G22=2,12,13-H22)),0)</f>
        <v>0</v>
      </c>
      <c r="T22" s="216">
        <v>1</v>
      </c>
      <c r="U22" s="217"/>
      <c r="V22" s="220">
        <f ca="1">OFFSET(Очки!$A$3,L22,J22+QUOTIENT(MAX($C$31-11,0), 2)*4)</f>
        <v>8</v>
      </c>
      <c r="W22" s="216">
        <f ca="1">IF(L22&lt;K22,OFFSET(IF(OR($C$31=11,$C$31=12),Очки!$B$17,Очки!$O$18),2+K22-L22,IF(J22=2,12,13-K22)),0)</f>
        <v>0</v>
      </c>
      <c r="X22" s="216"/>
      <c r="Y22" s="217"/>
      <c r="Z22" s="211">
        <f t="shared" ca="1" si="0"/>
        <v>18</v>
      </c>
      <c r="AB22" s="137"/>
    </row>
    <row r="23" spans="1:28" ht="15.95" customHeight="1">
      <c r="A23" s="176">
        <f ca="1">RANK(Z23,Z$6:OFFSET(Z$6,0,0,COUNTA(B$6:B$30)))</f>
        <v>18</v>
      </c>
      <c r="B23" s="351" t="s">
        <v>90</v>
      </c>
      <c r="C23" s="247">
        <v>10</v>
      </c>
      <c r="D23" s="256">
        <v>2</v>
      </c>
      <c r="E23" s="257">
        <v>6</v>
      </c>
      <c r="F23" s="258">
        <v>5</v>
      </c>
      <c r="G23" s="253">
        <v>2</v>
      </c>
      <c r="H23" s="259">
        <v>7</v>
      </c>
      <c r="I23" s="257">
        <v>5</v>
      </c>
      <c r="J23" s="256">
        <v>1</v>
      </c>
      <c r="K23" s="257">
        <v>4</v>
      </c>
      <c r="L23" s="260">
        <v>5</v>
      </c>
      <c r="M23" s="329"/>
      <c r="N23" s="220">
        <f ca="1">OFFSET(Очки!$A$3,F23,D23+QUOTIENT(MAX($C$31-11,0), 2)*4)</f>
        <v>5.5</v>
      </c>
      <c r="O23" s="216">
        <f ca="1">IF(F23&lt;E23,OFFSET(IF(OR($C$31=11,$C$31=12),Очки!$B$17,Очки!$O$18),2+E23-F23,IF(D23=2,12,13-E23)),0)</f>
        <v>0.7</v>
      </c>
      <c r="P23" s="216"/>
      <c r="Q23" s="217">
        <v>-8</v>
      </c>
      <c r="R23" s="220">
        <f ca="1">OFFSET(Очки!$A$3,I23,G23+QUOTIENT(MAX($C$31-11,0), 2)*4)</f>
        <v>5.5</v>
      </c>
      <c r="S23" s="216">
        <f ca="1">IF(I23&lt;H23,OFFSET(IF(OR($C$31=11,$C$31=12),Очки!$B$17,Очки!$O$18),2+H23-I23,IF(G23=2,12,13-H23)),0)</f>
        <v>1.4</v>
      </c>
      <c r="T23" s="216"/>
      <c r="U23" s="217"/>
      <c r="V23" s="220">
        <f ca="1">OFFSET(Очки!$A$3,L23,J23+QUOTIENT(MAX($C$31-11,0), 2)*4)</f>
        <v>12</v>
      </c>
      <c r="W23" s="216">
        <f ca="1">IF(L23&lt;K23,OFFSET(IF(OR($C$31=11,$C$31=12),Очки!$B$17,Очки!$O$18),2+K23-L23,IF(J23=2,12,13-K23)),0)</f>
        <v>0</v>
      </c>
      <c r="X23" s="216"/>
      <c r="Y23" s="217"/>
      <c r="Z23" s="211">
        <f t="shared" ca="1" si="0"/>
        <v>17.100000000000001</v>
      </c>
      <c r="AB23" s="137"/>
    </row>
    <row r="24" spans="1:28" ht="15.95" customHeight="1">
      <c r="A24" s="176">
        <f ca="1">RANK(Z24,Z$6:OFFSET(Z$6,0,0,COUNTA(B$6:B$30)))</f>
        <v>19</v>
      </c>
      <c r="B24" s="338" t="s">
        <v>94</v>
      </c>
      <c r="C24" s="247"/>
      <c r="D24" s="256">
        <v>2</v>
      </c>
      <c r="E24" s="257">
        <v>3</v>
      </c>
      <c r="F24" s="258">
        <v>4</v>
      </c>
      <c r="G24" s="253">
        <v>2</v>
      </c>
      <c r="H24" s="259">
        <v>8</v>
      </c>
      <c r="I24" s="257">
        <v>10</v>
      </c>
      <c r="J24" s="250">
        <v>2</v>
      </c>
      <c r="K24" s="257">
        <v>7</v>
      </c>
      <c r="L24" s="260">
        <v>5</v>
      </c>
      <c r="M24" s="329"/>
      <c r="N24" s="220">
        <f ca="1">OFFSET(Очки!$A$3,F24,D24+QUOTIENT(MAX($C$31-11,0), 2)*4)</f>
        <v>6.5</v>
      </c>
      <c r="O24" s="216">
        <f ca="1">IF(F24&lt;E24,OFFSET(IF(OR($C$31=11,$C$31=12),Очки!$B$17,Очки!$O$18),2+E24-F24,IF(D24=2,12,13-E24)),0)</f>
        <v>0</v>
      </c>
      <c r="P24" s="216"/>
      <c r="Q24" s="217"/>
      <c r="R24" s="220">
        <f ca="1">OFFSET(Очки!$A$3,I24,G24+QUOTIENT(MAX($C$31-11,0), 2)*4)</f>
        <v>3</v>
      </c>
      <c r="S24" s="216">
        <f ca="1">IF(I24&lt;H24,OFFSET(IF(OR($C$31=11,$C$31=12),Очки!$B$17,Очки!$O$18),2+H24-I24,IF(G24=2,12,13-H24)),0)</f>
        <v>0</v>
      </c>
      <c r="T24" s="216"/>
      <c r="U24" s="217"/>
      <c r="V24" s="220">
        <f ca="1">OFFSET(Очки!$A$3,L24,J24+QUOTIENT(MAX($C$31-11,0), 2)*4)</f>
        <v>5.5</v>
      </c>
      <c r="W24" s="216">
        <f ca="1">IF(L24&lt;K24,OFFSET(IF(OR($C$31=11,$C$31=12),Очки!$B$17,Очки!$O$18),2+K24-L24,IF(J24=2,12,13-K24)),0)</f>
        <v>1.4</v>
      </c>
      <c r="X24" s="216"/>
      <c r="Y24" s="217"/>
      <c r="Z24" s="211">
        <f t="shared" ca="1" si="0"/>
        <v>16.399999999999999</v>
      </c>
      <c r="AB24" s="137"/>
    </row>
    <row r="25" spans="1:28" ht="15.95" customHeight="1">
      <c r="A25" s="176">
        <f ca="1">RANK(Z25,Z$6:OFFSET(Z$6,0,0,COUNTA(B$6:B$30)))</f>
        <v>20</v>
      </c>
      <c r="B25" s="313" t="s">
        <v>91</v>
      </c>
      <c r="C25" s="247"/>
      <c r="D25" s="256">
        <v>2</v>
      </c>
      <c r="E25" s="257">
        <v>4</v>
      </c>
      <c r="F25" s="258">
        <v>1</v>
      </c>
      <c r="G25" s="253">
        <v>2</v>
      </c>
      <c r="H25" s="259">
        <v>9</v>
      </c>
      <c r="I25" s="257">
        <v>8</v>
      </c>
      <c r="J25" s="256">
        <v>2</v>
      </c>
      <c r="K25" s="257">
        <v>3</v>
      </c>
      <c r="L25" s="260">
        <v>4</v>
      </c>
      <c r="M25" s="329"/>
      <c r="N25" s="220">
        <f ca="1">OFFSET(Очки!$A$3,F25,D25+QUOTIENT(MAX($C$31-11,0), 2)*4)</f>
        <v>9.5</v>
      </c>
      <c r="O25" s="216">
        <f ca="1">IF(F25&lt;E25,OFFSET(IF(OR($C$31=11,$C$31=12),Очки!$B$17,Очки!$O$18),2+E25-F25,IF(D25=2,12,13-E25)),0)</f>
        <v>2.1</v>
      </c>
      <c r="P25" s="216"/>
      <c r="Q25" s="217">
        <v>-4</v>
      </c>
      <c r="R25" s="220">
        <f ca="1">OFFSET(Очки!$A$3,I25,G25+QUOTIENT(MAX($C$31-11,0), 2)*4)</f>
        <v>4</v>
      </c>
      <c r="S25" s="216">
        <f ca="1">IF(I25&lt;H25,OFFSET(IF(OR($C$31=11,$C$31=12),Очки!$B$17,Очки!$O$18),2+H25-I25,IF(G25=2,12,13-H25)),0)</f>
        <v>0.7</v>
      </c>
      <c r="T25" s="216"/>
      <c r="U25" s="217"/>
      <c r="V25" s="220">
        <f ca="1">OFFSET(Очки!$A$3,L25,J25+QUOTIENT(MAX($C$31-11,0), 2)*4)</f>
        <v>6.5</v>
      </c>
      <c r="W25" s="216">
        <f ca="1">IF(L25&lt;K25,OFFSET(IF(OR($C$31=11,$C$31=12),Очки!$B$17,Очки!$O$18),2+K25-L25,IF(J25=2,12,13-K25)),0)</f>
        <v>0</v>
      </c>
      <c r="X25" s="216"/>
      <c r="Y25" s="217">
        <v>-4</v>
      </c>
      <c r="Z25" s="211">
        <f t="shared" ca="1" si="0"/>
        <v>14.799999999999997</v>
      </c>
      <c r="AB25" s="137"/>
    </row>
    <row r="26" spans="1:28" ht="15.95" customHeight="1">
      <c r="A26" s="176">
        <f ca="1">RANK(Z26,Z$6:OFFSET(Z$6,0,0,COUNTA(B$6:B$30)))</f>
        <v>21</v>
      </c>
      <c r="B26" s="313" t="s">
        <v>92</v>
      </c>
      <c r="C26" s="247"/>
      <c r="D26" s="256">
        <v>2</v>
      </c>
      <c r="E26" s="257">
        <v>8</v>
      </c>
      <c r="F26" s="258">
        <v>9</v>
      </c>
      <c r="G26" s="253">
        <v>2</v>
      </c>
      <c r="H26" s="259">
        <v>6</v>
      </c>
      <c r="I26" s="257">
        <v>4</v>
      </c>
      <c r="J26" s="250">
        <v>2</v>
      </c>
      <c r="K26" s="257">
        <v>11</v>
      </c>
      <c r="L26" s="260">
        <v>12</v>
      </c>
      <c r="M26" s="329"/>
      <c r="N26" s="220">
        <f ca="1">OFFSET(Очки!$A$3,F26,D26+QUOTIENT(MAX($C$31-11,0), 2)*4)</f>
        <v>3.5</v>
      </c>
      <c r="O26" s="216">
        <f ca="1">IF(F26&lt;E26,OFFSET(IF(OR($C$31=11,$C$31=12),Очки!$B$17,Очки!$O$18),2+E26-F26,IF(D26=2,12,13-E26)),0)</f>
        <v>0</v>
      </c>
      <c r="P26" s="216"/>
      <c r="Q26" s="217"/>
      <c r="R26" s="220">
        <f ca="1">OFFSET(Очки!$A$3,I26,G26+QUOTIENT(MAX($C$31-11,0), 2)*4)</f>
        <v>6.5</v>
      </c>
      <c r="S26" s="216">
        <f ca="1">IF(I26&lt;H26,OFFSET(IF(OR($C$31=11,$C$31=12),Очки!$B$17,Очки!$O$18),2+H26-I26,IF(G26=2,12,13-H26)),0)</f>
        <v>1.4</v>
      </c>
      <c r="T26" s="216"/>
      <c r="U26" s="217"/>
      <c r="V26" s="220">
        <f ca="1">OFFSET(Очки!$A$3,L26,J26+QUOTIENT(MAX($C$31-11,0), 2)*4)</f>
        <v>2</v>
      </c>
      <c r="W26" s="216">
        <f ca="1">IF(L26&lt;K26,OFFSET(IF(OR($C$31=11,$C$31=12),Очки!$B$17,Очки!$O$18),2+K26-L26,IF(J26=2,12,13-K26)),0)</f>
        <v>0</v>
      </c>
      <c r="X26" s="216"/>
      <c r="Y26" s="217"/>
      <c r="Z26" s="211">
        <f t="shared" ca="1" si="0"/>
        <v>13.4</v>
      </c>
      <c r="AB26" s="137"/>
    </row>
    <row r="27" spans="1:28" ht="15.95" customHeight="1">
      <c r="A27" s="176">
        <f ca="1">RANK(Z27,Z$6:OFFSET(Z$6,0,0,COUNTA(B$6:B$30)))</f>
        <v>22</v>
      </c>
      <c r="B27" s="338" t="s">
        <v>88</v>
      </c>
      <c r="C27" s="247">
        <v>7.5</v>
      </c>
      <c r="D27" s="256">
        <v>2</v>
      </c>
      <c r="E27" s="257">
        <v>1</v>
      </c>
      <c r="F27" s="258">
        <v>9</v>
      </c>
      <c r="G27" s="253">
        <v>2</v>
      </c>
      <c r="H27" s="259">
        <v>2</v>
      </c>
      <c r="I27" s="257">
        <v>7</v>
      </c>
      <c r="J27" s="250">
        <v>2</v>
      </c>
      <c r="K27" s="257">
        <v>6</v>
      </c>
      <c r="L27" s="260">
        <v>11</v>
      </c>
      <c r="M27" s="329"/>
      <c r="N27" s="220">
        <f ca="1">OFFSET(Очки!$A$3,F27,D27+QUOTIENT(MAX($C$31-11,0), 2)*4)</f>
        <v>3.5</v>
      </c>
      <c r="O27" s="216">
        <f ca="1">IF(F27&lt;E27,OFFSET(IF(OR($C$31=11,$C$31=12),Очки!$B$17,Очки!$O$18),2+E27-F27,IF(D27=2,12,13-E27)),0)</f>
        <v>0</v>
      </c>
      <c r="P27" s="216"/>
      <c r="Q27" s="217"/>
      <c r="R27" s="220">
        <f ca="1">OFFSET(Очки!$A$3,I27,G27+QUOTIENT(MAX($C$31-11,0), 2)*4)</f>
        <v>4.5</v>
      </c>
      <c r="S27" s="216">
        <f ca="1">IF(I27&lt;H27,OFFSET(IF(OR($C$31=11,$C$31=12),Очки!$B$17,Очки!$O$18),2+H27-I27,IF(G27=2,12,13-H27)),0)</f>
        <v>0</v>
      </c>
      <c r="T27" s="216"/>
      <c r="U27" s="217"/>
      <c r="V27" s="220">
        <f ca="1">OFFSET(Очки!$A$3,L27,J27+QUOTIENT(MAX($C$31-11,0), 2)*4)</f>
        <v>2.5</v>
      </c>
      <c r="W27" s="216">
        <f ca="1">IF(L27&lt;K27,OFFSET(IF(OR($C$31=11,$C$31=12),Очки!$B$17,Очки!$O$18),2+K27-L27,IF(J27=2,12,13-K27)),0)</f>
        <v>0</v>
      </c>
      <c r="X27" s="216"/>
      <c r="Y27" s="217"/>
      <c r="Z27" s="211">
        <f t="shared" ca="1" si="0"/>
        <v>10.5</v>
      </c>
      <c r="AB27" s="137"/>
    </row>
    <row r="28" spans="1:28" ht="15.95" customHeight="1">
      <c r="A28" s="176">
        <f ca="1">RANK(Z28,Z$6:OFFSET(Z$6,0,0,COUNTA(B$6:B$30)))</f>
        <v>23</v>
      </c>
      <c r="B28" s="315" t="s">
        <v>78</v>
      </c>
      <c r="C28" s="247">
        <v>10</v>
      </c>
      <c r="D28" s="256">
        <v>2</v>
      </c>
      <c r="E28" s="257">
        <v>7</v>
      </c>
      <c r="F28" s="258">
        <v>7</v>
      </c>
      <c r="G28" s="253">
        <v>2</v>
      </c>
      <c r="H28" s="259">
        <v>3</v>
      </c>
      <c r="I28" s="257">
        <v>8</v>
      </c>
      <c r="J28" s="256">
        <v>2</v>
      </c>
      <c r="K28" s="257">
        <v>4</v>
      </c>
      <c r="L28" s="260">
        <v>9</v>
      </c>
      <c r="M28" s="329"/>
      <c r="N28" s="220">
        <f ca="1">OFFSET(Очки!$A$3,F28,D28+QUOTIENT(MAX($C$31-11,0), 2)*4)</f>
        <v>4.5</v>
      </c>
      <c r="O28" s="216">
        <f ca="1">IF(F28&lt;E28,OFFSET(IF(OR($C$31=11,$C$31=12),Очки!$B$17,Очки!$O$18),2+E28-F28,IF(D28=2,12,13-E28)),0)</f>
        <v>0</v>
      </c>
      <c r="P28" s="216"/>
      <c r="Q28" s="217"/>
      <c r="R28" s="220">
        <f ca="1">OFFSET(Очки!$A$3,I28,G28+QUOTIENT(MAX($C$31-11,0), 2)*4)</f>
        <v>4</v>
      </c>
      <c r="S28" s="216">
        <f ca="1">IF(I28&lt;H28,OFFSET(IF(OR($C$31=11,$C$31=12),Очки!$B$17,Очки!$O$18),2+H28-I28,IF(G28=2,12,13-H28)),0)</f>
        <v>0</v>
      </c>
      <c r="T28" s="216"/>
      <c r="U28" s="217"/>
      <c r="V28" s="220">
        <f ca="1">OFFSET(Очки!$A$3,L28,J28+QUOTIENT(MAX($C$31-11,0), 2)*4)</f>
        <v>3.5</v>
      </c>
      <c r="W28" s="216">
        <f ca="1">IF(L28&lt;K28,OFFSET(IF(OR($C$31=11,$C$31=12),Очки!$B$17,Очки!$O$18),2+K28-L28,IF(J28=2,12,13-K28)),0)</f>
        <v>0</v>
      </c>
      <c r="X28" s="216"/>
      <c r="Y28" s="217">
        <v>-4</v>
      </c>
      <c r="Z28" s="211">
        <f t="shared" ca="1" si="0"/>
        <v>8</v>
      </c>
      <c r="AB28" s="137"/>
    </row>
    <row r="29" spans="1:28" ht="15.95" customHeight="1">
      <c r="A29" s="176">
        <f ca="1">RANK(Z29,Z$6:OFFSET(Z$6,0,0,COUNTA(B$6:B$30)))</f>
        <v>23</v>
      </c>
      <c r="B29" s="313" t="s">
        <v>87</v>
      </c>
      <c r="C29" s="248" t="s">
        <v>25</v>
      </c>
      <c r="D29" s="261">
        <v>2</v>
      </c>
      <c r="E29" s="262">
        <v>2</v>
      </c>
      <c r="F29" s="263">
        <v>12</v>
      </c>
      <c r="G29" s="253">
        <v>2</v>
      </c>
      <c r="H29" s="264">
        <v>1</v>
      </c>
      <c r="I29" s="262">
        <v>11</v>
      </c>
      <c r="J29" s="250">
        <v>2</v>
      </c>
      <c r="K29" s="262">
        <v>2</v>
      </c>
      <c r="L29" s="265">
        <v>9</v>
      </c>
      <c r="M29" s="329"/>
      <c r="N29" s="220">
        <f ca="1">OFFSET(Очки!$A$3,F29,D29+QUOTIENT(MAX($C$31-11,0), 2)*4)</f>
        <v>2</v>
      </c>
      <c r="O29" s="216">
        <f ca="1">IF(F29&lt;E29,OFFSET(IF(OR($C$31=11,$C$31=12),Очки!$B$17,Очки!$O$18),2+E29-F29,IF(D29=2,12,13-E29)),0)</f>
        <v>0</v>
      </c>
      <c r="P29" s="216"/>
      <c r="Q29" s="217"/>
      <c r="R29" s="220">
        <f ca="1">OFFSET(Очки!$A$3,I29,G29+QUOTIENT(MAX($C$31-11,0), 2)*4)</f>
        <v>2.5</v>
      </c>
      <c r="S29" s="216">
        <f ca="1">IF(I29&lt;H29,OFFSET(IF(OR($C$31=11,$C$31=12),Очки!$B$17,Очки!$O$18),2+H29-I29,IF(G29=2,12,13-H29)),0)</f>
        <v>0</v>
      </c>
      <c r="T29" s="216"/>
      <c r="U29" s="217"/>
      <c r="V29" s="220">
        <f ca="1">OFFSET(Очки!$A$3,L29,J29+QUOTIENT(MAX($C$31-11,0), 2)*4)</f>
        <v>3.5</v>
      </c>
      <c r="W29" s="216">
        <f ca="1">IF(L29&lt;K29,OFFSET(IF(OR($C$31=11,$C$31=12),Очки!$B$17,Очки!$O$18),2+K29-L29,IF(J29=2,12,13-K29)),0)</f>
        <v>0</v>
      </c>
      <c r="X29" s="216"/>
      <c r="Y29" s="217"/>
      <c r="Z29" s="212">
        <f t="shared" ca="1" si="0"/>
        <v>8</v>
      </c>
      <c r="AB29" s="137"/>
    </row>
    <row r="30" spans="1:28" ht="15.95" customHeight="1" thickBot="1">
      <c r="A30" s="176">
        <f ca="1">RANK(Z30,Z$6:OFFSET(Z$6,0,0,COUNTA(B$6:B$30)))</f>
        <v>25</v>
      </c>
      <c r="B30" s="355" t="s">
        <v>93</v>
      </c>
      <c r="C30" s="249"/>
      <c r="D30" s="341">
        <v>2</v>
      </c>
      <c r="E30" s="342">
        <v>5</v>
      </c>
      <c r="F30" s="343">
        <v>6</v>
      </c>
      <c r="G30" s="344">
        <v>2</v>
      </c>
      <c r="H30" s="345">
        <v>4</v>
      </c>
      <c r="I30" s="342">
        <v>12</v>
      </c>
      <c r="J30" s="346">
        <v>2</v>
      </c>
      <c r="K30" s="342">
        <v>1</v>
      </c>
      <c r="L30" s="347">
        <v>6</v>
      </c>
      <c r="M30" s="348"/>
      <c r="N30" s="221">
        <f ca="1">OFFSET(Очки!$A$3,F30,D30+QUOTIENT(MAX($C$31-11,0), 2)*4)</f>
        <v>5</v>
      </c>
      <c r="O30" s="218">
        <f ca="1">IF(F30&lt;E30,OFFSET(IF(OR($C$31=11,$C$31=12),Очки!$B$17,Очки!$O$18),2+E30-F30,IF(D30=2,12,13-E30)),0)</f>
        <v>0</v>
      </c>
      <c r="P30" s="218"/>
      <c r="Q30" s="219"/>
      <c r="R30" s="221">
        <f ca="1">OFFSET(Очки!$A$3,I30,G30+QUOTIENT(MAX($C$31-11,0), 2)*4)</f>
        <v>2</v>
      </c>
      <c r="S30" s="218">
        <f ca="1">IF(I30&lt;H30,OFFSET(IF(OR($C$31=11,$C$31=12),Очки!$B$17,Очки!$O$18),2+H30-I30,IF(G30=2,12,13-H30)),0)</f>
        <v>0</v>
      </c>
      <c r="T30" s="218"/>
      <c r="U30" s="219">
        <f>-7-5</f>
        <v>-12</v>
      </c>
      <c r="V30" s="221">
        <f ca="1">OFFSET(Очки!$A$3,L30,J30+QUOTIENT(MAX($C$31-11,0), 2)*4)</f>
        <v>5</v>
      </c>
      <c r="W30" s="218">
        <f ca="1">IF(L30&lt;K30,OFFSET(IF(OR($C$31=11,$C$31=12),Очки!$B$17,Очки!$O$18),2+K30-L30,IF(J30=2,12,13-K30)),0)</f>
        <v>0</v>
      </c>
      <c r="X30" s="218"/>
      <c r="Y30" s="219"/>
      <c r="Z30" s="212">
        <f t="shared" ca="1" si="0"/>
        <v>0</v>
      </c>
      <c r="AB30" s="137"/>
    </row>
    <row r="31" spans="1:28" ht="15.95" customHeight="1">
      <c r="B31" s="137" t="s">
        <v>43</v>
      </c>
      <c r="C31" s="137">
        <f>COUNTA(B6:B30)</f>
        <v>25</v>
      </c>
    </row>
    <row r="32" spans="1:28" ht="15.95" customHeight="1"/>
    <row r="33" spans="12:26" ht="15.95" customHeight="1">
      <c r="L33" s="184"/>
      <c r="M33" s="184"/>
      <c r="N33" s="184"/>
      <c r="O33" s="184"/>
      <c r="P33" s="184"/>
      <c r="Q33" s="184"/>
      <c r="R33" s="184"/>
      <c r="S33" s="184"/>
      <c r="T33" s="184"/>
      <c r="U33" s="184"/>
      <c r="V33" s="184"/>
      <c r="W33" s="184"/>
      <c r="X33" s="184"/>
      <c r="Y33" s="184"/>
      <c r="Z33" s="184"/>
    </row>
    <row r="34" spans="12:26" ht="15.95" customHeight="1">
      <c r="L34" s="184"/>
      <c r="M34" s="184"/>
      <c r="N34" s="184"/>
      <c r="O34" s="184"/>
      <c r="P34" s="184"/>
      <c r="Q34" s="184"/>
      <c r="R34" s="184"/>
      <c r="S34" s="184"/>
      <c r="T34" s="184"/>
      <c r="U34" s="184"/>
      <c r="V34" s="184"/>
      <c r="W34" s="184"/>
      <c r="X34" s="184"/>
      <c r="Y34" s="184"/>
      <c r="Z34" s="184"/>
    </row>
    <row r="35" spans="12:26" ht="15.95" customHeight="1">
      <c r="L35" s="184"/>
      <c r="M35" s="184"/>
      <c r="N35" s="184"/>
      <c r="O35" s="184"/>
      <c r="P35" s="184"/>
      <c r="Q35" s="184"/>
      <c r="R35" s="184"/>
      <c r="S35" s="184"/>
      <c r="T35" s="184"/>
      <c r="U35" s="184"/>
      <c r="V35" s="184"/>
      <c r="W35" s="184"/>
      <c r="X35" s="184"/>
      <c r="Y35" s="184"/>
      <c r="Z35" s="184"/>
    </row>
    <row r="36" spans="12:26" ht="15.95" customHeight="1"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184"/>
      <c r="X36" s="184"/>
      <c r="Y36" s="184"/>
      <c r="Z36" s="184"/>
    </row>
    <row r="37" spans="12:26" ht="15.75"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4"/>
      <c r="X37" s="184"/>
      <c r="Y37" s="184"/>
      <c r="Z37" s="184"/>
    </row>
    <row r="38" spans="12:26" ht="15.75"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</row>
    <row r="39" spans="12:26" ht="15.75"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</row>
    <row r="40" spans="12:26" ht="15.75"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</row>
    <row r="41" spans="12:26" ht="15.75"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</row>
    <row r="42" spans="12:26" ht="15.75"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</row>
    <row r="43" spans="12:26" ht="15.75"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</row>
    <row r="44" spans="12:26" ht="15.75"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</row>
    <row r="45" spans="12:26" ht="15.75"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</row>
    <row r="46" spans="12:26" ht="15.75"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</row>
    <row r="47" spans="12:26" ht="15.75"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</row>
    <row r="48" spans="12:26" ht="15.75"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</row>
    <row r="49" spans="12:26" ht="15.75"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</row>
    <row r="50" spans="12:26" ht="15.75"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</row>
    <row r="51" spans="12:26" ht="15.75"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  <c r="Z51" s="184"/>
    </row>
    <row r="52" spans="12:26" ht="15.75"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</row>
    <row r="53" spans="12:26" ht="15.75"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</row>
    <row r="54" spans="12:26" ht="15.75"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</row>
    <row r="55" spans="12:26" ht="15.75"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</row>
    <row r="56" spans="12:26" ht="15.75"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</row>
    <row r="57" spans="12:26" ht="15.75"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</row>
    <row r="58" spans="12:26" ht="15.75"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</row>
    <row r="59" spans="12:26" ht="15.75"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</row>
    <row r="60" spans="12:26" ht="15.75"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</row>
    <row r="61" spans="12:26" ht="15.75"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</row>
    <row r="62" spans="12:26" ht="15.75"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</row>
    <row r="63" spans="12:26" ht="15.75"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</row>
  </sheetData>
  <sortState ref="A6:Z30">
    <sortCondition ref="A6:A30"/>
  </sortState>
  <mergeCells count="22">
    <mergeCell ref="R4:U4"/>
    <mergeCell ref="J4:J5"/>
    <mergeCell ref="K4:K5"/>
    <mergeCell ref="L4:L5"/>
    <mergeCell ref="M4:M5"/>
    <mergeCell ref="N4:Q4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2" priority="3">
      <formula>AND(E6&gt;F6,O6=0)</formula>
    </cfRule>
  </conditionalFormatting>
  <conditionalFormatting sqref="S6:S30">
    <cfRule type="expression" dxfId="1" priority="2">
      <formula>AND(H6&gt;I6,S6=0)</formula>
    </cfRule>
  </conditionalFormatting>
  <conditionalFormatting sqref="W6:W30">
    <cfRule type="expression" dxfId="0" priority="1">
      <formula>AND(K6&gt;L6,W6=0)</formula>
    </cfRule>
  </conditionalFormatting>
  <pageMargins left="0.25" right="0.25" top="0.75" bottom="0.75" header="0.3" footer="0.3"/>
  <pageSetup paperSize="9" scale="7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Рейтинг</vt:lpstr>
      <vt:lpstr>Очки</vt:lpstr>
      <vt:lpstr>12.04</vt:lpstr>
      <vt:lpstr>19.04</vt:lpstr>
      <vt:lpstr>26.04</vt:lpstr>
      <vt:lpstr>Рейтинг!Область_печати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2017-04-26T22:04:40Z</dcterms:modified>
</cp:coreProperties>
</file>