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4"/>
  </bookViews>
  <sheets>
    <sheet name="Общие результаты" sheetId="4" r:id="rId1"/>
    <sheet name="Регистрация" sheetId="5" r:id="rId2"/>
    <sheet name="ПИТЫ" sheetId="58" r:id="rId3"/>
    <sheet name="Расчёт" sheetId="60" r:id="rId4"/>
    <sheet name="Кардиограмма" sheetId="61" r:id="rId5"/>
    <sheet name="Winni" sheetId="48" r:id="rId6"/>
    <sheet name="Ognem Racing" sheetId="55" r:id="rId7"/>
    <sheet name="Kozak I Razboiniki" sheetId="49" r:id="rId8"/>
    <sheet name="RockNRolla" sheetId="54" r:id="rId9"/>
    <sheet name="Mesnyki" sheetId="52" r:id="rId10"/>
    <sheet name="Fury" sheetId="53" r:id="rId11"/>
    <sheet name="Дружба" sheetId="57" r:id="rId12"/>
    <sheet name="Слепой Поворот" sheetId="51" r:id="rId13"/>
    <sheet name="Brabus" sheetId="39" r:id="rId14"/>
    <sheet name="Captain Slow" sheetId="50" r:id="rId15"/>
    <sheet name="Бонусы и штрафы" sheetId="59" r:id="rId16"/>
  </sheets>
  <calcPr calcId="145621"/>
</workbook>
</file>

<file path=xl/calcChain.xml><?xml version="1.0" encoding="utf-8"?>
<calcChain xmlns="http://schemas.openxmlformats.org/spreadsheetml/2006/main">
  <c r="H4" i="60" l="1"/>
  <c r="H2" i="60"/>
  <c r="C351" i="60"/>
  <c r="C353" i="60"/>
  <c r="E8" i="60"/>
  <c r="F8" i="60" s="1"/>
  <c r="G8" i="60" s="1"/>
  <c r="H8" i="60" s="1"/>
  <c r="D9" i="60"/>
  <c r="E9" i="60"/>
  <c r="F9" i="60"/>
  <c r="G9" i="60"/>
  <c r="H9" i="60"/>
  <c r="C9" i="60"/>
  <c r="B10" i="60"/>
  <c r="M169" i="60"/>
  <c r="M170" i="60"/>
  <c r="M171" i="60"/>
  <c r="M172" i="60"/>
  <c r="M173" i="60"/>
  <c r="M174" i="60"/>
  <c r="M175" i="60"/>
  <c r="M176" i="60"/>
  <c r="M177" i="60"/>
  <c r="M178" i="60"/>
  <c r="M179" i="60"/>
  <c r="M180" i="60"/>
  <c r="M181" i="60"/>
  <c r="M182" i="60"/>
  <c r="M183" i="60"/>
  <c r="M184" i="60"/>
  <c r="M185" i="60"/>
  <c r="M186" i="60"/>
  <c r="M187" i="60"/>
  <c r="M188" i="60"/>
  <c r="M189" i="60"/>
  <c r="M190" i="60"/>
  <c r="M191" i="60"/>
  <c r="M192" i="60"/>
  <c r="M193" i="60"/>
  <c r="M194" i="60"/>
  <c r="M195" i="60"/>
  <c r="M196" i="60"/>
  <c r="M197" i="60"/>
  <c r="M198" i="60"/>
  <c r="M199" i="60"/>
  <c r="M200" i="60"/>
  <c r="M201" i="60"/>
  <c r="M202" i="60"/>
  <c r="M203" i="60"/>
  <c r="M204" i="60"/>
  <c r="M205" i="60"/>
  <c r="M206" i="60"/>
  <c r="M207" i="60"/>
  <c r="M208" i="60"/>
  <c r="M209" i="60"/>
  <c r="M210" i="60"/>
  <c r="M211" i="60"/>
  <c r="M212" i="60"/>
  <c r="M213" i="60"/>
  <c r="M214" i="60"/>
  <c r="M215" i="60"/>
  <c r="M216" i="60"/>
  <c r="M217" i="60"/>
  <c r="M218" i="60"/>
  <c r="M219" i="60"/>
  <c r="M220" i="60"/>
  <c r="M221" i="60"/>
  <c r="M222" i="60"/>
  <c r="M223" i="60"/>
  <c r="M224" i="60"/>
  <c r="M225" i="60"/>
  <c r="M226" i="60"/>
  <c r="M227" i="60"/>
  <c r="M228" i="60"/>
  <c r="M229" i="60"/>
  <c r="M230" i="60"/>
  <c r="M231" i="60"/>
  <c r="M232" i="60"/>
  <c r="M233" i="60"/>
  <c r="M234" i="60"/>
  <c r="M235" i="60"/>
  <c r="M236" i="60"/>
  <c r="M237" i="60"/>
  <c r="M238" i="60"/>
  <c r="M239" i="60"/>
  <c r="M240" i="60"/>
  <c r="M241" i="60"/>
  <c r="M242" i="60"/>
  <c r="M243" i="60"/>
  <c r="M244" i="60"/>
  <c r="M245" i="60"/>
  <c r="M246" i="60"/>
  <c r="M247" i="60"/>
  <c r="M248" i="60"/>
  <c r="M249" i="60"/>
  <c r="M250" i="60"/>
  <c r="M251" i="60"/>
  <c r="M252" i="60"/>
  <c r="M253" i="60"/>
  <c r="M254" i="60"/>
  <c r="M255" i="60"/>
  <c r="M256" i="60"/>
  <c r="M257" i="60"/>
  <c r="M258" i="60"/>
  <c r="M259" i="60"/>
  <c r="M260" i="60"/>
  <c r="M261" i="60"/>
  <c r="M262" i="60"/>
  <c r="M263" i="60"/>
  <c r="M264" i="60"/>
  <c r="M265" i="60"/>
  <c r="M266" i="60"/>
  <c r="M267" i="60"/>
  <c r="M268" i="60"/>
  <c r="M269" i="60"/>
  <c r="M270" i="60"/>
  <c r="M271" i="60"/>
  <c r="M272" i="60"/>
  <c r="M273" i="60"/>
  <c r="M274" i="60"/>
  <c r="M275" i="60"/>
  <c r="M276" i="60"/>
  <c r="M277" i="60"/>
  <c r="M278" i="60"/>
  <c r="M279" i="60"/>
  <c r="M280" i="60"/>
  <c r="M281" i="60"/>
  <c r="M282" i="60"/>
  <c r="M283" i="60"/>
  <c r="M284" i="60"/>
  <c r="M285" i="60"/>
  <c r="M286" i="60"/>
  <c r="M287" i="60"/>
  <c r="M288" i="60"/>
  <c r="M289" i="60"/>
  <c r="M290" i="60"/>
  <c r="M291" i="60"/>
  <c r="M292" i="60"/>
  <c r="M293" i="60"/>
  <c r="M294" i="60"/>
  <c r="M295" i="60"/>
  <c r="M296" i="60"/>
  <c r="M297" i="60"/>
  <c r="M298" i="60"/>
  <c r="M299" i="60"/>
  <c r="M300" i="60"/>
  <c r="M301" i="60"/>
  <c r="M302" i="60"/>
  <c r="M303" i="60"/>
  <c r="M304" i="60"/>
  <c r="M305" i="60"/>
  <c r="M306" i="60"/>
  <c r="M307" i="60"/>
  <c r="M308" i="60"/>
  <c r="M309" i="60"/>
  <c r="M310" i="60"/>
  <c r="M311" i="60"/>
  <c r="M312" i="60"/>
  <c r="M313" i="60"/>
  <c r="M314" i="60"/>
  <c r="M315" i="60"/>
  <c r="M316" i="60"/>
  <c r="M317" i="60"/>
  <c r="M318" i="60"/>
  <c r="M319" i="60"/>
  <c r="M320" i="60"/>
  <c r="M321" i="60"/>
  <c r="M322" i="60"/>
  <c r="M323" i="60"/>
  <c r="M324" i="60"/>
  <c r="M325" i="60"/>
  <c r="M326" i="60"/>
  <c r="M327" i="60"/>
  <c r="M328" i="60"/>
  <c r="M329" i="60"/>
  <c r="M330" i="60"/>
  <c r="M331" i="60"/>
  <c r="M332" i="60"/>
  <c r="M333" i="60"/>
  <c r="M334" i="60"/>
  <c r="M335" i="60"/>
  <c r="M336" i="60"/>
  <c r="M337" i="60"/>
  <c r="M338" i="60"/>
  <c r="M339" i="60"/>
  <c r="M340" i="60"/>
  <c r="M341" i="60"/>
  <c r="M342" i="60"/>
  <c r="M343" i="60"/>
  <c r="M344" i="60"/>
  <c r="M345" i="60"/>
  <c r="M346" i="60"/>
  <c r="M347" i="60"/>
  <c r="M348" i="60"/>
  <c r="M349" i="60"/>
  <c r="M350" i="60"/>
  <c r="M351" i="60"/>
  <c r="M352" i="60"/>
  <c r="M353" i="60"/>
  <c r="M162" i="60"/>
  <c r="M163" i="60"/>
  <c r="M164" i="60"/>
  <c r="M165" i="60"/>
  <c r="M166" i="60"/>
  <c r="M167" i="60"/>
  <c r="M168" i="60"/>
  <c r="B15" i="60"/>
  <c r="M15" i="60" s="1"/>
  <c r="M14" i="60"/>
  <c r="M13" i="60"/>
  <c r="V12" i="60"/>
  <c r="U12" i="60"/>
  <c r="T12" i="60"/>
  <c r="S12" i="60"/>
  <c r="R12" i="60"/>
  <c r="Q12" i="60"/>
  <c r="P12" i="60"/>
  <c r="O12" i="60"/>
  <c r="N12" i="60"/>
  <c r="K13" i="58"/>
  <c r="J13" i="58"/>
  <c r="I13" i="58"/>
  <c r="H13" i="58"/>
  <c r="G13" i="58"/>
  <c r="F13" i="58"/>
  <c r="E13" i="58"/>
  <c r="D13" i="58"/>
  <c r="C13" i="58"/>
  <c r="B13" i="58"/>
  <c r="G10" i="59"/>
  <c r="G9" i="59"/>
  <c r="I9" i="59" s="1"/>
  <c r="K14" i="57"/>
  <c r="K17" i="57"/>
  <c r="K15" i="57"/>
  <c r="L15" i="57" s="1"/>
  <c r="K24" i="57"/>
  <c r="J24" i="57"/>
  <c r="I24" i="57"/>
  <c r="H24" i="57"/>
  <c r="G24" i="57"/>
  <c r="G18" i="57"/>
  <c r="F18" i="57"/>
  <c r="E15" i="55"/>
  <c r="G18" i="55"/>
  <c r="F18" i="55"/>
  <c r="K24" i="55"/>
  <c r="J24" i="55"/>
  <c r="I24" i="55"/>
  <c r="H24" i="55"/>
  <c r="G24" i="55"/>
  <c r="E14" i="54"/>
  <c r="K16" i="55"/>
  <c r="L16" i="55" s="1"/>
  <c r="K14" i="55"/>
  <c r="K16" i="54"/>
  <c r="K14" i="54"/>
  <c r="L14" i="54" s="1"/>
  <c r="G18" i="54"/>
  <c r="F18" i="54"/>
  <c r="K24" i="54"/>
  <c r="J24" i="54"/>
  <c r="I24" i="54"/>
  <c r="H24" i="54"/>
  <c r="G24" i="54"/>
  <c r="E15" i="54"/>
  <c r="E17" i="54"/>
  <c r="E16" i="54"/>
  <c r="K24" i="53"/>
  <c r="J24" i="53"/>
  <c r="I24" i="53"/>
  <c r="H24" i="53"/>
  <c r="G24" i="53"/>
  <c r="K18" i="53"/>
  <c r="L18" i="53" s="1"/>
  <c r="K17" i="53"/>
  <c r="K16" i="53"/>
  <c r="K14" i="53"/>
  <c r="L14" i="53" s="1"/>
  <c r="L17" i="53" s="1"/>
  <c r="G18" i="53"/>
  <c r="F18" i="53"/>
  <c r="K24" i="51"/>
  <c r="J24" i="51"/>
  <c r="I24" i="51"/>
  <c r="H24" i="51"/>
  <c r="G24" i="51"/>
  <c r="K16" i="51"/>
  <c r="K14" i="51"/>
  <c r="L14" i="51" s="1"/>
  <c r="G18" i="51"/>
  <c r="F18" i="51"/>
  <c r="K17" i="50"/>
  <c r="K15" i="50"/>
  <c r="L15" i="50" s="1"/>
  <c r="K14" i="50"/>
  <c r="G18" i="50"/>
  <c r="F18" i="50"/>
  <c r="K24" i="50"/>
  <c r="J24" i="50"/>
  <c r="I24" i="50"/>
  <c r="H24" i="50"/>
  <c r="G24" i="50"/>
  <c r="I24" i="52"/>
  <c r="J24" i="52"/>
  <c r="K24" i="52"/>
  <c r="H24" i="52"/>
  <c r="K17" i="52"/>
  <c r="K15" i="52"/>
  <c r="L15" i="52" s="1"/>
  <c r="K14" i="52"/>
  <c r="L14" i="52" s="1"/>
  <c r="E15" i="52"/>
  <c r="G18" i="52"/>
  <c r="I18" i="52" s="1"/>
  <c r="F18" i="52"/>
  <c r="G24" i="49"/>
  <c r="E15" i="48"/>
  <c r="E15" i="49"/>
  <c r="K16" i="49"/>
  <c r="F16" i="49"/>
  <c r="K14" i="49"/>
  <c r="L14" i="49" s="1"/>
  <c r="L16" i="49" s="1"/>
  <c r="G18" i="49"/>
  <c r="F18" i="49"/>
  <c r="I24" i="48"/>
  <c r="K17" i="48"/>
  <c r="K14" i="48"/>
  <c r="L14" i="48" s="1"/>
  <c r="K15" i="48"/>
  <c r="K18" i="48"/>
  <c r="G18" i="48"/>
  <c r="F18" i="48"/>
  <c r="K24" i="48"/>
  <c r="J24" i="48"/>
  <c r="H24" i="48"/>
  <c r="G24" i="48"/>
  <c r="K24" i="39"/>
  <c r="J24" i="39"/>
  <c r="I24" i="39"/>
  <c r="G24" i="39"/>
  <c r="H24" i="39"/>
  <c r="K17" i="39"/>
  <c r="K14" i="39"/>
  <c r="K15" i="39"/>
  <c r="G18" i="39"/>
  <c r="F18" i="39"/>
  <c r="F24" i="57"/>
  <c r="E24" i="57"/>
  <c r="D24" i="57"/>
  <c r="C24" i="57"/>
  <c r="K18" i="57"/>
  <c r="L18" i="57" s="1"/>
  <c r="E18" i="57"/>
  <c r="G17" i="57"/>
  <c r="F17" i="57"/>
  <c r="E17" i="57"/>
  <c r="G16" i="57"/>
  <c r="F16" i="57"/>
  <c r="E16" i="57"/>
  <c r="G15" i="57"/>
  <c r="F15" i="57"/>
  <c r="E15" i="57"/>
  <c r="G14" i="57"/>
  <c r="F14" i="57"/>
  <c r="E14" i="57"/>
  <c r="K13" i="57"/>
  <c r="L13" i="57" s="1"/>
  <c r="G13" i="57"/>
  <c r="F13" i="57"/>
  <c r="E13" i="57"/>
  <c r="K12" i="57"/>
  <c r="L12" i="57" s="1"/>
  <c r="G12" i="57"/>
  <c r="F12" i="57"/>
  <c r="E12" i="57"/>
  <c r="K11" i="57"/>
  <c r="L11" i="57" s="1"/>
  <c r="G11" i="57"/>
  <c r="F11" i="57"/>
  <c r="E11" i="57"/>
  <c r="K10" i="57"/>
  <c r="L10" i="57" s="1"/>
  <c r="G10" i="57"/>
  <c r="F10" i="57"/>
  <c r="E10" i="57"/>
  <c r="F24" i="55"/>
  <c r="E24" i="55"/>
  <c r="D24" i="55"/>
  <c r="C24" i="55"/>
  <c r="K18" i="55"/>
  <c r="E18" i="55"/>
  <c r="K17" i="55"/>
  <c r="L17" i="55" s="1"/>
  <c r="G17" i="55"/>
  <c r="I17" i="55" s="1"/>
  <c r="F17" i="55"/>
  <c r="E17" i="55"/>
  <c r="G16" i="55"/>
  <c r="G21" i="55" s="1"/>
  <c r="F16" i="55"/>
  <c r="F21" i="55" s="1"/>
  <c r="E16" i="55"/>
  <c r="G15" i="55"/>
  <c r="I15" i="55" s="1"/>
  <c r="F15" i="55"/>
  <c r="G14" i="55"/>
  <c r="F14" i="55"/>
  <c r="E14" i="55"/>
  <c r="K13" i="55"/>
  <c r="G13" i="55"/>
  <c r="F13" i="55"/>
  <c r="E13" i="55"/>
  <c r="K12" i="55"/>
  <c r="L12" i="55" s="1"/>
  <c r="G12" i="55"/>
  <c r="G20" i="55" s="1"/>
  <c r="F12" i="55"/>
  <c r="F20" i="55" s="1"/>
  <c r="E12" i="55"/>
  <c r="K11" i="55"/>
  <c r="L11" i="55" s="1"/>
  <c r="G11" i="55"/>
  <c r="F11" i="55"/>
  <c r="E11" i="55"/>
  <c r="K10" i="55"/>
  <c r="L10" i="55" s="1"/>
  <c r="G10" i="55"/>
  <c r="G22" i="55" s="1"/>
  <c r="F10" i="55"/>
  <c r="F22" i="55" s="1"/>
  <c r="E10" i="55"/>
  <c r="F24" i="54"/>
  <c r="E24" i="54"/>
  <c r="D24" i="54"/>
  <c r="C24" i="54"/>
  <c r="K18" i="54"/>
  <c r="L18" i="54" s="1"/>
  <c r="E18" i="54"/>
  <c r="K17" i="54"/>
  <c r="L17" i="54" s="1"/>
  <c r="G17" i="54"/>
  <c r="F17" i="54"/>
  <c r="G16" i="54"/>
  <c r="I17" i="54" s="1"/>
  <c r="F16" i="54"/>
  <c r="G15" i="54"/>
  <c r="F15" i="54"/>
  <c r="G14" i="54"/>
  <c r="F14" i="54"/>
  <c r="K13" i="54"/>
  <c r="L13" i="54" s="1"/>
  <c r="G13" i="54"/>
  <c r="F13" i="54"/>
  <c r="E13" i="54"/>
  <c r="K12" i="54"/>
  <c r="L12" i="54" s="1"/>
  <c r="G12" i="54"/>
  <c r="G21" i="54" s="1"/>
  <c r="F12" i="54"/>
  <c r="F21" i="54" s="1"/>
  <c r="E12" i="54"/>
  <c r="K11" i="54"/>
  <c r="L11" i="54" s="1"/>
  <c r="G11" i="54"/>
  <c r="G20" i="54" s="1"/>
  <c r="F11" i="54"/>
  <c r="F20" i="54" s="1"/>
  <c r="E11" i="54"/>
  <c r="K10" i="54"/>
  <c r="L10" i="54" s="1"/>
  <c r="G10" i="54"/>
  <c r="G22" i="54" s="1"/>
  <c r="F10" i="54"/>
  <c r="F22" i="54" s="1"/>
  <c r="E10" i="54"/>
  <c r="F24" i="53"/>
  <c r="E24" i="53"/>
  <c r="D24" i="53"/>
  <c r="C24" i="53"/>
  <c r="E18" i="53"/>
  <c r="G17" i="53"/>
  <c r="F17" i="53"/>
  <c r="E17" i="53"/>
  <c r="G16" i="53"/>
  <c r="F16" i="53"/>
  <c r="E16" i="53"/>
  <c r="G15" i="53"/>
  <c r="F15" i="53"/>
  <c r="E15" i="53"/>
  <c r="G14" i="53"/>
  <c r="G21" i="53" s="1"/>
  <c r="F14" i="53"/>
  <c r="F21" i="53" s="1"/>
  <c r="E14" i="53"/>
  <c r="K13" i="53"/>
  <c r="L13" i="53" s="1"/>
  <c r="G13" i="53"/>
  <c r="F13" i="53"/>
  <c r="E13" i="53"/>
  <c r="K12" i="53"/>
  <c r="L12" i="53" s="1"/>
  <c r="G12" i="53"/>
  <c r="F12" i="53"/>
  <c r="E12" i="53"/>
  <c r="K11" i="53"/>
  <c r="L11" i="53" s="1"/>
  <c r="G11" i="53"/>
  <c r="G20" i="53" s="1"/>
  <c r="F11" i="53"/>
  <c r="F20" i="53" s="1"/>
  <c r="E11" i="53"/>
  <c r="K10" i="53"/>
  <c r="L10" i="53" s="1"/>
  <c r="G10" i="53"/>
  <c r="G22" i="53" s="1"/>
  <c r="F10" i="53"/>
  <c r="F22" i="53" s="1"/>
  <c r="E10" i="53"/>
  <c r="G24" i="52"/>
  <c r="F24" i="52"/>
  <c r="E24" i="52"/>
  <c r="D24" i="52"/>
  <c r="C24" i="52"/>
  <c r="K18" i="52"/>
  <c r="E18" i="52"/>
  <c r="G17" i="52"/>
  <c r="I17" i="52" s="1"/>
  <c r="F17" i="52"/>
  <c r="E17" i="52"/>
  <c r="G16" i="52"/>
  <c r="I16" i="52" s="1"/>
  <c r="F16" i="52"/>
  <c r="E16" i="52"/>
  <c r="G15" i="52"/>
  <c r="I15" i="52" s="1"/>
  <c r="F15" i="52"/>
  <c r="G14" i="52"/>
  <c r="I14" i="52" s="1"/>
  <c r="F14" i="52"/>
  <c r="E14" i="52"/>
  <c r="K13" i="52"/>
  <c r="L13" i="52" s="1"/>
  <c r="G13" i="52"/>
  <c r="F13" i="52"/>
  <c r="E13" i="52"/>
  <c r="K12" i="52"/>
  <c r="L12" i="52" s="1"/>
  <c r="G12" i="52"/>
  <c r="G21" i="52" s="1"/>
  <c r="F12" i="52"/>
  <c r="F21" i="52" s="1"/>
  <c r="E12" i="52"/>
  <c r="K11" i="52"/>
  <c r="L11" i="52" s="1"/>
  <c r="G11" i="52"/>
  <c r="G20" i="52" s="1"/>
  <c r="F11" i="52"/>
  <c r="F20" i="52" s="1"/>
  <c r="E11" i="52"/>
  <c r="K10" i="52"/>
  <c r="L10" i="52" s="1"/>
  <c r="G10" i="52"/>
  <c r="G22" i="52" s="1"/>
  <c r="F10" i="52"/>
  <c r="F19" i="52" s="1"/>
  <c r="E10" i="52"/>
  <c r="F24" i="51"/>
  <c r="E24" i="51"/>
  <c r="D24" i="51"/>
  <c r="C24" i="51"/>
  <c r="K18" i="51"/>
  <c r="E18" i="51"/>
  <c r="K17" i="51"/>
  <c r="L17" i="51" s="1"/>
  <c r="G17" i="51"/>
  <c r="F17" i="51"/>
  <c r="E17" i="51"/>
  <c r="G16" i="51"/>
  <c r="F16" i="51"/>
  <c r="E16" i="51"/>
  <c r="G15" i="51"/>
  <c r="F15" i="51"/>
  <c r="E15" i="51"/>
  <c r="G14" i="51"/>
  <c r="F14" i="51"/>
  <c r="E14" i="51"/>
  <c r="K13" i="51"/>
  <c r="L13" i="51" s="1"/>
  <c r="G13" i="51"/>
  <c r="G21" i="51" s="1"/>
  <c r="F13" i="51"/>
  <c r="F21" i="51" s="1"/>
  <c r="E13" i="51"/>
  <c r="K12" i="51"/>
  <c r="L12" i="51" s="1"/>
  <c r="G12" i="51"/>
  <c r="F12" i="51"/>
  <c r="E12" i="51"/>
  <c r="K11" i="51"/>
  <c r="L11" i="51" s="1"/>
  <c r="G11" i="51"/>
  <c r="G20" i="51" s="1"/>
  <c r="F11" i="51"/>
  <c r="F20" i="51" s="1"/>
  <c r="E11" i="51"/>
  <c r="K10" i="51"/>
  <c r="L10" i="51" s="1"/>
  <c r="G10" i="51"/>
  <c r="G22" i="51" s="1"/>
  <c r="F10" i="51"/>
  <c r="F22" i="51" s="1"/>
  <c r="E10" i="51"/>
  <c r="F24" i="50"/>
  <c r="E24" i="50"/>
  <c r="D24" i="50"/>
  <c r="C24" i="50"/>
  <c r="K18" i="50"/>
  <c r="E18" i="50"/>
  <c r="G17" i="50"/>
  <c r="F17" i="50"/>
  <c r="E17" i="50"/>
  <c r="G16" i="50"/>
  <c r="F16" i="50"/>
  <c r="E16" i="50"/>
  <c r="G15" i="50"/>
  <c r="F15" i="50"/>
  <c r="E15" i="50"/>
  <c r="G14" i="50"/>
  <c r="F14" i="50"/>
  <c r="E14" i="50"/>
  <c r="K13" i="50"/>
  <c r="L13" i="50" s="1"/>
  <c r="G13" i="50"/>
  <c r="F13" i="50"/>
  <c r="E13" i="50"/>
  <c r="K12" i="50"/>
  <c r="L12" i="50" s="1"/>
  <c r="G12" i="50"/>
  <c r="F12" i="50"/>
  <c r="E12" i="50"/>
  <c r="K11" i="50"/>
  <c r="L11" i="50" s="1"/>
  <c r="G11" i="50"/>
  <c r="G20" i="50" s="1"/>
  <c r="F11" i="50"/>
  <c r="F20" i="50" s="1"/>
  <c r="E11" i="50"/>
  <c r="K10" i="50"/>
  <c r="L10" i="50" s="1"/>
  <c r="G10" i="50"/>
  <c r="G22" i="50" s="1"/>
  <c r="F10" i="50"/>
  <c r="F19" i="50" s="1"/>
  <c r="E10" i="50"/>
  <c r="J24" i="49"/>
  <c r="I24" i="49"/>
  <c r="H24" i="49"/>
  <c r="F24" i="49"/>
  <c r="E24" i="49"/>
  <c r="D24" i="49"/>
  <c r="C24" i="49"/>
  <c r="K18" i="49"/>
  <c r="L18" i="49" s="1"/>
  <c r="E18" i="49"/>
  <c r="K17" i="49"/>
  <c r="L17" i="49" s="1"/>
  <c r="G17" i="49"/>
  <c r="I17" i="49" s="1"/>
  <c r="F17" i="49"/>
  <c r="E17" i="49"/>
  <c r="G16" i="49"/>
  <c r="I16" i="49" s="1"/>
  <c r="E16" i="49"/>
  <c r="G15" i="49"/>
  <c r="I15" i="49" s="1"/>
  <c r="F15" i="49"/>
  <c r="G14" i="49"/>
  <c r="G21" i="49" s="1"/>
  <c r="F14" i="49"/>
  <c r="F21" i="49" s="1"/>
  <c r="E14" i="49"/>
  <c r="K13" i="49"/>
  <c r="L13" i="49" s="1"/>
  <c r="G13" i="49"/>
  <c r="F13" i="49"/>
  <c r="E13" i="49"/>
  <c r="K12" i="49"/>
  <c r="L12" i="49" s="1"/>
  <c r="G12" i="49"/>
  <c r="F12" i="49"/>
  <c r="E12" i="49"/>
  <c r="K11" i="49"/>
  <c r="L11" i="49" s="1"/>
  <c r="G11" i="49"/>
  <c r="G20" i="49" s="1"/>
  <c r="F11" i="49"/>
  <c r="F20" i="49" s="1"/>
  <c r="E11" i="49"/>
  <c r="K10" i="49"/>
  <c r="L10" i="49" s="1"/>
  <c r="G10" i="49"/>
  <c r="G19" i="49" s="1"/>
  <c r="F10" i="49"/>
  <c r="F22" i="49" s="1"/>
  <c r="E10" i="49"/>
  <c r="F24" i="48"/>
  <c r="E24" i="48"/>
  <c r="D24" i="48"/>
  <c r="C24" i="48"/>
  <c r="E18" i="48"/>
  <c r="G17" i="48"/>
  <c r="F17" i="48"/>
  <c r="E17" i="48"/>
  <c r="G16" i="48"/>
  <c r="I16" i="48" s="1"/>
  <c r="F16" i="48"/>
  <c r="E16" i="48"/>
  <c r="G15" i="48"/>
  <c r="I15" i="48" s="1"/>
  <c r="F15" i="48"/>
  <c r="G14" i="48"/>
  <c r="G21" i="48" s="1"/>
  <c r="F14" i="48"/>
  <c r="F21" i="48" s="1"/>
  <c r="E14" i="48"/>
  <c r="K13" i="48"/>
  <c r="G13" i="48"/>
  <c r="F13" i="48"/>
  <c r="E13" i="48"/>
  <c r="K12" i="48"/>
  <c r="G12" i="48"/>
  <c r="F12" i="48"/>
  <c r="E12" i="48"/>
  <c r="K11" i="48"/>
  <c r="L11" i="48" s="1"/>
  <c r="G11" i="48"/>
  <c r="G20" i="48" s="1"/>
  <c r="F11" i="48"/>
  <c r="F20" i="48" s="1"/>
  <c r="E11" i="48"/>
  <c r="K10" i="48"/>
  <c r="L10" i="48" s="1"/>
  <c r="G10" i="48"/>
  <c r="G19" i="48" s="1"/>
  <c r="F10" i="48"/>
  <c r="F22" i="48" s="1"/>
  <c r="E10" i="48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7" i="5"/>
  <c r="I8" i="5"/>
  <c r="E14" i="39"/>
  <c r="B16" i="60" l="1"/>
  <c r="B17" i="60" s="1"/>
  <c r="B18" i="60"/>
  <c r="M17" i="60"/>
  <c r="C7" i="60"/>
  <c r="E7" i="60"/>
  <c r="F7" i="60"/>
  <c r="H7" i="60"/>
  <c r="M16" i="60"/>
  <c r="L18" i="52"/>
  <c r="L17" i="52"/>
  <c r="L14" i="50"/>
  <c r="L18" i="50" s="1"/>
  <c r="L17" i="50"/>
  <c r="L16" i="51"/>
  <c r="L16" i="54"/>
  <c r="L18" i="51"/>
  <c r="L13" i="55"/>
  <c r="L18" i="55"/>
  <c r="L16" i="53"/>
  <c r="L14" i="55"/>
  <c r="L14" i="57"/>
  <c r="L17" i="57" s="1"/>
  <c r="F19" i="53"/>
  <c r="F19" i="48"/>
  <c r="F19" i="49"/>
  <c r="G19" i="52"/>
  <c r="F19" i="51"/>
  <c r="G19" i="54"/>
  <c r="F19" i="55"/>
  <c r="I16" i="55"/>
  <c r="I21" i="55" s="1"/>
  <c r="G22" i="48"/>
  <c r="G22" i="49"/>
  <c r="F22" i="50"/>
  <c r="F22" i="52"/>
  <c r="L12" i="48"/>
  <c r="L18" i="48" s="1"/>
  <c r="L13" i="48"/>
  <c r="L15" i="48" s="1"/>
  <c r="I16" i="50"/>
  <c r="G19" i="53"/>
  <c r="G19" i="50"/>
  <c r="G19" i="51"/>
  <c r="F19" i="54"/>
  <c r="G19" i="55"/>
  <c r="I18" i="57"/>
  <c r="I17" i="57"/>
  <c r="F20" i="57"/>
  <c r="I16" i="57"/>
  <c r="I14" i="57"/>
  <c r="I13" i="57"/>
  <c r="I12" i="57"/>
  <c r="G22" i="57"/>
  <c r="I11" i="57"/>
  <c r="G20" i="57"/>
  <c r="F22" i="57"/>
  <c r="F19" i="57"/>
  <c r="G19" i="57"/>
  <c r="I18" i="55"/>
  <c r="I14" i="55"/>
  <c r="I13" i="55"/>
  <c r="I12" i="55"/>
  <c r="I11" i="55"/>
  <c r="I18" i="54"/>
  <c r="I16" i="54"/>
  <c r="I14" i="54"/>
  <c r="I13" i="54"/>
  <c r="I12" i="54"/>
  <c r="I21" i="54" s="1"/>
  <c r="I11" i="54"/>
  <c r="I18" i="53"/>
  <c r="I17" i="53"/>
  <c r="I16" i="53"/>
  <c r="I14" i="53"/>
  <c r="I13" i="53"/>
  <c r="I12" i="53"/>
  <c r="I11" i="53"/>
  <c r="I20" i="53" s="1"/>
  <c r="I18" i="51"/>
  <c r="I17" i="51"/>
  <c r="I16" i="51"/>
  <c r="I14" i="51"/>
  <c r="I13" i="51"/>
  <c r="I21" i="51" s="1"/>
  <c r="I12" i="51"/>
  <c r="I11" i="51"/>
  <c r="I18" i="50"/>
  <c r="I17" i="50"/>
  <c r="I14" i="50"/>
  <c r="I13" i="50"/>
  <c r="I12" i="50"/>
  <c r="I11" i="50"/>
  <c r="I13" i="52"/>
  <c r="I12" i="52"/>
  <c r="I21" i="52" s="1"/>
  <c r="I11" i="52"/>
  <c r="I20" i="52" s="1"/>
  <c r="I18" i="49"/>
  <c r="I14" i="49"/>
  <c r="I21" i="49" s="1"/>
  <c r="I13" i="49"/>
  <c r="I12" i="49"/>
  <c r="I11" i="49"/>
  <c r="I20" i="49" s="1"/>
  <c r="L17" i="48"/>
  <c r="I18" i="48"/>
  <c r="I17" i="48"/>
  <c r="I14" i="48"/>
  <c r="I21" i="48" s="1"/>
  <c r="I13" i="48"/>
  <c r="I12" i="48"/>
  <c r="I11" i="48"/>
  <c r="I20" i="48" s="1"/>
  <c r="I10" i="57"/>
  <c r="I15" i="57"/>
  <c r="I10" i="55"/>
  <c r="I19" i="55" s="1"/>
  <c r="I10" i="54"/>
  <c r="I19" i="54" s="1"/>
  <c r="I15" i="54"/>
  <c r="I10" i="53"/>
  <c r="I15" i="53"/>
  <c r="I10" i="52"/>
  <c r="I19" i="52" s="1"/>
  <c r="I10" i="51"/>
  <c r="I19" i="51" s="1"/>
  <c r="I15" i="51"/>
  <c r="I10" i="50"/>
  <c r="I19" i="50" s="1"/>
  <c r="I15" i="50"/>
  <c r="I10" i="49"/>
  <c r="I19" i="49" s="1"/>
  <c r="I10" i="48"/>
  <c r="I19" i="48" s="1"/>
  <c r="G7" i="60" l="1"/>
  <c r="H3" i="60"/>
  <c r="D7" i="60"/>
  <c r="L7" i="60" s="1"/>
  <c r="H13" i="60"/>
  <c r="S13" i="60" s="1"/>
  <c r="B19" i="60"/>
  <c r="M18" i="60"/>
  <c r="I20" i="55"/>
  <c r="I20" i="50"/>
  <c r="I20" i="51"/>
  <c r="I19" i="53"/>
  <c r="I21" i="53"/>
  <c r="I20" i="54"/>
  <c r="I20" i="57"/>
  <c r="I22" i="57"/>
  <c r="I19" i="57"/>
  <c r="I22" i="55"/>
  <c r="I22" i="54"/>
  <c r="I22" i="53"/>
  <c r="I22" i="51"/>
  <c r="I22" i="50"/>
  <c r="I22" i="52"/>
  <c r="I22" i="49"/>
  <c r="I22" i="48"/>
  <c r="F13" i="60" l="1"/>
  <c r="Q13" i="60" s="1"/>
  <c r="C13" i="60"/>
  <c r="G13" i="60"/>
  <c r="R13" i="60" s="1"/>
  <c r="E13" i="60"/>
  <c r="P13" i="60" s="1"/>
  <c r="D13" i="60"/>
  <c r="O13" i="60" s="1"/>
  <c r="B20" i="60"/>
  <c r="M19" i="60"/>
  <c r="G17" i="39"/>
  <c r="G16" i="39"/>
  <c r="G15" i="39"/>
  <c r="G14" i="39"/>
  <c r="G13" i="39"/>
  <c r="G12" i="39"/>
  <c r="G21" i="39" s="1"/>
  <c r="G11" i="39"/>
  <c r="G20" i="39" s="1"/>
  <c r="K12" i="39"/>
  <c r="L12" i="39" s="1"/>
  <c r="L15" i="39" s="1"/>
  <c r="K13" i="39"/>
  <c r="K18" i="39"/>
  <c r="K11" i="39"/>
  <c r="L11" i="39" s="1"/>
  <c r="L14" i="39" s="1"/>
  <c r="F24" i="39"/>
  <c r="E24" i="39"/>
  <c r="D24" i="39"/>
  <c r="F17" i="39"/>
  <c r="F16" i="39"/>
  <c r="F15" i="39"/>
  <c r="F14" i="39"/>
  <c r="F13" i="39"/>
  <c r="F12" i="39"/>
  <c r="F21" i="39" s="1"/>
  <c r="F11" i="39"/>
  <c r="F20" i="39" s="1"/>
  <c r="E12" i="39"/>
  <c r="E13" i="39"/>
  <c r="E15" i="39"/>
  <c r="E16" i="39"/>
  <c r="E17" i="39"/>
  <c r="E18" i="39"/>
  <c r="E11" i="39"/>
  <c r="J18" i="5"/>
  <c r="I39" i="5"/>
  <c r="J8" i="5"/>
  <c r="J9" i="5"/>
  <c r="J10" i="5"/>
  <c r="J11" i="5"/>
  <c r="J12" i="5"/>
  <c r="J13" i="5"/>
  <c r="K13" i="5" s="1"/>
  <c r="J14" i="5"/>
  <c r="J15" i="5"/>
  <c r="J16" i="5"/>
  <c r="J17" i="5"/>
  <c r="K16" i="5" s="1"/>
  <c r="J19" i="5"/>
  <c r="J20" i="5"/>
  <c r="J21" i="5"/>
  <c r="J22" i="5"/>
  <c r="K22" i="5" s="1"/>
  <c r="J23" i="5"/>
  <c r="J24" i="5"/>
  <c r="J25" i="5"/>
  <c r="J26" i="5"/>
  <c r="J27" i="5"/>
  <c r="J28" i="5"/>
  <c r="J29" i="5"/>
  <c r="J30" i="5"/>
  <c r="K28" i="5" s="1"/>
  <c r="J31" i="5"/>
  <c r="J32" i="5"/>
  <c r="J33" i="5"/>
  <c r="J34" i="5"/>
  <c r="K34" i="5" s="1"/>
  <c r="J35" i="5"/>
  <c r="J36" i="5"/>
  <c r="J37" i="5"/>
  <c r="J38" i="5"/>
  <c r="J39" i="5"/>
  <c r="N13" i="60" l="1"/>
  <c r="N14" i="60" s="1"/>
  <c r="N15" i="60" s="1"/>
  <c r="N16" i="60" s="1"/>
  <c r="N17" i="60" s="1"/>
  <c r="N18" i="60" s="1"/>
  <c r="N19" i="60" s="1"/>
  <c r="N20" i="60" s="1"/>
  <c r="N21" i="60" s="1"/>
  <c r="N22" i="60" s="1"/>
  <c r="N23" i="60" s="1"/>
  <c r="N24" i="60" s="1"/>
  <c r="N25" i="60" s="1"/>
  <c r="N26" i="60" s="1"/>
  <c r="N27" i="60" s="1"/>
  <c r="N28" i="60" s="1"/>
  <c r="N29" i="60" s="1"/>
  <c r="N30" i="60" s="1"/>
  <c r="N31" i="60" s="1"/>
  <c r="N32" i="60" s="1"/>
  <c r="N33" i="60" s="1"/>
  <c r="N34" i="60" s="1"/>
  <c r="N35" i="60" s="1"/>
  <c r="N36" i="60" s="1"/>
  <c r="N37" i="60" s="1"/>
  <c r="N38" i="60" s="1"/>
  <c r="N39" i="60" s="1"/>
  <c r="N40" i="60" s="1"/>
  <c r="N41" i="60" s="1"/>
  <c r="N42" i="60" s="1"/>
  <c r="N43" i="60" s="1"/>
  <c r="N44" i="60" s="1"/>
  <c r="N45" i="60" s="1"/>
  <c r="N46" i="60" s="1"/>
  <c r="N47" i="60" s="1"/>
  <c r="N48" i="60" s="1"/>
  <c r="N49" i="60" s="1"/>
  <c r="N50" i="60" s="1"/>
  <c r="N51" i="60" s="1"/>
  <c r="N52" i="60" s="1"/>
  <c r="N53" i="60" s="1"/>
  <c r="N54" i="60" s="1"/>
  <c r="N55" i="60" s="1"/>
  <c r="N56" i="60" s="1"/>
  <c r="N57" i="60" s="1"/>
  <c r="N58" i="60" s="1"/>
  <c r="N59" i="60" s="1"/>
  <c r="N60" i="60" s="1"/>
  <c r="N61" i="60" s="1"/>
  <c r="N62" i="60" s="1"/>
  <c r="N63" i="60" s="1"/>
  <c r="N64" i="60" s="1"/>
  <c r="N65" i="60" s="1"/>
  <c r="N66" i="60" s="1"/>
  <c r="N67" i="60" s="1"/>
  <c r="N68" i="60" s="1"/>
  <c r="N69" i="60" s="1"/>
  <c r="N70" i="60" s="1"/>
  <c r="N71" i="60" s="1"/>
  <c r="N72" i="60" s="1"/>
  <c r="N73" i="60" s="1"/>
  <c r="N74" i="60" s="1"/>
  <c r="N75" i="60" s="1"/>
  <c r="N76" i="60" s="1"/>
  <c r="N77" i="60" s="1"/>
  <c r="N78" i="60" s="1"/>
  <c r="N79" i="60" s="1"/>
  <c r="N80" i="60" s="1"/>
  <c r="N81" i="60" s="1"/>
  <c r="N82" i="60" s="1"/>
  <c r="N83" i="60" s="1"/>
  <c r="N84" i="60" s="1"/>
  <c r="N85" i="60" s="1"/>
  <c r="N86" i="60" s="1"/>
  <c r="N87" i="60" s="1"/>
  <c r="N88" i="60" s="1"/>
  <c r="N89" i="60" s="1"/>
  <c r="N90" i="60" s="1"/>
  <c r="N91" i="60" s="1"/>
  <c r="N92" i="60" s="1"/>
  <c r="N93" i="60" s="1"/>
  <c r="N94" i="60" s="1"/>
  <c r="N95" i="60" s="1"/>
  <c r="N96" i="60" s="1"/>
  <c r="N97" i="60" s="1"/>
  <c r="N98" i="60" s="1"/>
  <c r="N99" i="60" s="1"/>
  <c r="N100" i="60" s="1"/>
  <c r="N101" i="60" s="1"/>
  <c r="N102" i="60" s="1"/>
  <c r="N103" i="60" s="1"/>
  <c r="N104" i="60" s="1"/>
  <c r="N105" i="60" s="1"/>
  <c r="N106" i="60" s="1"/>
  <c r="N107" i="60" s="1"/>
  <c r="N108" i="60" s="1"/>
  <c r="N109" i="60" s="1"/>
  <c r="N110" i="60" s="1"/>
  <c r="N111" i="60" s="1"/>
  <c r="N112" i="60" s="1"/>
  <c r="N113" i="60" s="1"/>
  <c r="N114" i="60" s="1"/>
  <c r="N115" i="60" s="1"/>
  <c r="N116" i="60" s="1"/>
  <c r="N117" i="60" s="1"/>
  <c r="N118" i="60" s="1"/>
  <c r="N119" i="60" s="1"/>
  <c r="N120" i="60" s="1"/>
  <c r="N121" i="60" s="1"/>
  <c r="N122" i="60" s="1"/>
  <c r="N123" i="60" s="1"/>
  <c r="N124" i="60" s="1"/>
  <c r="N125" i="60" s="1"/>
  <c r="N126" i="60" s="1"/>
  <c r="N127" i="60" s="1"/>
  <c r="N128" i="60" s="1"/>
  <c r="N129" i="60" s="1"/>
  <c r="N130" i="60" s="1"/>
  <c r="N131" i="60" s="1"/>
  <c r="N132" i="60" s="1"/>
  <c r="N133" i="60" s="1"/>
  <c r="N134" i="60" s="1"/>
  <c r="N135" i="60" s="1"/>
  <c r="N136" i="60" s="1"/>
  <c r="N137" i="60" s="1"/>
  <c r="N138" i="60" s="1"/>
  <c r="N139" i="60" s="1"/>
  <c r="N140" i="60" s="1"/>
  <c r="N141" i="60" s="1"/>
  <c r="N142" i="60" s="1"/>
  <c r="N143" i="60" s="1"/>
  <c r="N144" i="60" s="1"/>
  <c r="N145" i="60" s="1"/>
  <c r="N146" i="60" s="1"/>
  <c r="N147" i="60" s="1"/>
  <c r="N148" i="60" s="1"/>
  <c r="N149" i="60" s="1"/>
  <c r="N150" i="60" s="1"/>
  <c r="N151" i="60" s="1"/>
  <c r="N152" i="60" s="1"/>
  <c r="N153" i="60" s="1"/>
  <c r="N154" i="60" s="1"/>
  <c r="N155" i="60" s="1"/>
  <c r="N156" i="60" s="1"/>
  <c r="N157" i="60" s="1"/>
  <c r="N158" i="60" s="1"/>
  <c r="N159" i="60" s="1"/>
  <c r="N160" i="60" s="1"/>
  <c r="N161" i="60" s="1"/>
  <c r="N162" i="60" s="1"/>
  <c r="N163" i="60" s="1"/>
  <c r="N164" i="60" s="1"/>
  <c r="N165" i="60" s="1"/>
  <c r="N166" i="60" s="1"/>
  <c r="N167" i="60" s="1"/>
  <c r="N168" i="60" s="1"/>
  <c r="N169" i="60" s="1"/>
  <c r="N170" i="60" s="1"/>
  <c r="N171" i="60" s="1"/>
  <c r="N172" i="60" s="1"/>
  <c r="N173" i="60" s="1"/>
  <c r="N174" i="60" s="1"/>
  <c r="N175" i="60" s="1"/>
  <c r="N176" i="60" s="1"/>
  <c r="N177" i="60" s="1"/>
  <c r="N178" i="60" s="1"/>
  <c r="N179" i="60" s="1"/>
  <c r="N180" i="60" s="1"/>
  <c r="N181" i="60" s="1"/>
  <c r="N182" i="60" s="1"/>
  <c r="N183" i="60" s="1"/>
  <c r="N184" i="60" s="1"/>
  <c r="N185" i="60" s="1"/>
  <c r="N186" i="60" s="1"/>
  <c r="N187" i="60" s="1"/>
  <c r="N188" i="60" s="1"/>
  <c r="N189" i="60" s="1"/>
  <c r="N190" i="60" s="1"/>
  <c r="N191" i="60" s="1"/>
  <c r="N192" i="60" s="1"/>
  <c r="N193" i="60" s="1"/>
  <c r="N194" i="60" s="1"/>
  <c r="N195" i="60" s="1"/>
  <c r="N196" i="60" s="1"/>
  <c r="N197" i="60" s="1"/>
  <c r="N198" i="60" s="1"/>
  <c r="N199" i="60" s="1"/>
  <c r="N200" i="60" s="1"/>
  <c r="N201" i="60" s="1"/>
  <c r="N202" i="60" s="1"/>
  <c r="N203" i="60" s="1"/>
  <c r="N204" i="60" s="1"/>
  <c r="N205" i="60" s="1"/>
  <c r="N206" i="60" s="1"/>
  <c r="N207" i="60" s="1"/>
  <c r="N208" i="60" s="1"/>
  <c r="N209" i="60" s="1"/>
  <c r="N210" i="60" s="1"/>
  <c r="N211" i="60" s="1"/>
  <c r="N212" i="60" s="1"/>
  <c r="N213" i="60" s="1"/>
  <c r="N214" i="60" s="1"/>
  <c r="N215" i="60" s="1"/>
  <c r="N216" i="60" s="1"/>
  <c r="N217" i="60" s="1"/>
  <c r="N218" i="60" s="1"/>
  <c r="N219" i="60" s="1"/>
  <c r="N220" i="60" s="1"/>
  <c r="N221" i="60" s="1"/>
  <c r="N222" i="60" s="1"/>
  <c r="N223" i="60" s="1"/>
  <c r="N224" i="60" s="1"/>
  <c r="N225" i="60" s="1"/>
  <c r="N226" i="60" s="1"/>
  <c r="N227" i="60" s="1"/>
  <c r="N228" i="60" s="1"/>
  <c r="N229" i="60" s="1"/>
  <c r="N230" i="60" s="1"/>
  <c r="N231" i="60" s="1"/>
  <c r="N232" i="60" s="1"/>
  <c r="N233" i="60" s="1"/>
  <c r="N234" i="60" s="1"/>
  <c r="N235" i="60" s="1"/>
  <c r="N236" i="60" s="1"/>
  <c r="S14" i="60"/>
  <c r="Q14" i="60"/>
  <c r="Q15" i="60" s="1"/>
  <c r="Q16" i="60" s="1"/>
  <c r="Q17" i="60" s="1"/>
  <c r="Q18" i="60" s="1"/>
  <c r="Q19" i="60" s="1"/>
  <c r="Q20" i="60" s="1"/>
  <c r="Q21" i="60" s="1"/>
  <c r="Q22" i="60" s="1"/>
  <c r="Q23" i="60" s="1"/>
  <c r="Q24" i="60" s="1"/>
  <c r="Q25" i="60" s="1"/>
  <c r="Q26" i="60" s="1"/>
  <c r="Q27" i="60" s="1"/>
  <c r="Q28" i="60" s="1"/>
  <c r="Q29" i="60" s="1"/>
  <c r="Q30" i="60" s="1"/>
  <c r="Q31" i="60" s="1"/>
  <c r="Q32" i="60" s="1"/>
  <c r="Q33" i="60" s="1"/>
  <c r="Q34" i="60" s="1"/>
  <c r="Q35" i="60" s="1"/>
  <c r="Q36" i="60" s="1"/>
  <c r="Q37" i="60" s="1"/>
  <c r="Q38" i="60" s="1"/>
  <c r="Q39" i="60" s="1"/>
  <c r="Q40" i="60" s="1"/>
  <c r="Q41" i="60" s="1"/>
  <c r="Q42" i="60" s="1"/>
  <c r="Q43" i="60" s="1"/>
  <c r="Q44" i="60" s="1"/>
  <c r="Q45" i="60" s="1"/>
  <c r="Q46" i="60" s="1"/>
  <c r="Q47" i="60" s="1"/>
  <c r="Q48" i="60" s="1"/>
  <c r="Q49" i="60" s="1"/>
  <c r="Q50" i="60" s="1"/>
  <c r="Q51" i="60" s="1"/>
  <c r="Q52" i="60" s="1"/>
  <c r="Q53" i="60" s="1"/>
  <c r="Q54" i="60" s="1"/>
  <c r="Q55" i="60" s="1"/>
  <c r="Q56" i="60" s="1"/>
  <c r="Q57" i="60" s="1"/>
  <c r="Q58" i="60" s="1"/>
  <c r="Q59" i="60" s="1"/>
  <c r="Q60" i="60" s="1"/>
  <c r="Q61" i="60" s="1"/>
  <c r="Q62" i="60" s="1"/>
  <c r="Q63" i="60" s="1"/>
  <c r="Q64" i="60" s="1"/>
  <c r="Q65" i="60" s="1"/>
  <c r="Q66" i="60" s="1"/>
  <c r="Q67" i="60" s="1"/>
  <c r="Q68" i="60" s="1"/>
  <c r="Q69" i="60" s="1"/>
  <c r="Q70" i="60" s="1"/>
  <c r="Q71" i="60" s="1"/>
  <c r="Q72" i="60" s="1"/>
  <c r="Q73" i="60" s="1"/>
  <c r="Q74" i="60" s="1"/>
  <c r="Q75" i="60" s="1"/>
  <c r="Q76" i="60" s="1"/>
  <c r="Q77" i="60" s="1"/>
  <c r="Q78" i="60" s="1"/>
  <c r="Q79" i="60" s="1"/>
  <c r="Q80" i="60" s="1"/>
  <c r="Q81" i="60" s="1"/>
  <c r="Q82" i="60" s="1"/>
  <c r="Q83" i="60" s="1"/>
  <c r="Q84" i="60" s="1"/>
  <c r="Q85" i="60" s="1"/>
  <c r="Q86" i="60" s="1"/>
  <c r="Q87" i="60" s="1"/>
  <c r="Q88" i="60" s="1"/>
  <c r="Q89" i="60" s="1"/>
  <c r="Q90" i="60" s="1"/>
  <c r="Q91" i="60" s="1"/>
  <c r="Q92" i="60" s="1"/>
  <c r="Q93" i="60" s="1"/>
  <c r="Q94" i="60" s="1"/>
  <c r="Q95" i="60" s="1"/>
  <c r="Q96" i="60" s="1"/>
  <c r="Q97" i="60" s="1"/>
  <c r="Q98" i="60" s="1"/>
  <c r="Q99" i="60" s="1"/>
  <c r="Q100" i="60" s="1"/>
  <c r="Q101" i="60" s="1"/>
  <c r="Q102" i="60" s="1"/>
  <c r="Q103" i="60" s="1"/>
  <c r="Q104" i="60" s="1"/>
  <c r="Q105" i="60" s="1"/>
  <c r="Q106" i="60" s="1"/>
  <c r="Q107" i="60" s="1"/>
  <c r="Q108" i="60" s="1"/>
  <c r="Q109" i="60" s="1"/>
  <c r="Q110" i="60" s="1"/>
  <c r="Q111" i="60" s="1"/>
  <c r="Q112" i="60" s="1"/>
  <c r="Q113" i="60" s="1"/>
  <c r="Q114" i="60" s="1"/>
  <c r="Q115" i="60" s="1"/>
  <c r="Q116" i="60" s="1"/>
  <c r="Q117" i="60" s="1"/>
  <c r="Q118" i="60" s="1"/>
  <c r="Q119" i="60" s="1"/>
  <c r="Q120" i="60" s="1"/>
  <c r="Q121" i="60" s="1"/>
  <c r="Q122" i="60" s="1"/>
  <c r="Q123" i="60" s="1"/>
  <c r="Q124" i="60" s="1"/>
  <c r="Q125" i="60" s="1"/>
  <c r="Q126" i="60" s="1"/>
  <c r="Q127" i="60" s="1"/>
  <c r="Q128" i="60" s="1"/>
  <c r="Q129" i="60" s="1"/>
  <c r="Q130" i="60" s="1"/>
  <c r="Q131" i="60" s="1"/>
  <c r="Q132" i="60" s="1"/>
  <c r="Q133" i="60" s="1"/>
  <c r="Q134" i="60" s="1"/>
  <c r="Q135" i="60" s="1"/>
  <c r="Q136" i="60" s="1"/>
  <c r="Q137" i="60" s="1"/>
  <c r="Q138" i="60" s="1"/>
  <c r="Q139" i="60" s="1"/>
  <c r="Q140" i="60" s="1"/>
  <c r="Q141" i="60" s="1"/>
  <c r="Q142" i="60" s="1"/>
  <c r="Q143" i="60" s="1"/>
  <c r="Q144" i="60" s="1"/>
  <c r="Q145" i="60" s="1"/>
  <c r="Q146" i="60" s="1"/>
  <c r="Q147" i="60" s="1"/>
  <c r="Q148" i="60" s="1"/>
  <c r="Q149" i="60" s="1"/>
  <c r="Q150" i="60" s="1"/>
  <c r="Q151" i="60" s="1"/>
  <c r="Q152" i="60" s="1"/>
  <c r="Q153" i="60" s="1"/>
  <c r="Q154" i="60" s="1"/>
  <c r="Q155" i="60" s="1"/>
  <c r="Q156" i="60" s="1"/>
  <c r="Q157" i="60" s="1"/>
  <c r="Q158" i="60" s="1"/>
  <c r="Q159" i="60" s="1"/>
  <c r="Q160" i="60" s="1"/>
  <c r="Q161" i="60" s="1"/>
  <c r="Q162" i="60" s="1"/>
  <c r="Q163" i="60" s="1"/>
  <c r="Q164" i="60" s="1"/>
  <c r="Q165" i="60" s="1"/>
  <c r="Q166" i="60" s="1"/>
  <c r="Q167" i="60" s="1"/>
  <c r="Q168" i="60" s="1"/>
  <c r="Q169" i="60" s="1"/>
  <c r="Q170" i="60" s="1"/>
  <c r="Q171" i="60" s="1"/>
  <c r="Q172" i="60" s="1"/>
  <c r="Q173" i="60" s="1"/>
  <c r="Q174" i="60" s="1"/>
  <c r="Q175" i="60" s="1"/>
  <c r="Q176" i="60" s="1"/>
  <c r="Q177" i="60" s="1"/>
  <c r="Q178" i="60" s="1"/>
  <c r="Q179" i="60" s="1"/>
  <c r="Q180" i="60" s="1"/>
  <c r="Q181" i="60" s="1"/>
  <c r="Q182" i="60" s="1"/>
  <c r="Q183" i="60" s="1"/>
  <c r="Q184" i="60" s="1"/>
  <c r="Q185" i="60" s="1"/>
  <c r="Q186" i="60" s="1"/>
  <c r="Q187" i="60" s="1"/>
  <c r="Q188" i="60" s="1"/>
  <c r="Q189" i="60" s="1"/>
  <c r="Q190" i="60" s="1"/>
  <c r="Q191" i="60" s="1"/>
  <c r="Q192" i="60" s="1"/>
  <c r="Q193" i="60" s="1"/>
  <c r="Q194" i="60" s="1"/>
  <c r="Q195" i="60" s="1"/>
  <c r="Q196" i="60" s="1"/>
  <c r="Q197" i="60" s="1"/>
  <c r="Q198" i="60" s="1"/>
  <c r="Q199" i="60" s="1"/>
  <c r="Q200" i="60" s="1"/>
  <c r="Q201" i="60" s="1"/>
  <c r="Q202" i="60" s="1"/>
  <c r="Q203" i="60" s="1"/>
  <c r="Q204" i="60" s="1"/>
  <c r="Q205" i="60" s="1"/>
  <c r="Q206" i="60" s="1"/>
  <c r="Q207" i="60" s="1"/>
  <c r="Q208" i="60" s="1"/>
  <c r="Q209" i="60" s="1"/>
  <c r="Q210" i="60" s="1"/>
  <c r="Q211" i="60" s="1"/>
  <c r="Q212" i="60" s="1"/>
  <c r="Q213" i="60" s="1"/>
  <c r="Q214" i="60" s="1"/>
  <c r="Q215" i="60" s="1"/>
  <c r="Q216" i="60" s="1"/>
  <c r="Q217" i="60" s="1"/>
  <c r="Q218" i="60" s="1"/>
  <c r="Q219" i="60" s="1"/>
  <c r="Q220" i="60" s="1"/>
  <c r="Q221" i="60" s="1"/>
  <c r="Q222" i="60" s="1"/>
  <c r="Q223" i="60" s="1"/>
  <c r="Q224" i="60" s="1"/>
  <c r="Q225" i="60" s="1"/>
  <c r="Q226" i="60" s="1"/>
  <c r="Q227" i="60" s="1"/>
  <c r="Q228" i="60" s="1"/>
  <c r="Q229" i="60" s="1"/>
  <c r="Q230" i="60" s="1"/>
  <c r="Q231" i="60" s="1"/>
  <c r="Q232" i="60" s="1"/>
  <c r="Q233" i="60" s="1"/>
  <c r="Q234" i="60" s="1"/>
  <c r="Q235" i="60" s="1"/>
  <c r="Q236" i="60" s="1"/>
  <c r="Q237" i="60" s="1"/>
  <c r="O14" i="60"/>
  <c r="S15" i="60"/>
  <c r="S16" i="60" s="1"/>
  <c r="S17" i="60" s="1"/>
  <c r="S18" i="60" s="1"/>
  <c r="S19" i="60" s="1"/>
  <c r="S20" i="60" s="1"/>
  <c r="S21" i="60" s="1"/>
  <c r="S22" i="60" s="1"/>
  <c r="S23" i="60" s="1"/>
  <c r="S24" i="60" s="1"/>
  <c r="S25" i="60" s="1"/>
  <c r="S26" i="60" s="1"/>
  <c r="S27" i="60" s="1"/>
  <c r="S28" i="60" s="1"/>
  <c r="S29" i="60" s="1"/>
  <c r="S30" i="60" s="1"/>
  <c r="S31" i="60" s="1"/>
  <c r="S32" i="60" s="1"/>
  <c r="S33" i="60" s="1"/>
  <c r="S34" i="60" s="1"/>
  <c r="S35" i="60" s="1"/>
  <c r="S36" i="60" s="1"/>
  <c r="S37" i="60" s="1"/>
  <c r="S38" i="60" s="1"/>
  <c r="S39" i="60" s="1"/>
  <c r="S40" i="60" s="1"/>
  <c r="S41" i="60" s="1"/>
  <c r="S42" i="60" s="1"/>
  <c r="S43" i="60" s="1"/>
  <c r="S44" i="60" s="1"/>
  <c r="S45" i="60" s="1"/>
  <c r="S46" i="60" s="1"/>
  <c r="S47" i="60" s="1"/>
  <c r="S48" i="60" s="1"/>
  <c r="S49" i="60" s="1"/>
  <c r="S50" i="60" s="1"/>
  <c r="S51" i="60" s="1"/>
  <c r="S52" i="60" s="1"/>
  <c r="S53" i="60" s="1"/>
  <c r="S54" i="60" s="1"/>
  <c r="S55" i="60" s="1"/>
  <c r="S56" i="60" s="1"/>
  <c r="S57" i="60" s="1"/>
  <c r="S58" i="60" s="1"/>
  <c r="S59" i="60" s="1"/>
  <c r="S60" i="60" s="1"/>
  <c r="S61" i="60" s="1"/>
  <c r="S62" i="60" s="1"/>
  <c r="S63" i="60" s="1"/>
  <c r="S64" i="60" s="1"/>
  <c r="S65" i="60" s="1"/>
  <c r="S66" i="60" s="1"/>
  <c r="S67" i="60" s="1"/>
  <c r="S68" i="60" s="1"/>
  <c r="S69" i="60" s="1"/>
  <c r="S70" i="60" s="1"/>
  <c r="S71" i="60" s="1"/>
  <c r="S72" i="60" s="1"/>
  <c r="S73" i="60" s="1"/>
  <c r="S74" i="60" s="1"/>
  <c r="S75" i="60" s="1"/>
  <c r="S76" i="60" s="1"/>
  <c r="S77" i="60" s="1"/>
  <c r="S78" i="60" s="1"/>
  <c r="S79" i="60" s="1"/>
  <c r="S80" i="60" s="1"/>
  <c r="S81" i="60" s="1"/>
  <c r="S82" i="60" s="1"/>
  <c r="S83" i="60" s="1"/>
  <c r="S84" i="60" s="1"/>
  <c r="S85" i="60" s="1"/>
  <c r="S86" i="60" s="1"/>
  <c r="S87" i="60" s="1"/>
  <c r="S88" i="60" s="1"/>
  <c r="S89" i="60" s="1"/>
  <c r="S90" i="60" s="1"/>
  <c r="S91" i="60" s="1"/>
  <c r="S92" i="60" s="1"/>
  <c r="S93" i="60" s="1"/>
  <c r="S94" i="60" s="1"/>
  <c r="S95" i="60" s="1"/>
  <c r="S96" i="60" s="1"/>
  <c r="S97" i="60" s="1"/>
  <c r="S98" i="60" s="1"/>
  <c r="S99" i="60" s="1"/>
  <c r="S100" i="60" s="1"/>
  <c r="S101" i="60" s="1"/>
  <c r="S102" i="60" s="1"/>
  <c r="S103" i="60" s="1"/>
  <c r="S104" i="60" s="1"/>
  <c r="S105" i="60" s="1"/>
  <c r="S106" i="60" s="1"/>
  <c r="S107" i="60" s="1"/>
  <c r="S108" i="60" s="1"/>
  <c r="S109" i="60" s="1"/>
  <c r="S110" i="60" s="1"/>
  <c r="S111" i="60" s="1"/>
  <c r="S112" i="60" s="1"/>
  <c r="S113" i="60" s="1"/>
  <c r="S114" i="60" s="1"/>
  <c r="S115" i="60" s="1"/>
  <c r="S116" i="60" s="1"/>
  <c r="S117" i="60" s="1"/>
  <c r="S118" i="60" s="1"/>
  <c r="S119" i="60" s="1"/>
  <c r="S120" i="60" s="1"/>
  <c r="S121" i="60" s="1"/>
  <c r="S122" i="60" s="1"/>
  <c r="S123" i="60" s="1"/>
  <c r="S124" i="60" s="1"/>
  <c r="S125" i="60" s="1"/>
  <c r="S126" i="60" s="1"/>
  <c r="S127" i="60" s="1"/>
  <c r="S128" i="60" s="1"/>
  <c r="S129" i="60" s="1"/>
  <c r="S130" i="60" s="1"/>
  <c r="S131" i="60" s="1"/>
  <c r="S132" i="60" s="1"/>
  <c r="S133" i="60" s="1"/>
  <c r="S134" i="60" s="1"/>
  <c r="S135" i="60" s="1"/>
  <c r="S136" i="60" s="1"/>
  <c r="S137" i="60" s="1"/>
  <c r="S138" i="60" s="1"/>
  <c r="S139" i="60" s="1"/>
  <c r="S140" i="60" s="1"/>
  <c r="S141" i="60" s="1"/>
  <c r="S142" i="60" s="1"/>
  <c r="S143" i="60" s="1"/>
  <c r="S144" i="60" s="1"/>
  <c r="S145" i="60" s="1"/>
  <c r="S146" i="60" s="1"/>
  <c r="S147" i="60" s="1"/>
  <c r="S148" i="60" s="1"/>
  <c r="S149" i="60" s="1"/>
  <c r="S150" i="60" s="1"/>
  <c r="S151" i="60" s="1"/>
  <c r="S152" i="60" s="1"/>
  <c r="S153" i="60" s="1"/>
  <c r="S154" i="60" s="1"/>
  <c r="S155" i="60" s="1"/>
  <c r="S156" i="60" s="1"/>
  <c r="S157" i="60" s="1"/>
  <c r="S158" i="60" s="1"/>
  <c r="S159" i="60" s="1"/>
  <c r="S160" i="60" s="1"/>
  <c r="S161" i="60" s="1"/>
  <c r="S162" i="60" s="1"/>
  <c r="S163" i="60" s="1"/>
  <c r="S164" i="60" s="1"/>
  <c r="S165" i="60" s="1"/>
  <c r="S166" i="60" s="1"/>
  <c r="S167" i="60" s="1"/>
  <c r="S168" i="60" s="1"/>
  <c r="S169" i="60" s="1"/>
  <c r="S170" i="60" s="1"/>
  <c r="S171" i="60" s="1"/>
  <c r="S172" i="60" s="1"/>
  <c r="S173" i="60" s="1"/>
  <c r="S174" i="60" s="1"/>
  <c r="S175" i="60" s="1"/>
  <c r="S176" i="60" s="1"/>
  <c r="S177" i="60" s="1"/>
  <c r="S178" i="60" s="1"/>
  <c r="S179" i="60" s="1"/>
  <c r="S180" i="60" s="1"/>
  <c r="S181" i="60" s="1"/>
  <c r="S182" i="60" s="1"/>
  <c r="S183" i="60" s="1"/>
  <c r="S184" i="60" s="1"/>
  <c r="S185" i="60" s="1"/>
  <c r="S186" i="60" s="1"/>
  <c r="S187" i="60" s="1"/>
  <c r="S188" i="60" s="1"/>
  <c r="S189" i="60" s="1"/>
  <c r="S190" i="60" s="1"/>
  <c r="S191" i="60" s="1"/>
  <c r="S192" i="60" s="1"/>
  <c r="S193" i="60" s="1"/>
  <c r="S194" i="60" s="1"/>
  <c r="S195" i="60" s="1"/>
  <c r="S196" i="60" s="1"/>
  <c r="S197" i="60" s="1"/>
  <c r="S198" i="60" s="1"/>
  <c r="S199" i="60" s="1"/>
  <c r="S200" i="60" s="1"/>
  <c r="S201" i="60" s="1"/>
  <c r="S202" i="60" s="1"/>
  <c r="S203" i="60" s="1"/>
  <c r="S204" i="60" s="1"/>
  <c r="S205" i="60" s="1"/>
  <c r="S206" i="60" s="1"/>
  <c r="S207" i="60" s="1"/>
  <c r="S208" i="60" s="1"/>
  <c r="S209" i="60" s="1"/>
  <c r="S210" i="60" s="1"/>
  <c r="S211" i="60" s="1"/>
  <c r="S212" i="60" s="1"/>
  <c r="S213" i="60" s="1"/>
  <c r="S214" i="60" s="1"/>
  <c r="S215" i="60" s="1"/>
  <c r="S216" i="60" s="1"/>
  <c r="S217" i="60" s="1"/>
  <c r="S218" i="60" s="1"/>
  <c r="S219" i="60" s="1"/>
  <c r="S220" i="60" s="1"/>
  <c r="S221" i="60" s="1"/>
  <c r="S222" i="60" s="1"/>
  <c r="S223" i="60" s="1"/>
  <c r="S224" i="60" s="1"/>
  <c r="S225" i="60" s="1"/>
  <c r="S226" i="60" s="1"/>
  <c r="S227" i="60" s="1"/>
  <c r="S228" i="60" s="1"/>
  <c r="S229" i="60" s="1"/>
  <c r="S230" i="60" s="1"/>
  <c r="S231" i="60" s="1"/>
  <c r="S232" i="60" s="1"/>
  <c r="S233" i="60" s="1"/>
  <c r="S234" i="60" s="1"/>
  <c r="S235" i="60" s="1"/>
  <c r="S236" i="60" s="1"/>
  <c r="S237" i="60" s="1"/>
  <c r="O15" i="60"/>
  <c r="O16" i="60" s="1"/>
  <c r="O17" i="60" s="1"/>
  <c r="O18" i="60" s="1"/>
  <c r="O19" i="60" s="1"/>
  <c r="O20" i="60" s="1"/>
  <c r="O21" i="60" s="1"/>
  <c r="O22" i="60" s="1"/>
  <c r="O23" i="60" s="1"/>
  <c r="O24" i="60" s="1"/>
  <c r="O25" i="60" s="1"/>
  <c r="O26" i="60" s="1"/>
  <c r="O27" i="60" s="1"/>
  <c r="O28" i="60" s="1"/>
  <c r="O29" i="60" s="1"/>
  <c r="O30" i="60" s="1"/>
  <c r="O31" i="60" s="1"/>
  <c r="O32" i="60" s="1"/>
  <c r="O33" i="60" s="1"/>
  <c r="O34" i="60" s="1"/>
  <c r="O35" i="60" s="1"/>
  <c r="O36" i="60" s="1"/>
  <c r="O37" i="60" s="1"/>
  <c r="O38" i="60" s="1"/>
  <c r="O39" i="60" s="1"/>
  <c r="O40" i="60" s="1"/>
  <c r="O41" i="60" s="1"/>
  <c r="O42" i="60" s="1"/>
  <c r="O43" i="60" s="1"/>
  <c r="O44" i="60" s="1"/>
  <c r="O45" i="60" s="1"/>
  <c r="O46" i="60" s="1"/>
  <c r="O47" i="60" s="1"/>
  <c r="O48" i="60" s="1"/>
  <c r="O49" i="60" s="1"/>
  <c r="O50" i="60" s="1"/>
  <c r="O51" i="60" s="1"/>
  <c r="O52" i="60" s="1"/>
  <c r="O53" i="60" s="1"/>
  <c r="O54" i="60" s="1"/>
  <c r="O55" i="60" s="1"/>
  <c r="O56" i="60" s="1"/>
  <c r="O57" i="60" s="1"/>
  <c r="O58" i="60" s="1"/>
  <c r="O59" i="60" s="1"/>
  <c r="O60" i="60" s="1"/>
  <c r="O61" i="60" s="1"/>
  <c r="O62" i="60" s="1"/>
  <c r="O63" i="60" s="1"/>
  <c r="O64" i="60" s="1"/>
  <c r="O65" i="60" s="1"/>
  <c r="O66" i="60" s="1"/>
  <c r="O67" i="60" s="1"/>
  <c r="O68" i="60" s="1"/>
  <c r="O69" i="60" s="1"/>
  <c r="O70" i="60" s="1"/>
  <c r="O71" i="60" s="1"/>
  <c r="O72" i="60" s="1"/>
  <c r="O73" i="60" s="1"/>
  <c r="O74" i="60" s="1"/>
  <c r="O75" i="60" s="1"/>
  <c r="O76" i="60" s="1"/>
  <c r="O77" i="60" s="1"/>
  <c r="O78" i="60" s="1"/>
  <c r="O79" i="60" s="1"/>
  <c r="O80" i="60" s="1"/>
  <c r="O81" i="60" s="1"/>
  <c r="O82" i="60" s="1"/>
  <c r="O83" i="60" s="1"/>
  <c r="O84" i="60" s="1"/>
  <c r="O85" i="60" s="1"/>
  <c r="O86" i="60" s="1"/>
  <c r="O87" i="60" s="1"/>
  <c r="O88" i="60" s="1"/>
  <c r="O89" i="60" s="1"/>
  <c r="O90" i="60" s="1"/>
  <c r="O91" i="60" s="1"/>
  <c r="O92" i="60" s="1"/>
  <c r="O93" i="60" s="1"/>
  <c r="O94" i="60" s="1"/>
  <c r="O95" i="60" s="1"/>
  <c r="O96" i="60" s="1"/>
  <c r="O97" i="60" s="1"/>
  <c r="O98" i="60" s="1"/>
  <c r="O99" i="60" s="1"/>
  <c r="O100" i="60" s="1"/>
  <c r="O101" i="60" s="1"/>
  <c r="O102" i="60" s="1"/>
  <c r="O103" i="60" s="1"/>
  <c r="O104" i="60" s="1"/>
  <c r="O105" i="60" s="1"/>
  <c r="O106" i="60" s="1"/>
  <c r="O107" i="60" s="1"/>
  <c r="O108" i="60" s="1"/>
  <c r="O109" i="60" s="1"/>
  <c r="O110" i="60" s="1"/>
  <c r="O111" i="60" s="1"/>
  <c r="O112" i="60" s="1"/>
  <c r="O113" i="60" s="1"/>
  <c r="O114" i="60" s="1"/>
  <c r="O115" i="60" s="1"/>
  <c r="O116" i="60" s="1"/>
  <c r="O117" i="60" s="1"/>
  <c r="O118" i="60" s="1"/>
  <c r="O119" i="60" s="1"/>
  <c r="O120" i="60" s="1"/>
  <c r="O121" i="60" s="1"/>
  <c r="O122" i="60" s="1"/>
  <c r="O123" i="60" s="1"/>
  <c r="O124" i="60" s="1"/>
  <c r="O125" i="60" s="1"/>
  <c r="O126" i="60" s="1"/>
  <c r="O127" i="60" s="1"/>
  <c r="O128" i="60" s="1"/>
  <c r="O129" i="60" s="1"/>
  <c r="O130" i="60" s="1"/>
  <c r="O131" i="60" s="1"/>
  <c r="O132" i="60" s="1"/>
  <c r="O133" i="60" s="1"/>
  <c r="O134" i="60" s="1"/>
  <c r="O135" i="60" s="1"/>
  <c r="O136" i="60" s="1"/>
  <c r="O137" i="60" s="1"/>
  <c r="O138" i="60" s="1"/>
  <c r="O139" i="60" s="1"/>
  <c r="O140" i="60" s="1"/>
  <c r="O141" i="60" s="1"/>
  <c r="O142" i="60" s="1"/>
  <c r="O143" i="60" s="1"/>
  <c r="O144" i="60" s="1"/>
  <c r="O145" i="60" s="1"/>
  <c r="O146" i="60" s="1"/>
  <c r="O147" i="60" s="1"/>
  <c r="O148" i="60" s="1"/>
  <c r="O149" i="60" s="1"/>
  <c r="O150" i="60" s="1"/>
  <c r="O151" i="60" s="1"/>
  <c r="O152" i="60" s="1"/>
  <c r="O153" i="60" s="1"/>
  <c r="O154" i="60" s="1"/>
  <c r="O155" i="60" s="1"/>
  <c r="O156" i="60" s="1"/>
  <c r="O157" i="60" s="1"/>
  <c r="O158" i="60" s="1"/>
  <c r="O159" i="60" s="1"/>
  <c r="O160" i="60" s="1"/>
  <c r="O161" i="60" s="1"/>
  <c r="O162" i="60" s="1"/>
  <c r="O163" i="60" s="1"/>
  <c r="O164" i="60" s="1"/>
  <c r="O165" i="60" s="1"/>
  <c r="O166" i="60" s="1"/>
  <c r="O167" i="60" s="1"/>
  <c r="O168" i="60" s="1"/>
  <c r="O169" i="60" s="1"/>
  <c r="O170" i="60" s="1"/>
  <c r="O171" i="60" s="1"/>
  <c r="O172" i="60" s="1"/>
  <c r="O173" i="60" s="1"/>
  <c r="O174" i="60" s="1"/>
  <c r="O175" i="60" s="1"/>
  <c r="O176" i="60" s="1"/>
  <c r="O177" i="60" s="1"/>
  <c r="O178" i="60" s="1"/>
  <c r="O179" i="60" s="1"/>
  <c r="O180" i="60" s="1"/>
  <c r="O181" i="60" s="1"/>
  <c r="O182" i="60" s="1"/>
  <c r="O183" i="60" s="1"/>
  <c r="O184" i="60" s="1"/>
  <c r="O185" i="60" s="1"/>
  <c r="O186" i="60" s="1"/>
  <c r="O187" i="60" s="1"/>
  <c r="O188" i="60" s="1"/>
  <c r="O189" i="60" s="1"/>
  <c r="O190" i="60" s="1"/>
  <c r="O191" i="60" s="1"/>
  <c r="O192" i="60" s="1"/>
  <c r="O193" i="60" s="1"/>
  <c r="O194" i="60" s="1"/>
  <c r="O195" i="60" s="1"/>
  <c r="O196" i="60" s="1"/>
  <c r="O197" i="60" s="1"/>
  <c r="O198" i="60" s="1"/>
  <c r="O199" i="60" s="1"/>
  <c r="O200" i="60" s="1"/>
  <c r="O201" i="60" s="1"/>
  <c r="O202" i="60" s="1"/>
  <c r="O203" i="60" s="1"/>
  <c r="O204" i="60" s="1"/>
  <c r="O205" i="60" s="1"/>
  <c r="O206" i="60" s="1"/>
  <c r="O207" i="60" s="1"/>
  <c r="O208" i="60" s="1"/>
  <c r="O209" i="60" s="1"/>
  <c r="O210" i="60" s="1"/>
  <c r="O211" i="60" s="1"/>
  <c r="O212" i="60" s="1"/>
  <c r="O213" i="60" s="1"/>
  <c r="O214" i="60" s="1"/>
  <c r="O215" i="60" s="1"/>
  <c r="O216" i="60" s="1"/>
  <c r="O217" i="60" s="1"/>
  <c r="O218" i="60" s="1"/>
  <c r="O219" i="60" s="1"/>
  <c r="O220" i="60" s="1"/>
  <c r="O221" i="60" s="1"/>
  <c r="O222" i="60" s="1"/>
  <c r="O223" i="60" s="1"/>
  <c r="O224" i="60" s="1"/>
  <c r="O225" i="60" s="1"/>
  <c r="O226" i="60" s="1"/>
  <c r="O227" i="60" s="1"/>
  <c r="O228" i="60" s="1"/>
  <c r="O229" i="60" s="1"/>
  <c r="O230" i="60" s="1"/>
  <c r="O231" i="60" s="1"/>
  <c r="O232" i="60" s="1"/>
  <c r="O233" i="60" s="1"/>
  <c r="O234" i="60" s="1"/>
  <c r="O235" i="60" s="1"/>
  <c r="O236" i="60" s="1"/>
  <c r="O237" i="60" s="1"/>
  <c r="R14" i="60"/>
  <c r="R15" i="60" s="1"/>
  <c r="R16" i="60" s="1"/>
  <c r="R17" i="60" s="1"/>
  <c r="R18" i="60" s="1"/>
  <c r="R19" i="60" s="1"/>
  <c r="R20" i="60" s="1"/>
  <c r="R21" i="60" s="1"/>
  <c r="R22" i="60" s="1"/>
  <c r="R23" i="60" s="1"/>
  <c r="R24" i="60" s="1"/>
  <c r="R25" i="60" s="1"/>
  <c r="R26" i="60" s="1"/>
  <c r="R27" i="60" s="1"/>
  <c r="R28" i="60" s="1"/>
  <c r="R29" i="60" s="1"/>
  <c r="R30" i="60" s="1"/>
  <c r="R31" i="60" s="1"/>
  <c r="R32" i="60" s="1"/>
  <c r="R33" i="60" s="1"/>
  <c r="R34" i="60" s="1"/>
  <c r="R35" i="60" s="1"/>
  <c r="R36" i="60" s="1"/>
  <c r="R37" i="60" s="1"/>
  <c r="R38" i="60" s="1"/>
  <c r="R39" i="60" s="1"/>
  <c r="R40" i="60" s="1"/>
  <c r="R41" i="60" s="1"/>
  <c r="R42" i="60" s="1"/>
  <c r="R43" i="60" s="1"/>
  <c r="R44" i="60" s="1"/>
  <c r="R45" i="60" s="1"/>
  <c r="R46" i="60" s="1"/>
  <c r="R47" i="60" s="1"/>
  <c r="R48" i="60" s="1"/>
  <c r="R49" i="60" s="1"/>
  <c r="R50" i="60" s="1"/>
  <c r="R51" i="60" s="1"/>
  <c r="R52" i="60" s="1"/>
  <c r="R53" i="60" s="1"/>
  <c r="R54" i="60" s="1"/>
  <c r="R55" i="60" s="1"/>
  <c r="R56" i="60" s="1"/>
  <c r="R57" i="60" s="1"/>
  <c r="R58" i="60" s="1"/>
  <c r="R59" i="60" s="1"/>
  <c r="R60" i="60" s="1"/>
  <c r="R61" i="60" s="1"/>
  <c r="R62" i="60" s="1"/>
  <c r="R63" i="60" s="1"/>
  <c r="R64" i="60" s="1"/>
  <c r="R65" i="60" s="1"/>
  <c r="R66" i="60" s="1"/>
  <c r="R67" i="60" s="1"/>
  <c r="R68" i="60" s="1"/>
  <c r="R69" i="60" s="1"/>
  <c r="R70" i="60" s="1"/>
  <c r="R71" i="60" s="1"/>
  <c r="R72" i="60" s="1"/>
  <c r="R73" i="60" s="1"/>
  <c r="R74" i="60" s="1"/>
  <c r="R75" i="60" s="1"/>
  <c r="R76" i="60" s="1"/>
  <c r="R77" i="60" s="1"/>
  <c r="R78" i="60" s="1"/>
  <c r="R79" i="60" s="1"/>
  <c r="R80" i="60" s="1"/>
  <c r="R81" i="60" s="1"/>
  <c r="R82" i="60" s="1"/>
  <c r="R83" i="60" s="1"/>
  <c r="R84" i="60" s="1"/>
  <c r="R85" i="60" s="1"/>
  <c r="R86" i="60" s="1"/>
  <c r="R87" i="60" s="1"/>
  <c r="R88" i="60" s="1"/>
  <c r="R89" i="60" s="1"/>
  <c r="R90" i="60" s="1"/>
  <c r="R91" i="60" s="1"/>
  <c r="R92" i="60" s="1"/>
  <c r="R93" i="60" s="1"/>
  <c r="R94" i="60" s="1"/>
  <c r="R95" i="60" s="1"/>
  <c r="R96" i="60" s="1"/>
  <c r="R97" i="60" s="1"/>
  <c r="R98" i="60" s="1"/>
  <c r="R99" i="60" s="1"/>
  <c r="R100" i="60" s="1"/>
  <c r="R101" i="60" s="1"/>
  <c r="R102" i="60" s="1"/>
  <c r="R103" i="60" s="1"/>
  <c r="R104" i="60" s="1"/>
  <c r="R105" i="60" s="1"/>
  <c r="R106" i="60" s="1"/>
  <c r="R107" i="60" s="1"/>
  <c r="R108" i="60" s="1"/>
  <c r="R109" i="60" s="1"/>
  <c r="R110" i="60" s="1"/>
  <c r="R111" i="60" s="1"/>
  <c r="R112" i="60" s="1"/>
  <c r="R113" i="60" s="1"/>
  <c r="R114" i="60" s="1"/>
  <c r="R115" i="60" s="1"/>
  <c r="R116" i="60" s="1"/>
  <c r="R117" i="60" s="1"/>
  <c r="R118" i="60" s="1"/>
  <c r="R119" i="60" s="1"/>
  <c r="R120" i="60" s="1"/>
  <c r="R121" i="60" s="1"/>
  <c r="R122" i="60" s="1"/>
  <c r="R123" i="60" s="1"/>
  <c r="R124" i="60" s="1"/>
  <c r="R125" i="60" s="1"/>
  <c r="R126" i="60" s="1"/>
  <c r="R127" i="60" s="1"/>
  <c r="R128" i="60" s="1"/>
  <c r="R129" i="60" s="1"/>
  <c r="R130" i="60" s="1"/>
  <c r="R131" i="60" s="1"/>
  <c r="R132" i="60" s="1"/>
  <c r="R133" i="60" s="1"/>
  <c r="R134" i="60" s="1"/>
  <c r="R135" i="60" s="1"/>
  <c r="R136" i="60" s="1"/>
  <c r="R137" i="60" s="1"/>
  <c r="R138" i="60" s="1"/>
  <c r="R139" i="60" s="1"/>
  <c r="R140" i="60" s="1"/>
  <c r="R141" i="60" s="1"/>
  <c r="R142" i="60" s="1"/>
  <c r="R143" i="60" s="1"/>
  <c r="R144" i="60" s="1"/>
  <c r="R145" i="60" s="1"/>
  <c r="R146" i="60" s="1"/>
  <c r="R147" i="60" s="1"/>
  <c r="R148" i="60" s="1"/>
  <c r="R149" i="60" s="1"/>
  <c r="R150" i="60" s="1"/>
  <c r="R151" i="60" s="1"/>
  <c r="R152" i="60" s="1"/>
  <c r="R153" i="60" s="1"/>
  <c r="R154" i="60" s="1"/>
  <c r="R155" i="60" s="1"/>
  <c r="R156" i="60" s="1"/>
  <c r="R157" i="60" s="1"/>
  <c r="R158" i="60" s="1"/>
  <c r="R159" i="60" s="1"/>
  <c r="R160" i="60" s="1"/>
  <c r="R161" i="60" s="1"/>
  <c r="R162" i="60" s="1"/>
  <c r="R163" i="60" s="1"/>
  <c r="R164" i="60" s="1"/>
  <c r="R165" i="60" s="1"/>
  <c r="R166" i="60" s="1"/>
  <c r="R167" i="60" s="1"/>
  <c r="R168" i="60" s="1"/>
  <c r="R169" i="60" s="1"/>
  <c r="R170" i="60" s="1"/>
  <c r="R171" i="60" s="1"/>
  <c r="R172" i="60" s="1"/>
  <c r="R173" i="60" s="1"/>
  <c r="R174" i="60" s="1"/>
  <c r="R175" i="60" s="1"/>
  <c r="R176" i="60" s="1"/>
  <c r="R177" i="60" s="1"/>
  <c r="R178" i="60" s="1"/>
  <c r="R179" i="60" s="1"/>
  <c r="R180" i="60" s="1"/>
  <c r="R181" i="60" s="1"/>
  <c r="R182" i="60" s="1"/>
  <c r="R183" i="60" s="1"/>
  <c r="R184" i="60" s="1"/>
  <c r="R185" i="60" s="1"/>
  <c r="R186" i="60" s="1"/>
  <c r="R187" i="60" s="1"/>
  <c r="R188" i="60" s="1"/>
  <c r="R189" i="60" s="1"/>
  <c r="R190" i="60" s="1"/>
  <c r="R191" i="60" s="1"/>
  <c r="R192" i="60" s="1"/>
  <c r="R193" i="60" s="1"/>
  <c r="R194" i="60" s="1"/>
  <c r="R195" i="60" s="1"/>
  <c r="R196" i="60" s="1"/>
  <c r="R197" i="60" s="1"/>
  <c r="R198" i="60" s="1"/>
  <c r="R199" i="60" s="1"/>
  <c r="R200" i="60" s="1"/>
  <c r="R201" i="60" s="1"/>
  <c r="R202" i="60" s="1"/>
  <c r="R203" i="60" s="1"/>
  <c r="R204" i="60" s="1"/>
  <c r="R205" i="60" s="1"/>
  <c r="R206" i="60" s="1"/>
  <c r="R207" i="60" s="1"/>
  <c r="R208" i="60" s="1"/>
  <c r="R209" i="60" s="1"/>
  <c r="R210" i="60" s="1"/>
  <c r="R211" i="60" s="1"/>
  <c r="R212" i="60" s="1"/>
  <c r="R213" i="60" s="1"/>
  <c r="R214" i="60" s="1"/>
  <c r="R215" i="60" s="1"/>
  <c r="R216" i="60" s="1"/>
  <c r="R217" i="60" s="1"/>
  <c r="R218" i="60" s="1"/>
  <c r="R219" i="60" s="1"/>
  <c r="R220" i="60" s="1"/>
  <c r="R221" i="60" s="1"/>
  <c r="R222" i="60" s="1"/>
  <c r="R223" i="60" s="1"/>
  <c r="R224" i="60" s="1"/>
  <c r="R225" i="60" s="1"/>
  <c r="R226" i="60" s="1"/>
  <c r="R227" i="60" s="1"/>
  <c r="R228" i="60" s="1"/>
  <c r="R229" i="60" s="1"/>
  <c r="R230" i="60" s="1"/>
  <c r="R231" i="60" s="1"/>
  <c r="R232" i="60" s="1"/>
  <c r="R233" i="60" s="1"/>
  <c r="R234" i="60" s="1"/>
  <c r="P14" i="60"/>
  <c r="P15" i="60" s="1"/>
  <c r="P16" i="60" s="1"/>
  <c r="P17" i="60" s="1"/>
  <c r="P18" i="60" s="1"/>
  <c r="P19" i="60" s="1"/>
  <c r="P20" i="60" s="1"/>
  <c r="P21" i="60" s="1"/>
  <c r="P22" i="60" s="1"/>
  <c r="P23" i="60" s="1"/>
  <c r="P24" i="60" s="1"/>
  <c r="P25" i="60" s="1"/>
  <c r="P26" i="60" s="1"/>
  <c r="P27" i="60" s="1"/>
  <c r="P28" i="60" s="1"/>
  <c r="P29" i="60" s="1"/>
  <c r="P30" i="60" s="1"/>
  <c r="P31" i="60" s="1"/>
  <c r="P32" i="60" s="1"/>
  <c r="P33" i="60" s="1"/>
  <c r="P34" i="60" s="1"/>
  <c r="P35" i="60" s="1"/>
  <c r="P36" i="60" s="1"/>
  <c r="P37" i="60" s="1"/>
  <c r="P38" i="60" s="1"/>
  <c r="P39" i="60" s="1"/>
  <c r="P40" i="60" s="1"/>
  <c r="P41" i="60" s="1"/>
  <c r="P42" i="60" s="1"/>
  <c r="P43" i="60" s="1"/>
  <c r="P44" i="60" s="1"/>
  <c r="P45" i="60" s="1"/>
  <c r="P46" i="60" s="1"/>
  <c r="P47" i="60" s="1"/>
  <c r="P48" i="60" s="1"/>
  <c r="P49" i="60" s="1"/>
  <c r="P50" i="60" s="1"/>
  <c r="P51" i="60" s="1"/>
  <c r="P52" i="60" s="1"/>
  <c r="P53" i="60" s="1"/>
  <c r="P54" i="60" s="1"/>
  <c r="P55" i="60" s="1"/>
  <c r="P56" i="60" s="1"/>
  <c r="P57" i="60" s="1"/>
  <c r="P58" i="60" s="1"/>
  <c r="P59" i="60" s="1"/>
  <c r="P60" i="60" s="1"/>
  <c r="P61" i="60" s="1"/>
  <c r="P62" i="60" s="1"/>
  <c r="P63" i="60" s="1"/>
  <c r="P64" i="60" s="1"/>
  <c r="P65" i="60" s="1"/>
  <c r="P66" i="60" s="1"/>
  <c r="P67" i="60" s="1"/>
  <c r="P68" i="60" s="1"/>
  <c r="P69" i="60" s="1"/>
  <c r="P70" i="60" s="1"/>
  <c r="P71" i="60" s="1"/>
  <c r="P72" i="60" s="1"/>
  <c r="P73" i="60" s="1"/>
  <c r="P74" i="60" s="1"/>
  <c r="P75" i="60" s="1"/>
  <c r="P76" i="60" s="1"/>
  <c r="P77" i="60" s="1"/>
  <c r="P78" i="60" s="1"/>
  <c r="P79" i="60" s="1"/>
  <c r="P80" i="60" s="1"/>
  <c r="P81" i="60" s="1"/>
  <c r="P82" i="60" s="1"/>
  <c r="P83" i="60" s="1"/>
  <c r="P84" i="60" s="1"/>
  <c r="P85" i="60" s="1"/>
  <c r="P86" i="60" s="1"/>
  <c r="P87" i="60" s="1"/>
  <c r="P88" i="60" s="1"/>
  <c r="P89" i="60" s="1"/>
  <c r="P90" i="60" s="1"/>
  <c r="P91" i="60" s="1"/>
  <c r="P92" i="60" s="1"/>
  <c r="P93" i="60" s="1"/>
  <c r="P94" i="60" s="1"/>
  <c r="P95" i="60" s="1"/>
  <c r="P96" i="60" s="1"/>
  <c r="P97" i="60" s="1"/>
  <c r="P98" i="60" s="1"/>
  <c r="P99" i="60" s="1"/>
  <c r="P100" i="60" s="1"/>
  <c r="P101" i="60" s="1"/>
  <c r="P102" i="60" s="1"/>
  <c r="P103" i="60" s="1"/>
  <c r="P104" i="60" s="1"/>
  <c r="P105" i="60" s="1"/>
  <c r="P106" i="60" s="1"/>
  <c r="P107" i="60" s="1"/>
  <c r="P108" i="60" s="1"/>
  <c r="P109" i="60" s="1"/>
  <c r="P110" i="60" s="1"/>
  <c r="P111" i="60" s="1"/>
  <c r="P112" i="60" s="1"/>
  <c r="P113" i="60" s="1"/>
  <c r="P114" i="60" s="1"/>
  <c r="P115" i="60" s="1"/>
  <c r="P116" i="60" s="1"/>
  <c r="P117" i="60" s="1"/>
  <c r="P118" i="60" s="1"/>
  <c r="P119" i="60" s="1"/>
  <c r="P120" i="60" s="1"/>
  <c r="P121" i="60" s="1"/>
  <c r="P122" i="60" s="1"/>
  <c r="P123" i="60" s="1"/>
  <c r="P124" i="60" s="1"/>
  <c r="P125" i="60" s="1"/>
  <c r="P126" i="60" s="1"/>
  <c r="P127" i="60" s="1"/>
  <c r="P128" i="60" s="1"/>
  <c r="P129" i="60" s="1"/>
  <c r="P130" i="60" s="1"/>
  <c r="P131" i="60" s="1"/>
  <c r="P132" i="60" s="1"/>
  <c r="P133" i="60" s="1"/>
  <c r="P134" i="60" s="1"/>
  <c r="P135" i="60" s="1"/>
  <c r="P136" i="60" s="1"/>
  <c r="P137" i="60" s="1"/>
  <c r="P138" i="60" s="1"/>
  <c r="P139" i="60" s="1"/>
  <c r="P140" i="60" s="1"/>
  <c r="P141" i="60" s="1"/>
  <c r="P142" i="60" s="1"/>
  <c r="P143" i="60" s="1"/>
  <c r="P144" i="60" s="1"/>
  <c r="P145" i="60" s="1"/>
  <c r="P146" i="60" s="1"/>
  <c r="P147" i="60" s="1"/>
  <c r="P148" i="60" s="1"/>
  <c r="P149" i="60" s="1"/>
  <c r="P150" i="60" s="1"/>
  <c r="P151" i="60" s="1"/>
  <c r="P152" i="60" s="1"/>
  <c r="P153" i="60" s="1"/>
  <c r="P154" i="60" s="1"/>
  <c r="P155" i="60" s="1"/>
  <c r="P156" i="60" s="1"/>
  <c r="P157" i="60" s="1"/>
  <c r="P158" i="60" s="1"/>
  <c r="P159" i="60" s="1"/>
  <c r="P160" i="60" s="1"/>
  <c r="P161" i="60" s="1"/>
  <c r="P162" i="60" s="1"/>
  <c r="P163" i="60" s="1"/>
  <c r="P164" i="60" s="1"/>
  <c r="P165" i="60" s="1"/>
  <c r="P166" i="60" s="1"/>
  <c r="P167" i="60" s="1"/>
  <c r="P168" i="60" s="1"/>
  <c r="P169" i="60" s="1"/>
  <c r="P170" i="60" s="1"/>
  <c r="P171" i="60" s="1"/>
  <c r="P172" i="60" s="1"/>
  <c r="P173" i="60" s="1"/>
  <c r="P174" i="60" s="1"/>
  <c r="P175" i="60" s="1"/>
  <c r="P176" i="60" s="1"/>
  <c r="P177" i="60" s="1"/>
  <c r="P178" i="60" s="1"/>
  <c r="P179" i="60" s="1"/>
  <c r="P180" i="60" s="1"/>
  <c r="P181" i="60" s="1"/>
  <c r="P182" i="60" s="1"/>
  <c r="P183" i="60" s="1"/>
  <c r="P184" i="60" s="1"/>
  <c r="P185" i="60" s="1"/>
  <c r="P186" i="60" s="1"/>
  <c r="P187" i="60" s="1"/>
  <c r="P188" i="60" s="1"/>
  <c r="P189" i="60" s="1"/>
  <c r="P190" i="60" s="1"/>
  <c r="P191" i="60" s="1"/>
  <c r="P192" i="60" s="1"/>
  <c r="P193" i="60" s="1"/>
  <c r="P194" i="60" s="1"/>
  <c r="P195" i="60" s="1"/>
  <c r="P196" i="60" s="1"/>
  <c r="P197" i="60" s="1"/>
  <c r="P198" i="60" s="1"/>
  <c r="P199" i="60" s="1"/>
  <c r="P200" i="60" s="1"/>
  <c r="P201" i="60" s="1"/>
  <c r="P202" i="60" s="1"/>
  <c r="P203" i="60" s="1"/>
  <c r="P204" i="60" s="1"/>
  <c r="P205" i="60" s="1"/>
  <c r="P206" i="60" s="1"/>
  <c r="P207" i="60" s="1"/>
  <c r="P208" i="60" s="1"/>
  <c r="P209" i="60" s="1"/>
  <c r="P210" i="60" s="1"/>
  <c r="P211" i="60" s="1"/>
  <c r="P212" i="60" s="1"/>
  <c r="P213" i="60" s="1"/>
  <c r="P214" i="60" s="1"/>
  <c r="P215" i="60" s="1"/>
  <c r="P216" i="60" s="1"/>
  <c r="P217" i="60" s="1"/>
  <c r="P218" i="60" s="1"/>
  <c r="P219" i="60" s="1"/>
  <c r="P220" i="60" s="1"/>
  <c r="P221" i="60" s="1"/>
  <c r="P222" i="60" s="1"/>
  <c r="P223" i="60" s="1"/>
  <c r="P224" i="60" s="1"/>
  <c r="P225" i="60" s="1"/>
  <c r="P226" i="60" s="1"/>
  <c r="P227" i="60" s="1"/>
  <c r="P228" i="60" s="1"/>
  <c r="P229" i="60" s="1"/>
  <c r="P230" i="60" s="1"/>
  <c r="P231" i="60" s="1"/>
  <c r="P232" i="60" s="1"/>
  <c r="P233" i="60" s="1"/>
  <c r="P234" i="60" s="1"/>
  <c r="P235" i="60" s="1"/>
  <c r="P236" i="60" s="1"/>
  <c r="B21" i="60"/>
  <c r="M20" i="60"/>
  <c r="L18" i="39"/>
  <c r="K37" i="5"/>
  <c r="K31" i="5"/>
  <c r="K25" i="5"/>
  <c r="K19" i="5"/>
  <c r="I18" i="39"/>
  <c r="I17" i="39"/>
  <c r="I16" i="39"/>
  <c r="I15" i="39"/>
  <c r="I14" i="39"/>
  <c r="I13" i="39"/>
  <c r="I12" i="39"/>
  <c r="I21" i="39" s="1"/>
  <c r="I11" i="39"/>
  <c r="C24" i="39"/>
  <c r="K10" i="39"/>
  <c r="L10" i="39" s="1"/>
  <c r="L13" i="39" s="1"/>
  <c r="L17" i="39" s="1"/>
  <c r="G10" i="39"/>
  <c r="F10" i="39"/>
  <c r="E10" i="39"/>
  <c r="S238" i="60" l="1"/>
  <c r="S239" i="60" s="1"/>
  <c r="S240" i="60" s="1"/>
  <c r="S241" i="60" s="1"/>
  <c r="S242" i="60" s="1"/>
  <c r="S243" i="60" s="1"/>
  <c r="S244" i="60" s="1"/>
  <c r="S245" i="60" s="1"/>
  <c r="S246" i="60" s="1"/>
  <c r="S247" i="60" s="1"/>
  <c r="S248" i="60" s="1"/>
  <c r="S249" i="60" s="1"/>
  <c r="S250" i="60" s="1"/>
  <c r="S251" i="60" s="1"/>
  <c r="S252" i="60" s="1"/>
  <c r="S253" i="60" s="1"/>
  <c r="S254" i="60" s="1"/>
  <c r="S255" i="60" s="1"/>
  <c r="S256" i="60" s="1"/>
  <c r="S257" i="60" s="1"/>
  <c r="S258" i="60" s="1"/>
  <c r="S259" i="60" s="1"/>
  <c r="S260" i="60" s="1"/>
  <c r="S261" i="60" s="1"/>
  <c r="S262" i="60" s="1"/>
  <c r="S263" i="60" s="1"/>
  <c r="S264" i="60" s="1"/>
  <c r="S265" i="60" s="1"/>
  <c r="S266" i="60" s="1"/>
  <c r="S267" i="60" s="1"/>
  <c r="S268" i="60" s="1"/>
  <c r="S269" i="60" s="1"/>
  <c r="S270" i="60" s="1"/>
  <c r="S271" i="60" s="1"/>
  <c r="S272" i="60" s="1"/>
  <c r="S273" i="60" s="1"/>
  <c r="S274" i="60" s="1"/>
  <c r="S275" i="60" s="1"/>
  <c r="S276" i="60" s="1"/>
  <c r="S277" i="60" s="1"/>
  <c r="S278" i="60" s="1"/>
  <c r="S279" i="60" s="1"/>
  <c r="S280" i="60" s="1"/>
  <c r="S281" i="60" s="1"/>
  <c r="S282" i="60" s="1"/>
  <c r="S283" i="60" s="1"/>
  <c r="S284" i="60" s="1"/>
  <c r="S285" i="60" s="1"/>
  <c r="S286" i="60" s="1"/>
  <c r="S287" i="60" s="1"/>
  <c r="S288" i="60" s="1"/>
  <c r="S289" i="60" s="1"/>
  <c r="S290" i="60" s="1"/>
  <c r="S291" i="60" s="1"/>
  <c r="S292" i="60" s="1"/>
  <c r="S293" i="60" s="1"/>
  <c r="S294" i="60" s="1"/>
  <c r="S295" i="60" s="1"/>
  <c r="S296" i="60" s="1"/>
  <c r="S297" i="60" s="1"/>
  <c r="S298" i="60" s="1"/>
  <c r="S299" i="60" s="1"/>
  <c r="S300" i="60" s="1"/>
  <c r="S301" i="60" s="1"/>
  <c r="S302" i="60" s="1"/>
  <c r="S303" i="60" s="1"/>
  <c r="S304" i="60" s="1"/>
  <c r="S305" i="60" s="1"/>
  <c r="S306" i="60" s="1"/>
  <c r="S307" i="60" s="1"/>
  <c r="S308" i="60" s="1"/>
  <c r="S309" i="60" s="1"/>
  <c r="S310" i="60" s="1"/>
  <c r="S311" i="60" s="1"/>
  <c r="S312" i="60" s="1"/>
  <c r="S313" i="60" s="1"/>
  <c r="S314" i="60" s="1"/>
  <c r="S315" i="60" s="1"/>
  <c r="S316" i="60" s="1"/>
  <c r="S317" i="60" s="1"/>
  <c r="S318" i="60" s="1"/>
  <c r="S319" i="60" s="1"/>
  <c r="S320" i="60" s="1"/>
  <c r="S321" i="60" s="1"/>
  <c r="S322" i="60" s="1"/>
  <c r="S323" i="60" s="1"/>
  <c r="S324" i="60" s="1"/>
  <c r="S325" i="60" s="1"/>
  <c r="S326" i="60" s="1"/>
  <c r="S327" i="60" s="1"/>
  <c r="S328" i="60" s="1"/>
  <c r="S329" i="60" s="1"/>
  <c r="S330" i="60" s="1"/>
  <c r="S331" i="60" s="1"/>
  <c r="S332" i="60" s="1"/>
  <c r="S333" i="60" s="1"/>
  <c r="S334" i="60" s="1"/>
  <c r="S335" i="60" s="1"/>
  <c r="S336" i="60" s="1"/>
  <c r="S337" i="60" s="1"/>
  <c r="S338" i="60" s="1"/>
  <c r="S339" i="60" s="1"/>
  <c r="S340" i="60" s="1"/>
  <c r="S341" i="60" s="1"/>
  <c r="S342" i="60" s="1"/>
  <c r="S343" i="60" s="1"/>
  <c r="S344" i="60" s="1"/>
  <c r="S345" i="60" s="1"/>
  <c r="S346" i="60" s="1"/>
  <c r="S347" i="60" s="1"/>
  <c r="S348" i="60" s="1"/>
  <c r="S349" i="60" s="1"/>
  <c r="S350" i="60" s="1"/>
  <c r="S351" i="60" s="1"/>
  <c r="P237" i="60"/>
  <c r="P238" i="60" s="1"/>
  <c r="P239" i="60" s="1"/>
  <c r="P240" i="60" s="1"/>
  <c r="P241" i="60" s="1"/>
  <c r="P242" i="60" s="1"/>
  <c r="P243" i="60" s="1"/>
  <c r="P244" i="60" s="1"/>
  <c r="P245" i="60" s="1"/>
  <c r="P246" i="60" s="1"/>
  <c r="P247" i="60" s="1"/>
  <c r="P248" i="60" s="1"/>
  <c r="P249" i="60" s="1"/>
  <c r="P250" i="60" s="1"/>
  <c r="P251" i="60" s="1"/>
  <c r="P252" i="60" s="1"/>
  <c r="P253" i="60" s="1"/>
  <c r="P254" i="60" s="1"/>
  <c r="P255" i="60" s="1"/>
  <c r="P256" i="60" s="1"/>
  <c r="P257" i="60" s="1"/>
  <c r="P258" i="60" s="1"/>
  <c r="P259" i="60" s="1"/>
  <c r="P260" i="60" s="1"/>
  <c r="P261" i="60" s="1"/>
  <c r="P262" i="60" s="1"/>
  <c r="P263" i="60" s="1"/>
  <c r="P264" i="60" s="1"/>
  <c r="P265" i="60" s="1"/>
  <c r="P266" i="60" s="1"/>
  <c r="P267" i="60" s="1"/>
  <c r="P268" i="60" s="1"/>
  <c r="P269" i="60" s="1"/>
  <c r="P270" i="60" s="1"/>
  <c r="P271" i="60" s="1"/>
  <c r="P272" i="60" s="1"/>
  <c r="P273" i="60" s="1"/>
  <c r="P274" i="60" s="1"/>
  <c r="P275" i="60" s="1"/>
  <c r="P276" i="60" s="1"/>
  <c r="P277" i="60" s="1"/>
  <c r="P278" i="60" s="1"/>
  <c r="P279" i="60" s="1"/>
  <c r="P280" i="60" s="1"/>
  <c r="P281" i="60" s="1"/>
  <c r="P282" i="60" s="1"/>
  <c r="P283" i="60" s="1"/>
  <c r="P284" i="60" s="1"/>
  <c r="P285" i="60" s="1"/>
  <c r="P286" i="60" s="1"/>
  <c r="P287" i="60" s="1"/>
  <c r="P288" i="60" s="1"/>
  <c r="P289" i="60" s="1"/>
  <c r="P290" i="60" s="1"/>
  <c r="P291" i="60" s="1"/>
  <c r="P292" i="60" s="1"/>
  <c r="P293" i="60" s="1"/>
  <c r="P294" i="60" s="1"/>
  <c r="P295" i="60" s="1"/>
  <c r="P296" i="60" s="1"/>
  <c r="P297" i="60" s="1"/>
  <c r="P298" i="60" s="1"/>
  <c r="P299" i="60" s="1"/>
  <c r="P300" i="60" s="1"/>
  <c r="P301" i="60" s="1"/>
  <c r="P302" i="60" s="1"/>
  <c r="P303" i="60" s="1"/>
  <c r="P304" i="60" s="1"/>
  <c r="P305" i="60" s="1"/>
  <c r="P306" i="60" s="1"/>
  <c r="P307" i="60" s="1"/>
  <c r="P308" i="60" s="1"/>
  <c r="P309" i="60" s="1"/>
  <c r="P310" i="60" s="1"/>
  <c r="P311" i="60" s="1"/>
  <c r="P312" i="60" s="1"/>
  <c r="P313" i="60" s="1"/>
  <c r="P314" i="60" s="1"/>
  <c r="P315" i="60" s="1"/>
  <c r="P316" i="60" s="1"/>
  <c r="P317" i="60" s="1"/>
  <c r="P318" i="60" s="1"/>
  <c r="P319" i="60" s="1"/>
  <c r="P320" i="60" s="1"/>
  <c r="P321" i="60" s="1"/>
  <c r="P322" i="60" s="1"/>
  <c r="P323" i="60" s="1"/>
  <c r="P324" i="60" s="1"/>
  <c r="P325" i="60" s="1"/>
  <c r="P326" i="60" s="1"/>
  <c r="P327" i="60" s="1"/>
  <c r="P328" i="60" s="1"/>
  <c r="P329" i="60" s="1"/>
  <c r="P330" i="60" s="1"/>
  <c r="P331" i="60" s="1"/>
  <c r="P332" i="60" s="1"/>
  <c r="P333" i="60" s="1"/>
  <c r="P334" i="60" s="1"/>
  <c r="P335" i="60" s="1"/>
  <c r="P336" i="60" s="1"/>
  <c r="P337" i="60" s="1"/>
  <c r="P338" i="60" s="1"/>
  <c r="P339" i="60" s="1"/>
  <c r="P340" i="60" s="1"/>
  <c r="P341" i="60" s="1"/>
  <c r="P342" i="60" s="1"/>
  <c r="P343" i="60" s="1"/>
  <c r="P344" i="60" s="1"/>
  <c r="P345" i="60" s="1"/>
  <c r="P346" i="60" s="1"/>
  <c r="P347" i="60" s="1"/>
  <c r="P348" i="60" s="1"/>
  <c r="P349" i="60" s="1"/>
  <c r="P350" i="60" s="1"/>
  <c r="P351" i="60" s="1"/>
  <c r="P352" i="60" s="1"/>
  <c r="O238" i="60"/>
  <c r="O239" i="60" s="1"/>
  <c r="O240" i="60" s="1"/>
  <c r="O241" i="60" s="1"/>
  <c r="O242" i="60" s="1"/>
  <c r="O243" i="60" s="1"/>
  <c r="O244" i="60" s="1"/>
  <c r="O245" i="60" s="1"/>
  <c r="O246" i="60" s="1"/>
  <c r="O247" i="60" s="1"/>
  <c r="O248" i="60" s="1"/>
  <c r="O249" i="60" s="1"/>
  <c r="O250" i="60" s="1"/>
  <c r="O251" i="60" s="1"/>
  <c r="O252" i="60" s="1"/>
  <c r="O253" i="60" s="1"/>
  <c r="O254" i="60" s="1"/>
  <c r="O255" i="60" s="1"/>
  <c r="O256" i="60" s="1"/>
  <c r="O257" i="60" s="1"/>
  <c r="O258" i="60" s="1"/>
  <c r="O259" i="60" s="1"/>
  <c r="O260" i="60" s="1"/>
  <c r="O261" i="60" s="1"/>
  <c r="O262" i="60" s="1"/>
  <c r="O263" i="60" s="1"/>
  <c r="O264" i="60" s="1"/>
  <c r="O265" i="60" s="1"/>
  <c r="O266" i="60" s="1"/>
  <c r="O267" i="60" s="1"/>
  <c r="O268" i="60" s="1"/>
  <c r="O269" i="60" s="1"/>
  <c r="O270" i="60" s="1"/>
  <c r="O271" i="60" s="1"/>
  <c r="O272" i="60" s="1"/>
  <c r="O273" i="60" s="1"/>
  <c r="O274" i="60" s="1"/>
  <c r="O275" i="60" s="1"/>
  <c r="O276" i="60" s="1"/>
  <c r="O277" i="60" s="1"/>
  <c r="O278" i="60" s="1"/>
  <c r="O279" i="60" s="1"/>
  <c r="O280" i="60" s="1"/>
  <c r="O281" i="60" s="1"/>
  <c r="O282" i="60" s="1"/>
  <c r="O283" i="60" s="1"/>
  <c r="O284" i="60" s="1"/>
  <c r="O285" i="60" s="1"/>
  <c r="O286" i="60" s="1"/>
  <c r="O287" i="60" s="1"/>
  <c r="O288" i="60" s="1"/>
  <c r="O289" i="60" s="1"/>
  <c r="O290" i="60" s="1"/>
  <c r="O291" i="60" s="1"/>
  <c r="O292" i="60" s="1"/>
  <c r="O293" i="60" s="1"/>
  <c r="O294" i="60" s="1"/>
  <c r="O295" i="60" s="1"/>
  <c r="O296" i="60" s="1"/>
  <c r="O297" i="60" s="1"/>
  <c r="O298" i="60" s="1"/>
  <c r="O299" i="60" s="1"/>
  <c r="O300" i="60" s="1"/>
  <c r="O301" i="60" s="1"/>
  <c r="O302" i="60" s="1"/>
  <c r="O303" i="60" s="1"/>
  <c r="O304" i="60" s="1"/>
  <c r="O305" i="60" s="1"/>
  <c r="O306" i="60" s="1"/>
  <c r="O307" i="60" s="1"/>
  <c r="O308" i="60" s="1"/>
  <c r="O309" i="60" s="1"/>
  <c r="O310" i="60" s="1"/>
  <c r="O311" i="60" s="1"/>
  <c r="O312" i="60" s="1"/>
  <c r="O313" i="60" s="1"/>
  <c r="O314" i="60" s="1"/>
  <c r="O315" i="60" s="1"/>
  <c r="O316" i="60" s="1"/>
  <c r="O317" i="60" s="1"/>
  <c r="O318" i="60" s="1"/>
  <c r="O319" i="60" s="1"/>
  <c r="O320" i="60" s="1"/>
  <c r="O321" i="60" s="1"/>
  <c r="O322" i="60" s="1"/>
  <c r="O323" i="60" s="1"/>
  <c r="O324" i="60" s="1"/>
  <c r="O325" i="60" s="1"/>
  <c r="O326" i="60" s="1"/>
  <c r="O327" i="60" s="1"/>
  <c r="O328" i="60" s="1"/>
  <c r="O329" i="60" s="1"/>
  <c r="O330" i="60" s="1"/>
  <c r="O331" i="60" s="1"/>
  <c r="O332" i="60" s="1"/>
  <c r="O333" i="60" s="1"/>
  <c r="O334" i="60" s="1"/>
  <c r="O335" i="60" s="1"/>
  <c r="O336" i="60" s="1"/>
  <c r="O337" i="60" s="1"/>
  <c r="O338" i="60" s="1"/>
  <c r="O339" i="60" s="1"/>
  <c r="O340" i="60" s="1"/>
  <c r="O341" i="60" s="1"/>
  <c r="O342" i="60" s="1"/>
  <c r="O343" i="60" s="1"/>
  <c r="O344" i="60" s="1"/>
  <c r="O345" i="60" s="1"/>
  <c r="O346" i="60" s="1"/>
  <c r="O347" i="60" s="1"/>
  <c r="O348" i="60" s="1"/>
  <c r="O349" i="60" s="1"/>
  <c r="O350" i="60" s="1"/>
  <c r="O351" i="60" s="1"/>
  <c r="O352" i="60" s="1"/>
  <c r="O353" i="60" s="1"/>
  <c r="D10" i="60" s="1"/>
  <c r="R235" i="60"/>
  <c r="R236" i="60" s="1"/>
  <c r="R237" i="60" s="1"/>
  <c r="R238" i="60" s="1"/>
  <c r="R239" i="60" s="1"/>
  <c r="R240" i="60" s="1"/>
  <c r="R241" i="60" s="1"/>
  <c r="R242" i="60" s="1"/>
  <c r="R243" i="60" s="1"/>
  <c r="R244" i="60" s="1"/>
  <c r="R245" i="60" s="1"/>
  <c r="R246" i="60" s="1"/>
  <c r="R247" i="60" s="1"/>
  <c r="R248" i="60" s="1"/>
  <c r="R249" i="60" s="1"/>
  <c r="R250" i="60" s="1"/>
  <c r="R251" i="60" s="1"/>
  <c r="R252" i="60" s="1"/>
  <c r="R253" i="60" s="1"/>
  <c r="R254" i="60" s="1"/>
  <c r="R255" i="60" s="1"/>
  <c r="R256" i="60" s="1"/>
  <c r="R257" i="60" s="1"/>
  <c r="R258" i="60" s="1"/>
  <c r="R259" i="60" s="1"/>
  <c r="R260" i="60" s="1"/>
  <c r="R261" i="60" s="1"/>
  <c r="R262" i="60" s="1"/>
  <c r="R263" i="60" s="1"/>
  <c r="R264" i="60" s="1"/>
  <c r="R265" i="60" s="1"/>
  <c r="R266" i="60" s="1"/>
  <c r="R267" i="60" s="1"/>
  <c r="R268" i="60" s="1"/>
  <c r="R269" i="60" s="1"/>
  <c r="R270" i="60" s="1"/>
  <c r="R271" i="60" s="1"/>
  <c r="R272" i="60" s="1"/>
  <c r="R273" i="60" s="1"/>
  <c r="R274" i="60" s="1"/>
  <c r="R275" i="60" s="1"/>
  <c r="R276" i="60" s="1"/>
  <c r="R277" i="60" s="1"/>
  <c r="R278" i="60" s="1"/>
  <c r="R279" i="60" s="1"/>
  <c r="R280" i="60" s="1"/>
  <c r="R281" i="60" s="1"/>
  <c r="R282" i="60" s="1"/>
  <c r="R283" i="60" s="1"/>
  <c r="R284" i="60" s="1"/>
  <c r="R285" i="60" s="1"/>
  <c r="R286" i="60" s="1"/>
  <c r="R287" i="60" s="1"/>
  <c r="R288" i="60" s="1"/>
  <c r="R289" i="60" s="1"/>
  <c r="R290" i="60" s="1"/>
  <c r="R291" i="60" s="1"/>
  <c r="R292" i="60" s="1"/>
  <c r="R293" i="60" s="1"/>
  <c r="R294" i="60" s="1"/>
  <c r="R295" i="60" s="1"/>
  <c r="R296" i="60" s="1"/>
  <c r="R297" i="60" s="1"/>
  <c r="R298" i="60" s="1"/>
  <c r="R299" i="60" s="1"/>
  <c r="R300" i="60" s="1"/>
  <c r="R301" i="60" s="1"/>
  <c r="R302" i="60" s="1"/>
  <c r="R303" i="60" s="1"/>
  <c r="R304" i="60" s="1"/>
  <c r="R305" i="60" s="1"/>
  <c r="R306" i="60" s="1"/>
  <c r="R307" i="60" s="1"/>
  <c r="R308" i="60" s="1"/>
  <c r="R309" i="60" s="1"/>
  <c r="R310" i="60" s="1"/>
  <c r="R311" i="60" s="1"/>
  <c r="R312" i="60" s="1"/>
  <c r="R313" i="60" s="1"/>
  <c r="R314" i="60" s="1"/>
  <c r="R315" i="60" s="1"/>
  <c r="R316" i="60" s="1"/>
  <c r="R317" i="60" s="1"/>
  <c r="R318" i="60" s="1"/>
  <c r="R319" i="60" s="1"/>
  <c r="R320" i="60" s="1"/>
  <c r="R321" i="60" s="1"/>
  <c r="R322" i="60" s="1"/>
  <c r="R323" i="60" s="1"/>
  <c r="R324" i="60" s="1"/>
  <c r="R325" i="60" s="1"/>
  <c r="R326" i="60" s="1"/>
  <c r="R327" i="60" s="1"/>
  <c r="R328" i="60" s="1"/>
  <c r="R329" i="60" s="1"/>
  <c r="R330" i="60" s="1"/>
  <c r="R331" i="60" s="1"/>
  <c r="R332" i="60" s="1"/>
  <c r="R333" i="60" s="1"/>
  <c r="R334" i="60" s="1"/>
  <c r="R335" i="60" s="1"/>
  <c r="R336" i="60" s="1"/>
  <c r="R337" i="60" s="1"/>
  <c r="R338" i="60" s="1"/>
  <c r="R339" i="60" s="1"/>
  <c r="R340" i="60" s="1"/>
  <c r="R341" i="60" s="1"/>
  <c r="R342" i="60" s="1"/>
  <c r="R343" i="60" s="1"/>
  <c r="R344" i="60" s="1"/>
  <c r="R345" i="60" s="1"/>
  <c r="R346" i="60" s="1"/>
  <c r="R347" i="60" s="1"/>
  <c r="R348" i="60" s="1"/>
  <c r="R349" i="60" s="1"/>
  <c r="R350" i="60" s="1"/>
  <c r="R351" i="60" s="1"/>
  <c r="Q238" i="60"/>
  <c r="Q239" i="60" s="1"/>
  <c r="Q240" i="60" s="1"/>
  <c r="Q241" i="60" s="1"/>
  <c r="Q242" i="60" s="1"/>
  <c r="Q243" i="60" s="1"/>
  <c r="Q244" i="60" s="1"/>
  <c r="Q245" i="60" s="1"/>
  <c r="Q246" i="60" s="1"/>
  <c r="Q247" i="60" s="1"/>
  <c r="Q248" i="60" s="1"/>
  <c r="Q249" i="60" s="1"/>
  <c r="Q250" i="60" s="1"/>
  <c r="Q251" i="60" s="1"/>
  <c r="Q252" i="60" s="1"/>
  <c r="Q253" i="60" s="1"/>
  <c r="Q254" i="60" s="1"/>
  <c r="Q255" i="60" s="1"/>
  <c r="Q256" i="60" s="1"/>
  <c r="Q257" i="60" s="1"/>
  <c r="Q258" i="60" s="1"/>
  <c r="Q259" i="60" s="1"/>
  <c r="Q260" i="60" s="1"/>
  <c r="Q261" i="60" s="1"/>
  <c r="Q262" i="60" s="1"/>
  <c r="Q263" i="60" s="1"/>
  <c r="Q264" i="60" s="1"/>
  <c r="Q265" i="60" s="1"/>
  <c r="Q266" i="60" s="1"/>
  <c r="Q267" i="60" s="1"/>
  <c r="Q268" i="60" s="1"/>
  <c r="Q269" i="60" s="1"/>
  <c r="Q270" i="60" s="1"/>
  <c r="Q271" i="60" s="1"/>
  <c r="Q272" i="60" s="1"/>
  <c r="Q273" i="60" s="1"/>
  <c r="Q274" i="60" s="1"/>
  <c r="Q275" i="60" s="1"/>
  <c r="Q276" i="60" s="1"/>
  <c r="Q277" i="60" s="1"/>
  <c r="Q278" i="60" s="1"/>
  <c r="Q279" i="60" s="1"/>
  <c r="Q280" i="60" s="1"/>
  <c r="Q281" i="60" s="1"/>
  <c r="Q282" i="60" s="1"/>
  <c r="Q283" i="60" s="1"/>
  <c r="Q284" i="60" s="1"/>
  <c r="Q285" i="60" s="1"/>
  <c r="Q286" i="60" s="1"/>
  <c r="Q287" i="60" s="1"/>
  <c r="Q288" i="60" s="1"/>
  <c r="Q289" i="60" s="1"/>
  <c r="Q290" i="60" s="1"/>
  <c r="Q291" i="60" s="1"/>
  <c r="Q292" i="60" s="1"/>
  <c r="Q293" i="60" s="1"/>
  <c r="Q294" i="60" s="1"/>
  <c r="Q295" i="60" s="1"/>
  <c r="Q296" i="60" s="1"/>
  <c r="Q297" i="60" s="1"/>
  <c r="Q298" i="60" s="1"/>
  <c r="Q299" i="60" s="1"/>
  <c r="Q300" i="60" s="1"/>
  <c r="Q301" i="60" s="1"/>
  <c r="Q302" i="60" s="1"/>
  <c r="Q303" i="60" s="1"/>
  <c r="Q304" i="60" s="1"/>
  <c r="Q305" i="60" s="1"/>
  <c r="Q306" i="60" s="1"/>
  <c r="Q307" i="60" s="1"/>
  <c r="Q308" i="60" s="1"/>
  <c r="Q309" i="60" s="1"/>
  <c r="Q310" i="60" s="1"/>
  <c r="Q311" i="60" s="1"/>
  <c r="Q312" i="60" s="1"/>
  <c r="Q313" i="60" s="1"/>
  <c r="Q314" i="60" s="1"/>
  <c r="Q315" i="60" s="1"/>
  <c r="Q316" i="60" s="1"/>
  <c r="Q317" i="60" s="1"/>
  <c r="Q318" i="60" s="1"/>
  <c r="Q319" i="60" s="1"/>
  <c r="Q320" i="60" s="1"/>
  <c r="Q321" i="60" s="1"/>
  <c r="Q322" i="60" s="1"/>
  <c r="Q323" i="60" s="1"/>
  <c r="Q324" i="60" s="1"/>
  <c r="Q325" i="60" s="1"/>
  <c r="Q326" i="60" s="1"/>
  <c r="Q327" i="60" s="1"/>
  <c r="Q328" i="60" s="1"/>
  <c r="Q329" i="60" s="1"/>
  <c r="Q330" i="60" s="1"/>
  <c r="Q331" i="60" s="1"/>
  <c r="Q332" i="60" s="1"/>
  <c r="Q333" i="60" s="1"/>
  <c r="Q334" i="60" s="1"/>
  <c r="Q335" i="60" s="1"/>
  <c r="Q336" i="60" s="1"/>
  <c r="Q337" i="60" s="1"/>
  <c r="Q338" i="60" s="1"/>
  <c r="Q339" i="60" s="1"/>
  <c r="Q340" i="60" s="1"/>
  <c r="Q341" i="60" s="1"/>
  <c r="Q342" i="60" s="1"/>
  <c r="Q343" i="60" s="1"/>
  <c r="Q344" i="60" s="1"/>
  <c r="Q345" i="60" s="1"/>
  <c r="Q346" i="60" s="1"/>
  <c r="Q347" i="60" s="1"/>
  <c r="Q348" i="60" s="1"/>
  <c r="Q349" i="60" s="1"/>
  <c r="Q350" i="60" s="1"/>
  <c r="Q351" i="60" s="1"/>
  <c r="Q352" i="60" s="1"/>
  <c r="N237" i="60"/>
  <c r="N238" i="60" s="1"/>
  <c r="N239" i="60" s="1"/>
  <c r="N240" i="60" s="1"/>
  <c r="N241" i="60" s="1"/>
  <c r="N242" i="60" s="1"/>
  <c r="N243" i="60" s="1"/>
  <c r="N244" i="60" s="1"/>
  <c r="N245" i="60" s="1"/>
  <c r="N246" i="60" s="1"/>
  <c r="N247" i="60" s="1"/>
  <c r="N248" i="60" s="1"/>
  <c r="N249" i="60" s="1"/>
  <c r="N250" i="60" s="1"/>
  <c r="N251" i="60" s="1"/>
  <c r="N252" i="60" s="1"/>
  <c r="N253" i="60" s="1"/>
  <c r="N254" i="60" s="1"/>
  <c r="N255" i="60" s="1"/>
  <c r="N256" i="60" s="1"/>
  <c r="N257" i="60" s="1"/>
  <c r="N258" i="60" s="1"/>
  <c r="N259" i="60" s="1"/>
  <c r="N260" i="60" s="1"/>
  <c r="N261" i="60" s="1"/>
  <c r="N262" i="60" s="1"/>
  <c r="N263" i="60" s="1"/>
  <c r="N264" i="60" s="1"/>
  <c r="N265" i="60" s="1"/>
  <c r="N266" i="60" s="1"/>
  <c r="N267" i="60" s="1"/>
  <c r="N268" i="60" s="1"/>
  <c r="N269" i="60" s="1"/>
  <c r="N270" i="60" s="1"/>
  <c r="N271" i="60" s="1"/>
  <c r="N272" i="60" s="1"/>
  <c r="N273" i="60" s="1"/>
  <c r="N274" i="60" s="1"/>
  <c r="N275" i="60" s="1"/>
  <c r="N276" i="60" s="1"/>
  <c r="N277" i="60" s="1"/>
  <c r="N278" i="60" s="1"/>
  <c r="N279" i="60" s="1"/>
  <c r="N280" i="60" s="1"/>
  <c r="N281" i="60" s="1"/>
  <c r="N282" i="60" s="1"/>
  <c r="N283" i="60" s="1"/>
  <c r="N284" i="60" s="1"/>
  <c r="N285" i="60" s="1"/>
  <c r="N286" i="60" s="1"/>
  <c r="N287" i="60" s="1"/>
  <c r="N288" i="60" s="1"/>
  <c r="N289" i="60" s="1"/>
  <c r="N290" i="60" s="1"/>
  <c r="N291" i="60" s="1"/>
  <c r="N292" i="60" s="1"/>
  <c r="N293" i="60" s="1"/>
  <c r="N294" i="60" s="1"/>
  <c r="N295" i="60" s="1"/>
  <c r="N296" i="60" s="1"/>
  <c r="N297" i="60" s="1"/>
  <c r="N298" i="60" s="1"/>
  <c r="N299" i="60" s="1"/>
  <c r="N300" i="60" s="1"/>
  <c r="N301" i="60" s="1"/>
  <c r="N302" i="60" s="1"/>
  <c r="N303" i="60" s="1"/>
  <c r="N304" i="60" s="1"/>
  <c r="N305" i="60" s="1"/>
  <c r="N306" i="60" s="1"/>
  <c r="N307" i="60" s="1"/>
  <c r="N308" i="60" s="1"/>
  <c r="N309" i="60" s="1"/>
  <c r="N310" i="60" s="1"/>
  <c r="N311" i="60" s="1"/>
  <c r="N312" i="60" s="1"/>
  <c r="N313" i="60" s="1"/>
  <c r="N314" i="60" s="1"/>
  <c r="N315" i="60" s="1"/>
  <c r="N316" i="60" s="1"/>
  <c r="N317" i="60" s="1"/>
  <c r="N318" i="60" s="1"/>
  <c r="N319" i="60" s="1"/>
  <c r="N320" i="60" s="1"/>
  <c r="N321" i="60" s="1"/>
  <c r="N322" i="60" s="1"/>
  <c r="N323" i="60" s="1"/>
  <c r="N324" i="60" s="1"/>
  <c r="N325" i="60" s="1"/>
  <c r="N326" i="60" s="1"/>
  <c r="N327" i="60" s="1"/>
  <c r="N328" i="60" s="1"/>
  <c r="N329" i="60" s="1"/>
  <c r="N330" i="60" s="1"/>
  <c r="N331" i="60" s="1"/>
  <c r="N332" i="60" s="1"/>
  <c r="N333" i="60" s="1"/>
  <c r="N334" i="60" s="1"/>
  <c r="N335" i="60" s="1"/>
  <c r="N336" i="60" s="1"/>
  <c r="N337" i="60" s="1"/>
  <c r="N338" i="60" s="1"/>
  <c r="N339" i="60" s="1"/>
  <c r="N340" i="60" s="1"/>
  <c r="N341" i="60" s="1"/>
  <c r="N342" i="60" s="1"/>
  <c r="N343" i="60" s="1"/>
  <c r="N344" i="60" s="1"/>
  <c r="N345" i="60" s="1"/>
  <c r="N346" i="60" s="1"/>
  <c r="N347" i="60" s="1"/>
  <c r="N348" i="60" s="1"/>
  <c r="N349" i="60" s="1"/>
  <c r="N350" i="60" s="1"/>
  <c r="N351" i="60" s="1"/>
  <c r="N352" i="60" s="1"/>
  <c r="N353" i="60" s="1"/>
  <c r="C10" i="60" s="1"/>
  <c r="B22" i="60"/>
  <c r="M21" i="60"/>
  <c r="G22" i="39"/>
  <c r="G19" i="39"/>
  <c r="F22" i="39"/>
  <c r="F19" i="39"/>
  <c r="I20" i="39"/>
  <c r="I10" i="39"/>
  <c r="I19" i="39" s="1"/>
  <c r="F10" i="60" l="1"/>
  <c r="G10" i="60"/>
  <c r="E10" i="60"/>
  <c r="H10" i="60"/>
  <c r="B23" i="60"/>
  <c r="M22" i="60"/>
  <c r="I22" i="39"/>
  <c r="B24" i="60" l="1"/>
  <c r="M23" i="60"/>
  <c r="J7" i="5"/>
  <c r="K7" i="5" s="1"/>
  <c r="B25" i="60" l="1"/>
  <c r="M24" i="60"/>
  <c r="L36" i="5"/>
  <c r="L33" i="5"/>
  <c r="L35" i="5"/>
  <c r="L32" i="5"/>
  <c r="L10" i="5"/>
  <c r="L12" i="5"/>
  <c r="L14" i="5"/>
  <c r="L18" i="5"/>
  <c r="L20" i="5"/>
  <c r="L30" i="5"/>
  <c r="L11" i="5"/>
  <c r="L15" i="5"/>
  <c r="L17" i="5"/>
  <c r="L21" i="5"/>
  <c r="L29" i="5"/>
  <c r="I5" i="59"/>
  <c r="I6" i="59"/>
  <c r="I12" i="59"/>
  <c r="I13" i="59"/>
  <c r="I14" i="59"/>
  <c r="I11" i="59"/>
  <c r="I10" i="59"/>
  <c r="I8" i="59"/>
  <c r="I7" i="59"/>
  <c r="K7" i="59" s="1"/>
  <c r="B26" i="60" l="1"/>
  <c r="M25" i="60"/>
  <c r="K10" i="59"/>
  <c r="J14" i="59"/>
  <c r="K13" i="59"/>
  <c r="J6" i="59"/>
  <c r="J8" i="59"/>
  <c r="K11" i="59"/>
  <c r="J12" i="59"/>
  <c r="K9" i="59"/>
  <c r="J9" i="59"/>
  <c r="J5" i="59"/>
  <c r="K6" i="59"/>
  <c r="K8" i="59"/>
  <c r="J10" i="59"/>
  <c r="J11" i="59"/>
  <c r="J13" i="59"/>
  <c r="J7" i="59"/>
  <c r="K12" i="59"/>
  <c r="K14" i="59"/>
  <c r="K5" i="59"/>
  <c r="B27" i="60" l="1"/>
  <c r="M26" i="60"/>
  <c r="B28" i="60" l="1"/>
  <c r="M27" i="60"/>
  <c r="B29" i="60" l="1"/>
  <c r="M28" i="60"/>
  <c r="B30" i="60" l="1"/>
  <c r="M29" i="60"/>
  <c r="B31" i="60" l="1"/>
  <c r="M30" i="60"/>
  <c r="B32" i="60" l="1"/>
  <c r="M31" i="60"/>
  <c r="B33" i="60" l="1"/>
  <c r="M32" i="60"/>
  <c r="B34" i="60" l="1"/>
  <c r="M33" i="60"/>
  <c r="B35" i="60" l="1"/>
  <c r="M34" i="60"/>
  <c r="B36" i="60" l="1"/>
  <c r="M35" i="60"/>
  <c r="B37" i="60" l="1"/>
  <c r="M36" i="60"/>
  <c r="B38" i="60" l="1"/>
  <c r="M37" i="60"/>
  <c r="B39" i="60" l="1"/>
  <c r="M38" i="60"/>
  <c r="B40" i="60" l="1"/>
  <c r="M39" i="60"/>
  <c r="B41" i="60" l="1"/>
  <c r="M40" i="60"/>
  <c r="B42" i="60" l="1"/>
  <c r="M41" i="60"/>
  <c r="B43" i="60" l="1"/>
  <c r="M42" i="60"/>
  <c r="B44" i="60" l="1"/>
  <c r="M43" i="60"/>
  <c r="B45" i="60" l="1"/>
  <c r="M44" i="60"/>
  <c r="B46" i="60" l="1"/>
  <c r="M45" i="60"/>
  <c r="B47" i="60" l="1"/>
  <c r="M46" i="60"/>
  <c r="B48" i="60" l="1"/>
  <c r="M47" i="60"/>
  <c r="B49" i="60" l="1"/>
  <c r="M48" i="60"/>
  <c r="B50" i="60" l="1"/>
  <c r="M49" i="60"/>
  <c r="B51" i="60" l="1"/>
  <c r="M50" i="60"/>
  <c r="B52" i="60" l="1"/>
  <c r="M51" i="60"/>
  <c r="B53" i="60" l="1"/>
  <c r="M52" i="60"/>
  <c r="B54" i="60" l="1"/>
  <c r="M53" i="60"/>
  <c r="B55" i="60" l="1"/>
  <c r="M54" i="60"/>
  <c r="B56" i="60" l="1"/>
  <c r="M55" i="60"/>
  <c r="B57" i="60" l="1"/>
  <c r="M56" i="60"/>
  <c r="B58" i="60" l="1"/>
  <c r="M57" i="60"/>
  <c r="B59" i="60" l="1"/>
  <c r="M58" i="60"/>
  <c r="B60" i="60" l="1"/>
  <c r="M59" i="60"/>
  <c r="B61" i="60" l="1"/>
  <c r="M60" i="60"/>
  <c r="B62" i="60" l="1"/>
  <c r="M61" i="60"/>
  <c r="B63" i="60" l="1"/>
  <c r="M62" i="60"/>
  <c r="B64" i="60" l="1"/>
  <c r="M63" i="60"/>
  <c r="B65" i="60" l="1"/>
  <c r="M64" i="60"/>
  <c r="B66" i="60" l="1"/>
  <c r="M65" i="60"/>
  <c r="B67" i="60" l="1"/>
  <c r="M66" i="60"/>
  <c r="B68" i="60" l="1"/>
  <c r="M67" i="60"/>
  <c r="B69" i="60" l="1"/>
  <c r="M68" i="60"/>
  <c r="B70" i="60" l="1"/>
  <c r="M69" i="60"/>
  <c r="B71" i="60" l="1"/>
  <c r="M70" i="60"/>
  <c r="B72" i="60" l="1"/>
  <c r="M71" i="60"/>
  <c r="B73" i="60" l="1"/>
  <c r="M72" i="60"/>
  <c r="B74" i="60" l="1"/>
  <c r="M73" i="60"/>
  <c r="B75" i="60" l="1"/>
  <c r="M74" i="60"/>
  <c r="B76" i="60" l="1"/>
  <c r="M75" i="60"/>
  <c r="B77" i="60" l="1"/>
  <c r="M76" i="60"/>
  <c r="B78" i="60" l="1"/>
  <c r="M77" i="60"/>
  <c r="B79" i="60" l="1"/>
  <c r="M78" i="60"/>
  <c r="B80" i="60" l="1"/>
  <c r="M79" i="60"/>
  <c r="B81" i="60" l="1"/>
  <c r="M80" i="60"/>
  <c r="B82" i="60" l="1"/>
  <c r="M81" i="60"/>
  <c r="B83" i="60" l="1"/>
  <c r="M82" i="60"/>
  <c r="B84" i="60" l="1"/>
  <c r="M83" i="60"/>
  <c r="B85" i="60" l="1"/>
  <c r="M84" i="60"/>
  <c r="B86" i="60" l="1"/>
  <c r="M85" i="60"/>
  <c r="B87" i="60" l="1"/>
  <c r="M86" i="60"/>
  <c r="B88" i="60" l="1"/>
  <c r="M87" i="60"/>
  <c r="B89" i="60" l="1"/>
  <c r="M88" i="60"/>
  <c r="B90" i="60" l="1"/>
  <c r="M89" i="60"/>
  <c r="B91" i="60" l="1"/>
  <c r="M90" i="60"/>
  <c r="B92" i="60" l="1"/>
  <c r="M91" i="60"/>
  <c r="B93" i="60" l="1"/>
  <c r="M92" i="60"/>
  <c r="B94" i="60" l="1"/>
  <c r="M93" i="60"/>
  <c r="B95" i="60" l="1"/>
  <c r="M94" i="60"/>
  <c r="B96" i="60" l="1"/>
  <c r="M95" i="60"/>
  <c r="B97" i="60" l="1"/>
  <c r="M96" i="60"/>
  <c r="B98" i="60" l="1"/>
  <c r="M97" i="60"/>
  <c r="B99" i="60" l="1"/>
  <c r="M98" i="60"/>
  <c r="B100" i="60" l="1"/>
  <c r="M99" i="60"/>
  <c r="B101" i="60" l="1"/>
  <c r="M100" i="60"/>
  <c r="B102" i="60" l="1"/>
  <c r="M101" i="60"/>
  <c r="B103" i="60" l="1"/>
  <c r="M102" i="60"/>
  <c r="B104" i="60" l="1"/>
  <c r="M103" i="60"/>
  <c r="B105" i="60" l="1"/>
  <c r="M104" i="60"/>
  <c r="B106" i="60" l="1"/>
  <c r="M105" i="60"/>
  <c r="B107" i="60" l="1"/>
  <c r="M106" i="60"/>
  <c r="B108" i="60" l="1"/>
  <c r="M107" i="60"/>
  <c r="B109" i="60" l="1"/>
  <c r="M108" i="60"/>
  <c r="B110" i="60" l="1"/>
  <c r="M109" i="60"/>
  <c r="B111" i="60" l="1"/>
  <c r="M110" i="60"/>
  <c r="B112" i="60" l="1"/>
  <c r="M111" i="60"/>
  <c r="B113" i="60" l="1"/>
  <c r="M112" i="60"/>
  <c r="B114" i="60" l="1"/>
  <c r="M113" i="60"/>
  <c r="B115" i="60" l="1"/>
  <c r="M114" i="60"/>
  <c r="B116" i="60" l="1"/>
  <c r="M115" i="60"/>
  <c r="B117" i="60" l="1"/>
  <c r="M116" i="60"/>
  <c r="B118" i="60" l="1"/>
  <c r="M117" i="60"/>
  <c r="B119" i="60" l="1"/>
  <c r="M118" i="60"/>
  <c r="B120" i="60" l="1"/>
  <c r="M119" i="60"/>
  <c r="M120" i="60" l="1"/>
  <c r="B121" i="60"/>
  <c r="B122" i="60" l="1"/>
  <c r="M121" i="60"/>
  <c r="B123" i="60" l="1"/>
  <c r="M122" i="60"/>
  <c r="B124" i="60" l="1"/>
  <c r="M123" i="60"/>
  <c r="B125" i="60" l="1"/>
  <c r="M124" i="60"/>
  <c r="B126" i="60" l="1"/>
  <c r="M125" i="60"/>
  <c r="B127" i="60" l="1"/>
  <c r="M126" i="60"/>
  <c r="B128" i="60" l="1"/>
  <c r="M127" i="60"/>
  <c r="B129" i="60" l="1"/>
  <c r="M128" i="60"/>
  <c r="B130" i="60" l="1"/>
  <c r="M129" i="60"/>
  <c r="B131" i="60" l="1"/>
  <c r="M130" i="60"/>
  <c r="B132" i="60" l="1"/>
  <c r="M131" i="60"/>
  <c r="B133" i="60" l="1"/>
  <c r="M132" i="60"/>
  <c r="B134" i="60" l="1"/>
  <c r="M133" i="60"/>
  <c r="B135" i="60" l="1"/>
  <c r="M134" i="60"/>
  <c r="B136" i="60" l="1"/>
  <c r="M135" i="60"/>
  <c r="B137" i="60" l="1"/>
  <c r="M136" i="60"/>
  <c r="B138" i="60" l="1"/>
  <c r="M137" i="60"/>
  <c r="B139" i="60" l="1"/>
  <c r="M138" i="60"/>
  <c r="B140" i="60" l="1"/>
  <c r="M139" i="60"/>
  <c r="B141" i="60" l="1"/>
  <c r="M140" i="60"/>
  <c r="B142" i="60" l="1"/>
  <c r="M141" i="60"/>
  <c r="B143" i="60" l="1"/>
  <c r="M142" i="60"/>
  <c r="B144" i="60" l="1"/>
  <c r="M143" i="60"/>
  <c r="B145" i="60" l="1"/>
  <c r="M144" i="60"/>
  <c r="B146" i="60" l="1"/>
  <c r="M145" i="60"/>
  <c r="B147" i="60" l="1"/>
  <c r="M146" i="60"/>
  <c r="B148" i="60" l="1"/>
  <c r="M147" i="60"/>
  <c r="B149" i="60" l="1"/>
  <c r="M148" i="60"/>
  <c r="B150" i="60" l="1"/>
  <c r="M149" i="60"/>
  <c r="B151" i="60" l="1"/>
  <c r="M150" i="60"/>
  <c r="B152" i="60" l="1"/>
  <c r="M151" i="60"/>
  <c r="B153" i="60" l="1"/>
  <c r="M152" i="60"/>
  <c r="B154" i="60" l="1"/>
  <c r="M153" i="60"/>
  <c r="B155" i="60" l="1"/>
  <c r="M154" i="60"/>
  <c r="B156" i="60" l="1"/>
  <c r="M155" i="60"/>
  <c r="B157" i="60" l="1"/>
  <c r="M156" i="60"/>
  <c r="B158" i="60" l="1"/>
  <c r="M157" i="60"/>
  <c r="B159" i="60" l="1"/>
  <c r="M158" i="60"/>
  <c r="B160" i="60" l="1"/>
  <c r="M159" i="60"/>
  <c r="B161" i="60" l="1"/>
  <c r="M160" i="60"/>
  <c r="B162" i="60" l="1"/>
  <c r="M161" i="60"/>
  <c r="B163" i="60" l="1"/>
  <c r="B164" i="60" l="1"/>
  <c r="B165" i="60" l="1"/>
  <c r="B166" i="60" l="1"/>
  <c r="B167" i="60" l="1"/>
  <c r="B168" i="60" l="1"/>
  <c r="B169" i="60" l="1"/>
  <c r="B170" i="60" l="1"/>
  <c r="B171" i="60" l="1"/>
  <c r="B172" i="60" l="1"/>
  <c r="B173" i="60" l="1"/>
  <c r="B174" i="60" l="1"/>
  <c r="B175" i="60" l="1"/>
  <c r="B176" i="60" l="1"/>
  <c r="B177" i="60" l="1"/>
  <c r="B178" i="60" l="1"/>
  <c r="B179" i="60" s="1"/>
  <c r="B180" i="60" s="1"/>
  <c r="B181" i="60" s="1"/>
  <c r="B182" i="60" s="1"/>
  <c r="B183" i="60" s="1"/>
  <c r="B184" i="60" s="1"/>
  <c r="B185" i="60" s="1"/>
  <c r="B186" i="60" s="1"/>
  <c r="B187" i="60" s="1"/>
  <c r="B188" i="60" s="1"/>
  <c r="B189" i="60" s="1"/>
  <c r="B190" i="60" s="1"/>
  <c r="B191" i="60" s="1"/>
  <c r="B192" i="60" s="1"/>
  <c r="B193" i="60" s="1"/>
  <c r="B194" i="60" s="1"/>
  <c r="B195" i="60" s="1"/>
  <c r="B196" i="60" s="1"/>
  <c r="B197" i="60" s="1"/>
  <c r="B198" i="60" s="1"/>
  <c r="B199" i="60" s="1"/>
  <c r="B200" i="60" s="1"/>
  <c r="B201" i="60" s="1"/>
  <c r="B202" i="60" s="1"/>
  <c r="B203" i="60" s="1"/>
  <c r="B204" i="60" s="1"/>
  <c r="B205" i="60" s="1"/>
  <c r="B206" i="60" s="1"/>
  <c r="B207" i="60" s="1"/>
  <c r="B208" i="60" s="1"/>
  <c r="B209" i="60" s="1"/>
  <c r="B210" i="60" s="1"/>
  <c r="B211" i="60" s="1"/>
  <c r="B212" i="60" s="1"/>
  <c r="B213" i="60" s="1"/>
  <c r="B214" i="60" s="1"/>
  <c r="B215" i="60" s="1"/>
  <c r="B216" i="60" s="1"/>
  <c r="B217" i="60" s="1"/>
  <c r="B218" i="60" s="1"/>
  <c r="B219" i="60" s="1"/>
  <c r="B220" i="60" s="1"/>
  <c r="B221" i="60" s="1"/>
  <c r="B222" i="60" s="1"/>
  <c r="B223" i="60" s="1"/>
  <c r="B224" i="60" s="1"/>
  <c r="B225" i="60" s="1"/>
  <c r="B226" i="60" s="1"/>
  <c r="B227" i="60" s="1"/>
  <c r="B228" i="60" s="1"/>
  <c r="B229" i="60" s="1"/>
  <c r="B230" i="60" s="1"/>
  <c r="B231" i="60" s="1"/>
  <c r="B232" i="60" s="1"/>
  <c r="B233" i="60" s="1"/>
  <c r="B234" i="60" s="1"/>
  <c r="B235" i="60" s="1"/>
  <c r="B236" i="60" s="1"/>
  <c r="B237" i="60" s="1"/>
  <c r="B238" i="60" s="1"/>
  <c r="B239" i="60" s="1"/>
  <c r="B240" i="60" s="1"/>
  <c r="B241" i="60" s="1"/>
  <c r="B242" i="60" s="1"/>
  <c r="B243" i="60" s="1"/>
  <c r="B244" i="60" s="1"/>
  <c r="B245" i="60" s="1"/>
  <c r="B246" i="60" s="1"/>
  <c r="B247" i="60" s="1"/>
  <c r="B248" i="60" s="1"/>
  <c r="B249" i="60" s="1"/>
  <c r="B250" i="60" s="1"/>
  <c r="B251" i="60" s="1"/>
  <c r="B252" i="60" s="1"/>
  <c r="B253" i="60" s="1"/>
  <c r="B254" i="60" s="1"/>
  <c r="B255" i="60" s="1"/>
  <c r="B256" i="60" s="1"/>
  <c r="B257" i="60" s="1"/>
  <c r="B258" i="60" s="1"/>
  <c r="B259" i="60" s="1"/>
  <c r="B260" i="60" s="1"/>
  <c r="B261" i="60" s="1"/>
  <c r="B262" i="60" s="1"/>
  <c r="B263" i="60" s="1"/>
  <c r="B264" i="60" s="1"/>
  <c r="B265" i="60" s="1"/>
  <c r="B266" i="60" s="1"/>
  <c r="B267" i="60" s="1"/>
  <c r="B268" i="60" s="1"/>
  <c r="B269" i="60" s="1"/>
  <c r="B270" i="60" s="1"/>
  <c r="B271" i="60" s="1"/>
  <c r="B272" i="60" s="1"/>
  <c r="B273" i="60" s="1"/>
  <c r="B274" i="60" s="1"/>
  <c r="B275" i="60" s="1"/>
  <c r="B276" i="60" s="1"/>
  <c r="B277" i="60" s="1"/>
  <c r="B278" i="60" s="1"/>
  <c r="B279" i="60" s="1"/>
  <c r="B280" i="60" s="1"/>
  <c r="B281" i="60" s="1"/>
  <c r="B282" i="60" s="1"/>
  <c r="B283" i="60" s="1"/>
  <c r="B284" i="60" s="1"/>
  <c r="B285" i="60" s="1"/>
  <c r="B286" i="60" s="1"/>
  <c r="B287" i="60" s="1"/>
  <c r="B288" i="60" s="1"/>
  <c r="B289" i="60" s="1"/>
  <c r="B290" i="60" s="1"/>
  <c r="B291" i="60" s="1"/>
  <c r="B292" i="60" s="1"/>
  <c r="B293" i="60" s="1"/>
  <c r="B294" i="60" s="1"/>
  <c r="B295" i="60" s="1"/>
  <c r="B296" i="60" s="1"/>
  <c r="B297" i="60" s="1"/>
  <c r="B298" i="60" s="1"/>
  <c r="B299" i="60" s="1"/>
  <c r="B300" i="60" s="1"/>
  <c r="B301" i="60" s="1"/>
  <c r="B302" i="60" s="1"/>
  <c r="B303" i="60" s="1"/>
  <c r="B304" i="60" s="1"/>
  <c r="B305" i="60" s="1"/>
  <c r="B306" i="60" s="1"/>
  <c r="B307" i="60" s="1"/>
  <c r="B308" i="60" s="1"/>
  <c r="B309" i="60" s="1"/>
  <c r="B310" i="60" s="1"/>
  <c r="B311" i="60" s="1"/>
  <c r="B312" i="60" s="1"/>
  <c r="B313" i="60" s="1"/>
  <c r="B314" i="60" s="1"/>
  <c r="B315" i="60" s="1"/>
  <c r="B316" i="60" s="1"/>
  <c r="B317" i="60" s="1"/>
  <c r="B318" i="60" s="1"/>
  <c r="B319" i="60" s="1"/>
  <c r="B320" i="60" s="1"/>
  <c r="B321" i="60" s="1"/>
  <c r="B322" i="60" s="1"/>
  <c r="B323" i="60" s="1"/>
  <c r="B324" i="60" s="1"/>
  <c r="B325" i="60" s="1"/>
  <c r="B326" i="60" s="1"/>
  <c r="B327" i="60" s="1"/>
  <c r="B328" i="60" s="1"/>
  <c r="B329" i="60" s="1"/>
  <c r="B330" i="60" s="1"/>
  <c r="B331" i="60" s="1"/>
  <c r="B332" i="60" s="1"/>
  <c r="B333" i="60" s="1"/>
  <c r="B334" i="60" s="1"/>
  <c r="B335" i="60" s="1"/>
  <c r="B336" i="60" s="1"/>
  <c r="B337" i="60" s="1"/>
  <c r="B338" i="60" s="1"/>
  <c r="B339" i="60" s="1"/>
  <c r="B340" i="60" s="1"/>
  <c r="B341" i="60" s="1"/>
  <c r="B342" i="60" s="1"/>
  <c r="B343" i="60" s="1"/>
  <c r="B344" i="60" s="1"/>
  <c r="B345" i="60" s="1"/>
  <c r="B346" i="60" s="1"/>
  <c r="B347" i="60" s="1"/>
  <c r="B348" i="60" s="1"/>
  <c r="B349" i="60" s="1"/>
  <c r="B350" i="60" s="1"/>
  <c r="B351" i="60" s="1"/>
  <c r="B352" i="60" s="1"/>
  <c r="B353" i="60" s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<sst xmlns="http://schemas.openxmlformats.org/spreadsheetml/2006/main" count="613" uniqueCount="271">
  <si>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</si>
  <si>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</si>
  <si>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</si>
  <si>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</si>
  <si>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</si>
  <si>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</si>
  <si>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</si>
  <si>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</si>
  <si>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</si>
  <si>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</si>
  <si>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</si>
  <si>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</si>
  <si>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</si>
  <si>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</si>
  <si>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</si>
  <si>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</si>
  <si>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</si>
  <si>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</si>
  <si>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</si>
  <si>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</si>
  <si>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</si>
  <si>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</si>
  <si>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</si>
  <si>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</si>
  <si>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</si>
  <si>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</si>
  <si>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</si>
  <si>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</si>
  <si>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</si>
  <si>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</si>
  <si>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</si>
  <si>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</si>
  <si>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</si>
  <si>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</si>
  <si>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</si>
  <si>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</si>
  <si>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</si>
  <si>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</si>
  <si>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</si>
  <si>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</si>
  <si>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</si>
  <si>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</si>
  <si>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</si>
  <si>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</si>
  <si>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</si>
  <si>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</si>
  <si>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</si>
  <si>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</si>
  <si>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</si>
  <si>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</si>
  <si>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</si>
  <si>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</si>
  <si>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</si>
  <si>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</si>
  <si>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</si>
  <si>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</si>
  <si>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</si>
  <si>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</si>
  <si>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</si>
  <si>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</si>
  <si>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r>
      <t>Серия мини марафонов "Большие Гонки", 08.10.2016, Конфигурация</t>
    </r>
    <r>
      <rPr>
        <b/>
        <i/>
        <sz val="18"/>
        <color indexed="8"/>
        <rFont val="Calibri"/>
        <family val="2"/>
        <charset val="204"/>
      </rPr>
      <t xml:space="preserve"> №5R</t>
    </r>
  </si>
  <si>
    <t>Mesnyki</t>
  </si>
  <si>
    <t>Наум</t>
  </si>
  <si>
    <t>Пикулин Паша</t>
  </si>
  <si>
    <t>Онащук Максим</t>
  </si>
  <si>
    <t>Captain Slow</t>
  </si>
  <si>
    <t>Синани Влад</t>
  </si>
  <si>
    <t>Булавинов Андрей</t>
  </si>
  <si>
    <t>Манило Денис</t>
  </si>
  <si>
    <t>Тыщенко Миша</t>
  </si>
  <si>
    <t>RocknRolla</t>
  </si>
  <si>
    <t>Ткаченко Антон</t>
  </si>
  <si>
    <t>Петушков Андрей</t>
  </si>
  <si>
    <t>Стецык Сергей</t>
  </si>
  <si>
    <t>Шутка Виталий</t>
  </si>
  <si>
    <t>-</t>
  </si>
  <si>
    <t>Winni</t>
  </si>
  <si>
    <t>Бахмацкий Олег</t>
  </si>
  <si>
    <t>Горошко Игорь</t>
  </si>
  <si>
    <t>Линнык Владимир</t>
  </si>
  <si>
    <t>Хлопонин Андрей</t>
  </si>
  <si>
    <t>Лантушенко Игорь</t>
  </si>
  <si>
    <t>73,1</t>
  </si>
  <si>
    <t>Ognem Racing</t>
  </si>
  <si>
    <t>Kozak I Razboiniki</t>
  </si>
  <si>
    <t>Антон</t>
  </si>
  <si>
    <t>Андрей</t>
  </si>
  <si>
    <t>Игорь</t>
  </si>
  <si>
    <t>Олег</t>
  </si>
  <si>
    <t>Денис</t>
  </si>
  <si>
    <t>Миша</t>
  </si>
  <si>
    <t>Владимир</t>
  </si>
  <si>
    <t>Максим</t>
  </si>
  <si>
    <t>Паша</t>
  </si>
  <si>
    <t>Влад</t>
  </si>
  <si>
    <t>2:01.73</t>
  </si>
  <si>
    <t>бонус за вес</t>
  </si>
  <si>
    <t>Виталик</t>
  </si>
  <si>
    <t>время</t>
  </si>
  <si>
    <t>1 круг</t>
  </si>
  <si>
    <t>2 круга</t>
  </si>
  <si>
    <t>3 круга</t>
  </si>
  <si>
    <t>Чемпионат мини марафон "Большие Гонки", Финал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</si>
  <si>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</si>
  <si>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</si>
  <si>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</si>
  <si>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</si>
  <si>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</si>
  <si>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</si>
  <si>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</si>
  <si>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</si>
  <si>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</si>
  <si>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</si>
  <si>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</si>
  <si>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80</t>
  </si>
  <si>
    <t>78,7</t>
  </si>
  <si>
    <t>Fury</t>
  </si>
  <si>
    <t>Хавило Дима</t>
  </si>
  <si>
    <t>Онащук Макисм</t>
  </si>
  <si>
    <t>67,8</t>
  </si>
  <si>
    <t>Голубченко Саша</t>
  </si>
  <si>
    <t>69</t>
  </si>
  <si>
    <t>Дружба</t>
  </si>
  <si>
    <t>Кравчонок Саша</t>
  </si>
  <si>
    <t>Паненко Женя</t>
  </si>
  <si>
    <t>86,3</t>
  </si>
  <si>
    <t>Лабинский Коля</t>
  </si>
  <si>
    <t>Бойко Николай</t>
  </si>
  <si>
    <t>85,2</t>
  </si>
  <si>
    <t>Brabus</t>
  </si>
  <si>
    <t>Загорулько Иван</t>
  </si>
  <si>
    <t>Конан</t>
  </si>
  <si>
    <t>Замула Илья</t>
  </si>
  <si>
    <t>80,4</t>
  </si>
  <si>
    <t>78,1</t>
  </si>
  <si>
    <t>75</t>
  </si>
  <si>
    <t>Слепой Поворот</t>
  </si>
  <si>
    <t>Плохов Игорь</t>
  </si>
  <si>
    <t>Коняшкин Денис</t>
  </si>
  <si>
    <t>72,7</t>
  </si>
  <si>
    <t>94,7</t>
  </si>
  <si>
    <t>91,3</t>
  </si>
  <si>
    <t>82,3</t>
  </si>
  <si>
    <t>Несторенко Андрей</t>
  </si>
  <si>
    <t>Пикулин Павел</t>
  </si>
  <si>
    <t>RockNRolla</t>
  </si>
  <si>
    <t>1 Круг</t>
  </si>
  <si>
    <t>9 кругов</t>
  </si>
  <si>
    <t>12 кругов</t>
  </si>
  <si>
    <t>14 кругов</t>
  </si>
  <si>
    <t>5 кругов</t>
  </si>
  <si>
    <t>2:05.17</t>
  </si>
  <si>
    <t>2:07.32</t>
  </si>
  <si>
    <t>2:06.48</t>
  </si>
  <si>
    <t>2:11.23</t>
  </si>
  <si>
    <t>2:05.47</t>
  </si>
  <si>
    <t>4:34.02</t>
  </si>
  <si>
    <t>2:06.81</t>
  </si>
  <si>
    <t>2:01.72</t>
  </si>
  <si>
    <t>Илья</t>
  </si>
  <si>
    <t>Иван</t>
  </si>
  <si>
    <t>линия пита</t>
  </si>
  <si>
    <t>штраф от судьи</t>
  </si>
  <si>
    <t>2:05.37</t>
  </si>
  <si>
    <t>2:03.21</t>
  </si>
  <si>
    <t>2:01.74</t>
  </si>
  <si>
    <t>2:00.70</t>
  </si>
  <si>
    <t>2:00.14</t>
  </si>
  <si>
    <t>4:26.66</t>
  </si>
  <si>
    <t>2:03.00</t>
  </si>
  <si>
    <t>Саша</t>
  </si>
  <si>
    <t>2:04.01</t>
  </si>
  <si>
    <t>2:11.73</t>
  </si>
  <si>
    <t>2:00.03</t>
  </si>
  <si>
    <t>2:01.77</t>
  </si>
  <si>
    <t>4:10.34</t>
  </si>
  <si>
    <t>2:08.88</t>
  </si>
  <si>
    <t>2:02.39</t>
  </si>
  <si>
    <t>2:03.06</t>
  </si>
  <si>
    <t>Коля</t>
  </si>
  <si>
    <t>2:08.40</t>
  </si>
  <si>
    <t>2:04.13</t>
  </si>
  <si>
    <t>.</t>
  </si>
  <si>
    <t>2:03.03</t>
  </si>
  <si>
    <t>2:02.40</t>
  </si>
  <si>
    <t>1:59.58</t>
  </si>
  <si>
    <t>4:16.97</t>
  </si>
  <si>
    <t>2:01.86</t>
  </si>
  <si>
    <t>2:12.07</t>
  </si>
  <si>
    <t>Сережа</t>
  </si>
  <si>
    <t>пит</t>
  </si>
  <si>
    <t>2:09.75</t>
  </si>
  <si>
    <t>2:04.46</t>
  </si>
  <si>
    <t>2:07.93</t>
  </si>
  <si>
    <t>2:29.98</t>
  </si>
  <si>
    <t>2:10.46</t>
  </si>
  <si>
    <t>5:02.06</t>
  </si>
  <si>
    <t>2:12.62</t>
  </si>
  <si>
    <t>2:10.70</t>
  </si>
  <si>
    <t>1:46.79</t>
  </si>
  <si>
    <t>1:58.31</t>
  </si>
  <si>
    <t>2:02.89</t>
  </si>
  <si>
    <t>1:59.39</t>
  </si>
  <si>
    <t>4:39.68</t>
  </si>
  <si>
    <t>2:05.89</t>
  </si>
  <si>
    <t>2:04.52</t>
  </si>
  <si>
    <t>2:03.85</t>
  </si>
  <si>
    <t>Дима</t>
  </si>
  <si>
    <t>2:03.98</t>
  </si>
  <si>
    <t>2:04.51</t>
  </si>
  <si>
    <t>2:09.56</t>
  </si>
  <si>
    <t>2:04.12</t>
  </si>
  <si>
    <t>4:46.05</t>
  </si>
  <si>
    <t>2:02.60</t>
  </si>
  <si>
    <t>2:03.14</t>
  </si>
  <si>
    <t>2:03.53</t>
  </si>
  <si>
    <t>2:17.59</t>
  </si>
  <si>
    <t>1:59.32</t>
  </si>
  <si>
    <t>2:01.95</t>
  </si>
  <si>
    <t>2:01.90</t>
  </si>
  <si>
    <t>2:04.03</t>
  </si>
  <si>
    <t>2:01.81</t>
  </si>
  <si>
    <t>4:40.86</t>
  </si>
  <si>
    <t>2:01.04</t>
  </si>
  <si>
    <t>1:56.39</t>
  </si>
  <si>
    <t>2:01.06</t>
  </si>
  <si>
    <t>2:01.18</t>
  </si>
  <si>
    <t>2:05.58</t>
  </si>
  <si>
    <t>4:50.22</t>
  </si>
  <si>
    <t>2:00.48</t>
  </si>
  <si>
    <t>2:00.99</t>
  </si>
  <si>
    <t>1:55.73</t>
  </si>
  <si>
    <t>2:02.76</t>
  </si>
  <si>
    <t>2:01.84</t>
  </si>
  <si>
    <t>2:00.56</t>
  </si>
  <si>
    <t>4:51.01</t>
  </si>
  <si>
    <t>2:02.44</t>
  </si>
  <si>
    <t>1:59.09</t>
  </si>
  <si>
    <t>бонус завес</t>
  </si>
  <si>
    <t>пит?</t>
  </si>
  <si>
    <t>Паненко Евгений</t>
  </si>
  <si>
    <t>Женя</t>
  </si>
  <si>
    <t>Пит-стопы команд</t>
  </si>
  <si>
    <t>Таблица формирования очереди на выезд с компенсационного пит стопа</t>
  </si>
  <si>
    <t>Команда №</t>
  </si>
  <si>
    <t>Пит стоп</t>
  </si>
  <si>
    <t>Бонусы</t>
  </si>
  <si>
    <t>Штрафы у пилота</t>
  </si>
  <si>
    <t>отставание на въезде</t>
  </si>
  <si>
    <t>итог (сек)</t>
  </si>
  <si>
    <t>отставание на выезде</t>
  </si>
  <si>
    <t>№ п/п выезд</t>
  </si>
  <si>
    <t>(по истечении 2,5 часов гонки)</t>
  </si>
  <si>
    <t>Общие потери</t>
  </si>
  <si>
    <t>Штрафы</t>
  </si>
  <si>
    <t>Идеал</t>
  </si>
  <si>
    <t>№ пит стопа</t>
  </si>
  <si>
    <t>Конфигурации № 9 и №5</t>
  </si>
  <si>
    <t>Серия мини марафонов "Большие Гонки 2016", Гранд Финал, 22.10.16</t>
  </si>
  <si>
    <t>Время гонки</t>
  </si>
  <si>
    <t>Коррекция ошибки округления покруговки - по времени гонки команды с нулевым временем нулевого круга - обычно это пол ситтер.</t>
  </si>
  <si>
    <t>Среднее круга время победителя без питов</t>
  </si>
  <si>
    <t>Время питстопа вырезаемое из графика</t>
  </si>
  <si>
    <t>Ошибка покруговки и финишной распечатки (ошибка округления + нулевой круг)</t>
  </si>
  <si>
    <t>Отставание на финише из распечатки гонки (с коррекцией на круг отставания)</t>
  </si>
  <si>
    <t>Отставание на финише исходя из покруговки команды</t>
  </si>
  <si>
    <t>Квалиф</t>
  </si>
  <si>
    <t>Отставание команд от среднего темпа победителя (ось Х)</t>
  </si>
  <si>
    <t>По данным фотографии табло с нулевого круга.</t>
  </si>
  <si>
    <t>Отрыв на финише</t>
  </si>
  <si>
    <t>Время МЕГО питстопа вырезаемое из графика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</si>
</sst>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0.000"/>
    <numFmt numFmtId="165" formatCode="0.0"/>
    <numFmt numFmtId="166" formatCode="h:mm:ss;@"/>
    <numFmt numFmtId="167" formatCode="mm:ss.0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3" fontId="30" fillId="0" borderId="0" applyFont="0" applyFill="0" applyBorder="0" applyAlignment="0" applyProtection="0"/>
  </cellStyleXfs>
  <cellXfs count="472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3" xfId="1" applyNumberFormat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2" fontId="5" fillId="0" borderId="23" xfId="1" applyNumberFormat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0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12" fillId="0" borderId="28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49" fontId="12" fillId="0" borderId="44" xfId="1" applyNumberFormat="1" applyFont="1" applyFill="1" applyBorder="1" applyAlignment="1">
      <alignment horizontal="center" vertical="center"/>
    </xf>
    <xf numFmtId="0" fontId="12" fillId="0" borderId="0" xfId="1" applyFont="1"/>
    <xf numFmtId="49" fontId="12" fillId="0" borderId="13" xfId="1" applyNumberFormat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2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7" fillId="0" borderId="51" xfId="1" applyFont="1" applyBorder="1" applyAlignment="1">
      <alignment horizontal="center" vertical="center"/>
    </xf>
    <xf numFmtId="0" fontId="18" fillId="0" borderId="51" xfId="1" applyFont="1" applyBorder="1" applyAlignment="1">
      <alignment vertical="center"/>
    </xf>
    <xf numFmtId="0" fontId="18" fillId="0" borderId="51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1" xfId="1" applyNumberFormat="1" applyFont="1" applyBorder="1" applyAlignment="1">
      <alignment horizontal="center" vertical="center"/>
    </xf>
    <xf numFmtId="0" fontId="17" fillId="0" borderId="47" xfId="1" applyFont="1" applyBorder="1" applyAlignment="1">
      <alignment horizontal="center" vertical="center"/>
    </xf>
    <xf numFmtId="0" fontId="18" fillId="0" borderId="47" xfId="1" applyFont="1" applyBorder="1" applyAlignment="1">
      <alignment vertical="center"/>
    </xf>
    <xf numFmtId="0" fontId="18" fillId="0" borderId="47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6" xfId="1" applyNumberFormat="1" applyFont="1" applyFill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164" fontId="17" fillId="0" borderId="28" xfId="1" applyNumberFormat="1" applyFont="1" applyBorder="1" applyAlignment="1">
      <alignment horizontal="center" vertical="center"/>
    </xf>
    <xf numFmtId="164" fontId="17" fillId="2" borderId="27" xfId="1" applyNumberFormat="1" applyFon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2" fontId="19" fillId="0" borderId="51" xfId="1" applyNumberFormat="1" applyFont="1" applyFill="1" applyBorder="1" applyAlignment="1">
      <alignment horizontal="center" vertical="center"/>
    </xf>
    <xf numFmtId="164" fontId="19" fillId="0" borderId="51" xfId="1" applyNumberFormat="1" applyFont="1" applyFill="1" applyBorder="1" applyAlignment="1">
      <alignment horizontal="center" vertical="center"/>
    </xf>
    <xf numFmtId="0" fontId="19" fillId="0" borderId="51" xfId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3" xfId="1" applyNumberFormat="1" applyBorder="1" applyAlignment="1">
      <alignment horizontal="center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49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30" xfId="1" applyNumberFormat="1" applyBorder="1" applyAlignment="1">
      <alignment horizontal="center"/>
    </xf>
    <xf numFmtId="2" fontId="5" fillId="0" borderId="32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0" fontId="12" fillId="0" borderId="51" xfId="1" applyFont="1" applyBorder="1" applyAlignment="1">
      <alignment horizontal="center" vertical="center"/>
    </xf>
    <xf numFmtId="0" fontId="4" fillId="0" borderId="31" xfId="1" applyFont="1" applyFill="1" applyBorder="1" applyAlignment="1">
      <alignment horizontal="left" vertical="center"/>
    </xf>
    <xf numFmtId="0" fontId="5" fillId="0" borderId="32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3" xfId="1" applyNumberForma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3" xfId="1" applyNumberForma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0" fontId="4" fillId="0" borderId="52" xfId="1" applyFont="1" applyBorder="1" applyAlignment="1">
      <alignment vertical="center"/>
    </xf>
    <xf numFmtId="0" fontId="16" fillId="0" borderId="22" xfId="1" applyFont="1" applyBorder="1" applyAlignment="1">
      <alignment horizontal="center" vertical="center" wrapText="1"/>
    </xf>
    <xf numFmtId="2" fontId="3" fillId="0" borderId="49" xfId="1" applyNumberFormat="1" applyFont="1" applyBorder="1" applyAlignment="1">
      <alignment horizontal="center"/>
    </xf>
    <xf numFmtId="164" fontId="19" fillId="0" borderId="13" xfId="1" applyNumberFormat="1" applyFont="1" applyFill="1" applyBorder="1" applyAlignment="1">
      <alignment horizontal="center" vertical="center"/>
    </xf>
    <xf numFmtId="164" fontId="17" fillId="0" borderId="42" xfId="1" applyNumberFormat="1" applyFont="1" applyBorder="1" applyAlignment="1">
      <alignment horizontal="center" vertical="center"/>
    </xf>
    <xf numFmtId="2" fontId="24" fillId="3" borderId="58" xfId="1" applyNumberFormat="1" applyFont="1" applyFill="1" applyBorder="1" applyAlignment="1">
      <alignment horizontal="center" vertical="center"/>
    </xf>
    <xf numFmtId="2" fontId="19" fillId="0" borderId="48" xfId="1" applyNumberFormat="1" applyFont="1" applyFill="1" applyBorder="1" applyAlignment="1">
      <alignment horizontal="center" vertical="center"/>
    </xf>
    <xf numFmtId="2" fontId="25" fillId="3" borderId="58" xfId="1" applyNumberFormat="1" applyFont="1" applyFill="1" applyBorder="1" applyAlignment="1">
      <alignment horizontal="center" vertical="center"/>
    </xf>
    <xf numFmtId="164" fontId="21" fillId="0" borderId="13" xfId="1" applyNumberFormat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horizontal="center" vertical="center"/>
    </xf>
    <xf numFmtId="0" fontId="15" fillId="0" borderId="50" xfId="1" applyFont="1" applyFill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2" fontId="15" fillId="0" borderId="22" xfId="1" applyNumberFormat="1" applyFont="1" applyFill="1" applyBorder="1" applyAlignment="1">
      <alignment horizontal="center" vertical="center"/>
    </xf>
    <xf numFmtId="2" fontId="12" fillId="0" borderId="22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65" fontId="15" fillId="0" borderId="38" xfId="1" applyNumberFormat="1" applyFont="1" applyFill="1" applyBorder="1" applyAlignment="1">
      <alignment horizontal="center" vertical="center"/>
    </xf>
    <xf numFmtId="165" fontId="12" fillId="0" borderId="38" xfId="1" applyNumberFormat="1" applyFont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 vertical="center"/>
    </xf>
    <xf numFmtId="49" fontId="12" fillId="0" borderId="18" xfId="1" applyNumberFormat="1" applyFont="1" applyFill="1" applyBorder="1" applyAlignment="1">
      <alignment horizontal="center" vertical="center"/>
    </xf>
    <xf numFmtId="49" fontId="12" fillId="0" borderId="25" xfId="1" applyNumberFormat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2" fontId="15" fillId="0" borderId="16" xfId="1" applyNumberFormat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vertical="center"/>
    </xf>
    <xf numFmtId="0" fontId="12" fillId="0" borderId="6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vertical="center"/>
    </xf>
    <xf numFmtId="0" fontId="14" fillId="0" borderId="17" xfId="1" applyFont="1" applyBorder="1" applyAlignment="1">
      <alignment vertical="center"/>
    </xf>
    <xf numFmtId="0" fontId="14" fillId="0" borderId="24" xfId="1" applyFont="1" applyBorder="1" applyAlignment="1">
      <alignment vertical="center"/>
    </xf>
    <xf numFmtId="0" fontId="12" fillId="0" borderId="29" xfId="1" applyFont="1" applyBorder="1" applyAlignment="1">
      <alignment horizontal="center" vertical="center"/>
    </xf>
    <xf numFmtId="0" fontId="5" fillId="0" borderId="0" xfId="1" applyBorder="1" applyAlignment="1">
      <alignment horizontal="center"/>
    </xf>
    <xf numFmtId="0" fontId="5" fillId="0" borderId="54" xfId="1" applyBorder="1" applyAlignment="1">
      <alignment horizontal="center"/>
    </xf>
    <xf numFmtId="0" fontId="5" fillId="0" borderId="55" xfId="1" applyBorder="1" applyAlignment="1">
      <alignment horizontal="center"/>
    </xf>
    <xf numFmtId="0" fontId="5" fillId="0" borderId="56" xfId="1" applyBorder="1" applyAlignment="1">
      <alignment horizontal="center"/>
    </xf>
    <xf numFmtId="0" fontId="5" fillId="0" borderId="32" xfId="1" applyBorder="1" applyAlignment="1">
      <alignment horizontal="center"/>
    </xf>
    <xf numFmtId="0" fontId="5" fillId="0" borderId="57" xfId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164" fontId="17" fillId="0" borderId="39" xfId="1" applyNumberFormat="1" applyFont="1" applyBorder="1" applyAlignment="1">
      <alignment horizontal="center" vertical="center"/>
    </xf>
    <xf numFmtId="164" fontId="17" fillId="0" borderId="50" xfId="1" applyNumberFormat="1" applyFont="1" applyBorder="1" applyAlignment="1">
      <alignment horizontal="center" vertical="center"/>
    </xf>
    <xf numFmtId="0" fontId="14" fillId="0" borderId="45" xfId="1" applyFont="1" applyFill="1" applyBorder="1" applyAlignment="1">
      <alignment vertical="center"/>
    </xf>
    <xf numFmtId="49" fontId="12" fillId="0" borderId="46" xfId="1" applyNumberFormat="1" applyFont="1" applyFill="1" applyBorder="1" applyAlignment="1">
      <alignment horizontal="center" vertical="center"/>
    </xf>
    <xf numFmtId="165" fontId="15" fillId="0" borderId="13" xfId="1" applyNumberFormat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2" fontId="15" fillId="0" borderId="51" xfId="1" applyNumberFormat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vertical="center"/>
    </xf>
    <xf numFmtId="49" fontId="12" fillId="0" borderId="41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65" fontId="15" fillId="0" borderId="6" xfId="1" applyNumberFormat="1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vertical="center"/>
    </xf>
    <xf numFmtId="165" fontId="15" fillId="0" borderId="37" xfId="1" applyNumberFormat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horizontal="center" vertical="center"/>
    </xf>
    <xf numFmtId="2" fontId="15" fillId="0" borderId="28" xfId="1" applyNumberFormat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2" fontId="12" fillId="0" borderId="39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2" fontId="12" fillId="0" borderId="51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2" fontId="12" fillId="0" borderId="16" xfId="1" applyNumberFormat="1" applyFont="1" applyFill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2" fontId="12" fillId="0" borderId="28" xfId="1" applyNumberFormat="1" applyFont="1" applyFill="1" applyBorder="1" applyAlignment="1">
      <alignment horizontal="center" vertical="center"/>
    </xf>
    <xf numFmtId="0" fontId="14" fillId="0" borderId="14" xfId="1" applyFont="1" applyBorder="1" applyAlignment="1">
      <alignment vertical="center"/>
    </xf>
    <xf numFmtId="165" fontId="12" fillId="0" borderId="6" xfId="1" applyNumberFormat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" xfId="1" quotePrefix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0" fontId="17" fillId="0" borderId="38" xfId="1" applyFont="1" applyBorder="1" applyAlignment="1">
      <alignment horizontal="center" vertical="center" wrapText="1"/>
    </xf>
    <xf numFmtId="167" fontId="17" fillId="0" borderId="51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7" fontId="17" fillId="3" borderId="58" xfId="1" applyNumberFormat="1" applyFont="1" applyFill="1" applyBorder="1" applyAlignment="1">
      <alignment horizontal="center" vertical="center" wrapText="1"/>
    </xf>
    <xf numFmtId="2" fontId="5" fillId="0" borderId="35" xfId="1" applyNumberFormat="1" applyBorder="1" applyAlignment="1">
      <alignment horizontal="center" vertical="center"/>
    </xf>
    <xf numFmtId="1" fontId="18" fillId="0" borderId="23" xfId="1" applyNumberFormat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166" fontId="18" fillId="0" borderId="38" xfId="1" applyNumberFormat="1" applyFont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2" fontId="19" fillId="0" borderId="65" xfId="1" applyNumberFormat="1" applyFont="1" applyFill="1" applyBorder="1" applyAlignment="1">
      <alignment horizontal="center" vertical="center"/>
    </xf>
    <xf numFmtId="164" fontId="19" fillId="0" borderId="6" xfId="1" applyNumberFormat="1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horizontal="center" vertical="center"/>
    </xf>
    <xf numFmtId="164" fontId="18" fillId="0" borderId="60" xfId="1" applyNumberFormat="1" applyFont="1" applyFill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164" fontId="18" fillId="0" borderId="62" xfId="1" applyNumberFormat="1" applyFont="1" applyFill="1" applyBorder="1" applyAlignment="1">
      <alignment horizontal="center" vertical="center"/>
    </xf>
    <xf numFmtId="0" fontId="18" fillId="0" borderId="26" xfId="1" applyFont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9" fillId="0" borderId="28" xfId="1" applyFont="1" applyFill="1" applyBorder="1" applyAlignment="1">
      <alignment horizontal="center" vertical="center"/>
    </xf>
    <xf numFmtId="164" fontId="18" fillId="0" borderId="64" xfId="1" applyNumberFormat="1" applyFont="1" applyFill="1" applyBorder="1" applyAlignment="1">
      <alignment horizontal="center" vertical="center"/>
    </xf>
    <xf numFmtId="0" fontId="2" fillId="0" borderId="52" xfId="1" applyFont="1" applyBorder="1" applyAlignment="1">
      <alignment vertical="center"/>
    </xf>
    <xf numFmtId="167" fontId="17" fillId="3" borderId="22" xfId="1" applyNumberFormat="1" applyFont="1" applyFill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2" fontId="17" fillId="0" borderId="36" xfId="1" applyNumberFormat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5" fillId="0" borderId="53" xfId="1" applyBorder="1" applyAlignment="1">
      <alignment horizontal="left"/>
    </xf>
    <xf numFmtId="0" fontId="5" fillId="0" borderId="54" xfId="1" applyBorder="1" applyAlignment="1">
      <alignment horizontal="left"/>
    </xf>
    <xf numFmtId="0" fontId="5" fillId="0" borderId="55" xfId="1" applyBorder="1" applyAlignment="1">
      <alignment horizontal="left"/>
    </xf>
    <xf numFmtId="0" fontId="2" fillId="0" borderId="0" xfId="1" applyFont="1"/>
    <xf numFmtId="167" fontId="17" fillId="4" borderId="51" xfId="1" applyNumberFormat="1" applyFont="1" applyFill="1" applyBorder="1" applyAlignment="1">
      <alignment horizontal="center" vertical="center" wrapText="1"/>
    </xf>
    <xf numFmtId="164" fontId="5" fillId="0" borderId="37" xfId="1" applyNumberFormat="1" applyBorder="1" applyAlignment="1">
      <alignment horizontal="center" vertical="center"/>
    </xf>
    <xf numFmtId="164" fontId="5" fillId="0" borderId="28" xfId="1" applyNumberFormat="1" applyBorder="1" applyAlignment="1">
      <alignment horizontal="center" vertical="center"/>
    </xf>
    <xf numFmtId="164" fontId="17" fillId="0" borderId="37" xfId="1" applyNumberFormat="1" applyFont="1" applyBorder="1" applyAlignment="1">
      <alignment horizontal="center" vertical="center"/>
    </xf>
    <xf numFmtId="166" fontId="18" fillId="4" borderId="22" xfId="1" applyNumberFormat="1" applyFont="1" applyFill="1" applyBorder="1" applyAlignment="1">
      <alignment horizontal="center" vertical="center"/>
    </xf>
    <xf numFmtId="2" fontId="5" fillId="0" borderId="36" xfId="1" applyNumberFormat="1" applyBorder="1" applyAlignment="1">
      <alignment horizontal="center" vertical="center"/>
    </xf>
    <xf numFmtId="167" fontId="17" fillId="4" borderId="22" xfId="1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17" fillId="0" borderId="28" xfId="1" applyFont="1" applyBorder="1" applyAlignment="1">
      <alignment horizontal="center" vertical="center"/>
    </xf>
    <xf numFmtId="0" fontId="2" fillId="0" borderId="56" xfId="1" applyFont="1" applyBorder="1" applyAlignment="1">
      <alignment horizontal="center"/>
    </xf>
    <xf numFmtId="167" fontId="17" fillId="5" borderId="22" xfId="1" applyNumberFormat="1" applyFont="1" applyFill="1" applyBorder="1" applyAlignment="1">
      <alignment horizontal="center" vertical="center" wrapText="1"/>
    </xf>
    <xf numFmtId="167" fontId="17" fillId="5" borderId="51" xfId="1" applyNumberFormat="1" applyFont="1" applyFill="1" applyBorder="1" applyAlignment="1">
      <alignment horizontal="center" vertical="center" wrapText="1"/>
    </xf>
    <xf numFmtId="2" fontId="24" fillId="3" borderId="66" xfId="1" applyNumberFormat="1" applyFont="1" applyFill="1" applyBorder="1" applyAlignment="1">
      <alignment horizontal="center" vertical="center"/>
    </xf>
    <xf numFmtId="164" fontId="18" fillId="0" borderId="55" xfId="1" applyNumberFormat="1" applyFont="1" applyFill="1" applyBorder="1" applyAlignment="1">
      <alignment horizontal="center" vertical="center"/>
    </xf>
    <xf numFmtId="164" fontId="18" fillId="0" borderId="63" xfId="1" applyNumberFormat="1" applyFont="1" applyFill="1" applyBorder="1" applyAlignment="1">
      <alignment horizontal="center" vertical="center"/>
    </xf>
    <xf numFmtId="0" fontId="25" fillId="3" borderId="58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6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5" fillId="0" borderId="4" xfId="1" applyBorder="1" applyAlignment="1">
      <alignment horizontal="center" vertical="center"/>
    </xf>
    <xf numFmtId="167" fontId="27" fillId="0" borderId="59" xfId="0" applyNumberFormat="1" applyFont="1" applyBorder="1" applyAlignment="1">
      <alignment horizontal="center" vertical="center"/>
    </xf>
    <xf numFmtId="167" fontId="27" fillId="0" borderId="68" xfId="0" applyNumberFormat="1" applyFont="1" applyBorder="1" applyAlignment="1">
      <alignment horizontal="center" vertical="center"/>
    </xf>
    <xf numFmtId="0" fontId="0" fillId="0" borderId="0" xfId="0" applyBorder="1" applyAlignment="1"/>
    <xf numFmtId="167" fontId="17" fillId="4" borderId="39" xfId="1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167" fontId="17" fillId="0" borderId="44" xfId="1" applyNumberFormat="1" applyFont="1" applyBorder="1" applyAlignment="1">
      <alignment horizontal="center" vertical="center" wrapText="1"/>
    </xf>
    <xf numFmtId="167" fontId="17" fillId="0" borderId="38" xfId="1" applyNumberFormat="1" applyFont="1" applyBorder="1" applyAlignment="1">
      <alignment horizontal="center" vertical="center" wrapText="1"/>
    </xf>
    <xf numFmtId="167" fontId="17" fillId="5" borderId="38" xfId="1" applyNumberFormat="1" applyFont="1" applyFill="1" applyBorder="1" applyAlignment="1">
      <alignment horizontal="center" vertical="center" wrapText="1"/>
    </xf>
    <xf numFmtId="167" fontId="17" fillId="5" borderId="13" xfId="1" applyNumberFormat="1" applyFont="1" applyFill="1" applyBorder="1" applyAlignment="1">
      <alignment horizontal="center" vertical="center" wrapText="1"/>
    </xf>
    <xf numFmtId="167" fontId="17" fillId="0" borderId="13" xfId="1" applyNumberFormat="1" applyFont="1" applyBorder="1" applyAlignment="1">
      <alignment horizontal="center" vertical="center" wrapText="1"/>
    </xf>
    <xf numFmtId="167" fontId="27" fillId="0" borderId="69" xfId="0" applyNumberFormat="1" applyFont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6" xfId="0" applyBorder="1"/>
    <xf numFmtId="0" fontId="27" fillId="0" borderId="58" xfId="0" applyFont="1" applyBorder="1" applyAlignment="1">
      <alignment vertical="center" wrapText="1"/>
    </xf>
    <xf numFmtId="167" fontId="17" fillId="0" borderId="50" xfId="1" applyNumberFormat="1" applyFont="1" applyBorder="1" applyAlignment="1">
      <alignment horizontal="center" vertical="center" wrapText="1"/>
    </xf>
    <xf numFmtId="167" fontId="17" fillId="0" borderId="21" xfId="1" applyNumberFormat="1" applyFont="1" applyBorder="1" applyAlignment="1">
      <alignment horizontal="center" vertical="center" wrapText="1"/>
    </xf>
    <xf numFmtId="167" fontId="17" fillId="0" borderId="12" xfId="1" applyNumberFormat="1" applyFont="1" applyBorder="1" applyAlignment="1">
      <alignment horizontal="center" vertical="center" wrapText="1"/>
    </xf>
    <xf numFmtId="0" fontId="29" fillId="0" borderId="0" xfId="0" applyFont="1"/>
    <xf numFmtId="0" fontId="29" fillId="6" borderId="18" xfId="0" applyFont="1" applyFill="1" applyBorder="1"/>
    <xf numFmtId="0" fontId="29" fillId="6" borderId="38" xfId="0" applyFont="1" applyFill="1" applyBorder="1" applyAlignment="1">
      <alignment horizontal="center"/>
    </xf>
    <xf numFmtId="21" fontId="29" fillId="6" borderId="22" xfId="0" applyNumberFormat="1" applyFont="1" applyFill="1" applyBorder="1" applyAlignment="1">
      <alignment horizontal="center"/>
    </xf>
    <xf numFmtId="0" fontId="29" fillId="6" borderId="22" xfId="0" applyFont="1" applyFill="1" applyBorder="1" applyAlignment="1">
      <alignment horizontal="center"/>
    </xf>
    <xf numFmtId="0" fontId="29" fillId="6" borderId="21" xfId="0" applyFont="1" applyFill="1" applyBorder="1" applyAlignment="1">
      <alignment horizontal="center"/>
    </xf>
    <xf numFmtId="2" fontId="4" fillId="0" borderId="39" xfId="1" applyNumberFormat="1" applyFont="1" applyFill="1" applyBorder="1" applyAlignment="1">
      <alignment horizontal="center" vertical="center"/>
    </xf>
    <xf numFmtId="0" fontId="5" fillId="0" borderId="70" xfId="1" applyFill="1" applyBorder="1" applyAlignment="1">
      <alignment horizontal="center" vertical="center"/>
    </xf>
    <xf numFmtId="164" fontId="5" fillId="0" borderId="26" xfId="1" applyNumberFormat="1" applyFill="1" applyBorder="1" applyAlignment="1">
      <alignment horizontal="center" vertical="center"/>
    </xf>
    <xf numFmtId="0" fontId="5" fillId="0" borderId="27" xfId="1" applyFill="1" applyBorder="1" applyAlignment="1">
      <alignment horizontal="center" vertical="center"/>
    </xf>
    <xf numFmtId="0" fontId="5" fillId="0" borderId="26" xfId="1" applyFill="1" applyBorder="1" applyAlignment="1">
      <alignment horizontal="center" vertical="center"/>
    </xf>
    <xf numFmtId="2" fontId="2" fillId="0" borderId="28" xfId="1" applyNumberFormat="1" applyFont="1" applyFill="1" applyBorder="1" applyAlignment="1">
      <alignment horizontal="center" vertical="center"/>
    </xf>
    <xf numFmtId="0" fontId="5" fillId="0" borderId="26" xfId="1" applyBorder="1" applyAlignment="1">
      <alignment horizontal="center" vertical="center"/>
    </xf>
    <xf numFmtId="0" fontId="2" fillId="0" borderId="16" xfId="1" applyFont="1" applyFill="1" applyBorder="1" applyAlignment="1">
      <alignment horizontal="left" vertical="center"/>
    </xf>
    <xf numFmtId="0" fontId="2" fillId="0" borderId="22" xfId="1" applyFont="1" applyFill="1" applyBorder="1" applyAlignment="1">
      <alignment horizontal="left" vertical="center"/>
    </xf>
    <xf numFmtId="0" fontId="2" fillId="0" borderId="22" xfId="1" applyFont="1" applyBorder="1" applyAlignment="1">
      <alignment horizontal="left" vertical="center"/>
    </xf>
    <xf numFmtId="0" fontId="2" fillId="0" borderId="28" xfId="1" applyFont="1" applyFill="1" applyBorder="1" applyAlignment="1">
      <alignment horizontal="left" vertical="center"/>
    </xf>
    <xf numFmtId="2" fontId="5" fillId="0" borderId="20" xfId="1" applyNumberFormat="1" applyBorder="1" applyAlignment="1">
      <alignment horizontal="center" vertical="center"/>
    </xf>
    <xf numFmtId="2" fontId="5" fillId="0" borderId="26" xfId="1" applyNumberFormat="1" applyFill="1" applyBorder="1" applyAlignment="1">
      <alignment horizontal="center" vertical="center"/>
    </xf>
    <xf numFmtId="0" fontId="21" fillId="0" borderId="36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4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64" fontId="12" fillId="0" borderId="60" xfId="1" applyNumberFormat="1" applyFont="1" applyBorder="1" applyAlignment="1">
      <alignment horizontal="center" vertical="center"/>
    </xf>
    <xf numFmtId="164" fontId="12" fillId="0" borderId="61" xfId="1" applyNumberFormat="1" applyFont="1" applyBorder="1" applyAlignment="1">
      <alignment horizontal="center" vertical="center"/>
    </xf>
    <xf numFmtId="164" fontId="12" fillId="0" borderId="62" xfId="1" applyNumberFormat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/>
    </xf>
    <xf numFmtId="0" fontId="12" fillId="0" borderId="6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164" fontId="12" fillId="0" borderId="63" xfId="1" applyNumberFormat="1" applyFont="1" applyBorder="1" applyAlignment="1">
      <alignment horizontal="center" vertical="center"/>
    </xf>
    <xf numFmtId="0" fontId="12" fillId="0" borderId="63" xfId="1" applyFont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64" xfId="1" applyNumberFormat="1" applyFont="1" applyBorder="1" applyAlignment="1">
      <alignment horizontal="center" vertical="center"/>
    </xf>
    <xf numFmtId="0" fontId="12" fillId="0" borderId="64" xfId="1" applyFont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53" xfId="1" applyFont="1" applyBorder="1" applyAlignment="1">
      <alignment horizontal="center" vertical="center"/>
    </xf>
    <xf numFmtId="0" fontId="13" fillId="0" borderId="49" xfId="1" applyFont="1" applyBorder="1" applyAlignment="1">
      <alignment horizontal="center" vertical="center"/>
    </xf>
    <xf numFmtId="0" fontId="13" fillId="0" borderId="30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/>
    </xf>
    <xf numFmtId="164" fontId="12" fillId="0" borderId="56" xfId="1" applyNumberFormat="1" applyFont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1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2" fontId="16" fillId="0" borderId="51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1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17" fillId="0" borderId="51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18" fillId="0" borderId="50" xfId="1" applyFont="1" applyBorder="1" applyAlignment="1">
      <alignment horizontal="center" vertical="center"/>
    </xf>
    <xf numFmtId="0" fontId="18" fillId="0" borderId="51" xfId="1" applyFont="1" applyBorder="1" applyAlignment="1">
      <alignment horizontal="left" vertical="center"/>
    </xf>
    <xf numFmtId="0" fontId="18" fillId="0" borderId="39" xfId="1" applyFont="1" applyBorder="1" applyAlignment="1">
      <alignment horizontal="left" vertical="center"/>
    </xf>
    <xf numFmtId="166" fontId="18" fillId="0" borderId="9" xfId="1" applyNumberFormat="1" applyFont="1" applyBorder="1" applyAlignment="1">
      <alignment horizontal="center" vertical="center"/>
    </xf>
    <xf numFmtId="166" fontId="18" fillId="0" borderId="43" xfId="1" applyNumberFormat="1" applyFont="1" applyBorder="1" applyAlignment="1">
      <alignment horizontal="center" vertical="center"/>
    </xf>
    <xf numFmtId="166" fontId="18" fillId="0" borderId="51" xfId="1" applyNumberFormat="1" applyFont="1" applyBorder="1" applyAlignment="1">
      <alignment horizontal="center" vertical="center"/>
    </xf>
    <xf numFmtId="166" fontId="18" fillId="0" borderId="39" xfId="1" applyNumberFormat="1" applyFont="1" applyBorder="1" applyAlignment="1">
      <alignment horizontal="center" vertical="center"/>
    </xf>
    <xf numFmtId="166" fontId="18" fillId="0" borderId="11" xfId="1" applyNumberFormat="1" applyFont="1" applyBorder="1" applyAlignment="1">
      <alignment horizontal="center" vertical="center"/>
    </xf>
    <xf numFmtId="166" fontId="18" fillId="0" borderId="42" xfId="1" applyNumberFormat="1" applyFont="1" applyBorder="1" applyAlignment="1">
      <alignment horizontal="center" vertical="center"/>
    </xf>
    <xf numFmtId="166" fontId="18" fillId="0" borderId="44" xfId="1" applyNumberFormat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3" xfId="1" applyFont="1" applyBorder="1" applyAlignment="1">
      <alignment horizontal="center" vertical="center"/>
    </xf>
    <xf numFmtId="166" fontId="20" fillId="0" borderId="9" xfId="1" applyNumberFormat="1" applyFont="1" applyBorder="1" applyAlignment="1">
      <alignment horizontal="center" vertical="center"/>
    </xf>
    <xf numFmtId="166" fontId="20" fillId="0" borderId="43" xfId="1" applyNumberFormat="1" applyFont="1" applyBorder="1" applyAlignment="1">
      <alignment horizontal="center" vertical="center"/>
    </xf>
    <xf numFmtId="166" fontId="20" fillId="0" borderId="51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166" fontId="18" fillId="4" borderId="51" xfId="1" applyNumberFormat="1" applyFont="1" applyFill="1" applyBorder="1" applyAlignment="1">
      <alignment horizontal="center" vertical="center"/>
    </xf>
    <xf numFmtId="166" fontId="18" fillId="4" borderId="39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0" fillId="0" borderId="6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3" borderId="6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0" fillId="7" borderId="0" xfId="0" applyFill="1"/>
    <xf numFmtId="2" fontId="0" fillId="7" borderId="0" xfId="0" applyNumberFormat="1" applyFill="1"/>
    <xf numFmtId="0" fontId="0" fillId="8" borderId="0" xfId="0" applyFill="1"/>
    <xf numFmtId="2" fontId="0" fillId="4" borderId="0" xfId="0" applyNumberFormat="1" applyFill="1"/>
    <xf numFmtId="0" fontId="0" fillId="3" borderId="0" xfId="0" applyFill="1"/>
    <xf numFmtId="0" fontId="0" fillId="9" borderId="0" xfId="0" applyFill="1"/>
    <xf numFmtId="2" fontId="0" fillId="9" borderId="0" xfId="0" applyNumberFormat="1" applyFill="1"/>
    <xf numFmtId="43" fontId="0" fillId="0" borderId="53" xfId="2" applyFont="1" applyBorder="1" applyAlignment="1">
      <alignment horizontal="center" vertical="center"/>
    </xf>
    <xf numFmtId="43" fontId="0" fillId="0" borderId="54" xfId="2" applyFont="1" applyBorder="1" applyAlignment="1">
      <alignment horizontal="center" vertical="center"/>
    </xf>
    <xf numFmtId="43" fontId="0" fillId="0" borderId="55" xfId="2" applyFont="1" applyBorder="1" applyAlignment="1">
      <alignment horizontal="center" vertical="center"/>
    </xf>
    <xf numFmtId="0" fontId="0" fillId="0" borderId="49" xfId="0" applyBorder="1"/>
    <xf numFmtId="0" fontId="0" fillId="0" borderId="0" xfId="0" applyBorder="1"/>
    <xf numFmtId="0" fontId="0" fillId="0" borderId="56" xfId="0" applyBorder="1"/>
    <xf numFmtId="2" fontId="0" fillId="0" borderId="0" xfId="0" applyNumberFormat="1" applyBorder="1"/>
    <xf numFmtId="2" fontId="5" fillId="0" borderId="71" xfId="1" applyNumberForma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1" fillId="0" borderId="71" xfId="1" applyNumberFormat="1" applyFont="1" applyBorder="1" applyAlignment="1">
      <alignment horizontal="center"/>
    </xf>
    <xf numFmtId="0" fontId="0" fillId="0" borderId="71" xfId="0" applyBorder="1"/>
    <xf numFmtId="2" fontId="5" fillId="0" borderId="72" xfId="1" applyNumberFormat="1" applyBorder="1" applyAlignment="1">
      <alignment horizontal="center"/>
    </xf>
    <xf numFmtId="0" fontId="0" fillId="0" borderId="72" xfId="0" applyBorder="1"/>
    <xf numFmtId="0" fontId="0" fillId="0" borderId="44" xfId="0" applyBorder="1"/>
    <xf numFmtId="0" fontId="0" fillId="0" borderId="32" xfId="0" applyBorder="1"/>
    <xf numFmtId="0" fontId="0" fillId="0" borderId="57" xfId="0" applyBorder="1"/>
    <xf numFmtId="2" fontId="5" fillId="0" borderId="0" xfId="1" applyNumberFormat="1" applyFill="1" applyBorder="1" applyAlignment="1">
      <alignment horizontal="center"/>
    </xf>
    <xf numFmtId="2" fontId="5" fillId="0" borderId="56" xfId="1" applyNumberFormat="1" applyFill="1" applyBorder="1" applyAlignment="1">
      <alignment horizontal="center"/>
    </xf>
    <xf numFmtId="0" fontId="5" fillId="0" borderId="56" xfId="1" applyFill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2" fontId="0" fillId="0" borderId="49" xfId="0" applyNumberFormat="1" applyBorder="1"/>
    <xf numFmtId="2" fontId="0" fillId="0" borderId="56" xfId="0" applyNumberFormat="1" applyBorder="1"/>
    <xf numFmtId="2" fontId="3" fillId="0" borderId="56" xfId="1" applyNumberFormat="1" applyFont="1" applyBorder="1" applyAlignment="1">
      <alignment horizontal="center"/>
    </xf>
    <xf numFmtId="2" fontId="5" fillId="0" borderId="49" xfId="1" applyNumberFormat="1" applyFill="1" applyBorder="1" applyAlignment="1">
      <alignment horizontal="center"/>
    </xf>
    <xf numFmtId="2" fontId="0" fillId="0" borderId="71" xfId="0" applyNumberFormat="1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2" fontId="0" fillId="0" borderId="0" xfId="0" applyNumberFormat="1" applyFill="1"/>
    <xf numFmtId="0" fontId="0" fillId="0" borderId="0" xfId="0" applyFill="1"/>
    <xf numFmtId="47" fontId="29" fillId="6" borderId="22" xfId="0" applyNumberFormat="1" applyFont="1" applyFill="1" applyBorder="1" applyAlignment="1">
      <alignment horizontal="center"/>
    </xf>
    <xf numFmtId="0" fontId="0" fillId="0" borderId="5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0" xfId="0" applyBorder="1" applyAlignment="1">
      <alignment horizontal="center"/>
    </xf>
    <xf numFmtId="0" fontId="1" fillId="0" borderId="22" xfId="1" applyFont="1" applyFill="1" applyBorder="1" applyAlignment="1">
      <alignment horizontal="left" vertical="center"/>
    </xf>
    <xf numFmtId="0" fontId="1" fillId="0" borderId="22" xfId="1" applyFont="1" applyBorder="1" applyAlignment="1">
      <alignment vertical="center"/>
    </xf>
    <xf numFmtId="2" fontId="0" fillId="10" borderId="0" xfId="0" applyNumberFormat="1" applyFill="1"/>
    <xf numFmtId="0" fontId="0" fillId="10" borderId="0" xfId="0" applyFill="1"/>
    <xf numFmtId="165" fontId="0" fillId="9" borderId="0" xfId="0" applyNumberFormat="1" applyFill="1"/>
  </cellXfs>
  <cellStyles count="3">
    <cellStyle name="Обычный" xfId="0" builtinId="0"/>
    <cellStyle name="Обычный 2" xfId="1"/>
    <cellStyle name="Финансовый" xfId="2" builtinId="3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00FF00"/>
      <color rgb="FFE21C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9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Расчёт!$N$12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Расчёт!$N$13:$N$235</c:f>
              <c:numCache>
                <c:formatCode>0.00</c:formatCode>
                <c:ptCount val="223"/>
                <c:pt idx="0">
                  <c:v>-4.3499999999926473</c:v>
                </c:pt>
                <c:pt idx="1">
                  <c:v>-3.9682352941103218</c:v>
                </c:pt>
                <c:pt idx="2">
                  <c:v>-4.1864705882279907</c:v>
                </c:pt>
                <c:pt idx="3">
                  <c:v>-3.7747058823456641</c:v>
                </c:pt>
                <c:pt idx="4">
                  <c:v>-3.3629411764633375</c:v>
                </c:pt>
                <c:pt idx="5">
                  <c:v>-3.7211764705810069</c:v>
                </c:pt>
                <c:pt idx="6">
                  <c:v>-3.8794117646986805</c:v>
                </c:pt>
                <c:pt idx="7">
                  <c:v>-4.3476470588163494</c:v>
                </c:pt>
                <c:pt idx="8">
                  <c:v>-4.8558823529340174</c:v>
                </c:pt>
                <c:pt idx="9">
                  <c:v>-5.5141176470516911</c:v>
                </c:pt>
                <c:pt idx="10">
                  <c:v>-5.992352941169365</c:v>
                </c:pt>
                <c:pt idx="11">
                  <c:v>-6.5905882352870364</c:v>
                </c:pt>
                <c:pt idx="12">
                  <c:v>-7.2188235294047089</c:v>
                </c:pt>
                <c:pt idx="13">
                  <c:v>-7.7870588235223792</c:v>
                </c:pt>
                <c:pt idx="14">
                  <c:v>-8.5352941176400492</c:v>
                </c:pt>
                <c:pt idx="15">
                  <c:v>-9.0935294117577214</c:v>
                </c:pt>
                <c:pt idx="16">
                  <c:v>-9.231764705875392</c:v>
                </c:pt>
                <c:pt idx="17">
                  <c:v>-9.7499999999930651</c:v>
                </c:pt>
                <c:pt idx="18">
                  <c:v>-10.228235294110739</c:v>
                </c:pt>
                <c:pt idx="19">
                  <c:v>-10.916470588228407</c:v>
                </c:pt>
                <c:pt idx="20">
                  <c:v>-11.484705882346077</c:v>
                </c:pt>
                <c:pt idx="21">
                  <c:v>-10.772941176463746</c:v>
                </c:pt>
                <c:pt idx="22">
                  <c:v>-11.341176470581416</c:v>
                </c:pt>
                <c:pt idx="23">
                  <c:v>-11.459411764699091</c:v>
                </c:pt>
                <c:pt idx="24">
                  <c:v>-11.827647058816765</c:v>
                </c:pt>
                <c:pt idx="25">
                  <c:v>-12.315882352934437</c:v>
                </c:pt>
                <c:pt idx="26">
                  <c:v>-12.774117647052108</c:v>
                </c:pt>
                <c:pt idx="27">
                  <c:v>-13.26235294116978</c:v>
                </c:pt>
                <c:pt idx="28">
                  <c:v>-13.780588235287453</c:v>
                </c:pt>
                <c:pt idx="29">
                  <c:v>-14.118823529405127</c:v>
                </c:pt>
                <c:pt idx="30">
                  <c:v>-14.507058823522797</c:v>
                </c:pt>
                <c:pt idx="31">
                  <c:v>-15.055294117640472</c:v>
                </c:pt>
                <c:pt idx="32">
                  <c:v>-15.583529411758143</c:v>
                </c:pt>
                <c:pt idx="33">
                  <c:v>-16.091764705875811</c:v>
                </c:pt>
                <c:pt idx="34">
                  <c:v>-16.69999999999348</c:v>
                </c:pt>
                <c:pt idx="35">
                  <c:v>-17.208235294111148</c:v>
                </c:pt>
                <c:pt idx="36">
                  <c:v>-17.69647058822882</c:v>
                </c:pt>
                <c:pt idx="37">
                  <c:v>-18.184705882346492</c:v>
                </c:pt>
                <c:pt idx="38">
                  <c:v>-18.742941176464164</c:v>
                </c:pt>
                <c:pt idx="39">
                  <c:v>-19.211176470581833</c:v>
                </c:pt>
                <c:pt idx="40">
                  <c:v>-19.499411764699502</c:v>
                </c:pt>
                <c:pt idx="41">
                  <c:v>-20.067647058817172</c:v>
                </c:pt>
                <c:pt idx="42">
                  <c:v>-20.545882352934846</c:v>
                </c:pt>
                <c:pt idx="43">
                  <c:v>-21.004117647052517</c:v>
                </c:pt>
                <c:pt idx="44">
                  <c:v>-21.092352941170191</c:v>
                </c:pt>
                <c:pt idx="45">
                  <c:v>-15.000588235287864</c:v>
                </c:pt>
                <c:pt idx="46">
                  <c:v>-11.488823529405536</c:v>
                </c:pt>
                <c:pt idx="47">
                  <c:v>-11.417058823523206</c:v>
                </c:pt>
                <c:pt idx="48">
                  <c:v>-11.365294117640879</c:v>
                </c:pt>
                <c:pt idx="49">
                  <c:v>-11.593529411758553</c:v>
                </c:pt>
                <c:pt idx="50">
                  <c:v>-11.721764705876225</c:v>
                </c:pt>
                <c:pt idx="51">
                  <c:v>-11.889999999993897</c:v>
                </c:pt>
                <c:pt idx="52">
                  <c:v>-11.918235294111568</c:v>
                </c:pt>
                <c:pt idx="53">
                  <c:v>-11.616470588229241</c:v>
                </c:pt>
                <c:pt idx="54">
                  <c:v>-11.664705882346915</c:v>
                </c:pt>
                <c:pt idx="55">
                  <c:v>-11.832941176464587</c:v>
                </c:pt>
                <c:pt idx="56">
                  <c:v>-12.181176470582258</c:v>
                </c:pt>
                <c:pt idx="57">
                  <c:v>-12.639411764699929</c:v>
                </c:pt>
                <c:pt idx="58">
                  <c:v>-12.887647058817599</c:v>
                </c:pt>
                <c:pt idx="59">
                  <c:v>-13.23588235293527</c:v>
                </c:pt>
                <c:pt idx="60">
                  <c:v>-13.554117647052941</c:v>
                </c:pt>
                <c:pt idx="61">
                  <c:v>-13.672352941170615</c:v>
                </c:pt>
                <c:pt idx="62">
                  <c:v>-14.070588235288284</c:v>
                </c:pt>
                <c:pt idx="63">
                  <c:v>-14.498823529405954</c:v>
                </c:pt>
                <c:pt idx="64">
                  <c:v>-14.797058823523628</c:v>
                </c:pt>
                <c:pt idx="65">
                  <c:v>-15.055294117641296</c:v>
                </c:pt>
                <c:pt idx="66">
                  <c:v>-15.373529411758966</c:v>
                </c:pt>
                <c:pt idx="67">
                  <c:v>-15.53176470587664</c:v>
                </c:pt>
                <c:pt idx="68">
                  <c:v>-15.84999999999431</c:v>
                </c:pt>
                <c:pt idx="69">
                  <c:v>-15.968235294111985</c:v>
                </c:pt>
                <c:pt idx="70">
                  <c:v>-16.056470588229658</c:v>
                </c:pt>
                <c:pt idx="71">
                  <c:v>-16.254705882347331</c:v>
                </c:pt>
                <c:pt idx="72">
                  <c:v>-16.532941176465002</c:v>
                </c:pt>
                <c:pt idx="73">
                  <c:v>-16.901176470582676</c:v>
                </c:pt>
                <c:pt idx="74">
                  <c:v>-16.839411764700344</c:v>
                </c:pt>
                <c:pt idx="75">
                  <c:v>-16.857647058818017</c:v>
                </c:pt>
                <c:pt idx="76">
                  <c:v>-16.935882352935685</c:v>
                </c:pt>
                <c:pt idx="77">
                  <c:v>-17.134117647053358</c:v>
                </c:pt>
                <c:pt idx="78">
                  <c:v>-17.512352941171031</c:v>
                </c:pt>
                <c:pt idx="79">
                  <c:v>-17.600588235288704</c:v>
                </c:pt>
                <c:pt idx="80">
                  <c:v>-17.718823529406379</c:v>
                </c:pt>
                <c:pt idx="81">
                  <c:v>-18.06705882352405</c:v>
                </c:pt>
                <c:pt idx="82">
                  <c:v>-18.205294117641721</c:v>
                </c:pt>
                <c:pt idx="83">
                  <c:v>-18.343529411759391</c:v>
                </c:pt>
                <c:pt idx="84">
                  <c:v>-17.261764705877063</c:v>
                </c:pt>
                <c:pt idx="85">
                  <c:v>-17.249999999994735</c:v>
                </c:pt>
                <c:pt idx="86">
                  <c:v>-17.448235294112408</c:v>
                </c:pt>
                <c:pt idx="87">
                  <c:v>-17.836470588230078</c:v>
                </c:pt>
                <c:pt idx="88">
                  <c:v>-18.124705882347747</c:v>
                </c:pt>
                <c:pt idx="89">
                  <c:v>-18.462941176465421</c:v>
                </c:pt>
                <c:pt idx="90">
                  <c:v>-18.731176470583094</c:v>
                </c:pt>
                <c:pt idx="91">
                  <c:v>-18.599411764700768</c:v>
                </c:pt>
                <c:pt idx="92">
                  <c:v>-14.567647058818437</c:v>
                </c:pt>
                <c:pt idx="93">
                  <c:v>-14.355882352936106</c:v>
                </c:pt>
                <c:pt idx="94">
                  <c:v>-14.414117647053779</c:v>
                </c:pt>
                <c:pt idx="95">
                  <c:v>-14.522352941171448</c:v>
                </c:pt>
                <c:pt idx="96">
                  <c:v>-14.810588235289117</c:v>
                </c:pt>
                <c:pt idx="97">
                  <c:v>-15.148823529406791</c:v>
                </c:pt>
                <c:pt idx="98">
                  <c:v>-15.447058823524465</c:v>
                </c:pt>
                <c:pt idx="99">
                  <c:v>-15.755294117642137</c:v>
                </c:pt>
                <c:pt idx="100">
                  <c:v>-16.13352941175981</c:v>
                </c:pt>
                <c:pt idx="101">
                  <c:v>-16.461764705877478</c:v>
                </c:pt>
                <c:pt idx="102">
                  <c:v>-16.689999999995152</c:v>
                </c:pt>
                <c:pt idx="103">
                  <c:v>-17.148235294112823</c:v>
                </c:pt>
                <c:pt idx="104">
                  <c:v>-17.326470588230492</c:v>
                </c:pt>
                <c:pt idx="105">
                  <c:v>-17.784705882348163</c:v>
                </c:pt>
                <c:pt idx="106">
                  <c:v>-17.522941176465835</c:v>
                </c:pt>
                <c:pt idx="107">
                  <c:v>-17.821176470583509</c:v>
                </c:pt>
                <c:pt idx="108">
                  <c:v>-18.169411764701181</c:v>
                </c:pt>
                <c:pt idx="109">
                  <c:v>-18.617647058818854</c:v>
                </c:pt>
                <c:pt idx="110">
                  <c:v>-18.975882352936523</c:v>
                </c:pt>
                <c:pt idx="111">
                  <c:v>-19.104117647054196</c:v>
                </c:pt>
                <c:pt idx="112">
                  <c:v>-19.452352941171867</c:v>
                </c:pt>
                <c:pt idx="113">
                  <c:v>-19.880588235289537</c:v>
                </c:pt>
                <c:pt idx="114">
                  <c:v>-20.368823529407209</c:v>
                </c:pt>
                <c:pt idx="115">
                  <c:v>-20.947058823524877</c:v>
                </c:pt>
                <c:pt idx="116">
                  <c:v>-21.425294117642551</c:v>
                </c:pt>
                <c:pt idx="117">
                  <c:v>-21.773529411760222</c:v>
                </c:pt>
                <c:pt idx="118">
                  <c:v>-22.111764705877896</c:v>
                </c:pt>
                <c:pt idx="119">
                  <c:v>-22.129999999995569</c:v>
                </c:pt>
                <c:pt idx="120">
                  <c:v>-19.668235294113238</c:v>
                </c:pt>
                <c:pt idx="121">
                  <c:v>-19.356470588230906</c:v>
                </c:pt>
                <c:pt idx="122">
                  <c:v>-18.954705882348577</c:v>
                </c:pt>
                <c:pt idx="123">
                  <c:v>-18.752941176466251</c:v>
                </c:pt>
                <c:pt idx="124">
                  <c:v>-18.851176470583923</c:v>
                </c:pt>
                <c:pt idx="125">
                  <c:v>-18.959411764701592</c:v>
                </c:pt>
                <c:pt idx="126">
                  <c:v>-18.907647058819265</c:v>
                </c:pt>
                <c:pt idx="127">
                  <c:v>-18.935882352936936</c:v>
                </c:pt>
                <c:pt idx="128">
                  <c:v>-19.194117647054604</c:v>
                </c:pt>
                <c:pt idx="129">
                  <c:v>-19.432352941172276</c:v>
                </c:pt>
                <c:pt idx="130">
                  <c:v>-19.700588235289949</c:v>
                </c:pt>
                <c:pt idx="131">
                  <c:v>-19.738823529407618</c:v>
                </c:pt>
                <c:pt idx="132">
                  <c:v>-19.167058823525288</c:v>
                </c:pt>
                <c:pt idx="133">
                  <c:v>-19.445294117642959</c:v>
                </c:pt>
                <c:pt idx="134">
                  <c:v>-19.623529411760629</c:v>
                </c:pt>
                <c:pt idx="135">
                  <c:v>-19.7917647058783</c:v>
                </c:pt>
                <c:pt idx="136">
                  <c:v>-19.839999999995975</c:v>
                </c:pt>
                <c:pt idx="137">
                  <c:v>-19.938235294113646</c:v>
                </c:pt>
                <c:pt idx="138">
                  <c:v>-20.126470588231314</c:v>
                </c:pt>
                <c:pt idx="139">
                  <c:v>-20.114705882348986</c:v>
                </c:pt>
                <c:pt idx="140">
                  <c:v>-20.23294117646666</c:v>
                </c:pt>
                <c:pt idx="141">
                  <c:v>-20.381176470584329</c:v>
                </c:pt>
                <c:pt idx="142">
                  <c:v>-20.259411764702001</c:v>
                </c:pt>
                <c:pt idx="143">
                  <c:v>-20.267647058819669</c:v>
                </c:pt>
                <c:pt idx="144">
                  <c:v>-20.425882352937343</c:v>
                </c:pt>
                <c:pt idx="145">
                  <c:v>-20.294117647055018</c:v>
                </c:pt>
                <c:pt idx="146">
                  <c:v>-18.872352941172679</c:v>
                </c:pt>
                <c:pt idx="147">
                  <c:v>-18.960588235290352</c:v>
                </c:pt>
                <c:pt idx="148">
                  <c:v>-19.28882352940802</c:v>
                </c:pt>
                <c:pt idx="149">
                  <c:v>-19.457058823525692</c:v>
                </c:pt>
                <c:pt idx="150">
                  <c:v>-19.695294117643364</c:v>
                </c:pt>
                <c:pt idx="151">
                  <c:v>-20.163529411761033</c:v>
                </c:pt>
                <c:pt idx="152">
                  <c:v>-20.061764705878701</c:v>
                </c:pt>
                <c:pt idx="153">
                  <c:v>-20.419999999996371</c:v>
                </c:pt>
                <c:pt idx="154">
                  <c:v>-20.978235294114043</c:v>
                </c:pt>
                <c:pt idx="155">
                  <c:v>-21.586470588231712</c:v>
                </c:pt>
                <c:pt idx="156">
                  <c:v>-21.864705882349384</c:v>
                </c:pt>
                <c:pt idx="157">
                  <c:v>-22.342941176467058</c:v>
                </c:pt>
                <c:pt idx="158">
                  <c:v>-22.821176470584732</c:v>
                </c:pt>
                <c:pt idx="159">
                  <c:v>-23.479411764702405</c:v>
                </c:pt>
                <c:pt idx="160">
                  <c:v>-24.117647058820076</c:v>
                </c:pt>
                <c:pt idx="161">
                  <c:v>-24.59588235293775</c:v>
                </c:pt>
                <c:pt idx="162">
                  <c:v>-25.124117647055421</c:v>
                </c:pt>
                <c:pt idx="163">
                  <c:v>-25.752352941173093</c:v>
                </c:pt>
                <c:pt idx="164">
                  <c:v>-26.210588235290764</c:v>
                </c:pt>
                <c:pt idx="165">
                  <c:v>-26.778823529408434</c:v>
                </c:pt>
                <c:pt idx="166">
                  <c:v>-27.367058823526108</c:v>
                </c:pt>
                <c:pt idx="167">
                  <c:v>-28.015294117643776</c:v>
                </c:pt>
                <c:pt idx="168">
                  <c:v>-28.60352941176145</c:v>
                </c:pt>
                <c:pt idx="169">
                  <c:v>-29.081764705879124</c:v>
                </c:pt>
                <c:pt idx="170">
                  <c:v>-29.559999999996798</c:v>
                </c:pt>
                <c:pt idx="171">
                  <c:v>-29.998235294114465</c:v>
                </c:pt>
                <c:pt idx="172">
                  <c:v>-30.316470588232136</c:v>
                </c:pt>
                <c:pt idx="173">
                  <c:v>-30.474705882349809</c:v>
                </c:pt>
                <c:pt idx="174">
                  <c:v>-30.192941176467478</c:v>
                </c:pt>
                <c:pt idx="175">
                  <c:v>-30.481176470585147</c:v>
                </c:pt>
                <c:pt idx="176">
                  <c:v>-30.909411764702817</c:v>
                </c:pt>
                <c:pt idx="177">
                  <c:v>-31.297647058820488</c:v>
                </c:pt>
                <c:pt idx="178">
                  <c:v>-31.795882352938158</c:v>
                </c:pt>
                <c:pt idx="179">
                  <c:v>-32.154117647055827</c:v>
                </c:pt>
                <c:pt idx="180">
                  <c:v>-32.582352941173497</c:v>
                </c:pt>
                <c:pt idx="181">
                  <c:v>-33.190588235291166</c:v>
                </c:pt>
                <c:pt idx="182">
                  <c:v>-33.728823529408835</c:v>
                </c:pt>
                <c:pt idx="183">
                  <c:v>-34.047058823526505</c:v>
                </c:pt>
                <c:pt idx="184">
                  <c:v>-34.635294117644179</c:v>
                </c:pt>
                <c:pt idx="185">
                  <c:v>-35.133529411761849</c:v>
                </c:pt>
                <c:pt idx="186">
                  <c:v>-35.741764705879518</c:v>
                </c:pt>
                <c:pt idx="187">
                  <c:v>-36.269999999997189</c:v>
                </c:pt>
                <c:pt idx="188">
                  <c:v>-36.128235294114859</c:v>
                </c:pt>
                <c:pt idx="189">
                  <c:v>-36.08647058823253</c:v>
                </c:pt>
                <c:pt idx="190">
                  <c:v>-36.164705882350198</c:v>
                </c:pt>
                <c:pt idx="191">
                  <c:v>-36.622941176467869</c:v>
                </c:pt>
                <c:pt idx="192">
                  <c:v>-36.671176470585543</c:v>
                </c:pt>
                <c:pt idx="193">
                  <c:v>-37.029411764703212</c:v>
                </c:pt>
                <c:pt idx="194">
                  <c:v>-37.477647058820885</c:v>
                </c:pt>
                <c:pt idx="195">
                  <c:v>-37.855882352938558</c:v>
                </c:pt>
                <c:pt idx="196">
                  <c:v>-38.384117647056229</c:v>
                </c:pt>
                <c:pt idx="197">
                  <c:v>-38.962352941173897</c:v>
                </c:pt>
                <c:pt idx="198">
                  <c:v>-39.540588235291565</c:v>
                </c:pt>
                <c:pt idx="199">
                  <c:v>-40.038823529409235</c:v>
                </c:pt>
                <c:pt idx="200">
                  <c:v>-40.58705882352691</c:v>
                </c:pt>
                <c:pt idx="201">
                  <c:v>-41.005294117644581</c:v>
                </c:pt>
                <c:pt idx="202">
                  <c:v>-41.593529411762255</c:v>
                </c:pt>
                <c:pt idx="203">
                  <c:v>-42.201764705879924</c:v>
                </c:pt>
                <c:pt idx="204">
                  <c:v>-42.669999999997593</c:v>
                </c:pt>
                <c:pt idx="205">
                  <c:v>-43.218235294115267</c:v>
                </c:pt>
                <c:pt idx="206">
                  <c:v>-43.556470588232941</c:v>
                </c:pt>
                <c:pt idx="207">
                  <c:v>-42.694705882350604</c:v>
                </c:pt>
                <c:pt idx="208">
                  <c:v>-42.562941176468279</c:v>
                </c:pt>
                <c:pt idx="209">
                  <c:v>-42.631176470585949</c:v>
                </c:pt>
                <c:pt idx="210">
                  <c:v>-42.489411764703618</c:v>
                </c:pt>
                <c:pt idx="211">
                  <c:v>-42.147647058821292</c:v>
                </c:pt>
                <c:pt idx="212">
                  <c:v>-41.435882352938961</c:v>
                </c:pt>
                <c:pt idx="213">
                  <c:v>-40.534117647056632</c:v>
                </c:pt>
                <c:pt idx="214">
                  <c:v>-40.442352941174306</c:v>
                </c:pt>
                <c:pt idx="215">
                  <c:v>-40.470588235291977</c:v>
                </c:pt>
                <c:pt idx="216">
                  <c:v>-40.638823529409649</c:v>
                </c:pt>
                <c:pt idx="217">
                  <c:v>-40.727058823527322</c:v>
                </c:pt>
                <c:pt idx="218">
                  <c:v>-40.615294117644993</c:v>
                </c:pt>
                <c:pt idx="219">
                  <c:v>-39.693529411762661</c:v>
                </c:pt>
                <c:pt idx="220">
                  <c:v>-39.701764705880329</c:v>
                </c:pt>
                <c:pt idx="221">
                  <c:v>-39.469999999998002</c:v>
                </c:pt>
                <c:pt idx="222">
                  <c:v>-39.278235294115674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Расчёт!$O$12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Расчёт!$O$13:$O$235</c:f>
              <c:numCache>
                <c:formatCode>0.00</c:formatCode>
                <c:ptCount val="223"/>
                <c:pt idx="0">
                  <c:v>-1.2739999999982636</c:v>
                </c:pt>
                <c:pt idx="1">
                  <c:v>1.2077647058840633</c:v>
                </c:pt>
                <c:pt idx="2">
                  <c:v>1.5995294117663938</c:v>
                </c:pt>
                <c:pt idx="3">
                  <c:v>2.2312941176487193</c:v>
                </c:pt>
                <c:pt idx="4">
                  <c:v>1.9330588235310451</c:v>
                </c:pt>
                <c:pt idx="5">
                  <c:v>1.6048235294133768</c:v>
                </c:pt>
                <c:pt idx="6">
                  <c:v>1.2865882352957065</c:v>
                </c:pt>
                <c:pt idx="7">
                  <c:v>0.72835294117803429</c:v>
                </c:pt>
                <c:pt idx="8">
                  <c:v>0.15011764706036601</c:v>
                </c:pt>
                <c:pt idx="9">
                  <c:v>-0.39811764705730823</c:v>
                </c:pt>
                <c:pt idx="10">
                  <c:v>-0.86635294117497708</c:v>
                </c:pt>
                <c:pt idx="11">
                  <c:v>-1.4045882352926462</c:v>
                </c:pt>
                <c:pt idx="12">
                  <c:v>-1.852823529410319</c:v>
                </c:pt>
                <c:pt idx="13">
                  <c:v>-2.101058823527989</c:v>
                </c:pt>
                <c:pt idx="14">
                  <c:v>-2.6292941176456601</c:v>
                </c:pt>
                <c:pt idx="15">
                  <c:v>-3.1575294117633312</c:v>
                </c:pt>
                <c:pt idx="16">
                  <c:v>-3.6257647058810001</c:v>
                </c:pt>
                <c:pt idx="17">
                  <c:v>-4.0139999999986706</c:v>
                </c:pt>
                <c:pt idx="18">
                  <c:v>-4.3922352941163432</c:v>
                </c:pt>
                <c:pt idx="19">
                  <c:v>-4.850470588234014</c:v>
                </c:pt>
                <c:pt idx="20">
                  <c:v>-5.3687058823516871</c:v>
                </c:pt>
                <c:pt idx="21">
                  <c:v>-5.8569411764693591</c:v>
                </c:pt>
                <c:pt idx="22">
                  <c:v>-5.8151764705870299</c:v>
                </c:pt>
                <c:pt idx="23">
                  <c:v>-4.6834117647047044</c:v>
                </c:pt>
                <c:pt idx="24">
                  <c:v>-5.1016470588223761</c:v>
                </c:pt>
                <c:pt idx="25">
                  <c:v>-5.6898823529400495</c:v>
                </c:pt>
                <c:pt idx="26">
                  <c:v>-6.1781176470577215</c:v>
                </c:pt>
                <c:pt idx="27">
                  <c:v>-6.6163529411753892</c:v>
                </c:pt>
                <c:pt idx="28">
                  <c:v>-6.8445882352930631</c:v>
                </c:pt>
                <c:pt idx="29">
                  <c:v>-7.312823529410732</c:v>
                </c:pt>
                <c:pt idx="30">
                  <c:v>-7.291058823528406</c:v>
                </c:pt>
                <c:pt idx="31">
                  <c:v>-7.7692941176460799</c:v>
                </c:pt>
                <c:pt idx="32">
                  <c:v>-8.0275294117637479</c:v>
                </c:pt>
                <c:pt idx="33">
                  <c:v>-8.545764705881421</c:v>
                </c:pt>
                <c:pt idx="34">
                  <c:v>-8.773999999999095</c:v>
                </c:pt>
                <c:pt idx="35">
                  <c:v>-8.9422352941167667</c:v>
                </c:pt>
                <c:pt idx="36">
                  <c:v>-9.2604705882344369</c:v>
                </c:pt>
                <c:pt idx="37">
                  <c:v>-9.7387058823521109</c:v>
                </c:pt>
                <c:pt idx="38">
                  <c:v>-10.20694117646978</c:v>
                </c:pt>
                <c:pt idx="39">
                  <c:v>-10.555176470587451</c:v>
                </c:pt>
                <c:pt idx="40">
                  <c:v>-10.903411764705123</c:v>
                </c:pt>
                <c:pt idx="41">
                  <c:v>-11.261647058822792</c:v>
                </c:pt>
                <c:pt idx="42">
                  <c:v>-11.749882352940464</c:v>
                </c:pt>
                <c:pt idx="43">
                  <c:v>-12.318117647058134</c:v>
                </c:pt>
                <c:pt idx="44">
                  <c:v>-12.356352941175803</c:v>
                </c:pt>
                <c:pt idx="45">
                  <c:v>-15.244588235293463</c:v>
                </c:pt>
                <c:pt idx="46">
                  <c:v>-12.972823529411137</c:v>
                </c:pt>
                <c:pt idx="47">
                  <c:v>-13.121058823528806</c:v>
                </c:pt>
                <c:pt idx="48">
                  <c:v>-13.23929411764648</c:v>
                </c:pt>
                <c:pt idx="49">
                  <c:v>-13.527529411764149</c:v>
                </c:pt>
                <c:pt idx="50">
                  <c:v>-13.535764705881817</c:v>
                </c:pt>
                <c:pt idx="51">
                  <c:v>-13.513999999999491</c:v>
                </c:pt>
                <c:pt idx="52">
                  <c:v>-13.762235294117161</c:v>
                </c:pt>
                <c:pt idx="53">
                  <c:v>-13.960470588234834</c:v>
                </c:pt>
                <c:pt idx="54">
                  <c:v>-14.328705882352509</c:v>
                </c:pt>
                <c:pt idx="55">
                  <c:v>-14.67694117647018</c:v>
                </c:pt>
                <c:pt idx="56">
                  <c:v>-15.055176470587853</c:v>
                </c:pt>
                <c:pt idx="57">
                  <c:v>-15.183411764705525</c:v>
                </c:pt>
                <c:pt idx="58">
                  <c:v>-15.451647058823198</c:v>
                </c:pt>
                <c:pt idx="59">
                  <c:v>-15.859882352940872</c:v>
                </c:pt>
                <c:pt idx="60">
                  <c:v>-16.098117647058544</c:v>
                </c:pt>
                <c:pt idx="61">
                  <c:v>-16.396352941176218</c:v>
                </c:pt>
                <c:pt idx="62">
                  <c:v>-16.724588235293886</c:v>
                </c:pt>
                <c:pt idx="63">
                  <c:v>-17.262823529411556</c:v>
                </c:pt>
                <c:pt idx="64">
                  <c:v>-17.63105882352923</c:v>
                </c:pt>
                <c:pt idx="65">
                  <c:v>-17.859294117646904</c:v>
                </c:pt>
                <c:pt idx="66">
                  <c:v>-17.997529411764575</c:v>
                </c:pt>
                <c:pt idx="67">
                  <c:v>-18.265764705882248</c:v>
                </c:pt>
                <c:pt idx="68">
                  <c:v>-18.553999999999917</c:v>
                </c:pt>
                <c:pt idx="69">
                  <c:v>-18.742235294117584</c:v>
                </c:pt>
                <c:pt idx="70">
                  <c:v>-18.710470588235253</c:v>
                </c:pt>
                <c:pt idx="71">
                  <c:v>-16.928705882352929</c:v>
                </c:pt>
                <c:pt idx="72">
                  <c:v>-16.646941176470598</c:v>
                </c:pt>
                <c:pt idx="73">
                  <c:v>-16.785176470588269</c:v>
                </c:pt>
                <c:pt idx="74">
                  <c:v>-17.053411764705942</c:v>
                </c:pt>
                <c:pt idx="75">
                  <c:v>-17.161647058823611</c:v>
                </c:pt>
                <c:pt idx="76">
                  <c:v>-17.389882352941285</c:v>
                </c:pt>
                <c:pt idx="77">
                  <c:v>-17.688117647058959</c:v>
                </c:pt>
                <c:pt idx="78">
                  <c:v>-18.086352941176628</c:v>
                </c:pt>
                <c:pt idx="79">
                  <c:v>-18.514588235294298</c:v>
                </c:pt>
                <c:pt idx="80">
                  <c:v>-18.722823529411968</c:v>
                </c:pt>
                <c:pt idx="81">
                  <c:v>-19.191058823529637</c:v>
                </c:pt>
                <c:pt idx="82">
                  <c:v>-18.849294117647311</c:v>
                </c:pt>
                <c:pt idx="83">
                  <c:v>-19.06752941176498</c:v>
                </c:pt>
                <c:pt idx="84">
                  <c:v>-19.275764705882651</c:v>
                </c:pt>
                <c:pt idx="85">
                  <c:v>-19.694000000000322</c:v>
                </c:pt>
                <c:pt idx="86">
                  <c:v>-19.982235294117991</c:v>
                </c:pt>
                <c:pt idx="87">
                  <c:v>-20.38047058823566</c:v>
                </c:pt>
                <c:pt idx="88">
                  <c:v>-20.748705882353335</c:v>
                </c:pt>
                <c:pt idx="89">
                  <c:v>-21.246941176471005</c:v>
                </c:pt>
                <c:pt idx="90">
                  <c:v>-21.685176470588672</c:v>
                </c:pt>
                <c:pt idx="91">
                  <c:v>-22.163411764706346</c:v>
                </c:pt>
                <c:pt idx="92">
                  <c:v>-22.651647058824018</c:v>
                </c:pt>
                <c:pt idx="93">
                  <c:v>-23.059882352941692</c:v>
                </c:pt>
                <c:pt idx="94">
                  <c:v>-23.478117647059364</c:v>
                </c:pt>
                <c:pt idx="95">
                  <c:v>-23.856352941177036</c:v>
                </c:pt>
                <c:pt idx="96">
                  <c:v>-24.114588235294704</c:v>
                </c:pt>
                <c:pt idx="97">
                  <c:v>-24.362823529412374</c:v>
                </c:pt>
                <c:pt idx="98">
                  <c:v>-24.381058823530047</c:v>
                </c:pt>
                <c:pt idx="99">
                  <c:v>-24.719294117647721</c:v>
                </c:pt>
                <c:pt idx="100">
                  <c:v>-25.307529411765394</c:v>
                </c:pt>
                <c:pt idx="101">
                  <c:v>-25.465764705883068</c:v>
                </c:pt>
                <c:pt idx="102">
                  <c:v>-25.654000000000735</c:v>
                </c:pt>
                <c:pt idx="103">
                  <c:v>-25.812235294118409</c:v>
                </c:pt>
                <c:pt idx="104">
                  <c:v>-25.920470588236078</c:v>
                </c:pt>
                <c:pt idx="105">
                  <c:v>-26.468705882353753</c:v>
                </c:pt>
                <c:pt idx="106">
                  <c:v>-26.696941176471427</c:v>
                </c:pt>
                <c:pt idx="107">
                  <c:v>-27.055176470589096</c:v>
                </c:pt>
                <c:pt idx="108">
                  <c:v>-27.623411764706766</c:v>
                </c:pt>
                <c:pt idx="109">
                  <c:v>-27.991647058824441</c:v>
                </c:pt>
                <c:pt idx="110">
                  <c:v>-28.389882352942109</c:v>
                </c:pt>
                <c:pt idx="111">
                  <c:v>-28.858117647059778</c:v>
                </c:pt>
                <c:pt idx="112">
                  <c:v>-29.466352941177448</c:v>
                </c:pt>
                <c:pt idx="113">
                  <c:v>-29.734588235295121</c:v>
                </c:pt>
                <c:pt idx="114">
                  <c:v>-29.922823529412788</c:v>
                </c:pt>
                <c:pt idx="115">
                  <c:v>-30.261058823530462</c:v>
                </c:pt>
                <c:pt idx="116">
                  <c:v>-30.509294117648132</c:v>
                </c:pt>
                <c:pt idx="117">
                  <c:v>-30.567529411765804</c:v>
                </c:pt>
                <c:pt idx="118">
                  <c:v>-30.655764705883477</c:v>
                </c:pt>
                <c:pt idx="119">
                  <c:v>-31.064000000001151</c:v>
                </c:pt>
                <c:pt idx="120">
                  <c:v>-31.422235294118821</c:v>
                </c:pt>
                <c:pt idx="121">
                  <c:v>-31.740470588236491</c:v>
                </c:pt>
                <c:pt idx="122">
                  <c:v>-32.038705882354165</c:v>
                </c:pt>
                <c:pt idx="123">
                  <c:v>-32.306941176471838</c:v>
                </c:pt>
                <c:pt idx="124">
                  <c:v>-32.585176470589509</c:v>
                </c:pt>
                <c:pt idx="125">
                  <c:v>-32.86341176470718</c:v>
                </c:pt>
                <c:pt idx="126">
                  <c:v>-33.171647058824853</c:v>
                </c:pt>
                <c:pt idx="127">
                  <c:v>-33.289882352942527</c:v>
                </c:pt>
                <c:pt idx="128">
                  <c:v>-33.468117647060197</c:v>
                </c:pt>
                <c:pt idx="129">
                  <c:v>-33.906352941177865</c:v>
                </c:pt>
                <c:pt idx="130">
                  <c:v>-34.104588235295537</c:v>
                </c:pt>
                <c:pt idx="131">
                  <c:v>-34.222823529413212</c:v>
                </c:pt>
                <c:pt idx="132">
                  <c:v>-34.351058823530884</c:v>
                </c:pt>
                <c:pt idx="133">
                  <c:v>-34.219294117648559</c:v>
                </c:pt>
                <c:pt idx="134">
                  <c:v>-32.31752941176623</c:v>
                </c:pt>
                <c:pt idx="135">
                  <c:v>-30.845764705883902</c:v>
                </c:pt>
                <c:pt idx="136">
                  <c:v>-30.334000000001573</c:v>
                </c:pt>
                <c:pt idx="137">
                  <c:v>-30.232235294119242</c:v>
                </c:pt>
                <c:pt idx="138">
                  <c:v>-30.31047058823691</c:v>
                </c:pt>
                <c:pt idx="139">
                  <c:v>-30.16870588235458</c:v>
                </c:pt>
                <c:pt idx="140">
                  <c:v>-30.116941176472253</c:v>
                </c:pt>
                <c:pt idx="141">
                  <c:v>-30.035176470589924</c:v>
                </c:pt>
                <c:pt idx="142">
                  <c:v>-29.973411764707592</c:v>
                </c:pt>
                <c:pt idx="143">
                  <c:v>-30.011647058825261</c:v>
                </c:pt>
                <c:pt idx="144">
                  <c:v>-29.989882352942935</c:v>
                </c:pt>
                <c:pt idx="145">
                  <c:v>-29.888117647060604</c:v>
                </c:pt>
                <c:pt idx="146">
                  <c:v>-29.726352941178277</c:v>
                </c:pt>
                <c:pt idx="147">
                  <c:v>-29.694588235295946</c:v>
                </c:pt>
                <c:pt idx="148">
                  <c:v>-29.032823529413619</c:v>
                </c:pt>
                <c:pt idx="149">
                  <c:v>-28.691058823531293</c:v>
                </c:pt>
                <c:pt idx="150">
                  <c:v>-28.389294117648966</c:v>
                </c:pt>
                <c:pt idx="151">
                  <c:v>-28.057529411766637</c:v>
                </c:pt>
                <c:pt idx="152">
                  <c:v>-28.035764705884311</c:v>
                </c:pt>
                <c:pt idx="153">
                  <c:v>-27.654000000001986</c:v>
                </c:pt>
                <c:pt idx="154">
                  <c:v>-26.352235294119659</c:v>
                </c:pt>
                <c:pt idx="155">
                  <c:v>-26.320470588237328</c:v>
                </c:pt>
                <c:pt idx="156">
                  <c:v>-26.278705882354998</c:v>
                </c:pt>
                <c:pt idx="157">
                  <c:v>-26.356941176472667</c:v>
                </c:pt>
                <c:pt idx="158">
                  <c:v>-26.385176470590338</c:v>
                </c:pt>
                <c:pt idx="159">
                  <c:v>-26.173411764708007</c:v>
                </c:pt>
                <c:pt idx="160">
                  <c:v>-25.791647058825681</c:v>
                </c:pt>
                <c:pt idx="161">
                  <c:v>-25.609882352943352</c:v>
                </c:pt>
                <c:pt idx="162">
                  <c:v>-25.208117647061023</c:v>
                </c:pt>
                <c:pt idx="163">
                  <c:v>-25.106352941178692</c:v>
                </c:pt>
                <c:pt idx="164">
                  <c:v>-25.174588235296362</c:v>
                </c:pt>
                <c:pt idx="165">
                  <c:v>-24.912823529414034</c:v>
                </c:pt>
                <c:pt idx="166">
                  <c:v>-24.151058823531706</c:v>
                </c:pt>
                <c:pt idx="167">
                  <c:v>-24.12929411764938</c:v>
                </c:pt>
                <c:pt idx="168">
                  <c:v>-24.147529411767053</c:v>
                </c:pt>
                <c:pt idx="169">
                  <c:v>-23.955764705884725</c:v>
                </c:pt>
                <c:pt idx="170">
                  <c:v>-23.664000000002396</c:v>
                </c:pt>
                <c:pt idx="171">
                  <c:v>-23.252235294120069</c:v>
                </c:pt>
                <c:pt idx="172">
                  <c:v>-23.310470588237742</c:v>
                </c:pt>
                <c:pt idx="173">
                  <c:v>-22.548705882355414</c:v>
                </c:pt>
                <c:pt idx="174">
                  <c:v>-16.246941176473079</c:v>
                </c:pt>
                <c:pt idx="175">
                  <c:v>-14.765176470590752</c:v>
                </c:pt>
                <c:pt idx="176">
                  <c:v>-14.753411764708424</c:v>
                </c:pt>
                <c:pt idx="177">
                  <c:v>-14.381647058826097</c:v>
                </c:pt>
                <c:pt idx="178">
                  <c:v>-13.64988235294377</c:v>
                </c:pt>
                <c:pt idx="179">
                  <c:v>-12.64811764706144</c:v>
                </c:pt>
                <c:pt idx="180">
                  <c:v>-12.346352941179113</c:v>
                </c:pt>
                <c:pt idx="181">
                  <c:v>-12.684588235296786</c:v>
                </c:pt>
                <c:pt idx="182">
                  <c:v>-12.872823529414454</c:v>
                </c:pt>
                <c:pt idx="183">
                  <c:v>-13.201058823532122</c:v>
                </c:pt>
                <c:pt idx="184">
                  <c:v>-13.489294117649791</c:v>
                </c:pt>
                <c:pt idx="185">
                  <c:v>-13.787529411767466</c:v>
                </c:pt>
                <c:pt idx="186">
                  <c:v>-14.425764705885136</c:v>
                </c:pt>
                <c:pt idx="187">
                  <c:v>-14.804000000002809</c:v>
                </c:pt>
                <c:pt idx="188">
                  <c:v>-15.432235294120481</c:v>
                </c:pt>
                <c:pt idx="189">
                  <c:v>-15.940470588238149</c:v>
                </c:pt>
                <c:pt idx="190">
                  <c:v>-16.558705882355824</c:v>
                </c:pt>
                <c:pt idx="191">
                  <c:v>-17.316941176473492</c:v>
                </c:pt>
                <c:pt idx="192">
                  <c:v>-17.845176470591163</c:v>
                </c:pt>
                <c:pt idx="193">
                  <c:v>-18.423411764708831</c:v>
                </c:pt>
                <c:pt idx="194">
                  <c:v>-18.781647058826501</c:v>
                </c:pt>
                <c:pt idx="195">
                  <c:v>-19.399882352944175</c:v>
                </c:pt>
                <c:pt idx="196">
                  <c:v>-19.918117647061848</c:v>
                </c:pt>
                <c:pt idx="197">
                  <c:v>-20.196352941179519</c:v>
                </c:pt>
                <c:pt idx="198">
                  <c:v>-20.644588235297192</c:v>
                </c:pt>
                <c:pt idx="199">
                  <c:v>-20.872823529414866</c:v>
                </c:pt>
                <c:pt idx="200">
                  <c:v>-21.161058823532535</c:v>
                </c:pt>
                <c:pt idx="201">
                  <c:v>-21.559294117650204</c:v>
                </c:pt>
                <c:pt idx="202">
                  <c:v>-21.947529411767874</c:v>
                </c:pt>
                <c:pt idx="203">
                  <c:v>-22.295764705885546</c:v>
                </c:pt>
                <c:pt idx="204">
                  <c:v>-22.794000000003216</c:v>
                </c:pt>
                <c:pt idx="205">
                  <c:v>-23.322235294120887</c:v>
                </c:pt>
                <c:pt idx="206">
                  <c:v>-23.860470588238556</c:v>
                </c:pt>
                <c:pt idx="207">
                  <c:v>-23.708705882356227</c:v>
                </c:pt>
                <c:pt idx="208">
                  <c:v>-24.1569411764739</c:v>
                </c:pt>
                <c:pt idx="209">
                  <c:v>-24.555176470591569</c:v>
                </c:pt>
                <c:pt idx="210">
                  <c:v>-24.943411764709239</c:v>
                </c:pt>
                <c:pt idx="211">
                  <c:v>-25.361647058826911</c:v>
                </c:pt>
                <c:pt idx="212">
                  <c:v>-25.569882352944582</c:v>
                </c:pt>
                <c:pt idx="213">
                  <c:v>-25.89811764706225</c:v>
                </c:pt>
                <c:pt idx="214">
                  <c:v>-26.39635294117992</c:v>
                </c:pt>
                <c:pt idx="215">
                  <c:v>-26.814588235297592</c:v>
                </c:pt>
                <c:pt idx="216">
                  <c:v>-27.272823529415263</c:v>
                </c:pt>
                <c:pt idx="217">
                  <c:v>-27.761058823532935</c:v>
                </c:pt>
                <c:pt idx="218">
                  <c:v>-28.079294117650605</c:v>
                </c:pt>
                <c:pt idx="219">
                  <c:v>-28.167529411768278</c:v>
                </c:pt>
                <c:pt idx="220">
                  <c:v>-28.47576470588595</c:v>
                </c:pt>
                <c:pt idx="221">
                  <c:v>-28.644000000003622</c:v>
                </c:pt>
                <c:pt idx="222">
                  <c:v>-28.712235294121292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Расчёт!$P$12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Расчёт!$P$13:$P$235</c:f>
              <c:numCache>
                <c:formatCode>0.00</c:formatCode>
                <c:ptCount val="223"/>
                <c:pt idx="0">
                  <c:v>-5.2400000000104754</c:v>
                </c:pt>
                <c:pt idx="1">
                  <c:v>-4.8682352941281479</c:v>
                </c:pt>
                <c:pt idx="2">
                  <c:v>-4.9764705882458173</c:v>
                </c:pt>
                <c:pt idx="3">
                  <c:v>-4.3647058823634879</c:v>
                </c:pt>
                <c:pt idx="4">
                  <c:v>-3.0529411764811556</c:v>
                </c:pt>
                <c:pt idx="5">
                  <c:v>-3.141176470598829</c:v>
                </c:pt>
                <c:pt idx="6">
                  <c:v>-3.3294117647164967</c:v>
                </c:pt>
                <c:pt idx="7">
                  <c:v>-3.4876470588341704</c:v>
                </c:pt>
                <c:pt idx="8">
                  <c:v>-3.8558823529518449</c:v>
                </c:pt>
                <c:pt idx="9">
                  <c:v>-4.1141176470695129</c:v>
                </c:pt>
                <c:pt idx="10">
                  <c:v>-4.4723529411871823</c:v>
                </c:pt>
                <c:pt idx="11">
                  <c:v>-4.9405882353048511</c:v>
                </c:pt>
                <c:pt idx="12">
                  <c:v>-5.1988235294225191</c:v>
                </c:pt>
                <c:pt idx="13">
                  <c:v>-5.6170588235401908</c:v>
                </c:pt>
                <c:pt idx="14">
                  <c:v>-5.7952941176578605</c:v>
                </c:pt>
                <c:pt idx="15">
                  <c:v>-5.9635294117755322</c:v>
                </c:pt>
                <c:pt idx="16">
                  <c:v>-6.1317647058932039</c:v>
                </c:pt>
                <c:pt idx="17">
                  <c:v>-6.0800000000108767</c:v>
                </c:pt>
                <c:pt idx="18">
                  <c:v>-6.1882352941285461</c:v>
                </c:pt>
                <c:pt idx="19">
                  <c:v>-6.406470588246215</c:v>
                </c:pt>
                <c:pt idx="20">
                  <c:v>-6.6547058823638849</c:v>
                </c:pt>
                <c:pt idx="21">
                  <c:v>-6.8129411764815586</c:v>
                </c:pt>
                <c:pt idx="22">
                  <c:v>-5.6011764705992277</c:v>
                </c:pt>
                <c:pt idx="23">
                  <c:v>-4.0994117647168977</c:v>
                </c:pt>
                <c:pt idx="24">
                  <c:v>-3.7776470588345674</c:v>
                </c:pt>
                <c:pt idx="25">
                  <c:v>-3.3358823529522397</c:v>
                </c:pt>
                <c:pt idx="26">
                  <c:v>1.3958823529301014</c:v>
                </c:pt>
                <c:pt idx="27">
                  <c:v>2.1276470588124283</c:v>
                </c:pt>
                <c:pt idx="28">
                  <c:v>2.1194117646947603</c:v>
                </c:pt>
                <c:pt idx="29">
                  <c:v>3.1511764705770915</c:v>
                </c:pt>
                <c:pt idx="30">
                  <c:v>3.4629411764594238</c:v>
                </c:pt>
                <c:pt idx="31">
                  <c:v>3.504705882341753</c:v>
                </c:pt>
                <c:pt idx="32">
                  <c:v>3.516470588224081</c:v>
                </c:pt>
                <c:pt idx="33">
                  <c:v>3.5782352941064133</c:v>
                </c:pt>
                <c:pt idx="34">
                  <c:v>3.3999999999887436</c:v>
                </c:pt>
                <c:pt idx="35">
                  <c:v>3.4017647058710736</c:v>
                </c:pt>
                <c:pt idx="36">
                  <c:v>3.1035294117533994</c:v>
                </c:pt>
                <c:pt idx="37">
                  <c:v>2.9452941176357257</c:v>
                </c:pt>
                <c:pt idx="38">
                  <c:v>2.6370588235180534</c:v>
                </c:pt>
                <c:pt idx="39">
                  <c:v>2.4588235294003837</c:v>
                </c:pt>
                <c:pt idx="40">
                  <c:v>2.1805882352827126</c:v>
                </c:pt>
                <c:pt idx="41">
                  <c:v>1.9523529411650387</c:v>
                </c:pt>
                <c:pt idx="42">
                  <c:v>1.9241176470473675</c:v>
                </c:pt>
                <c:pt idx="43">
                  <c:v>1.8958823529296964</c:v>
                </c:pt>
                <c:pt idx="44">
                  <c:v>1.5276470588120219</c:v>
                </c:pt>
                <c:pt idx="45">
                  <c:v>1.3594117646943502</c:v>
                </c:pt>
                <c:pt idx="46">
                  <c:v>1.061176470576676</c:v>
                </c:pt>
                <c:pt idx="47">
                  <c:v>0.84294117645900712</c:v>
                </c:pt>
                <c:pt idx="48">
                  <c:v>1.4347058823413334</c:v>
                </c:pt>
                <c:pt idx="49">
                  <c:v>1.4564705882236595</c:v>
                </c:pt>
                <c:pt idx="50">
                  <c:v>1.1982352941059915</c:v>
                </c:pt>
                <c:pt idx="51">
                  <c:v>0.75999999998832379</c:v>
                </c:pt>
                <c:pt idx="52">
                  <c:v>0.5817647058706541</c:v>
                </c:pt>
                <c:pt idx="53">
                  <c:v>0.25352941175298582</c:v>
                </c:pt>
                <c:pt idx="54">
                  <c:v>-8.4705882364687568E-2</c:v>
                </c:pt>
                <c:pt idx="55">
                  <c:v>-0.36294117648235869</c:v>
                </c:pt>
                <c:pt idx="56">
                  <c:v>-0.76117647060002724</c:v>
                </c:pt>
                <c:pt idx="57">
                  <c:v>-9.9411764717700635E-2</c:v>
                </c:pt>
                <c:pt idx="58">
                  <c:v>-0.1676470588353709</c:v>
                </c:pt>
                <c:pt idx="59">
                  <c:v>-0.42588235295303889</c:v>
                </c:pt>
                <c:pt idx="60">
                  <c:v>-0.74411764707070915</c:v>
                </c:pt>
                <c:pt idx="61">
                  <c:v>-0.18235294118837686</c:v>
                </c:pt>
                <c:pt idx="62">
                  <c:v>-0.35058823530604855</c:v>
                </c:pt>
                <c:pt idx="63">
                  <c:v>-0.50882352942372222</c:v>
                </c:pt>
                <c:pt idx="64">
                  <c:v>-0.77705882354139533</c:v>
                </c:pt>
                <c:pt idx="65">
                  <c:v>-1.2352941176590662</c:v>
                </c:pt>
                <c:pt idx="66">
                  <c:v>-1.7935294117767384</c:v>
                </c:pt>
                <c:pt idx="67">
                  <c:v>-2.0217647058944124</c:v>
                </c:pt>
                <c:pt idx="68">
                  <c:v>-2.4200000000120809</c:v>
                </c:pt>
                <c:pt idx="69">
                  <c:v>-2.7682352941297523</c:v>
                </c:pt>
                <c:pt idx="70">
                  <c:v>-3.2364705882474212</c:v>
                </c:pt>
                <c:pt idx="71">
                  <c:v>-3.6547058823650929</c:v>
                </c:pt>
                <c:pt idx="72">
                  <c:v>-4.0729411764827645</c:v>
                </c:pt>
                <c:pt idx="73">
                  <c:v>-4.4511764706004371</c:v>
                </c:pt>
                <c:pt idx="74">
                  <c:v>-4.5494117647181085</c:v>
                </c:pt>
                <c:pt idx="75">
                  <c:v>-4.9976470588357813</c:v>
                </c:pt>
                <c:pt idx="76">
                  <c:v>-5.5558823529534536</c:v>
                </c:pt>
                <c:pt idx="77">
                  <c:v>-6.0841176470711247</c:v>
                </c:pt>
                <c:pt idx="78">
                  <c:v>-6.7823529411887975</c:v>
                </c:pt>
                <c:pt idx="79">
                  <c:v>-7.2005882353064692</c:v>
                </c:pt>
                <c:pt idx="80">
                  <c:v>-6.9888235294241383</c:v>
                </c:pt>
                <c:pt idx="81">
                  <c:v>-7.0970588235418077</c:v>
                </c:pt>
                <c:pt idx="82">
                  <c:v>-7.175294117659476</c:v>
                </c:pt>
                <c:pt idx="83">
                  <c:v>5.2764705882228355</c:v>
                </c:pt>
                <c:pt idx="84">
                  <c:v>5.4782352941051613</c:v>
                </c:pt>
                <c:pt idx="85">
                  <c:v>5.9299999999874871</c:v>
                </c:pt>
                <c:pt idx="86">
                  <c:v>5.9417647058698151</c:v>
                </c:pt>
                <c:pt idx="87">
                  <c:v>5.8635294117521468</c:v>
                </c:pt>
                <c:pt idx="88">
                  <c:v>5.9352941176344771</c:v>
                </c:pt>
                <c:pt idx="89">
                  <c:v>5.8570588235168088</c:v>
                </c:pt>
                <c:pt idx="90">
                  <c:v>5.8388235293991357</c:v>
                </c:pt>
                <c:pt idx="91">
                  <c:v>6.0505882352814666</c:v>
                </c:pt>
                <c:pt idx="92">
                  <c:v>5.9523529411637952</c:v>
                </c:pt>
                <c:pt idx="93">
                  <c:v>5.7941176470461215</c:v>
                </c:pt>
                <c:pt idx="94">
                  <c:v>5.665882352928449</c:v>
                </c:pt>
                <c:pt idx="95">
                  <c:v>5.8176470588107776</c:v>
                </c:pt>
                <c:pt idx="96">
                  <c:v>5.929411764693107</c:v>
                </c:pt>
                <c:pt idx="97">
                  <c:v>6.0211764705754334</c:v>
                </c:pt>
                <c:pt idx="98">
                  <c:v>6.0929411764577637</c:v>
                </c:pt>
                <c:pt idx="99">
                  <c:v>6.0347058823400914</c:v>
                </c:pt>
                <c:pt idx="100">
                  <c:v>6.1164705882224197</c:v>
                </c:pt>
                <c:pt idx="101">
                  <c:v>6.3882352941047458</c:v>
                </c:pt>
                <c:pt idx="102">
                  <c:v>6.3099999999870775</c:v>
                </c:pt>
                <c:pt idx="103">
                  <c:v>6.5417647058694044</c:v>
                </c:pt>
                <c:pt idx="104">
                  <c:v>6.703529411751731</c:v>
                </c:pt>
                <c:pt idx="105">
                  <c:v>8.5452941176340573</c:v>
                </c:pt>
                <c:pt idx="106">
                  <c:v>8.7070588235163839</c:v>
                </c:pt>
                <c:pt idx="107">
                  <c:v>8.8988235293987117</c:v>
                </c:pt>
                <c:pt idx="108">
                  <c:v>9.1005882352810374</c:v>
                </c:pt>
                <c:pt idx="109">
                  <c:v>9.4023529411633646</c:v>
                </c:pt>
                <c:pt idx="110">
                  <c:v>9.2841176470456901</c:v>
                </c:pt>
                <c:pt idx="111">
                  <c:v>9.3758823529280164</c:v>
                </c:pt>
                <c:pt idx="112">
                  <c:v>9.9776470588103479</c:v>
                </c:pt>
                <c:pt idx="113">
                  <c:v>10.059411764692676</c:v>
                </c:pt>
                <c:pt idx="114">
                  <c:v>10.431176470575004</c:v>
                </c:pt>
                <c:pt idx="115">
                  <c:v>10.732941176457331</c:v>
                </c:pt>
                <c:pt idx="116">
                  <c:v>11.064705882339659</c:v>
                </c:pt>
                <c:pt idx="117">
                  <c:v>11.236470588221991</c:v>
                </c:pt>
                <c:pt idx="118">
                  <c:v>11.328235294104317</c:v>
                </c:pt>
                <c:pt idx="119">
                  <c:v>11.319999999986649</c:v>
                </c:pt>
                <c:pt idx="120">
                  <c:v>11.641764705868979</c:v>
                </c:pt>
                <c:pt idx="121">
                  <c:v>11.763529411751307</c:v>
                </c:pt>
                <c:pt idx="122">
                  <c:v>11.705294117633635</c:v>
                </c:pt>
                <c:pt idx="123">
                  <c:v>12.227058823515961</c:v>
                </c:pt>
                <c:pt idx="124">
                  <c:v>12.65882352939829</c:v>
                </c:pt>
                <c:pt idx="125">
                  <c:v>13.780588235280618</c:v>
                </c:pt>
                <c:pt idx="126">
                  <c:v>14.082352941162945</c:v>
                </c:pt>
                <c:pt idx="127">
                  <c:v>14.514117647045275</c:v>
                </c:pt>
                <c:pt idx="128">
                  <c:v>14.905882352927605</c:v>
                </c:pt>
                <c:pt idx="129">
                  <c:v>15.167647058809933</c:v>
                </c:pt>
                <c:pt idx="130">
                  <c:v>15.389411764692262</c:v>
                </c:pt>
                <c:pt idx="131">
                  <c:v>15.881176470574594</c:v>
                </c:pt>
                <c:pt idx="132">
                  <c:v>16.572941176456922</c:v>
                </c:pt>
                <c:pt idx="133">
                  <c:v>16.934705882339252</c:v>
                </c:pt>
                <c:pt idx="134">
                  <c:v>17.15647058822158</c:v>
                </c:pt>
                <c:pt idx="135">
                  <c:v>17.348235294103908</c:v>
                </c:pt>
                <c:pt idx="136">
                  <c:v>17.669999999986238</c:v>
                </c:pt>
                <c:pt idx="137">
                  <c:v>19.371764705868564</c:v>
                </c:pt>
                <c:pt idx="138">
                  <c:v>19.89352941175089</c:v>
                </c:pt>
                <c:pt idx="139">
                  <c:v>20.205294117633223</c:v>
                </c:pt>
                <c:pt idx="140">
                  <c:v>21.907058823515548</c:v>
                </c:pt>
                <c:pt idx="141">
                  <c:v>22.408823529397878</c:v>
                </c:pt>
                <c:pt idx="142">
                  <c:v>22.880588235280207</c:v>
                </c:pt>
                <c:pt idx="143">
                  <c:v>23.622352941162539</c:v>
                </c:pt>
                <c:pt idx="144">
                  <c:v>24.284117647044866</c:v>
                </c:pt>
                <c:pt idx="145">
                  <c:v>25.095882352927198</c:v>
                </c:pt>
                <c:pt idx="146">
                  <c:v>25.547647058809524</c:v>
                </c:pt>
                <c:pt idx="147">
                  <c:v>26.409411764691853</c:v>
                </c:pt>
                <c:pt idx="148">
                  <c:v>27.161176470574176</c:v>
                </c:pt>
                <c:pt idx="149">
                  <c:v>27.222941176456509</c:v>
                </c:pt>
                <c:pt idx="150">
                  <c:v>27.244705882338835</c:v>
                </c:pt>
                <c:pt idx="151">
                  <c:v>27.336470588221161</c:v>
                </c:pt>
                <c:pt idx="152">
                  <c:v>27.388235294103488</c:v>
                </c:pt>
                <c:pt idx="153">
                  <c:v>27.319999999985818</c:v>
                </c:pt>
                <c:pt idx="154">
                  <c:v>27.351764705868149</c:v>
                </c:pt>
                <c:pt idx="155">
                  <c:v>27.273529411750481</c:v>
                </c:pt>
                <c:pt idx="156">
                  <c:v>27.105294117632809</c:v>
                </c:pt>
                <c:pt idx="157">
                  <c:v>26.867058823515137</c:v>
                </c:pt>
                <c:pt idx="158">
                  <c:v>27.368823529397467</c:v>
                </c:pt>
                <c:pt idx="159">
                  <c:v>26.980588235279797</c:v>
                </c:pt>
                <c:pt idx="160">
                  <c:v>26.822352941162123</c:v>
                </c:pt>
                <c:pt idx="161">
                  <c:v>26.584117647044451</c:v>
                </c:pt>
                <c:pt idx="162">
                  <c:v>26.565882352926778</c:v>
                </c:pt>
                <c:pt idx="163">
                  <c:v>26.437647058809105</c:v>
                </c:pt>
                <c:pt idx="164">
                  <c:v>26.309411764691433</c:v>
                </c:pt>
                <c:pt idx="165">
                  <c:v>26.171176470573762</c:v>
                </c:pt>
                <c:pt idx="166">
                  <c:v>25.952941176456093</c:v>
                </c:pt>
                <c:pt idx="167">
                  <c:v>25.694705882338425</c:v>
                </c:pt>
                <c:pt idx="168">
                  <c:v>25.616470588220757</c:v>
                </c:pt>
                <c:pt idx="169">
                  <c:v>25.448235294103085</c:v>
                </c:pt>
                <c:pt idx="170">
                  <c:v>25.389999999985413</c:v>
                </c:pt>
                <c:pt idx="171">
                  <c:v>25.271764705867739</c:v>
                </c:pt>
                <c:pt idx="172">
                  <c:v>25.113529411750065</c:v>
                </c:pt>
                <c:pt idx="173">
                  <c:v>24.935294117632395</c:v>
                </c:pt>
                <c:pt idx="174">
                  <c:v>24.847058823514722</c:v>
                </c:pt>
                <c:pt idx="175">
                  <c:v>24.708823529397051</c:v>
                </c:pt>
                <c:pt idx="176">
                  <c:v>25.570588235279381</c:v>
                </c:pt>
                <c:pt idx="177">
                  <c:v>25.472352941161709</c:v>
                </c:pt>
                <c:pt idx="178">
                  <c:v>26.604117647044035</c:v>
                </c:pt>
                <c:pt idx="179">
                  <c:v>27.305882352926361</c:v>
                </c:pt>
                <c:pt idx="180">
                  <c:v>28.217647058808687</c:v>
                </c:pt>
                <c:pt idx="181">
                  <c:v>28.449411764691014</c:v>
                </c:pt>
                <c:pt idx="182">
                  <c:v>28.691176470573346</c:v>
                </c:pt>
                <c:pt idx="183">
                  <c:v>31.182941176455671</c:v>
                </c:pt>
                <c:pt idx="184">
                  <c:v>33.004705882338001</c:v>
                </c:pt>
                <c:pt idx="185">
                  <c:v>33.246470588220333</c:v>
                </c:pt>
                <c:pt idx="186">
                  <c:v>33.29823529410266</c:v>
                </c:pt>
                <c:pt idx="187">
                  <c:v>33.179999999984986</c:v>
                </c:pt>
                <c:pt idx="188">
                  <c:v>33.271764705867312</c:v>
                </c:pt>
                <c:pt idx="189">
                  <c:v>33.083529411749645</c:v>
                </c:pt>
                <c:pt idx="190">
                  <c:v>32.945294117631974</c:v>
                </c:pt>
                <c:pt idx="191">
                  <c:v>32.827058823514299</c:v>
                </c:pt>
                <c:pt idx="192">
                  <c:v>32.618823529396629</c:v>
                </c:pt>
                <c:pt idx="193">
                  <c:v>32.590588235278958</c:v>
                </c:pt>
                <c:pt idx="194">
                  <c:v>32.292352941161283</c:v>
                </c:pt>
                <c:pt idx="195">
                  <c:v>32.064117647043609</c:v>
                </c:pt>
                <c:pt idx="196">
                  <c:v>31.685882352925937</c:v>
                </c:pt>
                <c:pt idx="197">
                  <c:v>31.557647058808264</c:v>
                </c:pt>
                <c:pt idx="198">
                  <c:v>31.279411764690593</c:v>
                </c:pt>
                <c:pt idx="199">
                  <c:v>30.911176470572919</c:v>
                </c:pt>
                <c:pt idx="200">
                  <c:v>30.722941176455251</c:v>
                </c:pt>
                <c:pt idx="201">
                  <c:v>30.354705882337576</c:v>
                </c:pt>
                <c:pt idx="202">
                  <c:v>30.006470588219905</c:v>
                </c:pt>
                <c:pt idx="203">
                  <c:v>29.608235294102236</c:v>
                </c:pt>
                <c:pt idx="204">
                  <c:v>30.029999999984568</c:v>
                </c:pt>
                <c:pt idx="205">
                  <c:v>29.911764705866894</c:v>
                </c:pt>
                <c:pt idx="206">
                  <c:v>29.483529411749224</c:v>
                </c:pt>
                <c:pt idx="207">
                  <c:v>29.145294117631551</c:v>
                </c:pt>
                <c:pt idx="208">
                  <c:v>28.847058823513876</c:v>
                </c:pt>
                <c:pt idx="209">
                  <c:v>29.168823529396207</c:v>
                </c:pt>
                <c:pt idx="210">
                  <c:v>29.760588235278533</c:v>
                </c:pt>
                <c:pt idx="211">
                  <c:v>29.542352941160864</c:v>
                </c:pt>
                <c:pt idx="212">
                  <c:v>29.214117647043196</c:v>
                </c:pt>
                <c:pt idx="213">
                  <c:v>28.995882352925527</c:v>
                </c:pt>
                <c:pt idx="214">
                  <c:v>28.587647058807853</c:v>
                </c:pt>
                <c:pt idx="215">
                  <c:v>28.189411764690185</c:v>
                </c:pt>
                <c:pt idx="216">
                  <c:v>27.931176470572517</c:v>
                </c:pt>
                <c:pt idx="217">
                  <c:v>27.842941176454843</c:v>
                </c:pt>
                <c:pt idx="218">
                  <c:v>27.444705882337175</c:v>
                </c:pt>
                <c:pt idx="219">
                  <c:v>27.096470588219503</c:v>
                </c:pt>
                <c:pt idx="220">
                  <c:v>26.768235294101835</c:v>
                </c:pt>
                <c:pt idx="221">
                  <c:v>26.509999999984167</c:v>
                </c:pt>
                <c:pt idx="222">
                  <c:v>26.661764705866496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Расчёт!$Q$12</c:f>
              <c:strCache>
                <c:ptCount val="1"/>
                <c:pt idx="0">
                  <c:v>RockNRolla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Расчёт!$Q$13:$Q$235</c:f>
              <c:numCache>
                <c:formatCode>0.00</c:formatCode>
                <c:ptCount val="223"/>
                <c:pt idx="0">
                  <c:v>-2.2300000000029812</c:v>
                </c:pt>
                <c:pt idx="1">
                  <c:v>-1.7282352941206511</c:v>
                </c:pt>
                <c:pt idx="2">
                  <c:v>-1.69647058823832</c:v>
                </c:pt>
                <c:pt idx="3">
                  <c:v>-1.6347058823559877</c:v>
                </c:pt>
                <c:pt idx="4">
                  <c:v>-1.1029411764736565</c:v>
                </c:pt>
                <c:pt idx="5">
                  <c:v>-1.2911764705913242</c:v>
                </c:pt>
                <c:pt idx="6">
                  <c:v>-1.5694117647089953</c:v>
                </c:pt>
                <c:pt idx="7">
                  <c:v>-2.0176470588266682</c:v>
                </c:pt>
                <c:pt idx="8">
                  <c:v>-2.465882352944341</c:v>
                </c:pt>
                <c:pt idx="9">
                  <c:v>-2.9141176470620138</c:v>
                </c:pt>
                <c:pt idx="10">
                  <c:v>-3.3823529411796827</c:v>
                </c:pt>
                <c:pt idx="11">
                  <c:v>-3.7705882352973532</c:v>
                </c:pt>
                <c:pt idx="12">
                  <c:v>-4.1088235294150266</c:v>
                </c:pt>
                <c:pt idx="13">
                  <c:v>-4.3970588235326957</c:v>
                </c:pt>
                <c:pt idx="14">
                  <c:v>-4.6852941176503649</c:v>
                </c:pt>
                <c:pt idx="15">
                  <c:v>-4.8435294117680385</c:v>
                </c:pt>
                <c:pt idx="16">
                  <c:v>-5.1317647058857077</c:v>
                </c:pt>
                <c:pt idx="17">
                  <c:v>-5.4500000000033779</c:v>
                </c:pt>
                <c:pt idx="18">
                  <c:v>-5.5782352941210505</c:v>
                </c:pt>
                <c:pt idx="19">
                  <c:v>-5.7664705882387182</c:v>
                </c:pt>
                <c:pt idx="20">
                  <c:v>-5.984705882356387</c:v>
                </c:pt>
                <c:pt idx="21">
                  <c:v>-6.232941176474057</c:v>
                </c:pt>
                <c:pt idx="22">
                  <c:v>-5.0911764705917264</c:v>
                </c:pt>
                <c:pt idx="23">
                  <c:v>-4.8294117647093984</c:v>
                </c:pt>
                <c:pt idx="24">
                  <c:v>-5.0576470588270723</c:v>
                </c:pt>
                <c:pt idx="25">
                  <c:v>-5.3658823529447446</c:v>
                </c:pt>
                <c:pt idx="26">
                  <c:v>-5.6941176470624129</c:v>
                </c:pt>
                <c:pt idx="27">
                  <c:v>-5.9423529411800828</c:v>
                </c:pt>
                <c:pt idx="28">
                  <c:v>-5.6605882352977517</c:v>
                </c:pt>
                <c:pt idx="29">
                  <c:v>-5.9488235294154208</c:v>
                </c:pt>
                <c:pt idx="30">
                  <c:v>-5.3070588235330902</c:v>
                </c:pt>
                <c:pt idx="31">
                  <c:v>-5.5852941176507613</c:v>
                </c:pt>
                <c:pt idx="32">
                  <c:v>-5.993529411768435</c:v>
                </c:pt>
                <c:pt idx="33">
                  <c:v>-6.231764705886107</c:v>
                </c:pt>
                <c:pt idx="34">
                  <c:v>-6.4600000000037809</c:v>
                </c:pt>
                <c:pt idx="35">
                  <c:v>-6.7682352941214532</c:v>
                </c:pt>
                <c:pt idx="36">
                  <c:v>-7.236470588239122</c:v>
                </c:pt>
                <c:pt idx="37">
                  <c:v>-7.6347058823567906</c:v>
                </c:pt>
                <c:pt idx="38">
                  <c:v>-7.9429411764744628</c:v>
                </c:pt>
                <c:pt idx="39">
                  <c:v>-8.3411764705921314</c:v>
                </c:pt>
                <c:pt idx="40">
                  <c:v>-8.7594117647098031</c:v>
                </c:pt>
                <c:pt idx="41">
                  <c:v>-9.1276470588274776</c:v>
                </c:pt>
                <c:pt idx="42">
                  <c:v>-9.465882352945151</c:v>
                </c:pt>
                <c:pt idx="43">
                  <c:v>-9.8541176470628216</c:v>
                </c:pt>
                <c:pt idx="44">
                  <c:v>-10.602352941180492</c:v>
                </c:pt>
                <c:pt idx="45">
                  <c:v>7.7094117647018265</c:v>
                </c:pt>
                <c:pt idx="46">
                  <c:v>7.7411764705841577</c:v>
                </c:pt>
                <c:pt idx="47">
                  <c:v>7.9329411764664854</c:v>
                </c:pt>
                <c:pt idx="48">
                  <c:v>7.9347058823488155</c:v>
                </c:pt>
                <c:pt idx="49">
                  <c:v>7.6964705882311435</c:v>
                </c:pt>
                <c:pt idx="50">
                  <c:v>7.5082352941134758</c:v>
                </c:pt>
                <c:pt idx="51">
                  <c:v>7.3199999999958081</c:v>
                </c:pt>
                <c:pt idx="52">
                  <c:v>6.9417647058781355</c:v>
                </c:pt>
                <c:pt idx="53">
                  <c:v>6.6135294117604673</c:v>
                </c:pt>
                <c:pt idx="54">
                  <c:v>6.4552941176427936</c:v>
                </c:pt>
                <c:pt idx="55">
                  <c:v>6.1070588235251222</c:v>
                </c:pt>
                <c:pt idx="56">
                  <c:v>5.7788235294074539</c:v>
                </c:pt>
                <c:pt idx="57">
                  <c:v>5.4505882352897856</c:v>
                </c:pt>
                <c:pt idx="58">
                  <c:v>5.3123529411721151</c:v>
                </c:pt>
                <c:pt idx="59">
                  <c:v>4.9741176470544417</c:v>
                </c:pt>
                <c:pt idx="60">
                  <c:v>4.7458823529367677</c:v>
                </c:pt>
                <c:pt idx="61">
                  <c:v>4.317647058819098</c:v>
                </c:pt>
                <c:pt idx="62">
                  <c:v>4.4694117647014266</c:v>
                </c:pt>
                <c:pt idx="63">
                  <c:v>4.2011764705837535</c:v>
                </c:pt>
                <c:pt idx="64">
                  <c:v>5.0029411764660807</c:v>
                </c:pt>
                <c:pt idx="65">
                  <c:v>7.6847058823484105</c:v>
                </c:pt>
                <c:pt idx="66">
                  <c:v>8.4364705882307405</c:v>
                </c:pt>
                <c:pt idx="67">
                  <c:v>8.1082352941130722</c:v>
                </c:pt>
                <c:pt idx="68">
                  <c:v>7.8299999999954011</c:v>
                </c:pt>
                <c:pt idx="69">
                  <c:v>7.5117647058777308</c:v>
                </c:pt>
                <c:pt idx="70">
                  <c:v>7.2635294117600608</c:v>
                </c:pt>
                <c:pt idx="71">
                  <c:v>7.065294117642388</c:v>
                </c:pt>
                <c:pt idx="72">
                  <c:v>7.8670588235247152</c:v>
                </c:pt>
                <c:pt idx="73">
                  <c:v>8.1688235294070424</c:v>
                </c:pt>
                <c:pt idx="74">
                  <c:v>7.9905882352893727</c:v>
                </c:pt>
                <c:pt idx="75">
                  <c:v>7.802352941171705</c:v>
                </c:pt>
                <c:pt idx="76">
                  <c:v>7.3941176470540313</c:v>
                </c:pt>
                <c:pt idx="77">
                  <c:v>7.2258823529363596</c:v>
                </c:pt>
                <c:pt idx="78">
                  <c:v>6.9876470588186876</c:v>
                </c:pt>
                <c:pt idx="79">
                  <c:v>6.6294117647010182</c:v>
                </c:pt>
                <c:pt idx="80">
                  <c:v>7.0311764705833468</c:v>
                </c:pt>
                <c:pt idx="81">
                  <c:v>7.0729411764656618</c:v>
                </c:pt>
                <c:pt idx="82">
                  <c:v>7.5547058823479887</c:v>
                </c:pt>
                <c:pt idx="83">
                  <c:v>7.9164705882303181</c:v>
                </c:pt>
                <c:pt idx="84">
                  <c:v>8.0982352941126479</c:v>
                </c:pt>
                <c:pt idx="85">
                  <c:v>8.0199999999949796</c:v>
                </c:pt>
                <c:pt idx="86">
                  <c:v>7.9217647058773082</c:v>
                </c:pt>
                <c:pt idx="87">
                  <c:v>7.7935294117596357</c:v>
                </c:pt>
                <c:pt idx="88">
                  <c:v>7.7252941176419654</c:v>
                </c:pt>
                <c:pt idx="89">
                  <c:v>7.7270588235242954</c:v>
                </c:pt>
                <c:pt idx="90">
                  <c:v>8.0488235294066257</c:v>
                </c:pt>
                <c:pt idx="91">
                  <c:v>8.0105882352889566</c:v>
                </c:pt>
                <c:pt idx="92">
                  <c:v>8.0323529411712826</c:v>
                </c:pt>
                <c:pt idx="93">
                  <c:v>7.9641176470536124</c:v>
                </c:pt>
                <c:pt idx="94">
                  <c:v>7.8358823529359398</c:v>
                </c:pt>
                <c:pt idx="95">
                  <c:v>7.637647058818267</c:v>
                </c:pt>
                <c:pt idx="96">
                  <c:v>7.4794117647005933</c:v>
                </c:pt>
                <c:pt idx="97">
                  <c:v>7.5011764705829194</c:v>
                </c:pt>
                <c:pt idx="98">
                  <c:v>7.4529411764652451</c:v>
                </c:pt>
                <c:pt idx="99">
                  <c:v>7.414705882347576</c:v>
                </c:pt>
                <c:pt idx="100">
                  <c:v>7.2564705882299023</c:v>
                </c:pt>
                <c:pt idx="101">
                  <c:v>7.3882352941122278</c:v>
                </c:pt>
                <c:pt idx="102">
                  <c:v>7.1399999999945578</c:v>
                </c:pt>
                <c:pt idx="103">
                  <c:v>7.2017647058768901</c:v>
                </c:pt>
                <c:pt idx="104">
                  <c:v>7.173529411759219</c:v>
                </c:pt>
                <c:pt idx="105">
                  <c:v>7.5652941176415496</c:v>
                </c:pt>
                <c:pt idx="106">
                  <c:v>7.677058823523879</c:v>
                </c:pt>
                <c:pt idx="107">
                  <c:v>7.7588235294062073</c:v>
                </c:pt>
                <c:pt idx="108">
                  <c:v>7.8405882352885357</c:v>
                </c:pt>
                <c:pt idx="109">
                  <c:v>7.9423529411708671</c:v>
                </c:pt>
                <c:pt idx="110">
                  <c:v>7.8841176470531948</c:v>
                </c:pt>
                <c:pt idx="111">
                  <c:v>8.0258823529355254</c:v>
                </c:pt>
                <c:pt idx="112">
                  <c:v>7.927647058817854</c:v>
                </c:pt>
                <c:pt idx="113">
                  <c:v>7.9494117647001801</c:v>
                </c:pt>
                <c:pt idx="114">
                  <c:v>8.2811764705825084</c:v>
                </c:pt>
                <c:pt idx="115">
                  <c:v>9.192941176464835</c:v>
                </c:pt>
                <c:pt idx="116">
                  <c:v>9.1747058823471619</c:v>
                </c:pt>
                <c:pt idx="117">
                  <c:v>9.0664705882294925</c:v>
                </c:pt>
                <c:pt idx="118">
                  <c:v>8.9682352941118211</c:v>
                </c:pt>
                <c:pt idx="119">
                  <c:v>8.93999999999415</c:v>
                </c:pt>
                <c:pt idx="120">
                  <c:v>8.8717647058764797</c:v>
                </c:pt>
                <c:pt idx="121">
                  <c:v>8.9235294117588069</c:v>
                </c:pt>
                <c:pt idx="122">
                  <c:v>8.9752941176411341</c:v>
                </c:pt>
                <c:pt idx="123">
                  <c:v>8.9970588235234601</c:v>
                </c:pt>
                <c:pt idx="124">
                  <c:v>8.8488235294057915</c:v>
                </c:pt>
                <c:pt idx="125">
                  <c:v>8.7805882352881213</c:v>
                </c:pt>
                <c:pt idx="126">
                  <c:v>8.6323529411704527</c:v>
                </c:pt>
                <c:pt idx="127">
                  <c:v>8.5741176470527805</c:v>
                </c:pt>
                <c:pt idx="128">
                  <c:v>8.5658823529351125</c:v>
                </c:pt>
                <c:pt idx="129">
                  <c:v>8.4276470588174419</c:v>
                </c:pt>
                <c:pt idx="130">
                  <c:v>8.3494117646997736</c:v>
                </c:pt>
                <c:pt idx="131">
                  <c:v>8.3411764705821057</c:v>
                </c:pt>
                <c:pt idx="132">
                  <c:v>8.6929411764644371</c:v>
                </c:pt>
                <c:pt idx="133">
                  <c:v>8.7047058823467651</c:v>
                </c:pt>
                <c:pt idx="134">
                  <c:v>8.9664705882290932</c:v>
                </c:pt>
                <c:pt idx="135">
                  <c:v>9.0482352941114215</c:v>
                </c:pt>
                <c:pt idx="136">
                  <c:v>9.3699999999937518</c:v>
                </c:pt>
                <c:pt idx="137">
                  <c:v>9.3717647058760818</c:v>
                </c:pt>
                <c:pt idx="138">
                  <c:v>9.4535294117584101</c:v>
                </c:pt>
                <c:pt idx="139">
                  <c:v>9.3652941176407367</c:v>
                </c:pt>
                <c:pt idx="140">
                  <c:v>9.1570588235230659</c:v>
                </c:pt>
                <c:pt idx="141">
                  <c:v>9.1288235294053948</c:v>
                </c:pt>
                <c:pt idx="142">
                  <c:v>8.9405882352877271</c:v>
                </c:pt>
                <c:pt idx="143">
                  <c:v>8.8823529411700548</c:v>
                </c:pt>
                <c:pt idx="144">
                  <c:v>8.9941176470523843</c:v>
                </c:pt>
                <c:pt idx="145">
                  <c:v>8.935882352934712</c:v>
                </c:pt>
                <c:pt idx="146">
                  <c:v>9.0876470588170406</c:v>
                </c:pt>
                <c:pt idx="147">
                  <c:v>11.759411764699379</c:v>
                </c:pt>
                <c:pt idx="148">
                  <c:v>12.83117647058171</c:v>
                </c:pt>
                <c:pt idx="149">
                  <c:v>12.862941176464041</c:v>
                </c:pt>
                <c:pt idx="150">
                  <c:v>12.644705882346372</c:v>
                </c:pt>
                <c:pt idx="151">
                  <c:v>12.396470588228702</c:v>
                </c:pt>
                <c:pt idx="152">
                  <c:v>11.948235294111029</c:v>
                </c:pt>
                <c:pt idx="153">
                  <c:v>12.139999999993357</c:v>
                </c:pt>
                <c:pt idx="154">
                  <c:v>11.941764705875684</c:v>
                </c:pt>
                <c:pt idx="155">
                  <c:v>11.473529411758015</c:v>
                </c:pt>
                <c:pt idx="156">
                  <c:v>10.965294117640347</c:v>
                </c:pt>
                <c:pt idx="157">
                  <c:v>10.417058823522673</c:v>
                </c:pt>
                <c:pt idx="158">
                  <c:v>9.9888235294050034</c:v>
                </c:pt>
                <c:pt idx="159">
                  <c:v>9.4305882352873311</c:v>
                </c:pt>
                <c:pt idx="160">
                  <c:v>9.1923529411696592</c:v>
                </c:pt>
                <c:pt idx="161">
                  <c:v>8.6641176470519881</c:v>
                </c:pt>
                <c:pt idx="162">
                  <c:v>8.0958823529343178</c:v>
                </c:pt>
                <c:pt idx="163">
                  <c:v>7.647647058816645</c:v>
                </c:pt>
                <c:pt idx="164">
                  <c:v>7.1194117646989739</c:v>
                </c:pt>
                <c:pt idx="165">
                  <c:v>6.6811764705813061</c:v>
                </c:pt>
                <c:pt idx="166">
                  <c:v>6.2729411764636325</c:v>
                </c:pt>
                <c:pt idx="167">
                  <c:v>5.7447058823459614</c:v>
                </c:pt>
                <c:pt idx="168">
                  <c:v>5.2764705882282925</c:v>
                </c:pt>
                <c:pt idx="169">
                  <c:v>4.7582352941106194</c:v>
                </c:pt>
                <c:pt idx="170">
                  <c:v>5.0699999999929517</c:v>
                </c:pt>
                <c:pt idx="171">
                  <c:v>4.6117647058752809</c:v>
                </c:pt>
                <c:pt idx="172">
                  <c:v>4.2635294117576095</c:v>
                </c:pt>
                <c:pt idx="173">
                  <c:v>3.8252941176399418</c:v>
                </c:pt>
                <c:pt idx="174">
                  <c:v>3.3470588235222678</c:v>
                </c:pt>
                <c:pt idx="175">
                  <c:v>2.8488235294045978</c:v>
                </c:pt>
                <c:pt idx="176">
                  <c:v>2.6705882352869281</c:v>
                </c:pt>
                <c:pt idx="177">
                  <c:v>3.3323529411692547</c:v>
                </c:pt>
                <c:pt idx="178">
                  <c:v>2.9641176470515802</c:v>
                </c:pt>
                <c:pt idx="179">
                  <c:v>2.5858823529339077</c:v>
                </c:pt>
                <c:pt idx="180">
                  <c:v>2.1076470588162337</c:v>
                </c:pt>
                <c:pt idx="181">
                  <c:v>1.6194117646985617</c:v>
                </c:pt>
                <c:pt idx="182">
                  <c:v>1.1611764705808909</c:v>
                </c:pt>
                <c:pt idx="183">
                  <c:v>0.66294117646322093</c:v>
                </c:pt>
                <c:pt idx="184">
                  <c:v>0.19470588234555208</c:v>
                </c:pt>
                <c:pt idx="185">
                  <c:v>-0.17352941177212244</c:v>
                </c:pt>
                <c:pt idx="186">
                  <c:v>1.208235294110203</c:v>
                </c:pt>
                <c:pt idx="187">
                  <c:v>1.6399999999925328</c:v>
                </c:pt>
                <c:pt idx="188">
                  <c:v>1.3317647058748605</c:v>
                </c:pt>
                <c:pt idx="189">
                  <c:v>0.98352941175718911</c:v>
                </c:pt>
                <c:pt idx="190">
                  <c:v>1.8252941176395154</c:v>
                </c:pt>
                <c:pt idx="191">
                  <c:v>10.537058823521846</c:v>
                </c:pt>
                <c:pt idx="192">
                  <c:v>10.368823529404175</c:v>
                </c:pt>
                <c:pt idx="193">
                  <c:v>10.290588235286506</c:v>
                </c:pt>
                <c:pt idx="194">
                  <c:v>9.9223529411688318</c:v>
                </c:pt>
                <c:pt idx="195">
                  <c:v>10.304117647051157</c:v>
                </c:pt>
                <c:pt idx="196">
                  <c:v>9.9558823529334859</c:v>
                </c:pt>
                <c:pt idx="197">
                  <c:v>9.6076470588158145</c:v>
                </c:pt>
                <c:pt idx="198">
                  <c:v>9.3594117646981445</c:v>
                </c:pt>
                <c:pt idx="199">
                  <c:v>9.0411764705804742</c:v>
                </c:pt>
                <c:pt idx="200">
                  <c:v>8.6129411764628045</c:v>
                </c:pt>
                <c:pt idx="201">
                  <c:v>8.1847058823451349</c:v>
                </c:pt>
                <c:pt idx="202">
                  <c:v>7.6464705882274657</c:v>
                </c:pt>
                <c:pt idx="203">
                  <c:v>7.1182352941097946</c:v>
                </c:pt>
                <c:pt idx="204">
                  <c:v>6.6199999999921246</c:v>
                </c:pt>
                <c:pt idx="205">
                  <c:v>6.2917647058744564</c:v>
                </c:pt>
                <c:pt idx="206">
                  <c:v>5.9335294117567869</c:v>
                </c:pt>
                <c:pt idx="207">
                  <c:v>5.7952941176391164</c:v>
                </c:pt>
                <c:pt idx="208">
                  <c:v>8.4170588235214439</c:v>
                </c:pt>
                <c:pt idx="209">
                  <c:v>8.8788235294037747</c:v>
                </c:pt>
                <c:pt idx="210">
                  <c:v>8.9205882352861039</c:v>
                </c:pt>
                <c:pt idx="211">
                  <c:v>8.9123529411684359</c:v>
                </c:pt>
                <c:pt idx="212">
                  <c:v>8.7641176470507673</c:v>
                </c:pt>
                <c:pt idx="213">
                  <c:v>8.8558823529330937</c:v>
                </c:pt>
                <c:pt idx="214">
                  <c:v>8.8276470588154226</c:v>
                </c:pt>
                <c:pt idx="215">
                  <c:v>8.7394117646977492</c:v>
                </c:pt>
                <c:pt idx="216">
                  <c:v>8.6111764705800766</c:v>
                </c:pt>
                <c:pt idx="217">
                  <c:v>8.4029411764624058</c:v>
                </c:pt>
                <c:pt idx="218">
                  <c:v>8.2847058823447313</c:v>
                </c:pt>
                <c:pt idx="219">
                  <c:v>8.2464705882270621</c:v>
                </c:pt>
                <c:pt idx="220">
                  <c:v>8.1282352941093876</c:v>
                </c:pt>
                <c:pt idx="221">
                  <c:v>8.3099999999917173</c:v>
                </c:pt>
                <c:pt idx="222">
                  <c:v>8.2417647058740471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Расчёт!$R$12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Расчёт!$R$13:$R$235</c:f>
              <c:numCache>
                <c:formatCode>0.00</c:formatCode>
                <c:ptCount val="223"/>
                <c:pt idx="0">
                  <c:v>0</c:v>
                </c:pt>
                <c:pt idx="1">
                  <c:v>0.27176470588232604</c:v>
                </c:pt>
                <c:pt idx="2">
                  <c:v>0.24352941176465492</c:v>
                </c:pt>
                <c:pt idx="3">
                  <c:v>-6.470588235301733E-2</c:v>
                </c:pt>
                <c:pt idx="4">
                  <c:v>-0.1429411764706856</c:v>
                </c:pt>
                <c:pt idx="5">
                  <c:v>-0.22117647058835388</c:v>
                </c:pt>
                <c:pt idx="6">
                  <c:v>-0.58941176470602841</c:v>
                </c:pt>
                <c:pt idx="7">
                  <c:v>-0.8476470588236964</c:v>
                </c:pt>
                <c:pt idx="8">
                  <c:v>-1.2758823529413661</c:v>
                </c:pt>
                <c:pt idx="9">
                  <c:v>-1.6141176470590395</c:v>
                </c:pt>
                <c:pt idx="10">
                  <c:v>-2.1623529411767137</c:v>
                </c:pt>
                <c:pt idx="11">
                  <c:v>-2.490588235294382</c:v>
                </c:pt>
                <c:pt idx="12">
                  <c:v>-2.99882352941205</c:v>
                </c:pt>
                <c:pt idx="13">
                  <c:v>-3.3970588235297186</c:v>
                </c:pt>
                <c:pt idx="14">
                  <c:v>-3.6852941176473877</c:v>
                </c:pt>
                <c:pt idx="15">
                  <c:v>-4.0835294117650562</c:v>
                </c:pt>
                <c:pt idx="16">
                  <c:v>-3.4817647058827248</c:v>
                </c:pt>
                <c:pt idx="17">
                  <c:v>-3.8700000000003953</c:v>
                </c:pt>
                <c:pt idx="18">
                  <c:v>-4.2082352941180687</c:v>
                </c:pt>
                <c:pt idx="19">
                  <c:v>-4.8664705882357424</c:v>
                </c:pt>
                <c:pt idx="20">
                  <c:v>-5.4447058823534107</c:v>
                </c:pt>
                <c:pt idx="21">
                  <c:v>-4.6929411764710807</c:v>
                </c:pt>
                <c:pt idx="22">
                  <c:v>-4.8311764705887512</c:v>
                </c:pt>
                <c:pt idx="23">
                  <c:v>-4.779411764706424</c:v>
                </c:pt>
                <c:pt idx="24">
                  <c:v>-4.9376470588240977</c:v>
                </c:pt>
                <c:pt idx="25">
                  <c:v>-5.1358823529417705</c:v>
                </c:pt>
                <c:pt idx="26">
                  <c:v>-5.5641176470594402</c:v>
                </c:pt>
                <c:pt idx="27">
                  <c:v>-6.1123529411771145</c:v>
                </c:pt>
                <c:pt idx="28">
                  <c:v>-6.480588235294789</c:v>
                </c:pt>
                <c:pt idx="29">
                  <c:v>-6.8388235294124584</c:v>
                </c:pt>
                <c:pt idx="30">
                  <c:v>-7.1170588235301295</c:v>
                </c:pt>
                <c:pt idx="31">
                  <c:v>-7.4752941176477989</c:v>
                </c:pt>
                <c:pt idx="32">
                  <c:v>-7.8335294117654684</c:v>
                </c:pt>
                <c:pt idx="33">
                  <c:v>-8.3417647058831363</c:v>
                </c:pt>
                <c:pt idx="34">
                  <c:v>-8.8100000000008052</c:v>
                </c:pt>
                <c:pt idx="35">
                  <c:v>-9.2082352941184737</c:v>
                </c:pt>
                <c:pt idx="36">
                  <c:v>-9.506470588236148</c:v>
                </c:pt>
                <c:pt idx="37">
                  <c:v>-9.8247058823538183</c:v>
                </c:pt>
                <c:pt idx="38">
                  <c:v>-10.102941176471489</c:v>
                </c:pt>
                <c:pt idx="39">
                  <c:v>-10.291176470589157</c:v>
                </c:pt>
                <c:pt idx="40">
                  <c:v>-10.73941176470683</c:v>
                </c:pt>
                <c:pt idx="41">
                  <c:v>-11.277647058824499</c:v>
                </c:pt>
                <c:pt idx="42">
                  <c:v>-11.605882352942167</c:v>
                </c:pt>
                <c:pt idx="43">
                  <c:v>-11.12411764705984</c:v>
                </c:pt>
                <c:pt idx="44">
                  <c:v>-11.312352941177508</c:v>
                </c:pt>
                <c:pt idx="45">
                  <c:v>-2.1905882352951807</c:v>
                </c:pt>
                <c:pt idx="46">
                  <c:v>-1.1188235294128503</c:v>
                </c:pt>
                <c:pt idx="47">
                  <c:v>-0.29705882353052004</c:v>
                </c:pt>
                <c:pt idx="48">
                  <c:v>0.26470588235181225</c:v>
                </c:pt>
                <c:pt idx="49">
                  <c:v>0.8764705882341417</c:v>
                </c:pt>
                <c:pt idx="50">
                  <c:v>1.20823529411647</c:v>
                </c:pt>
                <c:pt idx="51">
                  <c:v>1.5699999999987995</c:v>
                </c:pt>
                <c:pt idx="52">
                  <c:v>2.0317647058811303</c:v>
                </c:pt>
                <c:pt idx="53">
                  <c:v>2.3735294117634567</c:v>
                </c:pt>
                <c:pt idx="54">
                  <c:v>2.945294117645787</c:v>
                </c:pt>
                <c:pt idx="55">
                  <c:v>3.4270588235281139</c:v>
                </c:pt>
                <c:pt idx="56">
                  <c:v>4.8788235294104396</c:v>
                </c:pt>
                <c:pt idx="57">
                  <c:v>6.0005882352927671</c:v>
                </c:pt>
                <c:pt idx="58">
                  <c:v>6.222352941175096</c:v>
                </c:pt>
                <c:pt idx="59">
                  <c:v>6.8041176470574243</c:v>
                </c:pt>
                <c:pt idx="60">
                  <c:v>7.6558823529397557</c:v>
                </c:pt>
                <c:pt idx="61">
                  <c:v>8.1876470588220869</c:v>
                </c:pt>
                <c:pt idx="62">
                  <c:v>9.4294117647044189</c:v>
                </c:pt>
                <c:pt idx="63">
                  <c:v>10.021176470586745</c:v>
                </c:pt>
                <c:pt idx="64">
                  <c:v>10.362941176469072</c:v>
                </c:pt>
                <c:pt idx="65">
                  <c:v>12.354705882351404</c:v>
                </c:pt>
                <c:pt idx="66">
                  <c:v>14.226470588233731</c:v>
                </c:pt>
                <c:pt idx="67">
                  <c:v>19.078235294116041</c:v>
                </c:pt>
                <c:pt idx="68">
                  <c:v>19.249999999998373</c:v>
                </c:pt>
                <c:pt idx="69">
                  <c:v>19.161764705880699</c:v>
                </c:pt>
                <c:pt idx="70">
                  <c:v>19.193529411763031</c:v>
                </c:pt>
                <c:pt idx="71">
                  <c:v>18.955294117645359</c:v>
                </c:pt>
                <c:pt idx="72">
                  <c:v>18.767058823527691</c:v>
                </c:pt>
                <c:pt idx="73">
                  <c:v>18.658823529410022</c:v>
                </c:pt>
                <c:pt idx="74">
                  <c:v>18.460588235292349</c:v>
                </c:pt>
                <c:pt idx="75">
                  <c:v>18.232352941174675</c:v>
                </c:pt>
                <c:pt idx="76">
                  <c:v>17.884117647057003</c:v>
                </c:pt>
                <c:pt idx="77">
                  <c:v>17.595882352939334</c:v>
                </c:pt>
                <c:pt idx="78">
                  <c:v>17.327647058821661</c:v>
                </c:pt>
                <c:pt idx="79">
                  <c:v>17.789411764703992</c:v>
                </c:pt>
                <c:pt idx="80">
                  <c:v>18.171176470586317</c:v>
                </c:pt>
                <c:pt idx="81">
                  <c:v>18.592941176468649</c:v>
                </c:pt>
                <c:pt idx="82">
                  <c:v>18.784705882350977</c:v>
                </c:pt>
                <c:pt idx="83">
                  <c:v>18.946470588233304</c:v>
                </c:pt>
                <c:pt idx="84">
                  <c:v>19.738235294115633</c:v>
                </c:pt>
                <c:pt idx="85">
                  <c:v>19.839999999997964</c:v>
                </c:pt>
                <c:pt idx="86">
                  <c:v>19.701764705880294</c:v>
                </c:pt>
                <c:pt idx="87">
                  <c:v>19.583529411762619</c:v>
                </c:pt>
                <c:pt idx="88">
                  <c:v>19.495294117644946</c:v>
                </c:pt>
                <c:pt idx="89">
                  <c:v>19.427058823527275</c:v>
                </c:pt>
                <c:pt idx="90">
                  <c:v>19.268823529409602</c:v>
                </c:pt>
                <c:pt idx="91">
                  <c:v>19.120588235291933</c:v>
                </c:pt>
                <c:pt idx="92">
                  <c:v>19.182352941174265</c:v>
                </c:pt>
                <c:pt idx="93">
                  <c:v>18.994117647056598</c:v>
                </c:pt>
                <c:pt idx="94">
                  <c:v>19.035882352938927</c:v>
                </c:pt>
                <c:pt idx="95">
                  <c:v>18.947647058821254</c:v>
                </c:pt>
                <c:pt idx="96">
                  <c:v>18.919411764703582</c:v>
                </c:pt>
                <c:pt idx="97">
                  <c:v>18.831176470585909</c:v>
                </c:pt>
                <c:pt idx="98">
                  <c:v>18.852941176468235</c:v>
                </c:pt>
                <c:pt idx="99">
                  <c:v>18.894705882350564</c:v>
                </c:pt>
                <c:pt idx="100">
                  <c:v>19.566470588232896</c:v>
                </c:pt>
                <c:pt idx="101">
                  <c:v>19.378235294115228</c:v>
                </c:pt>
                <c:pt idx="102">
                  <c:v>19.269999999997559</c:v>
                </c:pt>
                <c:pt idx="103">
                  <c:v>19.111764705879885</c:v>
                </c:pt>
                <c:pt idx="104">
                  <c:v>18.783529411762217</c:v>
                </c:pt>
                <c:pt idx="105">
                  <c:v>18.885294117644548</c:v>
                </c:pt>
                <c:pt idx="106">
                  <c:v>19.197058823526881</c:v>
                </c:pt>
                <c:pt idx="107">
                  <c:v>19.05882352940921</c:v>
                </c:pt>
                <c:pt idx="108">
                  <c:v>18.840588235291541</c:v>
                </c:pt>
                <c:pt idx="109">
                  <c:v>18.862352941173867</c:v>
                </c:pt>
                <c:pt idx="110">
                  <c:v>18.784117647056199</c:v>
                </c:pt>
                <c:pt idx="111">
                  <c:v>18.825882352938528</c:v>
                </c:pt>
                <c:pt idx="112">
                  <c:v>18.917647058820855</c:v>
                </c:pt>
                <c:pt idx="113">
                  <c:v>18.919411764703185</c:v>
                </c:pt>
                <c:pt idx="114">
                  <c:v>18.80117647058551</c:v>
                </c:pt>
                <c:pt idx="115">
                  <c:v>18.762941176467841</c:v>
                </c:pt>
                <c:pt idx="116">
                  <c:v>18.644705882350166</c:v>
                </c:pt>
                <c:pt idx="117">
                  <c:v>18.626470588232493</c:v>
                </c:pt>
                <c:pt idx="118">
                  <c:v>18.648235294114819</c:v>
                </c:pt>
                <c:pt idx="119">
                  <c:v>18.71999999999715</c:v>
                </c:pt>
                <c:pt idx="120">
                  <c:v>18.61176470587948</c:v>
                </c:pt>
                <c:pt idx="121">
                  <c:v>18.393529411761811</c:v>
                </c:pt>
                <c:pt idx="122">
                  <c:v>18.36529411764414</c:v>
                </c:pt>
                <c:pt idx="123">
                  <c:v>18.427058823526473</c:v>
                </c:pt>
                <c:pt idx="124">
                  <c:v>18.398823529408801</c:v>
                </c:pt>
                <c:pt idx="125">
                  <c:v>18.710588235291134</c:v>
                </c:pt>
                <c:pt idx="126">
                  <c:v>18.742352941173465</c:v>
                </c:pt>
                <c:pt idx="127">
                  <c:v>18.904117647055791</c:v>
                </c:pt>
                <c:pt idx="128">
                  <c:v>18.945882352938121</c:v>
                </c:pt>
                <c:pt idx="129">
                  <c:v>18.937647058820453</c:v>
                </c:pt>
                <c:pt idx="130">
                  <c:v>19.30941176470278</c:v>
                </c:pt>
                <c:pt idx="131">
                  <c:v>23.06117647058511</c:v>
                </c:pt>
                <c:pt idx="132">
                  <c:v>22.962941176467439</c:v>
                </c:pt>
                <c:pt idx="133">
                  <c:v>22.914705882349764</c:v>
                </c:pt>
                <c:pt idx="134">
                  <c:v>22.636470588232093</c:v>
                </c:pt>
                <c:pt idx="135">
                  <c:v>22.388235294114423</c:v>
                </c:pt>
                <c:pt idx="136">
                  <c:v>22.159999999996749</c:v>
                </c:pt>
                <c:pt idx="137">
                  <c:v>21.921764705879077</c:v>
                </c:pt>
                <c:pt idx="138">
                  <c:v>21.723529411761405</c:v>
                </c:pt>
                <c:pt idx="139">
                  <c:v>21.285294117643737</c:v>
                </c:pt>
                <c:pt idx="140">
                  <c:v>20.807058823526063</c:v>
                </c:pt>
                <c:pt idx="141">
                  <c:v>20.888823529408391</c:v>
                </c:pt>
                <c:pt idx="142">
                  <c:v>20.480588235290718</c:v>
                </c:pt>
                <c:pt idx="143">
                  <c:v>20.162352941173047</c:v>
                </c:pt>
                <c:pt idx="144">
                  <c:v>19.704117647055376</c:v>
                </c:pt>
                <c:pt idx="145">
                  <c:v>19.235882352937708</c:v>
                </c:pt>
                <c:pt idx="146">
                  <c:v>18.807647058820038</c:v>
                </c:pt>
                <c:pt idx="147">
                  <c:v>18.289411764702365</c:v>
                </c:pt>
                <c:pt idx="148">
                  <c:v>19.291176470584695</c:v>
                </c:pt>
                <c:pt idx="149">
                  <c:v>18.982941176467023</c:v>
                </c:pt>
                <c:pt idx="150">
                  <c:v>18.494705882349351</c:v>
                </c:pt>
                <c:pt idx="151">
                  <c:v>17.846470588231682</c:v>
                </c:pt>
                <c:pt idx="152">
                  <c:v>17.578235294114009</c:v>
                </c:pt>
                <c:pt idx="153">
                  <c:v>17.699999999996336</c:v>
                </c:pt>
                <c:pt idx="154">
                  <c:v>17.371764705878668</c:v>
                </c:pt>
                <c:pt idx="155">
                  <c:v>17.003529411760994</c:v>
                </c:pt>
                <c:pt idx="156">
                  <c:v>16.535294117643325</c:v>
                </c:pt>
                <c:pt idx="157">
                  <c:v>16.067058823525656</c:v>
                </c:pt>
                <c:pt idx="158">
                  <c:v>15.518823529407982</c:v>
                </c:pt>
                <c:pt idx="159">
                  <c:v>15.03058823529031</c:v>
                </c:pt>
                <c:pt idx="160">
                  <c:v>14.60235294117264</c:v>
                </c:pt>
                <c:pt idx="161">
                  <c:v>14.374117647054966</c:v>
                </c:pt>
                <c:pt idx="162">
                  <c:v>13.695882352937296</c:v>
                </c:pt>
                <c:pt idx="163">
                  <c:v>13.257647058819629</c:v>
                </c:pt>
                <c:pt idx="164">
                  <c:v>12.579411764701959</c:v>
                </c:pt>
                <c:pt idx="165">
                  <c:v>12.11117647058429</c:v>
                </c:pt>
                <c:pt idx="166">
                  <c:v>11.812941176466616</c:v>
                </c:pt>
                <c:pt idx="167">
                  <c:v>11.234705882348948</c:v>
                </c:pt>
                <c:pt idx="168">
                  <c:v>10.826470588231274</c:v>
                </c:pt>
                <c:pt idx="169">
                  <c:v>10.378235294113601</c:v>
                </c:pt>
                <c:pt idx="170">
                  <c:v>10.59999999999593</c:v>
                </c:pt>
                <c:pt idx="171">
                  <c:v>10.191764705878256</c:v>
                </c:pt>
                <c:pt idx="172">
                  <c:v>9.7835294117605827</c:v>
                </c:pt>
                <c:pt idx="173">
                  <c:v>9.4852941176429084</c:v>
                </c:pt>
                <c:pt idx="174">
                  <c:v>9.0670588235252367</c:v>
                </c:pt>
                <c:pt idx="175">
                  <c:v>8.9288235294075662</c:v>
                </c:pt>
                <c:pt idx="176">
                  <c:v>8.7305882352898934</c:v>
                </c:pt>
                <c:pt idx="177">
                  <c:v>8.7623529411722245</c:v>
                </c:pt>
                <c:pt idx="178">
                  <c:v>8.5941176470545528</c:v>
                </c:pt>
                <c:pt idx="179">
                  <c:v>8.0958823529368829</c:v>
                </c:pt>
                <c:pt idx="180">
                  <c:v>7.627647058819214</c:v>
                </c:pt>
                <c:pt idx="181">
                  <c:v>7.3094117647015437</c:v>
                </c:pt>
                <c:pt idx="182">
                  <c:v>6.9611764705838723</c:v>
                </c:pt>
                <c:pt idx="183">
                  <c:v>6.5429411764662007</c:v>
                </c:pt>
                <c:pt idx="184">
                  <c:v>6.1747058823485261</c:v>
                </c:pt>
                <c:pt idx="185">
                  <c:v>5.6164705882308539</c:v>
                </c:pt>
                <c:pt idx="186">
                  <c:v>6.8282352941131848</c:v>
                </c:pt>
                <c:pt idx="187">
                  <c:v>9.9499999999955122</c:v>
                </c:pt>
                <c:pt idx="188">
                  <c:v>10.261764705877845</c:v>
                </c:pt>
                <c:pt idx="189">
                  <c:v>11.103529411760171</c:v>
                </c:pt>
                <c:pt idx="190">
                  <c:v>12.235294117642496</c:v>
                </c:pt>
                <c:pt idx="191">
                  <c:v>13.037058823524823</c:v>
                </c:pt>
                <c:pt idx="192">
                  <c:v>13.508823529407152</c:v>
                </c:pt>
                <c:pt idx="193">
                  <c:v>14.750588235289484</c:v>
                </c:pt>
                <c:pt idx="194">
                  <c:v>15.032352941171816</c:v>
                </c:pt>
                <c:pt idx="195">
                  <c:v>15.234117647054141</c:v>
                </c:pt>
                <c:pt idx="196">
                  <c:v>15.56588235293647</c:v>
                </c:pt>
                <c:pt idx="197">
                  <c:v>16.097647058818801</c:v>
                </c:pt>
                <c:pt idx="198">
                  <c:v>16.799411764701127</c:v>
                </c:pt>
                <c:pt idx="199">
                  <c:v>17.311176470583455</c:v>
                </c:pt>
                <c:pt idx="200">
                  <c:v>17.852941176465784</c:v>
                </c:pt>
                <c:pt idx="201">
                  <c:v>18.294705882348111</c:v>
                </c:pt>
                <c:pt idx="202">
                  <c:v>18.736470588230439</c:v>
                </c:pt>
                <c:pt idx="203">
                  <c:v>19.368235294112765</c:v>
                </c:pt>
                <c:pt idx="204">
                  <c:v>19.709999999995091</c:v>
                </c:pt>
                <c:pt idx="205">
                  <c:v>20.211764705877421</c:v>
                </c:pt>
                <c:pt idx="206">
                  <c:v>21.893529411759751</c:v>
                </c:pt>
                <c:pt idx="207">
                  <c:v>22.205294117642083</c:v>
                </c:pt>
                <c:pt idx="208">
                  <c:v>22.607058823524412</c:v>
                </c:pt>
                <c:pt idx="209">
                  <c:v>23.168823529406744</c:v>
                </c:pt>
                <c:pt idx="210">
                  <c:v>23.480588235289076</c:v>
                </c:pt>
                <c:pt idx="211">
                  <c:v>23.882352941171405</c:v>
                </c:pt>
                <c:pt idx="212">
                  <c:v>24.324117647053733</c:v>
                </c:pt>
                <c:pt idx="213">
                  <c:v>24.645882352936063</c:v>
                </c:pt>
                <c:pt idx="214">
                  <c:v>25.047647058818391</c:v>
                </c:pt>
                <c:pt idx="215">
                  <c:v>25.409411764700721</c:v>
                </c:pt>
                <c:pt idx="216">
                  <c:v>25.731176470583051</c:v>
                </c:pt>
                <c:pt idx="217">
                  <c:v>26.462941176465378</c:v>
                </c:pt>
                <c:pt idx="218">
                  <c:v>26.764705882347712</c:v>
                </c:pt>
                <c:pt idx="219">
                  <c:v>27.466470588230038</c:v>
                </c:pt>
                <c:pt idx="220">
                  <c:v>28.118235294112367</c:v>
                </c:pt>
                <c:pt idx="221">
                  <c:v>35.809999999994716</c:v>
                </c:pt>
                <c:pt idx="222">
                  <c:v>40.161764705877047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Расчёт!$S$12</c:f>
              <c:strCache>
                <c:ptCount val="1"/>
                <c:pt idx="0">
                  <c:v>Fury</c:v>
                </c:pt>
              </c:strCache>
            </c:strRef>
          </c:tx>
          <c:marker>
            <c:symbol val="none"/>
          </c:marker>
          <c:cat>
            <c:numRef>
              <c:f>Расчёт!$M$13:$M$235</c:f>
              <c:numCache>
                <c:formatCode>General</c:formatCode>
                <c:ptCount val="2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</c:numCache>
            </c:numRef>
          </c:cat>
          <c:val>
            <c:numRef>
              <c:f>Расчёт!$S$13:$S$235</c:f>
              <c:numCache>
                <c:formatCode>0.00</c:formatCode>
                <c:ptCount val="223"/>
                <c:pt idx="0">
                  <c:v>-0.98999999999978172</c:v>
                </c:pt>
                <c:pt idx="1">
                  <c:v>1.3517647058825446</c:v>
                </c:pt>
                <c:pt idx="2">
                  <c:v>1.7835294117648743</c:v>
                </c:pt>
                <c:pt idx="3">
                  <c:v>3.5952941176472066</c:v>
                </c:pt>
                <c:pt idx="4">
                  <c:v>3.4070588235295389</c:v>
                </c:pt>
                <c:pt idx="5">
                  <c:v>3.1488235294118709</c:v>
                </c:pt>
                <c:pt idx="6">
                  <c:v>2.8705882352941998</c:v>
                </c:pt>
                <c:pt idx="7">
                  <c:v>2.5523529411765296</c:v>
                </c:pt>
                <c:pt idx="8">
                  <c:v>2.0441176470588616</c:v>
                </c:pt>
                <c:pt idx="9">
                  <c:v>1.7058823529411882</c:v>
                </c:pt>
                <c:pt idx="10">
                  <c:v>1.4476470588235202</c:v>
                </c:pt>
                <c:pt idx="11">
                  <c:v>1.1594117647058511</c:v>
                </c:pt>
                <c:pt idx="12">
                  <c:v>0.80117647058818164</c:v>
                </c:pt>
                <c:pt idx="13">
                  <c:v>0.45294117647051024</c:v>
                </c:pt>
                <c:pt idx="14">
                  <c:v>0.22470588235283628</c:v>
                </c:pt>
                <c:pt idx="15">
                  <c:v>-0.20352941176483341</c:v>
                </c:pt>
                <c:pt idx="16">
                  <c:v>-0.42176470588250226</c:v>
                </c:pt>
                <c:pt idx="17">
                  <c:v>-0.4700000000001765</c:v>
                </c:pt>
                <c:pt idx="18">
                  <c:v>-0.67823529411784733</c:v>
                </c:pt>
                <c:pt idx="19">
                  <c:v>-0.9164705882355193</c:v>
                </c:pt>
                <c:pt idx="20">
                  <c:v>-1.2847058823531938</c:v>
                </c:pt>
                <c:pt idx="21">
                  <c:v>-1.5129411764708678</c:v>
                </c:pt>
                <c:pt idx="22">
                  <c:v>-1.9411764705885375</c:v>
                </c:pt>
                <c:pt idx="23">
                  <c:v>-2.309411764706212</c:v>
                </c:pt>
                <c:pt idx="24">
                  <c:v>-2.287647058823886</c:v>
                </c:pt>
                <c:pt idx="25">
                  <c:v>-0.68588235294155453</c:v>
                </c:pt>
                <c:pt idx="26">
                  <c:v>0.27588235294077634</c:v>
                </c:pt>
                <c:pt idx="27">
                  <c:v>0.15764705882310182</c:v>
                </c:pt>
                <c:pt idx="28">
                  <c:v>-1.058823529456987E-2</c:v>
                </c:pt>
                <c:pt idx="29">
                  <c:v>-5.8823529412244113E-2</c:v>
                </c:pt>
                <c:pt idx="30">
                  <c:v>4.6429411764700887</c:v>
                </c:pt>
                <c:pt idx="31">
                  <c:v>5.5847058823524165</c:v>
                </c:pt>
                <c:pt idx="32">
                  <c:v>5.9864705882347451</c:v>
                </c:pt>
                <c:pt idx="33">
                  <c:v>5.9282352941170728</c:v>
                </c:pt>
                <c:pt idx="34">
                  <c:v>5.8999999999994017</c:v>
                </c:pt>
                <c:pt idx="35">
                  <c:v>5.6717647058817278</c:v>
                </c:pt>
                <c:pt idx="36">
                  <c:v>5.6635294117640598</c:v>
                </c:pt>
                <c:pt idx="37">
                  <c:v>5.7252941176463921</c:v>
                </c:pt>
                <c:pt idx="38">
                  <c:v>5.5170588235287212</c:v>
                </c:pt>
                <c:pt idx="39">
                  <c:v>5.2688235294110513</c:v>
                </c:pt>
                <c:pt idx="40">
                  <c:v>4.9205882352933799</c:v>
                </c:pt>
                <c:pt idx="41">
                  <c:v>4.5423529411757073</c:v>
                </c:pt>
                <c:pt idx="42">
                  <c:v>3.9541176470580339</c:v>
                </c:pt>
                <c:pt idx="43">
                  <c:v>3.6358823529403637</c:v>
                </c:pt>
                <c:pt idx="44">
                  <c:v>3.2376470588226951</c:v>
                </c:pt>
                <c:pt idx="45">
                  <c:v>3.0094117647050211</c:v>
                </c:pt>
                <c:pt idx="46">
                  <c:v>2.3411764705873495</c:v>
                </c:pt>
                <c:pt idx="47">
                  <c:v>1.9929411764696781</c:v>
                </c:pt>
                <c:pt idx="48">
                  <c:v>1.5547058823520103</c:v>
                </c:pt>
                <c:pt idx="49">
                  <c:v>1.4864705882343401</c:v>
                </c:pt>
                <c:pt idx="50">
                  <c:v>1.218235294116667</c:v>
                </c:pt>
                <c:pt idx="51">
                  <c:v>0.969999999998997</c:v>
                </c:pt>
                <c:pt idx="52">
                  <c:v>0.40176470588132673</c:v>
                </c:pt>
                <c:pt idx="53">
                  <c:v>-4.6470588236346089E-2</c:v>
                </c:pt>
                <c:pt idx="54">
                  <c:v>-0.6547058823540155</c:v>
                </c:pt>
                <c:pt idx="55">
                  <c:v>-1.2229411764716858</c:v>
                </c:pt>
                <c:pt idx="56">
                  <c:v>-0.87117647058935432</c:v>
                </c:pt>
                <c:pt idx="57">
                  <c:v>-1.0094117647070249</c:v>
                </c:pt>
                <c:pt idx="58">
                  <c:v>-1.3376470588246931</c:v>
                </c:pt>
                <c:pt idx="59">
                  <c:v>-1.6858823529423645</c:v>
                </c:pt>
                <c:pt idx="60">
                  <c:v>-1.5541176470600391</c:v>
                </c:pt>
                <c:pt idx="61">
                  <c:v>-1.3423529411777082</c:v>
                </c:pt>
                <c:pt idx="62">
                  <c:v>-1.3505882352953762</c:v>
                </c:pt>
                <c:pt idx="63">
                  <c:v>-1.1188235294130493</c:v>
                </c:pt>
                <c:pt idx="64">
                  <c:v>-1.3370588235307181</c:v>
                </c:pt>
                <c:pt idx="65">
                  <c:v>-1.5952941176483861</c:v>
                </c:pt>
                <c:pt idx="66">
                  <c:v>-1.6935294117660575</c:v>
                </c:pt>
                <c:pt idx="67">
                  <c:v>-1.9317647058837295</c:v>
                </c:pt>
                <c:pt idx="68">
                  <c:v>-2.3500000000014012</c:v>
                </c:pt>
                <c:pt idx="69">
                  <c:v>-2.6882352941190746</c:v>
                </c:pt>
                <c:pt idx="70">
                  <c:v>-3.1664705882367485</c:v>
                </c:pt>
                <c:pt idx="71">
                  <c:v>-3.3947058823544225</c:v>
                </c:pt>
                <c:pt idx="72">
                  <c:v>-4.0529411764720962</c:v>
                </c:pt>
                <c:pt idx="73">
                  <c:v>-4.4811764705897659</c:v>
                </c:pt>
                <c:pt idx="74">
                  <c:v>-4.9294117647074387</c:v>
                </c:pt>
                <c:pt idx="75">
                  <c:v>-5.3476470588251104</c:v>
                </c:pt>
                <c:pt idx="76">
                  <c:v>-5.7658823529427821</c:v>
                </c:pt>
                <c:pt idx="77">
                  <c:v>-6.2941176470604532</c:v>
                </c:pt>
                <c:pt idx="78">
                  <c:v>-6.6223529411781215</c:v>
                </c:pt>
                <c:pt idx="79">
                  <c:v>-6.9305882352957937</c:v>
                </c:pt>
                <c:pt idx="80">
                  <c:v>-6.7088235294134648</c:v>
                </c:pt>
                <c:pt idx="81">
                  <c:v>-6.5970588235311354</c:v>
                </c:pt>
                <c:pt idx="82">
                  <c:v>-1.3652941176488014</c:v>
                </c:pt>
                <c:pt idx="83">
                  <c:v>-1.4535294117664748</c:v>
                </c:pt>
                <c:pt idx="84">
                  <c:v>-1.4317647058841487</c:v>
                </c:pt>
                <c:pt idx="85">
                  <c:v>-1.4300000000018187</c:v>
                </c:pt>
                <c:pt idx="86">
                  <c:v>-1.6682352941194907</c:v>
                </c:pt>
                <c:pt idx="87">
                  <c:v>-1.8364705882371624</c:v>
                </c:pt>
                <c:pt idx="88">
                  <c:v>-1.8947058823548346</c:v>
                </c:pt>
                <c:pt idx="89">
                  <c:v>-2.0729411764725043</c:v>
                </c:pt>
                <c:pt idx="90">
                  <c:v>-2.3511764705901754</c:v>
                </c:pt>
                <c:pt idx="91">
                  <c:v>-2.6194117647078485</c:v>
                </c:pt>
                <c:pt idx="92">
                  <c:v>-3.0076470588255191</c:v>
                </c:pt>
                <c:pt idx="93">
                  <c:v>-3.2858823529431902</c:v>
                </c:pt>
                <c:pt idx="94">
                  <c:v>-3.5441176470608582</c:v>
                </c:pt>
                <c:pt idx="95">
                  <c:v>-3.5323529411785302</c:v>
                </c:pt>
                <c:pt idx="96">
                  <c:v>-3.9005882352962047</c:v>
                </c:pt>
                <c:pt idx="97">
                  <c:v>-4.1788235294138758</c:v>
                </c:pt>
                <c:pt idx="98">
                  <c:v>-4.5070588235315441</c:v>
                </c:pt>
                <c:pt idx="99">
                  <c:v>-4.9152941176492178</c:v>
                </c:pt>
                <c:pt idx="100">
                  <c:v>-5.1135294117668906</c:v>
                </c:pt>
                <c:pt idx="101">
                  <c:v>-5.5117647058845591</c:v>
                </c:pt>
                <c:pt idx="102">
                  <c:v>-5.5700000000022314</c:v>
                </c:pt>
                <c:pt idx="103">
                  <c:v>-5.7982352941199053</c:v>
                </c:pt>
                <c:pt idx="104">
                  <c:v>-6.1064705882375776</c:v>
                </c:pt>
                <c:pt idx="105">
                  <c:v>-6.4847058823552501</c:v>
                </c:pt>
                <c:pt idx="106">
                  <c:v>-6.7329411764729201</c:v>
                </c:pt>
                <c:pt idx="107">
                  <c:v>-6.8211764705905935</c:v>
                </c:pt>
                <c:pt idx="108">
                  <c:v>-7.0194117647082663</c:v>
                </c:pt>
                <c:pt idx="109">
                  <c:v>-7.2576470588259383</c:v>
                </c:pt>
                <c:pt idx="110">
                  <c:v>-7.5958823529436117</c:v>
                </c:pt>
                <c:pt idx="111">
                  <c:v>-7.9541176470612811</c:v>
                </c:pt>
                <c:pt idx="112">
                  <c:v>-8.1923529411789531</c:v>
                </c:pt>
                <c:pt idx="113">
                  <c:v>-8.170588235296627</c:v>
                </c:pt>
                <c:pt idx="114">
                  <c:v>-7.9388235294143001</c:v>
                </c:pt>
                <c:pt idx="115">
                  <c:v>-4.5570588235319747</c:v>
                </c:pt>
                <c:pt idx="116">
                  <c:v>-4.4352941176496472</c:v>
                </c:pt>
                <c:pt idx="117">
                  <c:v>-4.5735294117673178</c:v>
                </c:pt>
                <c:pt idx="118">
                  <c:v>-4.891764705884988</c:v>
                </c:pt>
                <c:pt idx="119">
                  <c:v>-5.2200000000026563</c:v>
                </c:pt>
                <c:pt idx="120">
                  <c:v>-5.1182352941203249</c:v>
                </c:pt>
                <c:pt idx="121">
                  <c:v>-4.8764705882379928</c:v>
                </c:pt>
                <c:pt idx="122">
                  <c:v>-5.0747058823556657</c:v>
                </c:pt>
                <c:pt idx="123">
                  <c:v>-5.4029411764733339</c:v>
                </c:pt>
                <c:pt idx="124">
                  <c:v>-5.5311764705910065</c:v>
                </c:pt>
                <c:pt idx="125">
                  <c:v>-5.669411764708677</c:v>
                </c:pt>
                <c:pt idx="126">
                  <c:v>-5.9776470588263493</c:v>
                </c:pt>
                <c:pt idx="127">
                  <c:v>-6.3058823529440176</c:v>
                </c:pt>
                <c:pt idx="128">
                  <c:v>-6.6041176470616918</c:v>
                </c:pt>
                <c:pt idx="129">
                  <c:v>-7.0123529411793655</c:v>
                </c:pt>
                <c:pt idx="130">
                  <c:v>-7.3705882352970349</c:v>
                </c:pt>
                <c:pt idx="131">
                  <c:v>-7.6788235294147071</c:v>
                </c:pt>
                <c:pt idx="132">
                  <c:v>2.602941176467624</c:v>
                </c:pt>
                <c:pt idx="133">
                  <c:v>2.8747058823499501</c:v>
                </c:pt>
                <c:pt idx="134">
                  <c:v>3.1564705882322812</c:v>
                </c:pt>
                <c:pt idx="135">
                  <c:v>3.1982352941146104</c:v>
                </c:pt>
                <c:pt idx="136">
                  <c:v>3.0599999999969398</c:v>
                </c:pt>
                <c:pt idx="137">
                  <c:v>2.841764705879271</c:v>
                </c:pt>
                <c:pt idx="138">
                  <c:v>2.6735294117615993</c:v>
                </c:pt>
                <c:pt idx="139">
                  <c:v>2.3952941176439282</c:v>
                </c:pt>
                <c:pt idx="140">
                  <c:v>2.0670588235262599</c:v>
                </c:pt>
                <c:pt idx="141">
                  <c:v>1.9488235294085854</c:v>
                </c:pt>
                <c:pt idx="142">
                  <c:v>1.6405882352909131</c:v>
                </c:pt>
                <c:pt idx="143">
                  <c:v>1.4823529411732395</c:v>
                </c:pt>
                <c:pt idx="144">
                  <c:v>1.1541176470555712</c:v>
                </c:pt>
                <c:pt idx="145">
                  <c:v>1.0158823529379006</c:v>
                </c:pt>
                <c:pt idx="146">
                  <c:v>0.61764705882023208</c:v>
                </c:pt>
                <c:pt idx="147">
                  <c:v>0.35941176470256408</c:v>
                </c:pt>
                <c:pt idx="148">
                  <c:v>0.13117647058489013</c:v>
                </c:pt>
                <c:pt idx="149">
                  <c:v>-1.7058823532778433E-2</c:v>
                </c:pt>
                <c:pt idx="150">
                  <c:v>-6.5294117650452677E-2</c:v>
                </c:pt>
                <c:pt idx="151">
                  <c:v>-2.3529411768123509E-2</c:v>
                </c:pt>
                <c:pt idx="152">
                  <c:v>-0.26176470588579548</c:v>
                </c:pt>
                <c:pt idx="153">
                  <c:v>-0.57000000000346773</c:v>
                </c:pt>
                <c:pt idx="154">
                  <c:v>-0.99823529412113743</c:v>
                </c:pt>
                <c:pt idx="155">
                  <c:v>-1.2864705882388066</c:v>
                </c:pt>
                <c:pt idx="156">
                  <c:v>-1.5347058823564765</c:v>
                </c:pt>
                <c:pt idx="157">
                  <c:v>-1.6029411764741468</c:v>
                </c:pt>
                <c:pt idx="158">
                  <c:v>-1.9611764705918162</c:v>
                </c:pt>
                <c:pt idx="159">
                  <c:v>-2.2794117647094865</c:v>
                </c:pt>
                <c:pt idx="160">
                  <c:v>-2.6176470588271599</c:v>
                </c:pt>
                <c:pt idx="161">
                  <c:v>-2.1658823529448341</c:v>
                </c:pt>
                <c:pt idx="162">
                  <c:v>-2.5941176470625038</c:v>
                </c:pt>
                <c:pt idx="163">
                  <c:v>-2.5823529411801758</c:v>
                </c:pt>
                <c:pt idx="164">
                  <c:v>-2.8205882352978477</c:v>
                </c:pt>
                <c:pt idx="165">
                  <c:v>-2.7688235294155206</c:v>
                </c:pt>
                <c:pt idx="166">
                  <c:v>-2.87705882353319</c:v>
                </c:pt>
                <c:pt idx="167">
                  <c:v>-3.1552941176508611</c:v>
                </c:pt>
                <c:pt idx="168">
                  <c:v>-3.4235294117685342</c:v>
                </c:pt>
                <c:pt idx="169">
                  <c:v>-3.7017647058862053</c:v>
                </c:pt>
                <c:pt idx="170">
                  <c:v>-3.6800000000038793</c:v>
                </c:pt>
                <c:pt idx="171">
                  <c:v>-3.858235294121549</c:v>
                </c:pt>
                <c:pt idx="172">
                  <c:v>-4.0864705882392229</c:v>
                </c:pt>
                <c:pt idx="173">
                  <c:v>-3.8847058823568972</c:v>
                </c:pt>
                <c:pt idx="174">
                  <c:v>-3.9629411764745655</c:v>
                </c:pt>
                <c:pt idx="175">
                  <c:v>-3.8811764705922371</c:v>
                </c:pt>
                <c:pt idx="176">
                  <c:v>-3.9394117647099094</c:v>
                </c:pt>
                <c:pt idx="177">
                  <c:v>-4.1276470588275771</c:v>
                </c:pt>
                <c:pt idx="178">
                  <c:v>-4.0558823529452468</c:v>
                </c:pt>
                <c:pt idx="179">
                  <c:v>-4.0741176470629199</c:v>
                </c:pt>
                <c:pt idx="180">
                  <c:v>-4.2323529411805936</c:v>
                </c:pt>
                <c:pt idx="181">
                  <c:v>-4.2405882352982616</c:v>
                </c:pt>
                <c:pt idx="182">
                  <c:v>-4.5488235294159338</c:v>
                </c:pt>
                <c:pt idx="183">
                  <c:v>-4.3170588235336069</c:v>
                </c:pt>
                <c:pt idx="184">
                  <c:v>-4.2352941176512786</c:v>
                </c:pt>
                <c:pt idx="185">
                  <c:v>-4.4035294117689503</c:v>
                </c:pt>
                <c:pt idx="186">
                  <c:v>-4.5117647058866197</c:v>
                </c:pt>
                <c:pt idx="187">
                  <c:v>-4.0000000000042917</c:v>
                </c:pt>
                <c:pt idx="188">
                  <c:v>0.84176470587803465</c:v>
                </c:pt>
                <c:pt idx="189">
                  <c:v>1.9035294117603669</c:v>
                </c:pt>
                <c:pt idx="190">
                  <c:v>2.3252941176426987</c:v>
                </c:pt>
                <c:pt idx="191">
                  <c:v>4.0770588235250287</c:v>
                </c:pt>
                <c:pt idx="192">
                  <c:v>4.138823529407361</c:v>
                </c:pt>
                <c:pt idx="193">
                  <c:v>4.2605882352896884</c:v>
                </c:pt>
                <c:pt idx="194">
                  <c:v>4.4323529411720202</c:v>
                </c:pt>
                <c:pt idx="195">
                  <c:v>4.0841176470543488</c:v>
                </c:pt>
                <c:pt idx="196">
                  <c:v>4.2658823529366785</c:v>
                </c:pt>
                <c:pt idx="197">
                  <c:v>4.2676470588190085</c:v>
                </c:pt>
                <c:pt idx="198">
                  <c:v>4.1894117647013402</c:v>
                </c:pt>
                <c:pt idx="199">
                  <c:v>3.861176470583672</c:v>
                </c:pt>
                <c:pt idx="200">
                  <c:v>3.612941176466002</c:v>
                </c:pt>
                <c:pt idx="201">
                  <c:v>3.4347058823483323</c:v>
                </c:pt>
                <c:pt idx="202">
                  <c:v>3.5564705882306598</c:v>
                </c:pt>
                <c:pt idx="203">
                  <c:v>3.3182352941129878</c:v>
                </c:pt>
                <c:pt idx="204">
                  <c:v>3.1899999999953152</c:v>
                </c:pt>
                <c:pt idx="205">
                  <c:v>2.9817647058776444</c:v>
                </c:pt>
                <c:pt idx="206">
                  <c:v>2.8535294117599719</c:v>
                </c:pt>
                <c:pt idx="207">
                  <c:v>2.7452941176423025</c:v>
                </c:pt>
                <c:pt idx="208">
                  <c:v>2.5070588235246305</c:v>
                </c:pt>
                <c:pt idx="209">
                  <c:v>2.1988235294069582</c:v>
                </c:pt>
                <c:pt idx="210">
                  <c:v>1.9805882352892894</c:v>
                </c:pt>
                <c:pt idx="211">
                  <c:v>1.6823529411716152</c:v>
                </c:pt>
                <c:pt idx="212">
                  <c:v>1.5141176470539435</c:v>
                </c:pt>
                <c:pt idx="213">
                  <c:v>1.1858823529362752</c:v>
                </c:pt>
                <c:pt idx="214">
                  <c:v>1.2776470588186015</c:v>
                </c:pt>
                <c:pt idx="215">
                  <c:v>1.5494117647009276</c:v>
                </c:pt>
                <c:pt idx="216">
                  <c:v>1.3411764705832567</c:v>
                </c:pt>
                <c:pt idx="217">
                  <c:v>0.9729411764655822</c:v>
                </c:pt>
                <c:pt idx="218">
                  <c:v>0.54470588234791251</c:v>
                </c:pt>
                <c:pt idx="219">
                  <c:v>0.38647058823023883</c:v>
                </c:pt>
                <c:pt idx="220">
                  <c:v>0.37823529411257084</c:v>
                </c:pt>
                <c:pt idx="221">
                  <c:v>0.55999999999490058</c:v>
                </c:pt>
                <c:pt idx="222">
                  <c:v>0.91176470587723202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13280"/>
        <c:axId val="146519168"/>
      </c:lineChart>
      <c:catAx>
        <c:axId val="14651328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46519168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46519168"/>
        <c:scaling>
          <c:orientation val="maxMin"/>
          <c:max val="40"/>
          <c:min val="-45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6513280"/>
        <c:crosses val="autoZero"/>
        <c:crossBetween val="between"/>
        <c:majorUnit val="5"/>
      </c:valAx>
    </c:plotArea>
    <c:legend>
      <c:legendPos val="r"/>
      <c:layout/>
      <c:overlay val="0"/>
      <c:txPr>
        <a:bodyPr/>
        <a:lstStyle/>
        <a:p>
          <a:pPr>
            <a:defRPr sz="1400" baseline="0"/>
          </a:pPr>
          <a:endParaRPr lang="ru-RU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Winni!$C$24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Winni!$C$25:$C$85</c:f>
              <c:numCache>
                <c:formatCode>0.00</c:formatCode>
                <c:ptCount val="61"/>
                <c:pt idx="0">
                  <c:v>39.659999999999997</c:v>
                </c:pt>
                <c:pt idx="1">
                  <c:v>39.06</c:v>
                </c:pt>
                <c:pt idx="2">
                  <c:v>39.69</c:v>
                </c:pt>
                <c:pt idx="3">
                  <c:v>39.69</c:v>
                </c:pt>
                <c:pt idx="4">
                  <c:v>38.92</c:v>
                </c:pt>
                <c:pt idx="5">
                  <c:v>39.119999999999997</c:v>
                </c:pt>
                <c:pt idx="6">
                  <c:v>38.81</c:v>
                </c:pt>
                <c:pt idx="7">
                  <c:v>38.770000000000003</c:v>
                </c:pt>
                <c:pt idx="8">
                  <c:v>38.619999999999997</c:v>
                </c:pt>
                <c:pt idx="9">
                  <c:v>38.799999999999997</c:v>
                </c:pt>
                <c:pt idx="10">
                  <c:v>38.68</c:v>
                </c:pt>
                <c:pt idx="11">
                  <c:v>38.65</c:v>
                </c:pt>
                <c:pt idx="12">
                  <c:v>38.71</c:v>
                </c:pt>
                <c:pt idx="13">
                  <c:v>38.53</c:v>
                </c:pt>
                <c:pt idx="14">
                  <c:v>38.72</c:v>
                </c:pt>
                <c:pt idx="15">
                  <c:v>39.14</c:v>
                </c:pt>
                <c:pt idx="16">
                  <c:v>38.76</c:v>
                </c:pt>
                <c:pt idx="17">
                  <c:v>38.799999999999997</c:v>
                </c:pt>
                <c:pt idx="18">
                  <c:v>38.590000000000003</c:v>
                </c:pt>
                <c:pt idx="19">
                  <c:v>38.71</c:v>
                </c:pt>
                <c:pt idx="20">
                  <c:v>39.99</c:v>
                </c:pt>
                <c:pt idx="21">
                  <c:v>38.71</c:v>
                </c:pt>
                <c:pt idx="22">
                  <c:v>39.159999999999997</c:v>
                </c:pt>
                <c:pt idx="23">
                  <c:v>38.909999999999997</c:v>
                </c:pt>
                <c:pt idx="24">
                  <c:v>38.79</c:v>
                </c:pt>
                <c:pt idx="25">
                  <c:v>38.82</c:v>
                </c:pt>
                <c:pt idx="26">
                  <c:v>38.79</c:v>
                </c:pt>
                <c:pt idx="27">
                  <c:v>38.76</c:v>
                </c:pt>
                <c:pt idx="28">
                  <c:v>38.94</c:v>
                </c:pt>
                <c:pt idx="29">
                  <c:v>38.89</c:v>
                </c:pt>
                <c:pt idx="30">
                  <c:v>38.729999999999997</c:v>
                </c:pt>
                <c:pt idx="31">
                  <c:v>38.75</c:v>
                </c:pt>
                <c:pt idx="32">
                  <c:v>38.770000000000003</c:v>
                </c:pt>
                <c:pt idx="33">
                  <c:v>38.67</c:v>
                </c:pt>
                <c:pt idx="34">
                  <c:v>38.770000000000003</c:v>
                </c:pt>
                <c:pt idx="35">
                  <c:v>38.79</c:v>
                </c:pt>
                <c:pt idx="36">
                  <c:v>38.79</c:v>
                </c:pt>
                <c:pt idx="37">
                  <c:v>38.72</c:v>
                </c:pt>
                <c:pt idx="38">
                  <c:v>38.81</c:v>
                </c:pt>
                <c:pt idx="39">
                  <c:v>38.99</c:v>
                </c:pt>
                <c:pt idx="40">
                  <c:v>38.71</c:v>
                </c:pt>
                <c:pt idx="41">
                  <c:v>38.799999999999997</c:v>
                </c:pt>
                <c:pt idx="42">
                  <c:v>38.82</c:v>
                </c:pt>
                <c:pt idx="43">
                  <c:v>39.19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Winni!$D$25:$D$85</c:f>
              <c:numCache>
                <c:formatCode>0.00</c:formatCode>
                <c:ptCount val="61"/>
                <c:pt idx="0">
                  <c:v>42.79</c:v>
                </c:pt>
                <c:pt idx="1">
                  <c:v>39.35</c:v>
                </c:pt>
                <c:pt idx="2">
                  <c:v>39.33</c:v>
                </c:pt>
                <c:pt idx="3">
                  <c:v>39.049999999999997</c:v>
                </c:pt>
                <c:pt idx="4">
                  <c:v>39.15</c:v>
                </c:pt>
                <c:pt idx="5">
                  <c:v>39.11</c:v>
                </c:pt>
                <c:pt idx="6">
                  <c:v>39.25</c:v>
                </c:pt>
                <c:pt idx="7">
                  <c:v>39.58</c:v>
                </c:pt>
                <c:pt idx="8">
                  <c:v>39.229999999999997</c:v>
                </c:pt>
                <c:pt idx="9">
                  <c:v>39.11</c:v>
                </c:pt>
                <c:pt idx="10">
                  <c:v>38.93</c:v>
                </c:pt>
                <c:pt idx="11">
                  <c:v>38.82</c:v>
                </c:pt>
                <c:pt idx="12">
                  <c:v>39.03</c:v>
                </c:pt>
                <c:pt idx="13">
                  <c:v>38.93</c:v>
                </c:pt>
                <c:pt idx="14">
                  <c:v>38.96</c:v>
                </c:pt>
                <c:pt idx="15">
                  <c:v>39.159999999999997</c:v>
                </c:pt>
                <c:pt idx="16">
                  <c:v>38.880000000000003</c:v>
                </c:pt>
                <c:pt idx="17">
                  <c:v>38.85</c:v>
                </c:pt>
                <c:pt idx="18">
                  <c:v>38.979999999999997</c:v>
                </c:pt>
                <c:pt idx="19">
                  <c:v>39.020000000000003</c:v>
                </c:pt>
                <c:pt idx="20">
                  <c:v>38.96</c:v>
                </c:pt>
                <c:pt idx="21">
                  <c:v>39.119999999999997</c:v>
                </c:pt>
                <c:pt idx="22">
                  <c:v>38.96</c:v>
                </c:pt>
                <c:pt idx="23">
                  <c:v>39.159999999999997</c:v>
                </c:pt>
                <c:pt idx="24">
                  <c:v>39.19</c:v>
                </c:pt>
                <c:pt idx="25">
                  <c:v>39.08</c:v>
                </c:pt>
                <c:pt idx="26">
                  <c:v>39</c:v>
                </c:pt>
                <c:pt idx="27">
                  <c:v>38.909999999999997</c:v>
                </c:pt>
                <c:pt idx="28">
                  <c:v>39.340000000000003</c:v>
                </c:pt>
                <c:pt idx="29">
                  <c:v>39.26</c:v>
                </c:pt>
                <c:pt idx="30">
                  <c:v>39.200000000000003</c:v>
                </c:pt>
                <c:pt idx="31">
                  <c:v>39.08</c:v>
                </c:pt>
                <c:pt idx="32">
                  <c:v>38.9</c:v>
                </c:pt>
                <c:pt idx="33">
                  <c:v>39.19</c:v>
                </c:pt>
                <c:pt idx="34">
                  <c:v>39.159999999999997</c:v>
                </c:pt>
                <c:pt idx="35">
                  <c:v>38.93</c:v>
                </c:pt>
                <c:pt idx="36">
                  <c:v>39.14</c:v>
                </c:pt>
                <c:pt idx="37">
                  <c:v>39.14</c:v>
                </c:pt>
                <c:pt idx="38">
                  <c:v>40.36</c:v>
                </c:pt>
                <c:pt idx="39">
                  <c:v>39.29</c:v>
                </c:pt>
                <c:pt idx="40">
                  <c:v>39.08</c:v>
                </c:pt>
                <c:pt idx="41">
                  <c:v>38.89</c:v>
                </c:pt>
                <c:pt idx="42">
                  <c:v>38.99</c:v>
                </c:pt>
                <c:pt idx="43">
                  <c:v>38.94</c:v>
                </c:pt>
                <c:pt idx="44">
                  <c:v>39.01</c:v>
                </c:pt>
                <c:pt idx="45">
                  <c:v>39.409999999999997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Winni!$E$25:$E$85</c:f>
              <c:numCache>
                <c:formatCode>0.00</c:formatCode>
                <c:ptCount val="61"/>
                <c:pt idx="0">
                  <c:v>39.49</c:v>
                </c:pt>
                <c:pt idx="1">
                  <c:v>39.22</c:v>
                </c:pt>
                <c:pt idx="2">
                  <c:v>39.17</c:v>
                </c:pt>
                <c:pt idx="3">
                  <c:v>38.99</c:v>
                </c:pt>
                <c:pt idx="4">
                  <c:v>38.94</c:v>
                </c:pt>
                <c:pt idx="5">
                  <c:v>38.979999999999997</c:v>
                </c:pt>
                <c:pt idx="6">
                  <c:v>38.97</c:v>
                </c:pt>
                <c:pt idx="7">
                  <c:v>38.9</c:v>
                </c:pt>
                <c:pt idx="8">
                  <c:v>38.950000000000003</c:v>
                </c:pt>
                <c:pt idx="9">
                  <c:v>39.049999999999997</c:v>
                </c:pt>
                <c:pt idx="10">
                  <c:v>38.82</c:v>
                </c:pt>
                <c:pt idx="11">
                  <c:v>39.1</c:v>
                </c:pt>
                <c:pt idx="12">
                  <c:v>38.82</c:v>
                </c:pt>
                <c:pt idx="13">
                  <c:v>39.54</c:v>
                </c:pt>
                <c:pt idx="14">
                  <c:v>38.979999999999997</c:v>
                </c:pt>
                <c:pt idx="15">
                  <c:v>38.93</c:v>
                </c:pt>
                <c:pt idx="16">
                  <c:v>38.83</c:v>
                </c:pt>
                <c:pt idx="17">
                  <c:v>38.92</c:v>
                </c:pt>
                <c:pt idx="18">
                  <c:v>39.15</c:v>
                </c:pt>
                <c:pt idx="19">
                  <c:v>38.93</c:v>
                </c:pt>
                <c:pt idx="20">
                  <c:v>38.85</c:v>
                </c:pt>
                <c:pt idx="21">
                  <c:v>38.79</c:v>
                </c:pt>
                <c:pt idx="22">
                  <c:v>38.700000000000003</c:v>
                </c:pt>
                <c:pt idx="23">
                  <c:v>38.799999999999997</c:v>
                </c:pt>
                <c:pt idx="24">
                  <c:v>38.93</c:v>
                </c:pt>
                <c:pt idx="25">
                  <c:v>38.94</c:v>
                </c:pt>
                <c:pt idx="26">
                  <c:v>39.26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Winni!$F$25:$F$85</c:f>
              <c:numCache>
                <c:formatCode>0.00</c:formatCode>
                <c:ptCount val="61"/>
                <c:pt idx="0">
                  <c:v>39.590000000000003</c:v>
                </c:pt>
                <c:pt idx="1">
                  <c:v>39.68</c:v>
                </c:pt>
                <c:pt idx="2">
                  <c:v>39.479999999999997</c:v>
                </c:pt>
                <c:pt idx="3">
                  <c:v>39.18</c:v>
                </c:pt>
                <c:pt idx="4">
                  <c:v>39.17</c:v>
                </c:pt>
                <c:pt idx="5">
                  <c:v>39.33</c:v>
                </c:pt>
                <c:pt idx="6">
                  <c:v>39.25</c:v>
                </c:pt>
                <c:pt idx="7">
                  <c:v>39.020000000000003</c:v>
                </c:pt>
                <c:pt idx="8">
                  <c:v>39.04</c:v>
                </c:pt>
                <c:pt idx="9">
                  <c:v>39.01</c:v>
                </c:pt>
                <c:pt idx="10">
                  <c:v>39.24</c:v>
                </c:pt>
                <c:pt idx="11">
                  <c:v>39.85</c:v>
                </c:pt>
                <c:pt idx="12">
                  <c:v>39</c:v>
                </c:pt>
                <c:pt idx="13">
                  <c:v>39.1</c:v>
                </c:pt>
                <c:pt idx="14">
                  <c:v>39.11</c:v>
                </c:pt>
                <c:pt idx="15">
                  <c:v>39.229999999999997</c:v>
                </c:pt>
                <c:pt idx="16">
                  <c:v>39.18</c:v>
                </c:pt>
                <c:pt idx="17">
                  <c:v>39.090000000000003</c:v>
                </c:pt>
                <c:pt idx="18">
                  <c:v>39.29</c:v>
                </c:pt>
                <c:pt idx="19">
                  <c:v>39.159999999999997</c:v>
                </c:pt>
                <c:pt idx="20">
                  <c:v>39.130000000000003</c:v>
                </c:pt>
                <c:pt idx="21">
                  <c:v>39.4</c:v>
                </c:pt>
                <c:pt idx="22">
                  <c:v>39.270000000000003</c:v>
                </c:pt>
                <c:pt idx="23">
                  <c:v>39.119999999999997</c:v>
                </c:pt>
                <c:pt idx="24">
                  <c:v>39.409999999999997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Winni!$G$24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Winni!$G$25:$G$85</c:f>
              <c:numCache>
                <c:formatCode>0.00</c:formatCode>
                <c:ptCount val="61"/>
                <c:pt idx="0">
                  <c:v>39.19</c:v>
                </c:pt>
                <c:pt idx="1">
                  <c:v>38.950000000000003</c:v>
                </c:pt>
                <c:pt idx="2">
                  <c:v>39.11</c:v>
                </c:pt>
                <c:pt idx="3">
                  <c:v>39.04</c:v>
                </c:pt>
                <c:pt idx="4">
                  <c:v>38.81</c:v>
                </c:pt>
                <c:pt idx="5">
                  <c:v>39.380000000000003</c:v>
                </c:pt>
                <c:pt idx="6">
                  <c:v>38.92</c:v>
                </c:pt>
                <c:pt idx="7">
                  <c:v>38.72</c:v>
                </c:pt>
                <c:pt idx="8">
                  <c:v>38.67</c:v>
                </c:pt>
                <c:pt idx="9">
                  <c:v>39</c:v>
                </c:pt>
                <c:pt idx="10">
                  <c:v>38.799999999999997</c:v>
                </c:pt>
                <c:pt idx="11">
                  <c:v>38.799999999999997</c:v>
                </c:pt>
                <c:pt idx="12">
                  <c:v>38.619999999999997</c:v>
                </c:pt>
                <c:pt idx="13">
                  <c:v>38.64</c:v>
                </c:pt>
                <c:pt idx="14">
                  <c:v>38.799999999999997</c:v>
                </c:pt>
                <c:pt idx="15">
                  <c:v>38.75</c:v>
                </c:pt>
                <c:pt idx="16">
                  <c:v>38.65</c:v>
                </c:pt>
                <c:pt idx="17">
                  <c:v>38.82</c:v>
                </c:pt>
                <c:pt idx="18">
                  <c:v>38.71</c:v>
                </c:pt>
                <c:pt idx="19">
                  <c:v>38.69</c:v>
                </c:pt>
                <c:pt idx="20">
                  <c:v>38.630000000000003</c:v>
                </c:pt>
                <c:pt idx="21">
                  <c:v>38.69</c:v>
                </c:pt>
                <c:pt idx="22">
                  <c:v>38.799999999999997</c:v>
                </c:pt>
                <c:pt idx="23">
                  <c:v>38.799999999999997</c:v>
                </c:pt>
                <c:pt idx="24">
                  <c:v>38.840000000000003</c:v>
                </c:pt>
                <c:pt idx="25">
                  <c:v>38.96</c:v>
                </c:pt>
                <c:pt idx="26">
                  <c:v>39.119999999999997</c:v>
                </c:pt>
                <c:pt idx="27">
                  <c:v>39.56</c:v>
                </c:pt>
                <c:pt idx="28">
                  <c:v>38.99</c:v>
                </c:pt>
                <c:pt idx="29">
                  <c:v>38.85</c:v>
                </c:pt>
                <c:pt idx="30">
                  <c:v>38.89</c:v>
                </c:pt>
                <c:pt idx="31">
                  <c:v>38.78</c:v>
                </c:pt>
                <c:pt idx="32">
                  <c:v>38.92</c:v>
                </c:pt>
                <c:pt idx="33">
                  <c:v>38.85</c:v>
                </c:pt>
                <c:pt idx="34">
                  <c:v>38.67</c:v>
                </c:pt>
                <c:pt idx="35">
                  <c:v>38.74</c:v>
                </c:pt>
                <c:pt idx="36">
                  <c:v>38.96</c:v>
                </c:pt>
                <c:pt idx="37">
                  <c:v>38.69</c:v>
                </c:pt>
                <c:pt idx="38">
                  <c:v>38.78</c:v>
                </c:pt>
                <c:pt idx="39">
                  <c:v>38.67</c:v>
                </c:pt>
                <c:pt idx="40">
                  <c:v>38.75</c:v>
                </c:pt>
                <c:pt idx="41">
                  <c:v>39.42</c:v>
                </c:pt>
                <c:pt idx="42">
                  <c:v>39.32</c:v>
                </c:pt>
                <c:pt idx="43">
                  <c:v>39.200000000000003</c:v>
                </c:pt>
                <c:pt idx="44">
                  <c:v>38.82</c:v>
                </c:pt>
                <c:pt idx="45">
                  <c:v>39.229999999999997</c:v>
                </c:pt>
                <c:pt idx="46">
                  <c:v>38.92</c:v>
                </c:pt>
                <c:pt idx="47">
                  <c:v>38.83</c:v>
                </c:pt>
                <c:pt idx="48">
                  <c:v>38.9</c:v>
                </c:pt>
                <c:pt idx="49">
                  <c:v>38.75</c:v>
                </c:pt>
                <c:pt idx="50">
                  <c:v>38.700000000000003</c:v>
                </c:pt>
                <c:pt idx="51">
                  <c:v>38.700000000000003</c:v>
                </c:pt>
                <c:pt idx="52">
                  <c:v>38.78</c:v>
                </c:pt>
                <c:pt idx="53">
                  <c:v>38.729999999999997</c:v>
                </c:pt>
                <c:pt idx="54">
                  <c:v>38.86</c:v>
                </c:pt>
                <c:pt idx="55">
                  <c:v>38.69</c:v>
                </c:pt>
                <c:pt idx="56">
                  <c:v>38.67</c:v>
                </c:pt>
                <c:pt idx="57">
                  <c:v>38.81</c:v>
                </c:pt>
                <c:pt idx="58">
                  <c:v>38.729999999999997</c:v>
                </c:pt>
                <c:pt idx="59">
                  <c:v>38.94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Winni!$H$24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Winni!$H$25:$H$85</c:f>
              <c:numCache>
                <c:formatCode>0.00</c:formatCode>
                <c:ptCount val="61"/>
                <c:pt idx="0">
                  <c:v>39.409999999999997</c:v>
                </c:pt>
                <c:pt idx="1">
                  <c:v>39.21</c:v>
                </c:pt>
                <c:pt idx="2">
                  <c:v>39.42</c:v>
                </c:pt>
                <c:pt idx="3">
                  <c:v>39.619999999999997</c:v>
                </c:pt>
                <c:pt idx="4">
                  <c:v>39.99</c:v>
                </c:pt>
                <c:pt idx="5">
                  <c:v>40.18</c:v>
                </c:pt>
                <c:pt idx="6">
                  <c:v>39.369999999999997</c:v>
                </c:pt>
                <c:pt idx="7">
                  <c:v>39.25</c:v>
                </c:pt>
                <c:pt idx="8">
                  <c:v>39.11</c:v>
                </c:pt>
                <c:pt idx="9">
                  <c:v>39.19</c:v>
                </c:pt>
                <c:pt idx="10">
                  <c:v>39.39</c:v>
                </c:pt>
                <c:pt idx="11">
                  <c:v>40.200000000000003</c:v>
                </c:pt>
                <c:pt idx="12">
                  <c:v>39.270000000000003</c:v>
                </c:pt>
                <c:pt idx="13">
                  <c:v>39.51</c:v>
                </c:pt>
                <c:pt idx="14">
                  <c:v>39.47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975872"/>
        <c:axId val="92977408"/>
      </c:lineChart>
      <c:catAx>
        <c:axId val="9297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2977408"/>
        <c:crosses val="autoZero"/>
        <c:auto val="1"/>
        <c:lblAlgn val="ctr"/>
        <c:lblOffset val="100"/>
        <c:noMultiLvlLbl val="0"/>
      </c:catAx>
      <c:valAx>
        <c:axId val="9297740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29758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Winni!$I$24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Winni!$I$25:$I$80</c:f>
              <c:numCache>
                <c:formatCode>0.00</c:formatCode>
                <c:ptCount val="56"/>
                <c:pt idx="0">
                  <c:v>42.82</c:v>
                </c:pt>
                <c:pt idx="1">
                  <c:v>42.65</c:v>
                </c:pt>
                <c:pt idx="2">
                  <c:v>42.36</c:v>
                </c:pt>
                <c:pt idx="3">
                  <c:v>42.41</c:v>
                </c:pt>
                <c:pt idx="4">
                  <c:v>42.05</c:v>
                </c:pt>
                <c:pt idx="5">
                  <c:v>42.32</c:v>
                </c:pt>
                <c:pt idx="6">
                  <c:v>42.46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Winni!$J$24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Winni!$J$25:$J$80</c:f>
              <c:numCache>
                <c:formatCode>0.00</c:formatCode>
                <c:ptCount val="56"/>
                <c:pt idx="0">
                  <c:v>42.22</c:v>
                </c:pt>
                <c:pt idx="1">
                  <c:v>41.93</c:v>
                </c:pt>
                <c:pt idx="2">
                  <c:v>42.76</c:v>
                </c:pt>
                <c:pt idx="3">
                  <c:v>42.45</c:v>
                </c:pt>
                <c:pt idx="4">
                  <c:v>42.18</c:v>
                </c:pt>
                <c:pt idx="5">
                  <c:v>41.79</c:v>
                </c:pt>
                <c:pt idx="6">
                  <c:v>41.87</c:v>
                </c:pt>
                <c:pt idx="7">
                  <c:v>41.83</c:v>
                </c:pt>
                <c:pt idx="8">
                  <c:v>41.86</c:v>
                </c:pt>
                <c:pt idx="9">
                  <c:v>41.81</c:v>
                </c:pt>
                <c:pt idx="10">
                  <c:v>42.43</c:v>
                </c:pt>
                <c:pt idx="11">
                  <c:v>42.71</c:v>
                </c:pt>
                <c:pt idx="12">
                  <c:v>41.93</c:v>
                </c:pt>
                <c:pt idx="13">
                  <c:v>41.9</c:v>
                </c:pt>
                <c:pt idx="14">
                  <c:v>42</c:v>
                </c:pt>
                <c:pt idx="15">
                  <c:v>41.85</c:v>
                </c:pt>
                <c:pt idx="16">
                  <c:v>41.9</c:v>
                </c:pt>
                <c:pt idx="17">
                  <c:v>42.06</c:v>
                </c:pt>
                <c:pt idx="18">
                  <c:v>41.99</c:v>
                </c:pt>
                <c:pt idx="19">
                  <c:v>42.04</c:v>
                </c:pt>
                <c:pt idx="20">
                  <c:v>41.92</c:v>
                </c:pt>
                <c:pt idx="21">
                  <c:v>42.04</c:v>
                </c:pt>
                <c:pt idx="22">
                  <c:v>41.85</c:v>
                </c:pt>
                <c:pt idx="23">
                  <c:v>41.89</c:v>
                </c:pt>
                <c:pt idx="24">
                  <c:v>41.87</c:v>
                </c:pt>
                <c:pt idx="25">
                  <c:v>41.75</c:v>
                </c:pt>
                <c:pt idx="26">
                  <c:v>42.01</c:v>
                </c:pt>
                <c:pt idx="27">
                  <c:v>41.83</c:v>
                </c:pt>
                <c:pt idx="28">
                  <c:v>41.75</c:v>
                </c:pt>
                <c:pt idx="29">
                  <c:v>42</c:v>
                </c:pt>
                <c:pt idx="30">
                  <c:v>41.91</c:v>
                </c:pt>
                <c:pt idx="31">
                  <c:v>41.9</c:v>
                </c:pt>
                <c:pt idx="32">
                  <c:v>41.8</c:v>
                </c:pt>
                <c:pt idx="33">
                  <c:v>41.74</c:v>
                </c:pt>
                <c:pt idx="34">
                  <c:v>41.93</c:v>
                </c:pt>
                <c:pt idx="35">
                  <c:v>41.93</c:v>
                </c:pt>
                <c:pt idx="36">
                  <c:v>42.15</c:v>
                </c:pt>
                <c:pt idx="37">
                  <c:v>41.8</c:v>
                </c:pt>
                <c:pt idx="38">
                  <c:v>41.97</c:v>
                </c:pt>
                <c:pt idx="39">
                  <c:v>41.87</c:v>
                </c:pt>
                <c:pt idx="40">
                  <c:v>41.85</c:v>
                </c:pt>
                <c:pt idx="41">
                  <c:v>41.86</c:v>
                </c:pt>
                <c:pt idx="42">
                  <c:v>41.63</c:v>
                </c:pt>
                <c:pt idx="43">
                  <c:v>41.88</c:v>
                </c:pt>
                <c:pt idx="44">
                  <c:v>41.82</c:v>
                </c:pt>
                <c:pt idx="45">
                  <c:v>41.79</c:v>
                </c:pt>
                <c:pt idx="46">
                  <c:v>41.94</c:v>
                </c:pt>
                <c:pt idx="47">
                  <c:v>41.81</c:v>
                </c:pt>
                <c:pt idx="48">
                  <c:v>42.17</c:v>
                </c:pt>
                <c:pt idx="49">
                  <c:v>42.48</c:v>
                </c:pt>
                <c:pt idx="50">
                  <c:v>42.02</c:v>
                </c:pt>
                <c:pt idx="51">
                  <c:v>41.98</c:v>
                </c:pt>
                <c:pt idx="52">
                  <c:v>41.88</c:v>
                </c:pt>
                <c:pt idx="53">
                  <c:v>41.99</c:v>
                </c:pt>
                <c:pt idx="54">
                  <c:v>42.05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Winni!$K$24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Winni!$K$25:$K$80</c:f>
              <c:numCache>
                <c:formatCode>0.00</c:formatCode>
                <c:ptCount val="56"/>
                <c:pt idx="0">
                  <c:v>43.8</c:v>
                </c:pt>
                <c:pt idx="1">
                  <c:v>42.64</c:v>
                </c:pt>
                <c:pt idx="2">
                  <c:v>42.32</c:v>
                </c:pt>
                <c:pt idx="3">
                  <c:v>42.59</c:v>
                </c:pt>
                <c:pt idx="4">
                  <c:v>42.29</c:v>
                </c:pt>
                <c:pt idx="5">
                  <c:v>41.76</c:v>
                </c:pt>
                <c:pt idx="6">
                  <c:v>42</c:v>
                </c:pt>
                <c:pt idx="7">
                  <c:v>41.96</c:v>
                </c:pt>
                <c:pt idx="8">
                  <c:v>41.83</c:v>
                </c:pt>
                <c:pt idx="9">
                  <c:v>41.8</c:v>
                </c:pt>
                <c:pt idx="10">
                  <c:v>41.85</c:v>
                </c:pt>
                <c:pt idx="11">
                  <c:v>41.9</c:v>
                </c:pt>
                <c:pt idx="12">
                  <c:v>41.8</c:v>
                </c:pt>
                <c:pt idx="13">
                  <c:v>42.02</c:v>
                </c:pt>
                <c:pt idx="14">
                  <c:v>41.83</c:v>
                </c:pt>
                <c:pt idx="15">
                  <c:v>41.9</c:v>
                </c:pt>
                <c:pt idx="16">
                  <c:v>42.23</c:v>
                </c:pt>
                <c:pt idx="17">
                  <c:v>41.65</c:v>
                </c:pt>
                <c:pt idx="18">
                  <c:v>41.83</c:v>
                </c:pt>
                <c:pt idx="19">
                  <c:v>41.85</c:v>
                </c:pt>
                <c:pt idx="20">
                  <c:v>41.79</c:v>
                </c:pt>
                <c:pt idx="21">
                  <c:v>42.09</c:v>
                </c:pt>
                <c:pt idx="22">
                  <c:v>41.87</c:v>
                </c:pt>
                <c:pt idx="23">
                  <c:v>41.91</c:v>
                </c:pt>
                <c:pt idx="24">
                  <c:v>41.92</c:v>
                </c:pt>
                <c:pt idx="25">
                  <c:v>41.84</c:v>
                </c:pt>
                <c:pt idx="26">
                  <c:v>42.39</c:v>
                </c:pt>
                <c:pt idx="27">
                  <c:v>41.91</c:v>
                </c:pt>
                <c:pt idx="28">
                  <c:v>42.09</c:v>
                </c:pt>
                <c:pt idx="29">
                  <c:v>43.71</c:v>
                </c:pt>
                <c:pt idx="30">
                  <c:v>41.96</c:v>
                </c:pt>
                <c:pt idx="31">
                  <c:v>42.18</c:v>
                </c:pt>
                <c:pt idx="32">
                  <c:v>44.09</c:v>
                </c:pt>
                <c:pt idx="33">
                  <c:v>41.89</c:v>
                </c:pt>
                <c:pt idx="34">
                  <c:v>42.16</c:v>
                </c:pt>
                <c:pt idx="35">
                  <c:v>42.01</c:v>
                </c:pt>
                <c:pt idx="36">
                  <c:v>42.08</c:v>
                </c:pt>
                <c:pt idx="37">
                  <c:v>41.94</c:v>
                </c:pt>
                <c:pt idx="38">
                  <c:v>41.99</c:v>
                </c:pt>
                <c:pt idx="39">
                  <c:v>42.07</c:v>
                </c:pt>
                <c:pt idx="40">
                  <c:v>42</c:v>
                </c:pt>
                <c:pt idx="41">
                  <c:v>41.85</c:v>
                </c:pt>
                <c:pt idx="42">
                  <c:v>41.77</c:v>
                </c:pt>
                <c:pt idx="43">
                  <c:v>41.95</c:v>
                </c:pt>
                <c:pt idx="44">
                  <c:v>41.9</c:v>
                </c:pt>
                <c:pt idx="45">
                  <c:v>42.37</c:v>
                </c:pt>
                <c:pt idx="46">
                  <c:v>41.98</c:v>
                </c:pt>
                <c:pt idx="47">
                  <c:v>41.96</c:v>
                </c:pt>
                <c:pt idx="48">
                  <c:v>41.7</c:v>
                </c:pt>
                <c:pt idx="49">
                  <c:v>42.01</c:v>
                </c:pt>
                <c:pt idx="50">
                  <c:v>41.91</c:v>
                </c:pt>
                <c:pt idx="51">
                  <c:v>41.99</c:v>
                </c:pt>
                <c:pt idx="52">
                  <c:v>42.04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96832"/>
        <c:axId val="95098368"/>
      </c:lineChart>
      <c:catAx>
        <c:axId val="95096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098368"/>
        <c:crosses val="autoZero"/>
        <c:auto val="1"/>
        <c:lblAlgn val="ctr"/>
        <c:lblOffset val="100"/>
        <c:noMultiLvlLbl val="0"/>
      </c:catAx>
      <c:valAx>
        <c:axId val="950983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968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Racing'!$C$24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Racing'!$C$25:$C$86</c:f>
              <c:numCache>
                <c:formatCode>0.00</c:formatCode>
                <c:ptCount val="62"/>
                <c:pt idx="0">
                  <c:v>41.76</c:v>
                </c:pt>
                <c:pt idx="1">
                  <c:v>39.67</c:v>
                </c:pt>
                <c:pt idx="2">
                  <c:v>39.909999999999997</c:v>
                </c:pt>
                <c:pt idx="3">
                  <c:v>38.979999999999997</c:v>
                </c:pt>
                <c:pt idx="4">
                  <c:v>38.950000000000003</c:v>
                </c:pt>
                <c:pt idx="5">
                  <c:v>38.96</c:v>
                </c:pt>
                <c:pt idx="6">
                  <c:v>38.72</c:v>
                </c:pt>
                <c:pt idx="7">
                  <c:v>38.700000000000003</c:v>
                </c:pt>
                <c:pt idx="8">
                  <c:v>38.729999999999997</c:v>
                </c:pt>
                <c:pt idx="9">
                  <c:v>38.81</c:v>
                </c:pt>
                <c:pt idx="10">
                  <c:v>38.74</c:v>
                </c:pt>
                <c:pt idx="11">
                  <c:v>38.83</c:v>
                </c:pt>
                <c:pt idx="12">
                  <c:v>39.03</c:v>
                </c:pt>
                <c:pt idx="13">
                  <c:v>38.75</c:v>
                </c:pt>
                <c:pt idx="14">
                  <c:v>38.75</c:v>
                </c:pt>
                <c:pt idx="15">
                  <c:v>38.81</c:v>
                </c:pt>
                <c:pt idx="16">
                  <c:v>38.89</c:v>
                </c:pt>
                <c:pt idx="17">
                  <c:v>38.9</c:v>
                </c:pt>
                <c:pt idx="18">
                  <c:v>38.82</c:v>
                </c:pt>
                <c:pt idx="19">
                  <c:v>38.76</c:v>
                </c:pt>
                <c:pt idx="20">
                  <c:v>38.79</c:v>
                </c:pt>
                <c:pt idx="21">
                  <c:v>39.32</c:v>
                </c:pt>
                <c:pt idx="22">
                  <c:v>40.409999999999997</c:v>
                </c:pt>
                <c:pt idx="23">
                  <c:v>38.86</c:v>
                </c:pt>
                <c:pt idx="24">
                  <c:v>38.69</c:v>
                </c:pt>
                <c:pt idx="25">
                  <c:v>38.79</c:v>
                </c:pt>
                <c:pt idx="26">
                  <c:v>38.840000000000003</c:v>
                </c:pt>
                <c:pt idx="27">
                  <c:v>39.049999999999997</c:v>
                </c:pt>
                <c:pt idx="28">
                  <c:v>38.81</c:v>
                </c:pt>
                <c:pt idx="29">
                  <c:v>39.299999999999997</c:v>
                </c:pt>
                <c:pt idx="30">
                  <c:v>38.799999999999997</c:v>
                </c:pt>
                <c:pt idx="31">
                  <c:v>39.020000000000003</c:v>
                </c:pt>
                <c:pt idx="32">
                  <c:v>38.76</c:v>
                </c:pt>
                <c:pt idx="33">
                  <c:v>39.049999999999997</c:v>
                </c:pt>
                <c:pt idx="34">
                  <c:v>39.11</c:v>
                </c:pt>
                <c:pt idx="35">
                  <c:v>38.96</c:v>
                </c:pt>
                <c:pt idx="36">
                  <c:v>38.799999999999997</c:v>
                </c:pt>
                <c:pt idx="37">
                  <c:v>38.81</c:v>
                </c:pt>
                <c:pt idx="38">
                  <c:v>38.93</c:v>
                </c:pt>
                <c:pt idx="39">
                  <c:v>38.93</c:v>
                </c:pt>
                <c:pt idx="40">
                  <c:v>38.92</c:v>
                </c:pt>
                <c:pt idx="41">
                  <c:v>38.79</c:v>
                </c:pt>
                <c:pt idx="42">
                  <c:v>38.71</c:v>
                </c:pt>
                <c:pt idx="43">
                  <c:v>39.24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Racing'!$D$25:$D$86</c:f>
              <c:numCache>
                <c:formatCode>0.00</c:formatCode>
                <c:ptCount val="62"/>
                <c:pt idx="0">
                  <c:v>41.55</c:v>
                </c:pt>
                <c:pt idx="1">
                  <c:v>39.130000000000003</c:v>
                </c:pt>
                <c:pt idx="2">
                  <c:v>39.159999999999997</c:v>
                </c:pt>
                <c:pt idx="3">
                  <c:v>38.99</c:v>
                </c:pt>
                <c:pt idx="4">
                  <c:v>39.270000000000003</c:v>
                </c:pt>
                <c:pt idx="5">
                  <c:v>39.299999999999997</c:v>
                </c:pt>
                <c:pt idx="6">
                  <c:v>39.03</c:v>
                </c:pt>
                <c:pt idx="7">
                  <c:v>39.08</c:v>
                </c:pt>
                <c:pt idx="8">
                  <c:v>38.909999999999997</c:v>
                </c:pt>
                <c:pt idx="9">
                  <c:v>38.93</c:v>
                </c:pt>
                <c:pt idx="10">
                  <c:v>38.9</c:v>
                </c:pt>
                <c:pt idx="11">
                  <c:v>39.15</c:v>
                </c:pt>
                <c:pt idx="12">
                  <c:v>39.01</c:v>
                </c:pt>
                <c:pt idx="13">
                  <c:v>38.869999999999997</c:v>
                </c:pt>
                <c:pt idx="14">
                  <c:v>39.04</c:v>
                </c:pt>
                <c:pt idx="15">
                  <c:v>38.979999999999997</c:v>
                </c:pt>
                <c:pt idx="16">
                  <c:v>38.950000000000003</c:v>
                </c:pt>
                <c:pt idx="17">
                  <c:v>38.74</c:v>
                </c:pt>
                <c:pt idx="18">
                  <c:v>38.909999999999997</c:v>
                </c:pt>
                <c:pt idx="19">
                  <c:v>39.049999999999997</c:v>
                </c:pt>
                <c:pt idx="20">
                  <c:v>39.14</c:v>
                </c:pt>
                <c:pt idx="21">
                  <c:v>39.01</c:v>
                </c:pt>
                <c:pt idx="22">
                  <c:v>38.99</c:v>
                </c:pt>
                <c:pt idx="23">
                  <c:v>39.090000000000003</c:v>
                </c:pt>
                <c:pt idx="24">
                  <c:v>39.31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Racing'!$E$25:$E$86</c:f>
              <c:numCache>
                <c:formatCode>0.00</c:formatCode>
                <c:ptCount val="62"/>
                <c:pt idx="0">
                  <c:v>39.56</c:v>
                </c:pt>
                <c:pt idx="1">
                  <c:v>39.14</c:v>
                </c:pt>
                <c:pt idx="2">
                  <c:v>39.01</c:v>
                </c:pt>
                <c:pt idx="3">
                  <c:v>39.17</c:v>
                </c:pt>
                <c:pt idx="4">
                  <c:v>39.049999999999997</c:v>
                </c:pt>
                <c:pt idx="5">
                  <c:v>38.979999999999997</c:v>
                </c:pt>
                <c:pt idx="6">
                  <c:v>38.880000000000003</c:v>
                </c:pt>
                <c:pt idx="7">
                  <c:v>38.85</c:v>
                </c:pt>
                <c:pt idx="8">
                  <c:v>39.07</c:v>
                </c:pt>
                <c:pt idx="9">
                  <c:v>38.81</c:v>
                </c:pt>
                <c:pt idx="10">
                  <c:v>39.619999999999997</c:v>
                </c:pt>
                <c:pt idx="11">
                  <c:v>39.06</c:v>
                </c:pt>
                <c:pt idx="12">
                  <c:v>39.07</c:v>
                </c:pt>
                <c:pt idx="13">
                  <c:v>38.86</c:v>
                </c:pt>
                <c:pt idx="14">
                  <c:v>38.99</c:v>
                </c:pt>
                <c:pt idx="15">
                  <c:v>38.880000000000003</c:v>
                </c:pt>
                <c:pt idx="16">
                  <c:v>38.909999999999997</c:v>
                </c:pt>
                <c:pt idx="17">
                  <c:v>38.78</c:v>
                </c:pt>
                <c:pt idx="18">
                  <c:v>38.840000000000003</c:v>
                </c:pt>
                <c:pt idx="19">
                  <c:v>38.799999999999997</c:v>
                </c:pt>
                <c:pt idx="20">
                  <c:v>38.79</c:v>
                </c:pt>
                <c:pt idx="21">
                  <c:v>38.869999999999997</c:v>
                </c:pt>
                <c:pt idx="22">
                  <c:v>38.86</c:v>
                </c:pt>
                <c:pt idx="23">
                  <c:v>38.9</c:v>
                </c:pt>
                <c:pt idx="24">
                  <c:v>39.020000000000003</c:v>
                </c:pt>
                <c:pt idx="25">
                  <c:v>39.03</c:v>
                </c:pt>
                <c:pt idx="26">
                  <c:v>39.26</c:v>
                </c:pt>
                <c:pt idx="27">
                  <c:v>38.94</c:v>
                </c:pt>
                <c:pt idx="28">
                  <c:v>38.69</c:v>
                </c:pt>
                <c:pt idx="29">
                  <c:v>39.119999999999997</c:v>
                </c:pt>
                <c:pt idx="30">
                  <c:v>39.090000000000003</c:v>
                </c:pt>
                <c:pt idx="31">
                  <c:v>39.119999999999997</c:v>
                </c:pt>
                <c:pt idx="32">
                  <c:v>39.17</c:v>
                </c:pt>
                <c:pt idx="33">
                  <c:v>38.729999999999997</c:v>
                </c:pt>
                <c:pt idx="34">
                  <c:v>39.049999999999997</c:v>
                </c:pt>
                <c:pt idx="35">
                  <c:v>38.92</c:v>
                </c:pt>
                <c:pt idx="36">
                  <c:v>38.71</c:v>
                </c:pt>
                <c:pt idx="37">
                  <c:v>38.909999999999997</c:v>
                </c:pt>
                <c:pt idx="38">
                  <c:v>38.880000000000003</c:v>
                </c:pt>
                <c:pt idx="39">
                  <c:v>38.81</c:v>
                </c:pt>
                <c:pt idx="40">
                  <c:v>38.67</c:v>
                </c:pt>
                <c:pt idx="41">
                  <c:v>39.01</c:v>
                </c:pt>
                <c:pt idx="42">
                  <c:v>39.090000000000003</c:v>
                </c:pt>
                <c:pt idx="43">
                  <c:v>38.94</c:v>
                </c:pt>
                <c:pt idx="44">
                  <c:v>39.03</c:v>
                </c:pt>
                <c:pt idx="45">
                  <c:v>39.22</c:v>
                </c:pt>
                <c:pt idx="46">
                  <c:v>39.19</c:v>
                </c:pt>
                <c:pt idx="47">
                  <c:v>38.869999999999997</c:v>
                </c:pt>
                <c:pt idx="48">
                  <c:v>38.92</c:v>
                </c:pt>
                <c:pt idx="49">
                  <c:v>38.96</c:v>
                </c:pt>
                <c:pt idx="50">
                  <c:v>38.979999999999997</c:v>
                </c:pt>
                <c:pt idx="51">
                  <c:v>39.01</c:v>
                </c:pt>
                <c:pt idx="52">
                  <c:v>39</c:v>
                </c:pt>
                <c:pt idx="53">
                  <c:v>39</c:v>
                </c:pt>
                <c:pt idx="54">
                  <c:v>38.97</c:v>
                </c:pt>
                <c:pt idx="55">
                  <c:v>39.159999999999997</c:v>
                </c:pt>
                <c:pt idx="56">
                  <c:v>39.1</c:v>
                </c:pt>
                <c:pt idx="57">
                  <c:v>38.840000000000003</c:v>
                </c:pt>
                <c:pt idx="58">
                  <c:v>39.08</c:v>
                </c:pt>
                <c:pt idx="59">
                  <c:v>39.159999999999997</c:v>
                </c:pt>
                <c:pt idx="60">
                  <c:v>39.15</c:v>
                </c:pt>
                <c:pt idx="61">
                  <c:v>39.409999999999997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Racing'!$F$25:$F$86</c:f>
              <c:numCache>
                <c:formatCode>0.00</c:formatCode>
                <c:ptCount val="62"/>
                <c:pt idx="0">
                  <c:v>40.75</c:v>
                </c:pt>
                <c:pt idx="1">
                  <c:v>39.79</c:v>
                </c:pt>
                <c:pt idx="2">
                  <c:v>39.380000000000003</c:v>
                </c:pt>
                <c:pt idx="3">
                  <c:v>39.200000000000003</c:v>
                </c:pt>
                <c:pt idx="4">
                  <c:v>39.42</c:v>
                </c:pt>
                <c:pt idx="5">
                  <c:v>39.33</c:v>
                </c:pt>
                <c:pt idx="6">
                  <c:v>39.36</c:v>
                </c:pt>
                <c:pt idx="7">
                  <c:v>39.340000000000003</c:v>
                </c:pt>
                <c:pt idx="8">
                  <c:v>39.24</c:v>
                </c:pt>
                <c:pt idx="9">
                  <c:v>39.299999999999997</c:v>
                </c:pt>
                <c:pt idx="10">
                  <c:v>39.380000000000003</c:v>
                </c:pt>
                <c:pt idx="11">
                  <c:v>39.44</c:v>
                </c:pt>
                <c:pt idx="12">
                  <c:v>39.31</c:v>
                </c:pt>
                <c:pt idx="13">
                  <c:v>39.94</c:v>
                </c:pt>
                <c:pt idx="14">
                  <c:v>39.619999999999997</c:v>
                </c:pt>
                <c:pt idx="15">
                  <c:v>39.58</c:v>
                </c:pt>
                <c:pt idx="16">
                  <c:v>39.61</c:v>
                </c:pt>
                <c:pt idx="17">
                  <c:v>39.299999999999997</c:v>
                </c:pt>
                <c:pt idx="18">
                  <c:v>39.659999999999997</c:v>
                </c:pt>
                <c:pt idx="19">
                  <c:v>40.58</c:v>
                </c:pt>
                <c:pt idx="20">
                  <c:v>39.31</c:v>
                </c:pt>
                <c:pt idx="21">
                  <c:v>39.32</c:v>
                </c:pt>
                <c:pt idx="22">
                  <c:v>39.200000000000003</c:v>
                </c:pt>
                <c:pt idx="23">
                  <c:v>39.25</c:v>
                </c:pt>
                <c:pt idx="24">
                  <c:v>39.49</c:v>
                </c:pt>
                <c:pt idx="25">
                  <c:v>39.659999999999997</c:v>
                </c:pt>
                <c:pt idx="26">
                  <c:v>39.46</c:v>
                </c:pt>
                <c:pt idx="27">
                  <c:v>39.68</c:v>
                </c:pt>
                <c:pt idx="28">
                  <c:v>39.380000000000003</c:v>
                </c:pt>
                <c:pt idx="29">
                  <c:v>39.21</c:v>
                </c:pt>
                <c:pt idx="30">
                  <c:v>39.54</c:v>
                </c:pt>
                <c:pt idx="31">
                  <c:v>40.04</c:v>
                </c:pt>
                <c:pt idx="32">
                  <c:v>39.299999999999997</c:v>
                </c:pt>
                <c:pt idx="33">
                  <c:v>39.26</c:v>
                </c:pt>
                <c:pt idx="34">
                  <c:v>39.47</c:v>
                </c:pt>
                <c:pt idx="35">
                  <c:v>39.57</c:v>
                </c:pt>
                <c:pt idx="36">
                  <c:v>39.69</c:v>
                </c:pt>
                <c:pt idx="37">
                  <c:v>39.22</c:v>
                </c:pt>
                <c:pt idx="38">
                  <c:v>40.04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'Ognem Racing'!$G$24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Racing'!$G$25:$G$86</c:f>
              <c:numCache>
                <c:formatCode>0.00</c:formatCode>
                <c:ptCount val="62"/>
                <c:pt idx="0">
                  <c:v>40.76</c:v>
                </c:pt>
                <c:pt idx="1">
                  <c:v>39.29</c:v>
                </c:pt>
                <c:pt idx="2">
                  <c:v>39.65</c:v>
                </c:pt>
                <c:pt idx="3">
                  <c:v>40.01</c:v>
                </c:pt>
                <c:pt idx="4">
                  <c:v>40.28</c:v>
                </c:pt>
                <c:pt idx="5">
                  <c:v>39.58</c:v>
                </c:pt>
                <c:pt idx="6">
                  <c:v>38.94</c:v>
                </c:pt>
                <c:pt idx="7">
                  <c:v>39.090000000000003</c:v>
                </c:pt>
                <c:pt idx="8">
                  <c:v>38.950000000000003</c:v>
                </c:pt>
                <c:pt idx="9">
                  <c:v>38.99</c:v>
                </c:pt>
                <c:pt idx="10">
                  <c:v>38.979999999999997</c:v>
                </c:pt>
                <c:pt idx="11">
                  <c:v>38.64</c:v>
                </c:pt>
                <c:pt idx="12">
                  <c:v>38.9</c:v>
                </c:pt>
                <c:pt idx="13">
                  <c:v>38.65</c:v>
                </c:pt>
                <c:pt idx="14">
                  <c:v>38.770000000000003</c:v>
                </c:pt>
                <c:pt idx="15">
                  <c:v>38.659999999999997</c:v>
                </c:pt>
                <c:pt idx="16">
                  <c:v>38.520000000000003</c:v>
                </c:pt>
                <c:pt idx="17">
                  <c:v>38.75</c:v>
                </c:pt>
                <c:pt idx="18">
                  <c:v>38.700000000000003</c:v>
                </c:pt>
                <c:pt idx="19">
                  <c:v>38.92</c:v>
                </c:pt>
                <c:pt idx="20">
                  <c:v>38.659999999999997</c:v>
                </c:pt>
                <c:pt idx="21">
                  <c:v>38.76</c:v>
                </c:pt>
                <c:pt idx="22">
                  <c:v>39</c:v>
                </c:pt>
                <c:pt idx="23">
                  <c:v>38.83</c:v>
                </c:pt>
                <c:pt idx="24">
                  <c:v>39.049999999999997</c:v>
                </c:pt>
                <c:pt idx="25">
                  <c:v>38.99</c:v>
                </c:pt>
                <c:pt idx="26">
                  <c:v>38.880000000000003</c:v>
                </c:pt>
                <c:pt idx="27">
                  <c:v>38.89</c:v>
                </c:pt>
                <c:pt idx="28">
                  <c:v>38.93</c:v>
                </c:pt>
                <c:pt idx="29">
                  <c:v>38.78</c:v>
                </c:pt>
                <c:pt idx="30">
                  <c:v>38.75</c:v>
                </c:pt>
                <c:pt idx="31">
                  <c:v>38.74</c:v>
                </c:pt>
                <c:pt idx="32">
                  <c:v>39.43</c:v>
                </c:pt>
                <c:pt idx="33">
                  <c:v>38.83</c:v>
                </c:pt>
                <c:pt idx="34">
                  <c:v>38.880000000000003</c:v>
                </c:pt>
                <c:pt idx="35">
                  <c:v>38.89</c:v>
                </c:pt>
                <c:pt idx="36">
                  <c:v>38.86</c:v>
                </c:pt>
                <c:pt idx="37">
                  <c:v>39.07</c:v>
                </c:pt>
                <c:pt idx="38">
                  <c:v>38.950000000000003</c:v>
                </c:pt>
                <c:pt idx="39">
                  <c:v>38.78</c:v>
                </c:pt>
                <c:pt idx="40">
                  <c:v>38.86</c:v>
                </c:pt>
                <c:pt idx="41">
                  <c:v>38.82</c:v>
                </c:pt>
                <c:pt idx="42">
                  <c:v>38.79</c:v>
                </c:pt>
                <c:pt idx="43">
                  <c:v>38.96</c:v>
                </c:pt>
                <c:pt idx="44">
                  <c:v>39.19</c:v>
                </c:pt>
                <c:pt idx="45">
                  <c:v>38.97</c:v>
                </c:pt>
                <c:pt idx="46">
                  <c:v>39.11</c:v>
                </c:pt>
                <c:pt idx="47">
                  <c:v>39.21</c:v>
                </c:pt>
                <c:pt idx="48">
                  <c:v>39.15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502080"/>
        <c:axId val="69503616"/>
      </c:lineChart>
      <c:catAx>
        <c:axId val="69502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9503616"/>
        <c:crosses val="autoZero"/>
        <c:auto val="1"/>
        <c:lblAlgn val="ctr"/>
        <c:lblOffset val="100"/>
        <c:noMultiLvlLbl val="0"/>
      </c:catAx>
      <c:valAx>
        <c:axId val="69503616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95020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Racing'!$H$24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Racing'!$H$25:$H$85</c:f>
              <c:numCache>
                <c:formatCode>0.00</c:formatCode>
                <c:ptCount val="61"/>
                <c:pt idx="0">
                  <c:v>42.74</c:v>
                </c:pt>
                <c:pt idx="1">
                  <c:v>42.53</c:v>
                </c:pt>
                <c:pt idx="2">
                  <c:v>42.24</c:v>
                </c:pt>
                <c:pt idx="3">
                  <c:v>41.96</c:v>
                </c:pt>
                <c:pt idx="4">
                  <c:v>41.85</c:v>
                </c:pt>
                <c:pt idx="5">
                  <c:v>41.85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Racing'!$I$24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Racing'!$I$25:$I$85</c:f>
              <c:numCache>
                <c:formatCode>0.00</c:formatCode>
                <c:ptCount val="61"/>
                <c:pt idx="0">
                  <c:v>42.99</c:v>
                </c:pt>
                <c:pt idx="1">
                  <c:v>42.71</c:v>
                </c:pt>
                <c:pt idx="2">
                  <c:v>42.54</c:v>
                </c:pt>
                <c:pt idx="3">
                  <c:v>42.08</c:v>
                </c:pt>
                <c:pt idx="4">
                  <c:v>42.16</c:v>
                </c:pt>
                <c:pt idx="5">
                  <c:v>42.08</c:v>
                </c:pt>
                <c:pt idx="6">
                  <c:v>41.994</c:v>
                </c:pt>
                <c:pt idx="7">
                  <c:v>41.86</c:v>
                </c:pt>
                <c:pt idx="8">
                  <c:v>42.12</c:v>
                </c:pt>
                <c:pt idx="9">
                  <c:v>42.1</c:v>
                </c:pt>
                <c:pt idx="10">
                  <c:v>41.91</c:v>
                </c:pt>
                <c:pt idx="11">
                  <c:v>41.98</c:v>
                </c:pt>
                <c:pt idx="12">
                  <c:v>41.94</c:v>
                </c:pt>
                <c:pt idx="13">
                  <c:v>42.13</c:v>
                </c:pt>
                <c:pt idx="14">
                  <c:v>42.21</c:v>
                </c:pt>
                <c:pt idx="15">
                  <c:v>42.02</c:v>
                </c:pt>
                <c:pt idx="16">
                  <c:v>42.34</c:v>
                </c:pt>
                <c:pt idx="17">
                  <c:v>42.12</c:v>
                </c:pt>
                <c:pt idx="18">
                  <c:v>42.09</c:v>
                </c:pt>
                <c:pt idx="19">
                  <c:v>42.14</c:v>
                </c:pt>
                <c:pt idx="20">
                  <c:v>42.08</c:v>
                </c:pt>
                <c:pt idx="21">
                  <c:v>42.16</c:v>
                </c:pt>
                <c:pt idx="22">
                  <c:v>42.08</c:v>
                </c:pt>
                <c:pt idx="23">
                  <c:v>42</c:v>
                </c:pt>
                <c:pt idx="24">
                  <c:v>42.32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Racing'!$J$24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Racing'!$J$25:$J$85</c:f>
              <c:numCache>
                <c:formatCode>0.00</c:formatCode>
                <c:ptCount val="61"/>
                <c:pt idx="0">
                  <c:v>41.94</c:v>
                </c:pt>
                <c:pt idx="1">
                  <c:v>41.96</c:v>
                </c:pt>
                <c:pt idx="2">
                  <c:v>41.82</c:v>
                </c:pt>
                <c:pt idx="3">
                  <c:v>41.95</c:v>
                </c:pt>
                <c:pt idx="4">
                  <c:v>42.01</c:v>
                </c:pt>
                <c:pt idx="5">
                  <c:v>41.89</c:v>
                </c:pt>
                <c:pt idx="6">
                  <c:v>41.89</c:v>
                </c:pt>
                <c:pt idx="7">
                  <c:v>41.92</c:v>
                </c:pt>
                <c:pt idx="8">
                  <c:v>41.91</c:v>
                </c:pt>
                <c:pt idx="9">
                  <c:v>41.79</c:v>
                </c:pt>
                <c:pt idx="10">
                  <c:v>41.91</c:v>
                </c:pt>
                <c:pt idx="11">
                  <c:v>42.02</c:v>
                </c:pt>
                <c:pt idx="12">
                  <c:v>41.85</c:v>
                </c:pt>
                <c:pt idx="13">
                  <c:v>41.95</c:v>
                </c:pt>
                <c:pt idx="14">
                  <c:v>41.9</c:v>
                </c:pt>
                <c:pt idx="15">
                  <c:v>41.75</c:v>
                </c:pt>
                <c:pt idx="16">
                  <c:v>42.35</c:v>
                </c:pt>
                <c:pt idx="17">
                  <c:v>42.08</c:v>
                </c:pt>
                <c:pt idx="18">
                  <c:v>41.94</c:v>
                </c:pt>
                <c:pt idx="19">
                  <c:v>42.23</c:v>
                </c:pt>
                <c:pt idx="20">
                  <c:v>41.91</c:v>
                </c:pt>
                <c:pt idx="21">
                  <c:v>42.09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Racing'!$K$24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Racing'!$K$25:$K$85</c:f>
              <c:numCache>
                <c:formatCode>0.00</c:formatCode>
                <c:ptCount val="61"/>
                <c:pt idx="0">
                  <c:v>42.07</c:v>
                </c:pt>
                <c:pt idx="1">
                  <c:v>42.12</c:v>
                </c:pt>
                <c:pt idx="2">
                  <c:v>42.03</c:v>
                </c:pt>
                <c:pt idx="3">
                  <c:v>42.04</c:v>
                </c:pt>
                <c:pt idx="4">
                  <c:v>41.97</c:v>
                </c:pt>
                <c:pt idx="5">
                  <c:v>42.29</c:v>
                </c:pt>
                <c:pt idx="6">
                  <c:v>41.93</c:v>
                </c:pt>
                <c:pt idx="7">
                  <c:v>42.08</c:v>
                </c:pt>
                <c:pt idx="8">
                  <c:v>42.08</c:v>
                </c:pt>
                <c:pt idx="9">
                  <c:v>42.07</c:v>
                </c:pt>
                <c:pt idx="10">
                  <c:v>41.96</c:v>
                </c:pt>
                <c:pt idx="11">
                  <c:v>42.06</c:v>
                </c:pt>
                <c:pt idx="12">
                  <c:v>41.84</c:v>
                </c:pt>
                <c:pt idx="13">
                  <c:v>41.76</c:v>
                </c:pt>
                <c:pt idx="14">
                  <c:v>41.67</c:v>
                </c:pt>
                <c:pt idx="15">
                  <c:v>42.26</c:v>
                </c:pt>
                <c:pt idx="16">
                  <c:v>41.88</c:v>
                </c:pt>
                <c:pt idx="17">
                  <c:v>42.04</c:v>
                </c:pt>
                <c:pt idx="18">
                  <c:v>41.74</c:v>
                </c:pt>
                <c:pt idx="19">
                  <c:v>41.94</c:v>
                </c:pt>
                <c:pt idx="20">
                  <c:v>41.95</c:v>
                </c:pt>
                <c:pt idx="21">
                  <c:v>41.88</c:v>
                </c:pt>
                <c:pt idx="22">
                  <c:v>42.45</c:v>
                </c:pt>
                <c:pt idx="23">
                  <c:v>42.15</c:v>
                </c:pt>
                <c:pt idx="24">
                  <c:v>42.05</c:v>
                </c:pt>
                <c:pt idx="25">
                  <c:v>41.94</c:v>
                </c:pt>
                <c:pt idx="26">
                  <c:v>42.08</c:v>
                </c:pt>
                <c:pt idx="27">
                  <c:v>42.11</c:v>
                </c:pt>
                <c:pt idx="28">
                  <c:v>42.94</c:v>
                </c:pt>
                <c:pt idx="29">
                  <c:v>42.5</c:v>
                </c:pt>
                <c:pt idx="30">
                  <c:v>42.09</c:v>
                </c:pt>
                <c:pt idx="31">
                  <c:v>42.23</c:v>
                </c:pt>
                <c:pt idx="32">
                  <c:v>42.03</c:v>
                </c:pt>
                <c:pt idx="33">
                  <c:v>42.04</c:v>
                </c:pt>
                <c:pt idx="34">
                  <c:v>41.98</c:v>
                </c:pt>
                <c:pt idx="35">
                  <c:v>42.21</c:v>
                </c:pt>
                <c:pt idx="36">
                  <c:v>41.98</c:v>
                </c:pt>
                <c:pt idx="37">
                  <c:v>41.98</c:v>
                </c:pt>
                <c:pt idx="38">
                  <c:v>41.8</c:v>
                </c:pt>
                <c:pt idx="39">
                  <c:v>41.88</c:v>
                </c:pt>
                <c:pt idx="40">
                  <c:v>41.96</c:v>
                </c:pt>
                <c:pt idx="41">
                  <c:v>41.83</c:v>
                </c:pt>
                <c:pt idx="42">
                  <c:v>41.91</c:v>
                </c:pt>
                <c:pt idx="43">
                  <c:v>42.04</c:v>
                </c:pt>
                <c:pt idx="44">
                  <c:v>41.83</c:v>
                </c:pt>
                <c:pt idx="45">
                  <c:v>41.89</c:v>
                </c:pt>
                <c:pt idx="46">
                  <c:v>42.1</c:v>
                </c:pt>
                <c:pt idx="47">
                  <c:v>42.22</c:v>
                </c:pt>
                <c:pt idx="48">
                  <c:v>42.02</c:v>
                </c:pt>
                <c:pt idx="49">
                  <c:v>42.15</c:v>
                </c:pt>
                <c:pt idx="50">
                  <c:v>42.46</c:v>
                </c:pt>
                <c:pt idx="51">
                  <c:v>42.41</c:v>
                </c:pt>
                <c:pt idx="52">
                  <c:v>42.16</c:v>
                </c:pt>
                <c:pt idx="53">
                  <c:v>42.29</c:v>
                </c:pt>
                <c:pt idx="54">
                  <c:v>42.34</c:v>
                </c:pt>
                <c:pt idx="55">
                  <c:v>42.5</c:v>
                </c:pt>
                <c:pt idx="56">
                  <c:v>42.34</c:v>
                </c:pt>
                <c:pt idx="57">
                  <c:v>42.72</c:v>
                </c:pt>
                <c:pt idx="58">
                  <c:v>44.2</c:v>
                </c:pt>
                <c:pt idx="59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095040"/>
        <c:axId val="93096576"/>
      </c:lineChart>
      <c:catAx>
        <c:axId val="9309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3096576"/>
        <c:crosses val="autoZero"/>
        <c:auto val="1"/>
        <c:lblAlgn val="ctr"/>
        <c:lblOffset val="100"/>
        <c:noMultiLvlLbl val="0"/>
      </c:catAx>
      <c:valAx>
        <c:axId val="9309657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3095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'Kozak I Razboiniki'!$C$24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Razboiniki'!$C$25:$C$88</c:f>
              <c:numCache>
                <c:formatCode>0.00</c:formatCode>
                <c:ptCount val="64"/>
                <c:pt idx="0">
                  <c:v>39.65</c:v>
                </c:pt>
                <c:pt idx="1">
                  <c:v>39.17</c:v>
                </c:pt>
                <c:pt idx="2">
                  <c:v>39.89</c:v>
                </c:pt>
                <c:pt idx="3">
                  <c:v>40.590000000000003</c:v>
                </c:pt>
                <c:pt idx="4">
                  <c:v>39.19</c:v>
                </c:pt>
                <c:pt idx="5">
                  <c:v>39.090000000000003</c:v>
                </c:pt>
                <c:pt idx="6">
                  <c:v>39.119999999999997</c:v>
                </c:pt>
                <c:pt idx="7">
                  <c:v>38.909999999999997</c:v>
                </c:pt>
                <c:pt idx="8">
                  <c:v>39.020000000000003</c:v>
                </c:pt>
                <c:pt idx="9">
                  <c:v>38.92</c:v>
                </c:pt>
                <c:pt idx="10">
                  <c:v>38.81</c:v>
                </c:pt>
                <c:pt idx="11">
                  <c:v>39.020000000000003</c:v>
                </c:pt>
                <c:pt idx="12">
                  <c:v>38.86</c:v>
                </c:pt>
                <c:pt idx="13">
                  <c:v>39.1</c:v>
                </c:pt>
                <c:pt idx="14">
                  <c:v>39.11</c:v>
                </c:pt>
                <c:pt idx="15">
                  <c:v>39.11</c:v>
                </c:pt>
                <c:pt idx="16">
                  <c:v>39.33</c:v>
                </c:pt>
                <c:pt idx="17">
                  <c:v>39.17</c:v>
                </c:pt>
                <c:pt idx="18">
                  <c:v>39.06</c:v>
                </c:pt>
                <c:pt idx="19">
                  <c:v>39.03</c:v>
                </c:pt>
                <c:pt idx="20">
                  <c:v>39.119999999999997</c:v>
                </c:pt>
                <c:pt idx="21">
                  <c:v>40.49</c:v>
                </c:pt>
                <c:pt idx="22">
                  <c:v>40.78</c:v>
                </c:pt>
                <c:pt idx="23">
                  <c:v>39.6</c:v>
                </c:pt>
                <c:pt idx="24">
                  <c:v>39.72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Razboiniki'!$D$25:$D$88</c:f>
              <c:numCache>
                <c:formatCode>0.00</c:formatCode>
                <c:ptCount val="64"/>
                <c:pt idx="0">
                  <c:v>40.01</c:v>
                </c:pt>
                <c:pt idx="1">
                  <c:v>39.270000000000003</c:v>
                </c:pt>
                <c:pt idx="2">
                  <c:v>40.31</c:v>
                </c:pt>
                <c:pt idx="3">
                  <c:v>39.590000000000003</c:v>
                </c:pt>
                <c:pt idx="4">
                  <c:v>39.32</c:v>
                </c:pt>
                <c:pt idx="5">
                  <c:v>39.29</c:v>
                </c:pt>
                <c:pt idx="6">
                  <c:v>39.340000000000003</c:v>
                </c:pt>
                <c:pt idx="7">
                  <c:v>39.1</c:v>
                </c:pt>
                <c:pt idx="8">
                  <c:v>39.28</c:v>
                </c:pt>
                <c:pt idx="9">
                  <c:v>38.979999999999997</c:v>
                </c:pt>
                <c:pt idx="10">
                  <c:v>39.119999999999997</c:v>
                </c:pt>
                <c:pt idx="11">
                  <c:v>38.97</c:v>
                </c:pt>
                <c:pt idx="12">
                  <c:v>39.1</c:v>
                </c:pt>
                <c:pt idx="13">
                  <c:v>39</c:v>
                </c:pt>
                <c:pt idx="14">
                  <c:v>39.049999999999997</c:v>
                </c:pt>
                <c:pt idx="15">
                  <c:v>39.25</c:v>
                </c:pt>
                <c:pt idx="16">
                  <c:v>39.25</c:v>
                </c:pt>
                <c:pt idx="17">
                  <c:v>38.909999999999997</c:v>
                </c:pt>
                <c:pt idx="18">
                  <c:v>39.11</c:v>
                </c:pt>
                <c:pt idx="19">
                  <c:v>38.979999999999997</c:v>
                </c:pt>
                <c:pt idx="20">
                  <c:v>39.06</c:v>
                </c:pt>
                <c:pt idx="21">
                  <c:v>39.869999999999997</c:v>
                </c:pt>
                <c:pt idx="22">
                  <c:v>39.299999999999997</c:v>
                </c:pt>
                <c:pt idx="23">
                  <c:v>39.020000000000003</c:v>
                </c:pt>
                <c:pt idx="24">
                  <c:v>38.840000000000003</c:v>
                </c:pt>
                <c:pt idx="25">
                  <c:v>39.1</c:v>
                </c:pt>
                <c:pt idx="26">
                  <c:v>38.950000000000003</c:v>
                </c:pt>
                <c:pt idx="27">
                  <c:v>38.94</c:v>
                </c:pt>
                <c:pt idx="28">
                  <c:v>39</c:v>
                </c:pt>
                <c:pt idx="29">
                  <c:v>38.880000000000003</c:v>
                </c:pt>
                <c:pt idx="30">
                  <c:v>39.94</c:v>
                </c:pt>
                <c:pt idx="31">
                  <c:v>39.21</c:v>
                </c:pt>
                <c:pt idx="32">
                  <c:v>39.020000000000003</c:v>
                </c:pt>
                <c:pt idx="33">
                  <c:v>38.96</c:v>
                </c:pt>
                <c:pt idx="34">
                  <c:v>39.840000000000003</c:v>
                </c:pt>
                <c:pt idx="35">
                  <c:v>39.11</c:v>
                </c:pt>
                <c:pt idx="36">
                  <c:v>39.119999999999997</c:v>
                </c:pt>
                <c:pt idx="37">
                  <c:v>39.01</c:v>
                </c:pt>
                <c:pt idx="38">
                  <c:v>38.82</c:v>
                </c:pt>
                <c:pt idx="39">
                  <c:v>38.72</c:v>
                </c:pt>
                <c:pt idx="40">
                  <c:v>39.049999999999997</c:v>
                </c:pt>
                <c:pt idx="41">
                  <c:v>38.880000000000003</c:v>
                </c:pt>
                <c:pt idx="42">
                  <c:v>38.93</c:v>
                </c:pt>
                <c:pt idx="43">
                  <c:v>38.81</c:v>
                </c:pt>
                <c:pt idx="44">
                  <c:v>38.86</c:v>
                </c:pt>
                <c:pt idx="45">
                  <c:v>38.86</c:v>
                </c:pt>
                <c:pt idx="46">
                  <c:v>38.9</c:v>
                </c:pt>
                <c:pt idx="47">
                  <c:v>39.18</c:v>
                </c:pt>
                <c:pt idx="48">
                  <c:v>38.83</c:v>
                </c:pt>
                <c:pt idx="49">
                  <c:v>38.72</c:v>
                </c:pt>
                <c:pt idx="50">
                  <c:v>38.75</c:v>
                </c:pt>
                <c:pt idx="51">
                  <c:v>38.58</c:v>
                </c:pt>
                <c:pt idx="52">
                  <c:v>38.86</c:v>
                </c:pt>
                <c:pt idx="53">
                  <c:v>39.49</c:v>
                </c:pt>
                <c:pt idx="54">
                  <c:v>39.17</c:v>
                </c:pt>
                <c:pt idx="55">
                  <c:v>39.200000000000003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Razboiniki'!$E$25:$E$88</c:f>
              <c:numCache>
                <c:formatCode>0.00</c:formatCode>
                <c:ptCount val="64"/>
                <c:pt idx="0">
                  <c:v>39.479999999999997</c:v>
                </c:pt>
                <c:pt idx="1">
                  <c:v>39.729999999999997</c:v>
                </c:pt>
                <c:pt idx="2">
                  <c:v>39.29</c:v>
                </c:pt>
                <c:pt idx="3">
                  <c:v>39.200000000000003</c:v>
                </c:pt>
                <c:pt idx="4">
                  <c:v>39.35</c:v>
                </c:pt>
                <c:pt idx="5">
                  <c:v>39.200000000000003</c:v>
                </c:pt>
                <c:pt idx="6">
                  <c:v>39.26</c:v>
                </c:pt>
                <c:pt idx="7">
                  <c:v>39.49</c:v>
                </c:pt>
                <c:pt idx="8">
                  <c:v>39.18</c:v>
                </c:pt>
                <c:pt idx="9">
                  <c:v>39.119999999999997</c:v>
                </c:pt>
                <c:pt idx="10">
                  <c:v>39.15</c:v>
                </c:pt>
                <c:pt idx="11">
                  <c:v>39.43</c:v>
                </c:pt>
                <c:pt idx="12">
                  <c:v>39.39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39.22</c:v>
                </c:pt>
                <c:pt idx="16">
                  <c:v>39.36</c:v>
                </c:pt>
                <c:pt idx="17">
                  <c:v>39.549999999999997</c:v>
                </c:pt>
                <c:pt idx="18">
                  <c:v>39.200000000000003</c:v>
                </c:pt>
                <c:pt idx="19">
                  <c:v>39.51</c:v>
                </c:pt>
                <c:pt idx="20">
                  <c:v>39.44</c:v>
                </c:pt>
                <c:pt idx="21">
                  <c:v>41.12</c:v>
                </c:pt>
                <c:pt idx="22">
                  <c:v>39.44</c:v>
                </c:pt>
                <c:pt idx="23">
                  <c:v>39.47</c:v>
                </c:pt>
                <c:pt idx="24">
                  <c:v>39.479999999999997</c:v>
                </c:pt>
                <c:pt idx="25">
                  <c:v>39.58</c:v>
                </c:pt>
                <c:pt idx="26">
                  <c:v>39.159999999999997</c:v>
                </c:pt>
                <c:pt idx="27">
                  <c:v>39.369999999999997</c:v>
                </c:pt>
                <c:pt idx="28">
                  <c:v>39.880000000000003</c:v>
                </c:pt>
                <c:pt idx="29">
                  <c:v>39.36</c:v>
                </c:pt>
                <c:pt idx="30">
                  <c:v>39.65</c:v>
                </c:pt>
                <c:pt idx="31">
                  <c:v>39.58</c:v>
                </c:pt>
                <c:pt idx="32">
                  <c:v>39.61</c:v>
                </c:pt>
                <c:pt idx="33">
                  <c:v>39.450000000000003</c:v>
                </c:pt>
                <c:pt idx="34">
                  <c:v>39.369999999999997</c:v>
                </c:pt>
                <c:pt idx="35">
                  <c:v>39.270000000000003</c:v>
                </c:pt>
                <c:pt idx="36">
                  <c:v>39.6</c:v>
                </c:pt>
                <c:pt idx="37">
                  <c:v>39.4</c:v>
                </c:pt>
                <c:pt idx="38">
                  <c:v>39.22</c:v>
                </c:pt>
                <c:pt idx="39">
                  <c:v>39.799999999999997</c:v>
                </c:pt>
                <c:pt idx="40">
                  <c:v>39.71</c:v>
                </c:pt>
                <c:pt idx="41">
                  <c:v>40.4</c:v>
                </c:pt>
                <c:pt idx="42">
                  <c:v>39.58</c:v>
                </c:pt>
                <c:pt idx="43">
                  <c:v>39.71</c:v>
                </c:pt>
                <c:pt idx="44">
                  <c:v>39.67</c:v>
                </c:pt>
                <c:pt idx="45">
                  <c:v>39.54</c:v>
                </c:pt>
                <c:pt idx="46">
                  <c:v>39.5</c:v>
                </c:pt>
                <c:pt idx="47">
                  <c:v>39.770000000000003</c:v>
                </c:pt>
                <c:pt idx="48">
                  <c:v>39.97</c:v>
                </c:pt>
                <c:pt idx="49">
                  <c:v>39.64</c:v>
                </c:pt>
                <c:pt idx="50">
                  <c:v>39.5</c:v>
                </c:pt>
                <c:pt idx="51">
                  <c:v>39.47</c:v>
                </c:pt>
                <c:pt idx="52">
                  <c:v>39.6</c:v>
                </c:pt>
                <c:pt idx="53">
                  <c:v>40.98</c:v>
                </c:pt>
                <c:pt idx="54">
                  <c:v>39.799999999999997</c:v>
                </c:pt>
                <c:pt idx="55">
                  <c:v>39.590000000000003</c:v>
                </c:pt>
                <c:pt idx="56">
                  <c:v>40.98</c:v>
                </c:pt>
                <c:pt idx="57">
                  <c:v>39.78</c:v>
                </c:pt>
                <c:pt idx="58">
                  <c:v>39.75</c:v>
                </c:pt>
                <c:pt idx="59">
                  <c:v>40.020000000000003</c:v>
                </c:pt>
                <c:pt idx="60">
                  <c:v>39.94</c:v>
                </c:pt>
                <c:pt idx="61">
                  <c:v>40.090000000000003</c:v>
                </c:pt>
                <c:pt idx="62">
                  <c:v>39.729999999999997</c:v>
                </c:pt>
                <c:pt idx="63">
                  <c:v>40.14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Razboiniki'!$F$25:$F$88</c:f>
              <c:numCache>
                <c:formatCode>0.00</c:formatCode>
                <c:ptCount val="64"/>
                <c:pt idx="0">
                  <c:v>39.340000000000003</c:v>
                </c:pt>
                <c:pt idx="1">
                  <c:v>39.299999999999997</c:v>
                </c:pt>
                <c:pt idx="2">
                  <c:v>39.369999999999997</c:v>
                </c:pt>
                <c:pt idx="3">
                  <c:v>39.33</c:v>
                </c:pt>
                <c:pt idx="4">
                  <c:v>39.21</c:v>
                </c:pt>
                <c:pt idx="5">
                  <c:v>39.31</c:v>
                </c:pt>
                <c:pt idx="6">
                  <c:v>39.200000000000003</c:v>
                </c:pt>
                <c:pt idx="7">
                  <c:v>39.11</c:v>
                </c:pt>
                <c:pt idx="8">
                  <c:v>39.04</c:v>
                </c:pt>
                <c:pt idx="9">
                  <c:v>39.78</c:v>
                </c:pt>
                <c:pt idx="10">
                  <c:v>38.89</c:v>
                </c:pt>
                <c:pt idx="11">
                  <c:v>39.119999999999997</c:v>
                </c:pt>
                <c:pt idx="12">
                  <c:v>39.04</c:v>
                </c:pt>
                <c:pt idx="13">
                  <c:v>39.26</c:v>
                </c:pt>
                <c:pt idx="14">
                  <c:v>39.15</c:v>
                </c:pt>
                <c:pt idx="15">
                  <c:v>39.15</c:v>
                </c:pt>
                <c:pt idx="16">
                  <c:v>39.14</c:v>
                </c:pt>
                <c:pt idx="17">
                  <c:v>39.06</c:v>
                </c:pt>
                <c:pt idx="18">
                  <c:v>39.020000000000003</c:v>
                </c:pt>
                <c:pt idx="19">
                  <c:v>39.200000000000003</c:v>
                </c:pt>
                <c:pt idx="20">
                  <c:v>39.11</c:v>
                </c:pt>
                <c:pt idx="21">
                  <c:v>39.22</c:v>
                </c:pt>
                <c:pt idx="22">
                  <c:v>39.159999999999997</c:v>
                </c:pt>
                <c:pt idx="23">
                  <c:v>39.119999999999997</c:v>
                </c:pt>
                <c:pt idx="24">
                  <c:v>39.1</c:v>
                </c:pt>
                <c:pt idx="25">
                  <c:v>39.19</c:v>
                </c:pt>
                <c:pt idx="26">
                  <c:v>39.14</c:v>
                </c:pt>
                <c:pt idx="27">
                  <c:v>40.14</c:v>
                </c:pt>
                <c:pt idx="28">
                  <c:v>39.18</c:v>
                </c:pt>
                <c:pt idx="29">
                  <c:v>40.409999999999997</c:v>
                </c:pt>
                <c:pt idx="30">
                  <c:v>39.979999999999997</c:v>
                </c:pt>
                <c:pt idx="31">
                  <c:v>40.19</c:v>
                </c:pt>
                <c:pt idx="32">
                  <c:v>39.51</c:v>
                </c:pt>
                <c:pt idx="33">
                  <c:v>39.520000000000003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'Kozak I Razboiniki'!$G$24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Razboiniki'!$G$25:$G$88</c:f>
              <c:numCache>
                <c:formatCode>0.00</c:formatCode>
                <c:ptCount val="64"/>
                <c:pt idx="0">
                  <c:v>41.1</c:v>
                </c:pt>
                <c:pt idx="1">
                  <c:v>39.520000000000003</c:v>
                </c:pt>
                <c:pt idx="2">
                  <c:v>39.33</c:v>
                </c:pt>
                <c:pt idx="3">
                  <c:v>39.159999999999997</c:v>
                </c:pt>
                <c:pt idx="4">
                  <c:v>39.369999999999997</c:v>
                </c:pt>
                <c:pt idx="5">
                  <c:v>39.090000000000003</c:v>
                </c:pt>
                <c:pt idx="6">
                  <c:v>39.14</c:v>
                </c:pt>
                <c:pt idx="7">
                  <c:v>39.159999999999997</c:v>
                </c:pt>
                <c:pt idx="8">
                  <c:v>39.07</c:v>
                </c:pt>
                <c:pt idx="9">
                  <c:v>39.25</c:v>
                </c:pt>
                <c:pt idx="10">
                  <c:v>38.979999999999997</c:v>
                </c:pt>
                <c:pt idx="11">
                  <c:v>39.049999999999997</c:v>
                </c:pt>
                <c:pt idx="12">
                  <c:v>38.9</c:v>
                </c:pt>
                <c:pt idx="13">
                  <c:v>39.15</c:v>
                </c:pt>
                <c:pt idx="14">
                  <c:v>39</c:v>
                </c:pt>
                <c:pt idx="15">
                  <c:v>38.909999999999997</c:v>
                </c:pt>
                <c:pt idx="16">
                  <c:v>39.090000000000003</c:v>
                </c:pt>
                <c:pt idx="17">
                  <c:v>38.909999999999997</c:v>
                </c:pt>
                <c:pt idx="18">
                  <c:v>38.93</c:v>
                </c:pt>
                <c:pt idx="19">
                  <c:v>38.880000000000003</c:v>
                </c:pt>
                <c:pt idx="20">
                  <c:v>39.700000000000003</c:v>
                </c:pt>
                <c:pt idx="21">
                  <c:v>39.159999999999997</c:v>
                </c:pt>
                <c:pt idx="22">
                  <c:v>38.85</c:v>
                </c:pt>
                <c:pt idx="23">
                  <c:v>38.94</c:v>
                </c:pt>
                <c:pt idx="24">
                  <c:v>38.979999999999997</c:v>
                </c:pt>
                <c:pt idx="25">
                  <c:v>39.6</c:v>
                </c:pt>
                <c:pt idx="26">
                  <c:v>39.869999999999997</c:v>
                </c:pt>
                <c:pt idx="27">
                  <c:v>39.06</c:v>
                </c:pt>
                <c:pt idx="28">
                  <c:v>38.950000000000003</c:v>
                </c:pt>
                <c:pt idx="29">
                  <c:v>39.06</c:v>
                </c:pt>
                <c:pt idx="30">
                  <c:v>38.869999999999997</c:v>
                </c:pt>
                <c:pt idx="31">
                  <c:v>38.880000000000003</c:v>
                </c:pt>
                <c:pt idx="32">
                  <c:v>39.020000000000003</c:v>
                </c:pt>
                <c:pt idx="33">
                  <c:v>39.19</c:v>
                </c:pt>
                <c:pt idx="34">
                  <c:v>38.880000000000003</c:v>
                </c:pt>
                <c:pt idx="35">
                  <c:v>38.93</c:v>
                </c:pt>
                <c:pt idx="36">
                  <c:v>38.950000000000003</c:v>
                </c:pt>
                <c:pt idx="37">
                  <c:v>39.020000000000003</c:v>
                </c:pt>
                <c:pt idx="38">
                  <c:v>39.43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31040"/>
        <c:axId val="96636928"/>
      </c:lineChart>
      <c:catAx>
        <c:axId val="96631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636928"/>
        <c:crosses val="autoZero"/>
        <c:auto val="1"/>
        <c:lblAlgn val="ctr"/>
        <c:lblOffset val="100"/>
        <c:noMultiLvlLbl val="0"/>
      </c:catAx>
      <c:valAx>
        <c:axId val="9663692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631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'Kozak I Razboiniki'!$H$24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Razboiniki'!$H$25:$H$85</c:f>
              <c:numCache>
                <c:formatCode>0.00</c:formatCode>
                <c:ptCount val="61"/>
                <c:pt idx="0">
                  <c:v>43.35</c:v>
                </c:pt>
                <c:pt idx="1">
                  <c:v>42.92</c:v>
                </c:pt>
                <c:pt idx="2">
                  <c:v>42.23</c:v>
                </c:pt>
                <c:pt idx="3">
                  <c:v>42.3</c:v>
                </c:pt>
                <c:pt idx="4">
                  <c:v>41.82</c:v>
                </c:pt>
                <c:pt idx="5">
                  <c:v>42.27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Razboiniki'!$I$24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Razboiniki'!$I$25:$I$85</c:f>
              <c:numCache>
                <c:formatCode>0.00</c:formatCode>
                <c:ptCount val="61"/>
                <c:pt idx="0">
                  <c:v>42.41</c:v>
                </c:pt>
                <c:pt idx="1">
                  <c:v>42.37</c:v>
                </c:pt>
                <c:pt idx="2">
                  <c:v>42.06</c:v>
                </c:pt>
                <c:pt idx="3">
                  <c:v>42.08</c:v>
                </c:pt>
                <c:pt idx="4">
                  <c:v>42.01</c:v>
                </c:pt>
                <c:pt idx="5">
                  <c:v>42.07</c:v>
                </c:pt>
                <c:pt idx="6">
                  <c:v>42.09</c:v>
                </c:pt>
                <c:pt idx="7">
                  <c:v>41.98</c:v>
                </c:pt>
                <c:pt idx="8">
                  <c:v>42.15</c:v>
                </c:pt>
                <c:pt idx="9">
                  <c:v>42.04</c:v>
                </c:pt>
                <c:pt idx="10">
                  <c:v>42.22</c:v>
                </c:pt>
                <c:pt idx="11">
                  <c:v>42.05</c:v>
                </c:pt>
                <c:pt idx="12">
                  <c:v>41.92</c:v>
                </c:pt>
                <c:pt idx="13">
                  <c:v>41.94</c:v>
                </c:pt>
                <c:pt idx="14">
                  <c:v>41.95</c:v>
                </c:pt>
                <c:pt idx="15">
                  <c:v>41.89</c:v>
                </c:pt>
                <c:pt idx="16">
                  <c:v>42.34</c:v>
                </c:pt>
                <c:pt idx="17">
                  <c:v>42.28</c:v>
                </c:pt>
                <c:pt idx="18">
                  <c:v>41.9</c:v>
                </c:pt>
                <c:pt idx="19">
                  <c:v>42.09</c:v>
                </c:pt>
                <c:pt idx="20">
                  <c:v>41.93</c:v>
                </c:pt>
                <c:pt idx="21">
                  <c:v>42.7</c:v>
                </c:pt>
                <c:pt idx="22">
                  <c:v>42.27</c:v>
                </c:pt>
                <c:pt idx="23">
                  <c:v>42.52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Razboiniki'!$J$24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Razboiniki'!$J$25:$J$85</c:f>
              <c:numCache>
                <c:formatCode>0.00</c:formatCode>
                <c:ptCount val="61"/>
                <c:pt idx="0">
                  <c:v>42.27</c:v>
                </c:pt>
                <c:pt idx="1">
                  <c:v>42.07</c:v>
                </c:pt>
                <c:pt idx="2">
                  <c:v>42.32</c:v>
                </c:pt>
                <c:pt idx="3">
                  <c:v>41.99</c:v>
                </c:pt>
                <c:pt idx="4">
                  <c:v>42</c:v>
                </c:pt>
                <c:pt idx="5">
                  <c:v>42.08</c:v>
                </c:pt>
                <c:pt idx="6">
                  <c:v>42.01</c:v>
                </c:pt>
                <c:pt idx="7">
                  <c:v>42.25</c:v>
                </c:pt>
                <c:pt idx="8">
                  <c:v>41.82</c:v>
                </c:pt>
                <c:pt idx="9">
                  <c:v>42.03</c:v>
                </c:pt>
                <c:pt idx="10">
                  <c:v>42.15</c:v>
                </c:pt>
                <c:pt idx="11">
                  <c:v>42.1</c:v>
                </c:pt>
                <c:pt idx="12">
                  <c:v>42.11</c:v>
                </c:pt>
                <c:pt idx="13">
                  <c:v>42.2</c:v>
                </c:pt>
                <c:pt idx="14">
                  <c:v>42.1</c:v>
                </c:pt>
                <c:pt idx="15">
                  <c:v>43.12</c:v>
                </c:pt>
                <c:pt idx="16">
                  <c:v>42.41</c:v>
                </c:pt>
                <c:pt idx="17">
                  <c:v>41.98</c:v>
                </c:pt>
                <c:pt idx="18">
                  <c:v>41.98</c:v>
                </c:pt>
                <c:pt idx="19">
                  <c:v>41.81</c:v>
                </c:pt>
                <c:pt idx="20">
                  <c:v>42.04</c:v>
                </c:pt>
                <c:pt idx="21">
                  <c:v>41.95</c:v>
                </c:pt>
                <c:pt idx="22">
                  <c:v>42.58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Razboiniki'!$K$24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Razboiniki'!$K$25:$K$85</c:f>
              <c:numCache>
                <c:formatCode>0.00</c:formatCode>
                <c:ptCount val="61"/>
                <c:pt idx="0">
                  <c:v>42.39</c:v>
                </c:pt>
                <c:pt idx="1">
                  <c:v>41.96</c:v>
                </c:pt>
                <c:pt idx="2">
                  <c:v>41.91</c:v>
                </c:pt>
                <c:pt idx="3">
                  <c:v>41.87</c:v>
                </c:pt>
                <c:pt idx="4">
                  <c:v>42.04</c:v>
                </c:pt>
                <c:pt idx="5">
                  <c:v>42.06</c:v>
                </c:pt>
                <c:pt idx="6">
                  <c:v>41.93</c:v>
                </c:pt>
                <c:pt idx="7">
                  <c:v>41.93</c:v>
                </c:pt>
                <c:pt idx="8">
                  <c:v>41.83</c:v>
                </c:pt>
                <c:pt idx="9">
                  <c:v>41.92</c:v>
                </c:pt>
                <c:pt idx="10">
                  <c:v>41.86</c:v>
                </c:pt>
                <c:pt idx="11">
                  <c:v>41.76</c:v>
                </c:pt>
                <c:pt idx="12">
                  <c:v>42.02</c:v>
                </c:pt>
                <c:pt idx="13">
                  <c:v>42.02</c:v>
                </c:pt>
                <c:pt idx="14">
                  <c:v>41.77</c:v>
                </c:pt>
                <c:pt idx="15">
                  <c:v>42.19</c:v>
                </c:pt>
                <c:pt idx="16">
                  <c:v>42.24</c:v>
                </c:pt>
                <c:pt idx="17">
                  <c:v>41.86</c:v>
                </c:pt>
                <c:pt idx="18">
                  <c:v>41.84</c:v>
                </c:pt>
                <c:pt idx="19">
                  <c:v>41.68</c:v>
                </c:pt>
                <c:pt idx="20">
                  <c:v>41.81</c:v>
                </c:pt>
                <c:pt idx="21">
                  <c:v>42.22</c:v>
                </c:pt>
                <c:pt idx="22">
                  <c:v>41.83</c:v>
                </c:pt>
                <c:pt idx="23">
                  <c:v>42.24</c:v>
                </c:pt>
                <c:pt idx="24">
                  <c:v>41.82</c:v>
                </c:pt>
                <c:pt idx="25">
                  <c:v>41.85</c:v>
                </c:pt>
                <c:pt idx="26">
                  <c:v>41.7</c:v>
                </c:pt>
                <c:pt idx="27">
                  <c:v>41.81</c:v>
                </c:pt>
                <c:pt idx="28">
                  <c:v>41.77</c:v>
                </c:pt>
                <c:pt idx="29">
                  <c:v>41.84</c:v>
                </c:pt>
                <c:pt idx="30">
                  <c:v>42.17</c:v>
                </c:pt>
                <c:pt idx="31">
                  <c:v>41.86</c:v>
                </c:pt>
                <c:pt idx="32">
                  <c:v>41.89</c:v>
                </c:pt>
                <c:pt idx="33">
                  <c:v>41.77</c:v>
                </c:pt>
                <c:pt idx="34">
                  <c:v>41.89</c:v>
                </c:pt>
                <c:pt idx="35">
                  <c:v>42.01</c:v>
                </c:pt>
                <c:pt idx="36">
                  <c:v>41.85</c:v>
                </c:pt>
                <c:pt idx="37">
                  <c:v>41.81</c:v>
                </c:pt>
                <c:pt idx="38">
                  <c:v>41.71</c:v>
                </c:pt>
                <c:pt idx="39">
                  <c:v>41.91</c:v>
                </c:pt>
                <c:pt idx="40">
                  <c:v>41.83</c:v>
                </c:pt>
                <c:pt idx="41">
                  <c:v>41.77</c:v>
                </c:pt>
                <c:pt idx="42">
                  <c:v>41.76</c:v>
                </c:pt>
                <c:pt idx="43">
                  <c:v>41.74</c:v>
                </c:pt>
                <c:pt idx="44">
                  <c:v>42.27</c:v>
                </c:pt>
                <c:pt idx="45">
                  <c:v>41.93</c:v>
                </c:pt>
                <c:pt idx="46">
                  <c:v>44.03</c:v>
                </c:pt>
                <c:pt idx="47">
                  <c:v>42.17</c:v>
                </c:pt>
                <c:pt idx="48">
                  <c:v>41.84</c:v>
                </c:pt>
                <c:pt idx="49">
                  <c:v>42.03</c:v>
                </c:pt>
                <c:pt idx="50">
                  <c:v>42.17</c:v>
                </c:pt>
                <c:pt idx="51">
                  <c:v>42.03</c:v>
                </c:pt>
                <c:pt idx="52">
                  <c:v>41.97</c:v>
                </c:pt>
                <c:pt idx="53">
                  <c:v>41.92</c:v>
                </c:pt>
                <c:pt idx="54">
                  <c:v>41.93</c:v>
                </c:pt>
                <c:pt idx="55">
                  <c:v>41.87</c:v>
                </c:pt>
                <c:pt idx="56">
                  <c:v>41.95</c:v>
                </c:pt>
                <c:pt idx="57">
                  <c:v>41.92</c:v>
                </c:pt>
                <c:pt idx="58">
                  <c:v>41.95</c:v>
                </c:pt>
                <c:pt idx="59">
                  <c:v>41.9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741632"/>
        <c:axId val="96755712"/>
      </c:lineChart>
      <c:catAx>
        <c:axId val="967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755712"/>
        <c:crosses val="autoZero"/>
        <c:auto val="1"/>
        <c:lblAlgn val="ctr"/>
        <c:lblOffset val="100"/>
        <c:noMultiLvlLbl val="0"/>
      </c:catAx>
      <c:valAx>
        <c:axId val="9675571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7416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RockNRolla!$C$24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RockNRolla!$C$25:$C$89</c:f>
              <c:numCache>
                <c:formatCode>0.00</c:formatCode>
                <c:ptCount val="65"/>
                <c:pt idx="0">
                  <c:v>39.78</c:v>
                </c:pt>
                <c:pt idx="1">
                  <c:v>39.31</c:v>
                </c:pt>
                <c:pt idx="2">
                  <c:v>39.340000000000003</c:v>
                </c:pt>
                <c:pt idx="3">
                  <c:v>39.81</c:v>
                </c:pt>
                <c:pt idx="4">
                  <c:v>39.090000000000003</c:v>
                </c:pt>
                <c:pt idx="5">
                  <c:v>39</c:v>
                </c:pt>
                <c:pt idx="6">
                  <c:v>38.83</c:v>
                </c:pt>
                <c:pt idx="7">
                  <c:v>38.83</c:v>
                </c:pt>
                <c:pt idx="8">
                  <c:v>38.83</c:v>
                </c:pt>
                <c:pt idx="9">
                  <c:v>38.81</c:v>
                </c:pt>
                <c:pt idx="10">
                  <c:v>38.89</c:v>
                </c:pt>
                <c:pt idx="11">
                  <c:v>38.94</c:v>
                </c:pt>
                <c:pt idx="12">
                  <c:v>38.99</c:v>
                </c:pt>
                <c:pt idx="13">
                  <c:v>38.99</c:v>
                </c:pt>
                <c:pt idx="14">
                  <c:v>39.119999999999997</c:v>
                </c:pt>
                <c:pt idx="15">
                  <c:v>38.99</c:v>
                </c:pt>
                <c:pt idx="16">
                  <c:v>38.96</c:v>
                </c:pt>
                <c:pt idx="17">
                  <c:v>39.15</c:v>
                </c:pt>
                <c:pt idx="18">
                  <c:v>39.090000000000003</c:v>
                </c:pt>
                <c:pt idx="19">
                  <c:v>39.06</c:v>
                </c:pt>
                <c:pt idx="20">
                  <c:v>39.03</c:v>
                </c:pt>
                <c:pt idx="21">
                  <c:v>40.42</c:v>
                </c:pt>
                <c:pt idx="22">
                  <c:v>39.54</c:v>
                </c:pt>
                <c:pt idx="23">
                  <c:v>39.049999999999997</c:v>
                </c:pt>
                <c:pt idx="24">
                  <c:v>38.97</c:v>
                </c:pt>
                <c:pt idx="25">
                  <c:v>38.950000000000003</c:v>
                </c:pt>
                <c:pt idx="26">
                  <c:v>39.03</c:v>
                </c:pt>
                <c:pt idx="27">
                  <c:v>39.56</c:v>
                </c:pt>
                <c:pt idx="28">
                  <c:v>38.99</c:v>
                </c:pt>
                <c:pt idx="29">
                  <c:v>39.92</c:v>
                </c:pt>
                <c:pt idx="30">
                  <c:v>39</c:v>
                </c:pt>
                <c:pt idx="31">
                  <c:v>38.869999999999997</c:v>
                </c:pt>
                <c:pt idx="32">
                  <c:v>39.04</c:v>
                </c:pt>
                <c:pt idx="33">
                  <c:v>39.049999999999997</c:v>
                </c:pt>
                <c:pt idx="34">
                  <c:v>38.97</c:v>
                </c:pt>
                <c:pt idx="35">
                  <c:v>38.81</c:v>
                </c:pt>
                <c:pt idx="36">
                  <c:v>38.880000000000003</c:v>
                </c:pt>
                <c:pt idx="37">
                  <c:v>38.97</c:v>
                </c:pt>
                <c:pt idx="38">
                  <c:v>38.880000000000003</c:v>
                </c:pt>
                <c:pt idx="39">
                  <c:v>38.86</c:v>
                </c:pt>
                <c:pt idx="40">
                  <c:v>38.909999999999997</c:v>
                </c:pt>
                <c:pt idx="41">
                  <c:v>38.94</c:v>
                </c:pt>
                <c:pt idx="42">
                  <c:v>38.89</c:v>
                </c:pt>
                <c:pt idx="43">
                  <c:v>38.53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RockNRolla!$D$25:$D$89</c:f>
              <c:numCache>
                <c:formatCode>0.00</c:formatCode>
                <c:ptCount val="65"/>
                <c:pt idx="0">
                  <c:v>39.31</c:v>
                </c:pt>
                <c:pt idx="1">
                  <c:v>39.47</c:v>
                </c:pt>
                <c:pt idx="2">
                  <c:v>39.28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39.090000000000003</c:v>
                </c:pt>
                <c:pt idx="6">
                  <c:v>38.9</c:v>
                </c:pt>
                <c:pt idx="7">
                  <c:v>38.950000000000003</c:v>
                </c:pt>
                <c:pt idx="8">
                  <c:v>39.119999999999997</c:v>
                </c:pt>
                <c:pt idx="9">
                  <c:v>38.93</c:v>
                </c:pt>
                <c:pt idx="10">
                  <c:v>38.950000000000003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38.94</c:v>
                </c:pt>
                <c:pt idx="14">
                  <c:v>39.049999999999997</c:v>
                </c:pt>
                <c:pt idx="15">
                  <c:v>38.85</c:v>
                </c:pt>
                <c:pt idx="16">
                  <c:v>39.43</c:v>
                </c:pt>
                <c:pt idx="17">
                  <c:v>39.01</c:v>
                </c:pt>
                <c:pt idx="18">
                  <c:v>40.08</c:v>
                </c:pt>
                <c:pt idx="19">
                  <c:v>41.96</c:v>
                </c:pt>
                <c:pt idx="20">
                  <c:v>40.03</c:v>
                </c:pt>
                <c:pt idx="21">
                  <c:v>38.950000000000003</c:v>
                </c:pt>
                <c:pt idx="22">
                  <c:v>39</c:v>
                </c:pt>
                <c:pt idx="23">
                  <c:v>38.96</c:v>
                </c:pt>
                <c:pt idx="24">
                  <c:v>39.03</c:v>
                </c:pt>
                <c:pt idx="25">
                  <c:v>39.08</c:v>
                </c:pt>
                <c:pt idx="26">
                  <c:v>40.08</c:v>
                </c:pt>
                <c:pt idx="27">
                  <c:v>39.58</c:v>
                </c:pt>
                <c:pt idx="28">
                  <c:v>39.1</c:v>
                </c:pt>
                <c:pt idx="29">
                  <c:v>39.090000000000003</c:v>
                </c:pt>
                <c:pt idx="30">
                  <c:v>38.869999999999997</c:v>
                </c:pt>
                <c:pt idx="31">
                  <c:v>39.11</c:v>
                </c:pt>
                <c:pt idx="32">
                  <c:v>39.04</c:v>
                </c:pt>
                <c:pt idx="33">
                  <c:v>38.92</c:v>
                </c:pt>
                <c:pt idx="34">
                  <c:v>39.68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RockNRolla!$E$25:$E$89</c:f>
              <c:numCache>
                <c:formatCode>0.00</c:formatCode>
                <c:ptCount val="65"/>
                <c:pt idx="0">
                  <c:v>39.76</c:v>
                </c:pt>
                <c:pt idx="1">
                  <c:v>39.64</c:v>
                </c:pt>
                <c:pt idx="2">
                  <c:v>39.46</c:v>
                </c:pt>
                <c:pt idx="3">
                  <c:v>39.200000000000003</c:v>
                </c:pt>
                <c:pt idx="4">
                  <c:v>39.18</c:v>
                </c:pt>
                <c:pt idx="5">
                  <c:v>39.15</c:v>
                </c:pt>
                <c:pt idx="6">
                  <c:v>39.21</c:v>
                </c:pt>
                <c:pt idx="7">
                  <c:v>39.28</c:v>
                </c:pt>
                <c:pt idx="8">
                  <c:v>39.6</c:v>
                </c:pt>
                <c:pt idx="9">
                  <c:v>39.24</c:v>
                </c:pt>
                <c:pt idx="10">
                  <c:v>39.299999999999997</c:v>
                </c:pt>
                <c:pt idx="11">
                  <c:v>39.21</c:v>
                </c:pt>
                <c:pt idx="12">
                  <c:v>39.15</c:v>
                </c:pt>
                <c:pt idx="13">
                  <c:v>39.08</c:v>
                </c:pt>
                <c:pt idx="14">
                  <c:v>39.119999999999997</c:v>
                </c:pt>
                <c:pt idx="15">
                  <c:v>39.299999999999997</c:v>
                </c:pt>
                <c:pt idx="16">
                  <c:v>39.229999999999997</c:v>
                </c:pt>
                <c:pt idx="17">
                  <c:v>39.24</c:v>
                </c:pt>
                <c:pt idx="18">
                  <c:v>39.119999999999997</c:v>
                </c:pt>
                <c:pt idx="19">
                  <c:v>39.409999999999997</c:v>
                </c:pt>
                <c:pt idx="20">
                  <c:v>39.03</c:v>
                </c:pt>
                <c:pt idx="21">
                  <c:v>39.340000000000003</c:v>
                </c:pt>
                <c:pt idx="22">
                  <c:v>39.25</c:v>
                </c:pt>
                <c:pt idx="23">
                  <c:v>39.67</c:v>
                </c:pt>
                <c:pt idx="24">
                  <c:v>39.39</c:v>
                </c:pt>
                <c:pt idx="25">
                  <c:v>39.36</c:v>
                </c:pt>
                <c:pt idx="26">
                  <c:v>39.36</c:v>
                </c:pt>
                <c:pt idx="27">
                  <c:v>39.380000000000003</c:v>
                </c:pt>
                <c:pt idx="28">
                  <c:v>39.22</c:v>
                </c:pt>
                <c:pt idx="29">
                  <c:v>39.42</c:v>
                </c:pt>
                <c:pt idx="30">
                  <c:v>39.18</c:v>
                </c:pt>
                <c:pt idx="31">
                  <c:v>39.299999999999997</c:v>
                </c:pt>
                <c:pt idx="32">
                  <c:v>39.61</c:v>
                </c:pt>
                <c:pt idx="33">
                  <c:v>40.19</c:v>
                </c:pt>
                <c:pt idx="34">
                  <c:v>39.26</c:v>
                </c:pt>
                <c:pt idx="35">
                  <c:v>39.17</c:v>
                </c:pt>
                <c:pt idx="36">
                  <c:v>39.18</c:v>
                </c:pt>
                <c:pt idx="37">
                  <c:v>39.25</c:v>
                </c:pt>
                <c:pt idx="38">
                  <c:v>39.21</c:v>
                </c:pt>
                <c:pt idx="39">
                  <c:v>39.33</c:v>
                </c:pt>
                <c:pt idx="40">
                  <c:v>39.33</c:v>
                </c:pt>
                <c:pt idx="41">
                  <c:v>39.299999999999997</c:v>
                </c:pt>
                <c:pt idx="42">
                  <c:v>39.130000000000003</c:v>
                </c:pt>
                <c:pt idx="43">
                  <c:v>39.21</c:v>
                </c:pt>
                <c:pt idx="44">
                  <c:v>39.130000000000003</c:v>
                </c:pt>
                <c:pt idx="45">
                  <c:v>39.22</c:v>
                </c:pt>
                <c:pt idx="46">
                  <c:v>39.270000000000003</c:v>
                </c:pt>
                <c:pt idx="47">
                  <c:v>39.14</c:v>
                </c:pt>
                <c:pt idx="48">
                  <c:v>39.200000000000003</c:v>
                </c:pt>
                <c:pt idx="49">
                  <c:v>39.270000000000003</c:v>
                </c:pt>
                <c:pt idx="50">
                  <c:v>39.630000000000003</c:v>
                </c:pt>
                <c:pt idx="51">
                  <c:v>39.29</c:v>
                </c:pt>
                <c:pt idx="52">
                  <c:v>39.54</c:v>
                </c:pt>
                <c:pt idx="53">
                  <c:v>39.36</c:v>
                </c:pt>
                <c:pt idx="54">
                  <c:v>39.6</c:v>
                </c:pt>
                <c:pt idx="55">
                  <c:v>39.28</c:v>
                </c:pt>
                <c:pt idx="56">
                  <c:v>39.36</c:v>
                </c:pt>
                <c:pt idx="57">
                  <c:v>39.19</c:v>
                </c:pt>
                <c:pt idx="58">
                  <c:v>39.07</c:v>
                </c:pt>
                <c:pt idx="59">
                  <c:v>39.25</c:v>
                </c:pt>
                <c:pt idx="60">
                  <c:v>39.090000000000003</c:v>
                </c:pt>
                <c:pt idx="61">
                  <c:v>39.22</c:v>
                </c:pt>
                <c:pt idx="62">
                  <c:v>39.39</c:v>
                </c:pt>
                <c:pt idx="63">
                  <c:v>39.22</c:v>
                </c:pt>
                <c:pt idx="64">
                  <c:v>39.43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RockNRolla!$F$25:$F$89</c:f>
              <c:numCache>
                <c:formatCode>0.00</c:formatCode>
                <c:ptCount val="65"/>
                <c:pt idx="0">
                  <c:v>40.35</c:v>
                </c:pt>
                <c:pt idx="1">
                  <c:v>39.31</c:v>
                </c:pt>
                <c:pt idx="2">
                  <c:v>39.06</c:v>
                </c:pt>
                <c:pt idx="3">
                  <c:v>39.03</c:v>
                </c:pt>
                <c:pt idx="4">
                  <c:v>38.83</c:v>
                </c:pt>
                <c:pt idx="5">
                  <c:v>39.47</c:v>
                </c:pt>
                <c:pt idx="6">
                  <c:v>39.08</c:v>
                </c:pt>
                <c:pt idx="7">
                  <c:v>38.81</c:v>
                </c:pt>
                <c:pt idx="8">
                  <c:v>38.770000000000003</c:v>
                </c:pt>
                <c:pt idx="9">
                  <c:v>38.729999999999997</c:v>
                </c:pt>
                <c:pt idx="10">
                  <c:v>38.85</c:v>
                </c:pt>
                <c:pt idx="11">
                  <c:v>38.72</c:v>
                </c:pt>
                <c:pt idx="12">
                  <c:v>39.04</c:v>
                </c:pt>
                <c:pt idx="13">
                  <c:v>38.75</c:v>
                </c:pt>
                <c:pt idx="14">
                  <c:v>38.71</c:v>
                </c:pt>
                <c:pt idx="15">
                  <c:v>38.83</c:v>
                </c:pt>
                <c:pt idx="16">
                  <c:v>38.75</c:v>
                </c:pt>
                <c:pt idx="17">
                  <c:v>38.840000000000003</c:v>
                </c:pt>
                <c:pt idx="18">
                  <c:v>38.869999999999997</c:v>
                </c:pt>
                <c:pt idx="19">
                  <c:v>38.75</c:v>
                </c:pt>
                <c:pt idx="20">
                  <c:v>38.81</c:v>
                </c:pt>
                <c:pt idx="21">
                  <c:v>38.76</c:v>
                </c:pt>
                <c:pt idx="22">
                  <c:v>39.590000000000003</c:v>
                </c:pt>
                <c:pt idx="23">
                  <c:v>38.82</c:v>
                </c:pt>
                <c:pt idx="24">
                  <c:v>38.93</c:v>
                </c:pt>
                <c:pt idx="25">
                  <c:v>38.840000000000003</c:v>
                </c:pt>
                <c:pt idx="26">
                  <c:v>38.799999999999997</c:v>
                </c:pt>
                <c:pt idx="27">
                  <c:v>38.78</c:v>
                </c:pt>
                <c:pt idx="28">
                  <c:v>39.1</c:v>
                </c:pt>
                <c:pt idx="29">
                  <c:v>39.94</c:v>
                </c:pt>
                <c:pt idx="30">
                  <c:v>38.909999999999997</c:v>
                </c:pt>
                <c:pt idx="31">
                  <c:v>38.9</c:v>
                </c:pt>
                <c:pt idx="32">
                  <c:v>38.799999999999997</c:v>
                </c:pt>
                <c:pt idx="33">
                  <c:v>38.79</c:v>
                </c:pt>
                <c:pt idx="34">
                  <c:v>38.82</c:v>
                </c:pt>
                <c:pt idx="35">
                  <c:v>38.78</c:v>
                </c:pt>
                <c:pt idx="36">
                  <c:v>38.81</c:v>
                </c:pt>
                <c:pt idx="37">
                  <c:v>38.909999999999997</c:v>
                </c:pt>
                <c:pt idx="38">
                  <c:v>40.659999999999997</c:v>
                </c:pt>
                <c:pt idx="39">
                  <c:v>39.71</c:v>
                </c:pt>
                <c:pt idx="40">
                  <c:v>38.97</c:v>
                </c:pt>
                <c:pt idx="41">
                  <c:v>38.93</c:v>
                </c:pt>
                <c:pt idx="42">
                  <c:v>40.119999999999997</c:v>
                </c:pt>
                <c:pt idx="43">
                  <c:v>47.99</c:v>
                </c:pt>
                <c:pt idx="44">
                  <c:v>39.11</c:v>
                </c:pt>
                <c:pt idx="45">
                  <c:v>39.200000000000003</c:v>
                </c:pt>
                <c:pt idx="46">
                  <c:v>38.909999999999997</c:v>
                </c:pt>
                <c:pt idx="47">
                  <c:v>39.659999999999997</c:v>
                </c:pt>
                <c:pt idx="48">
                  <c:v>38.93</c:v>
                </c:pt>
                <c:pt idx="49">
                  <c:v>38.93</c:v>
                </c:pt>
                <c:pt idx="50">
                  <c:v>39.03</c:v>
                </c:pt>
                <c:pt idx="51">
                  <c:v>38.96</c:v>
                </c:pt>
                <c:pt idx="52">
                  <c:v>38.85</c:v>
                </c:pt>
                <c:pt idx="53">
                  <c:v>38.85</c:v>
                </c:pt>
                <c:pt idx="54">
                  <c:v>38.74</c:v>
                </c:pt>
                <c:pt idx="55">
                  <c:v>38.75</c:v>
                </c:pt>
                <c:pt idx="56">
                  <c:v>38.78</c:v>
                </c:pt>
                <c:pt idx="57">
                  <c:v>38.950000000000003</c:v>
                </c:pt>
                <c:pt idx="58">
                  <c:v>38.92</c:v>
                </c:pt>
                <c:pt idx="59">
                  <c:v>39.14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RockNRolla!$G$24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RockNRolla!$G$25:$G$89</c:f>
              <c:numCache>
                <c:formatCode>0.00</c:formatCode>
                <c:ptCount val="65"/>
                <c:pt idx="0">
                  <c:v>39.74</c:v>
                </c:pt>
                <c:pt idx="1">
                  <c:v>39.32</c:v>
                </c:pt>
                <c:pt idx="2">
                  <c:v>39.270000000000003</c:v>
                </c:pt>
                <c:pt idx="3">
                  <c:v>39.130000000000003</c:v>
                </c:pt>
                <c:pt idx="4">
                  <c:v>39.369999999999997</c:v>
                </c:pt>
                <c:pt idx="5">
                  <c:v>39.25</c:v>
                </c:pt>
                <c:pt idx="6">
                  <c:v>39.19</c:v>
                </c:pt>
                <c:pt idx="7">
                  <c:v>39.15</c:v>
                </c:pt>
                <c:pt idx="8">
                  <c:v>39.07</c:v>
                </c:pt>
                <c:pt idx="9">
                  <c:v>39.159999999999997</c:v>
                </c:pt>
                <c:pt idx="10">
                  <c:v>39.24</c:v>
                </c:pt>
                <c:pt idx="11">
                  <c:v>39.159999999999997</c:v>
                </c:pt>
                <c:pt idx="12">
                  <c:v>39.46</c:v>
                </c:pt>
                <c:pt idx="13">
                  <c:v>39.21</c:v>
                </c:pt>
                <c:pt idx="14">
                  <c:v>39.71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836992"/>
        <c:axId val="96859264"/>
      </c:lineChart>
      <c:catAx>
        <c:axId val="9683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859264"/>
        <c:crosses val="autoZero"/>
        <c:auto val="1"/>
        <c:lblAlgn val="ctr"/>
        <c:lblOffset val="100"/>
        <c:noMultiLvlLbl val="0"/>
      </c:catAx>
      <c:valAx>
        <c:axId val="9685926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8369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1705961108"/>
          <c:y val="2.02660999231067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RockNRolla!$H$24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RockNRolla!$H$25:$H$64</c:f>
              <c:numCache>
                <c:formatCode>0.00</c:formatCode>
                <c:ptCount val="40"/>
                <c:pt idx="0">
                  <c:v>42.83</c:v>
                </c:pt>
                <c:pt idx="1">
                  <c:v>42.49</c:v>
                </c:pt>
                <c:pt idx="2">
                  <c:v>44.31</c:v>
                </c:pt>
                <c:pt idx="3">
                  <c:v>43.56</c:v>
                </c:pt>
                <c:pt idx="4">
                  <c:v>42.04</c:v>
                </c:pt>
                <c:pt idx="5">
                  <c:v>42.18</c:v>
                </c:pt>
                <c:pt idx="6">
                  <c:v>42.55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RockNRolla!$I$24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RockNRolla!$I$25:$I$64</c:f>
              <c:numCache>
                <c:formatCode>0.00</c:formatCode>
                <c:ptCount val="40"/>
                <c:pt idx="0">
                  <c:v>42.26</c:v>
                </c:pt>
                <c:pt idx="1">
                  <c:v>42.02</c:v>
                </c:pt>
                <c:pt idx="2">
                  <c:v>42.48</c:v>
                </c:pt>
                <c:pt idx="3">
                  <c:v>41.98</c:v>
                </c:pt>
                <c:pt idx="4">
                  <c:v>41.88</c:v>
                </c:pt>
                <c:pt idx="5">
                  <c:v>41.93</c:v>
                </c:pt>
                <c:pt idx="6">
                  <c:v>42.04</c:v>
                </c:pt>
                <c:pt idx="7">
                  <c:v>41.98</c:v>
                </c:pt>
                <c:pt idx="8">
                  <c:v>42.08</c:v>
                </c:pt>
                <c:pt idx="9">
                  <c:v>41.68</c:v>
                </c:pt>
                <c:pt idx="10">
                  <c:v>41.9</c:v>
                </c:pt>
                <c:pt idx="11">
                  <c:v>42.08</c:v>
                </c:pt>
                <c:pt idx="12">
                  <c:v>41.91</c:v>
                </c:pt>
                <c:pt idx="13">
                  <c:v>41.86</c:v>
                </c:pt>
                <c:pt idx="14">
                  <c:v>42</c:v>
                </c:pt>
                <c:pt idx="15">
                  <c:v>41.96</c:v>
                </c:pt>
                <c:pt idx="16">
                  <c:v>42</c:v>
                </c:pt>
                <c:pt idx="17">
                  <c:v>41.88</c:v>
                </c:pt>
                <c:pt idx="18">
                  <c:v>42.07</c:v>
                </c:pt>
                <c:pt idx="19">
                  <c:v>41.99</c:v>
                </c:pt>
                <c:pt idx="20">
                  <c:v>41.94</c:v>
                </c:pt>
                <c:pt idx="21">
                  <c:v>42.07</c:v>
                </c:pt>
                <c:pt idx="22">
                  <c:v>42.09</c:v>
                </c:pt>
                <c:pt idx="23">
                  <c:v>42.32</c:v>
                </c:pt>
                <c:pt idx="24">
                  <c:v>42.05</c:v>
                </c:pt>
                <c:pt idx="25">
                  <c:v>41.77</c:v>
                </c:pt>
                <c:pt idx="26">
                  <c:v>41.71</c:v>
                </c:pt>
                <c:pt idx="27">
                  <c:v>41.74</c:v>
                </c:pt>
                <c:pt idx="28">
                  <c:v>41.76</c:v>
                </c:pt>
                <c:pt idx="29">
                  <c:v>41.81</c:v>
                </c:pt>
                <c:pt idx="30">
                  <c:v>42.04</c:v>
                </c:pt>
                <c:pt idx="31">
                  <c:v>41.68</c:v>
                </c:pt>
                <c:pt idx="32">
                  <c:v>41.59</c:v>
                </c:pt>
                <c:pt idx="33">
                  <c:v>41.77</c:v>
                </c:pt>
                <c:pt idx="34">
                  <c:v>42.07</c:v>
                </c:pt>
                <c:pt idx="35">
                  <c:v>41.89</c:v>
                </c:pt>
                <c:pt idx="36">
                  <c:v>42.09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RockNRolla!$J$24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RockNRolla!$J$25:$J$64</c:f>
              <c:numCache>
                <c:formatCode>0.00</c:formatCode>
                <c:ptCount val="40"/>
                <c:pt idx="0">
                  <c:v>42.52</c:v>
                </c:pt>
                <c:pt idx="1">
                  <c:v>43.16</c:v>
                </c:pt>
                <c:pt idx="2">
                  <c:v>43.22</c:v>
                </c:pt>
                <c:pt idx="3">
                  <c:v>43.26</c:v>
                </c:pt>
                <c:pt idx="4">
                  <c:v>42.96</c:v>
                </c:pt>
                <c:pt idx="5">
                  <c:v>42.29</c:v>
                </c:pt>
                <c:pt idx="6">
                  <c:v>42.31</c:v>
                </c:pt>
                <c:pt idx="7">
                  <c:v>42.27</c:v>
                </c:pt>
                <c:pt idx="8">
                  <c:v>42.4</c:v>
                </c:pt>
                <c:pt idx="9">
                  <c:v>42.17</c:v>
                </c:pt>
                <c:pt idx="10">
                  <c:v>42</c:v>
                </c:pt>
                <c:pt idx="11">
                  <c:v>42.1</c:v>
                </c:pt>
                <c:pt idx="12">
                  <c:v>42.01</c:v>
                </c:pt>
                <c:pt idx="13">
                  <c:v>42.18</c:v>
                </c:pt>
                <c:pt idx="14">
                  <c:v>42.81</c:v>
                </c:pt>
                <c:pt idx="15">
                  <c:v>41.93</c:v>
                </c:pt>
                <c:pt idx="16">
                  <c:v>42.57</c:v>
                </c:pt>
                <c:pt idx="17">
                  <c:v>42.48</c:v>
                </c:pt>
                <c:pt idx="18">
                  <c:v>42.5</c:v>
                </c:pt>
                <c:pt idx="19">
                  <c:v>42.14</c:v>
                </c:pt>
                <c:pt idx="20">
                  <c:v>42.18</c:v>
                </c:pt>
                <c:pt idx="21">
                  <c:v>42.41</c:v>
                </c:pt>
                <c:pt idx="22">
                  <c:v>42.06</c:v>
                </c:pt>
                <c:pt idx="23">
                  <c:v>42.16</c:v>
                </c:pt>
                <c:pt idx="24">
                  <c:v>42.22</c:v>
                </c:pt>
                <c:pt idx="25">
                  <c:v>42.18</c:v>
                </c:pt>
                <c:pt idx="26">
                  <c:v>42.04</c:v>
                </c:pt>
                <c:pt idx="27">
                  <c:v>42.04</c:v>
                </c:pt>
                <c:pt idx="28">
                  <c:v>42.15</c:v>
                </c:pt>
                <c:pt idx="29">
                  <c:v>42.03</c:v>
                </c:pt>
                <c:pt idx="30">
                  <c:v>42.15</c:v>
                </c:pt>
                <c:pt idx="31">
                  <c:v>42.01</c:v>
                </c:pt>
                <c:pt idx="32">
                  <c:v>42.07</c:v>
                </c:pt>
                <c:pt idx="33">
                  <c:v>42.01</c:v>
                </c:pt>
                <c:pt idx="34">
                  <c:v>41.83</c:v>
                </c:pt>
                <c:pt idx="35">
                  <c:v>42.25</c:v>
                </c:pt>
                <c:pt idx="36">
                  <c:v>41.79</c:v>
                </c:pt>
                <c:pt idx="37">
                  <c:v>42.11</c:v>
                </c:pt>
                <c:pt idx="38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RockNRolla!$K$24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RockNRolla!$K$25:$K$64</c:f>
              <c:numCache>
                <c:formatCode>0.00</c:formatCode>
                <c:ptCount val="40"/>
                <c:pt idx="0">
                  <c:v>42.64</c:v>
                </c:pt>
                <c:pt idx="1">
                  <c:v>42.09</c:v>
                </c:pt>
                <c:pt idx="2">
                  <c:v>42.15</c:v>
                </c:pt>
                <c:pt idx="3">
                  <c:v>41.96</c:v>
                </c:pt>
                <c:pt idx="4">
                  <c:v>41.94</c:v>
                </c:pt>
                <c:pt idx="5">
                  <c:v>42.11</c:v>
                </c:pt>
                <c:pt idx="6">
                  <c:v>41.97</c:v>
                </c:pt>
                <c:pt idx="7">
                  <c:v>41.85</c:v>
                </c:pt>
                <c:pt idx="8">
                  <c:v>41.84</c:v>
                </c:pt>
                <c:pt idx="9">
                  <c:v>41.79</c:v>
                </c:pt>
                <c:pt idx="10">
                  <c:v>41.83</c:v>
                </c:pt>
                <c:pt idx="11">
                  <c:v>41.97</c:v>
                </c:pt>
                <c:pt idx="12">
                  <c:v>41.76</c:v>
                </c:pt>
                <c:pt idx="13">
                  <c:v>41.86</c:v>
                </c:pt>
                <c:pt idx="14">
                  <c:v>41.7</c:v>
                </c:pt>
                <c:pt idx="15">
                  <c:v>41.75</c:v>
                </c:pt>
                <c:pt idx="16">
                  <c:v>41.85</c:v>
                </c:pt>
                <c:pt idx="17">
                  <c:v>41.96</c:v>
                </c:pt>
                <c:pt idx="18">
                  <c:v>42.04</c:v>
                </c:pt>
                <c:pt idx="19">
                  <c:v>42.07</c:v>
                </c:pt>
                <c:pt idx="20">
                  <c:v>42.17</c:v>
                </c:pt>
                <c:pt idx="21">
                  <c:v>42.06</c:v>
                </c:pt>
                <c:pt idx="22">
                  <c:v>41.98</c:v>
                </c:pt>
                <c:pt idx="23">
                  <c:v>42.24</c:v>
                </c:pt>
                <c:pt idx="24">
                  <c:v>42.1</c:v>
                </c:pt>
                <c:pt idx="25">
                  <c:v>41.88</c:v>
                </c:pt>
                <c:pt idx="26">
                  <c:v>42.03</c:v>
                </c:pt>
                <c:pt idx="27">
                  <c:v>42.03</c:v>
                </c:pt>
                <c:pt idx="28">
                  <c:v>41.95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55776"/>
        <c:axId val="96961664"/>
      </c:lineChart>
      <c:catAx>
        <c:axId val="9695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961664"/>
        <c:crosses val="autoZero"/>
        <c:auto val="1"/>
        <c:lblAlgn val="ctr"/>
        <c:lblOffset val="100"/>
        <c:noMultiLvlLbl val="0"/>
      </c:catAx>
      <c:valAx>
        <c:axId val="9696166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9557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Mesnyki!$C$24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Mesnyki!$C$25:$C$88</c:f>
              <c:numCache>
                <c:formatCode>0.00</c:formatCode>
                <c:ptCount val="64"/>
                <c:pt idx="0">
                  <c:v>39.549999999999997</c:v>
                </c:pt>
                <c:pt idx="1">
                  <c:v>39.25</c:v>
                </c:pt>
                <c:pt idx="2">
                  <c:v>38.97</c:v>
                </c:pt>
                <c:pt idx="3">
                  <c:v>39.200000000000003</c:v>
                </c:pt>
                <c:pt idx="4">
                  <c:v>39.200000000000003</c:v>
                </c:pt>
                <c:pt idx="5">
                  <c:v>38.909999999999997</c:v>
                </c:pt>
                <c:pt idx="6">
                  <c:v>39.020000000000003</c:v>
                </c:pt>
                <c:pt idx="7">
                  <c:v>38.85</c:v>
                </c:pt>
                <c:pt idx="8">
                  <c:v>38.94</c:v>
                </c:pt>
                <c:pt idx="9">
                  <c:v>38.729999999999997</c:v>
                </c:pt>
                <c:pt idx="10">
                  <c:v>38.950000000000003</c:v>
                </c:pt>
                <c:pt idx="11">
                  <c:v>38.770000000000003</c:v>
                </c:pt>
                <c:pt idx="12">
                  <c:v>38.880000000000003</c:v>
                </c:pt>
                <c:pt idx="13">
                  <c:v>38.99</c:v>
                </c:pt>
                <c:pt idx="14">
                  <c:v>38.880000000000003</c:v>
                </c:pt>
                <c:pt idx="15">
                  <c:v>39.880000000000003</c:v>
                </c:pt>
                <c:pt idx="16">
                  <c:v>38.89</c:v>
                </c:pt>
                <c:pt idx="17">
                  <c:v>38.94</c:v>
                </c:pt>
                <c:pt idx="18">
                  <c:v>38.619999999999997</c:v>
                </c:pt>
                <c:pt idx="19">
                  <c:v>38.700000000000003</c:v>
                </c:pt>
                <c:pt idx="20">
                  <c:v>40.03</c:v>
                </c:pt>
                <c:pt idx="21">
                  <c:v>39.14</c:v>
                </c:pt>
                <c:pt idx="22">
                  <c:v>39.33</c:v>
                </c:pt>
                <c:pt idx="23">
                  <c:v>39.119999999999997</c:v>
                </c:pt>
                <c:pt idx="24">
                  <c:v>39.08</c:v>
                </c:pt>
                <c:pt idx="25">
                  <c:v>38.85</c:v>
                </c:pt>
                <c:pt idx="26">
                  <c:v>38.729999999999997</c:v>
                </c:pt>
                <c:pt idx="27">
                  <c:v>38.909999999999997</c:v>
                </c:pt>
                <c:pt idx="28">
                  <c:v>38.92</c:v>
                </c:pt>
                <c:pt idx="29">
                  <c:v>39</c:v>
                </c:pt>
                <c:pt idx="30">
                  <c:v>38.92</c:v>
                </c:pt>
                <c:pt idx="31">
                  <c:v>38.92</c:v>
                </c:pt>
                <c:pt idx="32">
                  <c:v>38.770000000000003</c:v>
                </c:pt>
                <c:pt idx="33">
                  <c:v>38.81</c:v>
                </c:pt>
                <c:pt idx="34">
                  <c:v>38.880000000000003</c:v>
                </c:pt>
                <c:pt idx="35">
                  <c:v>38.979999999999997</c:v>
                </c:pt>
                <c:pt idx="36">
                  <c:v>38.96</c:v>
                </c:pt>
                <c:pt idx="37">
                  <c:v>39</c:v>
                </c:pt>
                <c:pt idx="38">
                  <c:v>39.090000000000003</c:v>
                </c:pt>
                <c:pt idx="39">
                  <c:v>38.83</c:v>
                </c:pt>
                <c:pt idx="40">
                  <c:v>38.74</c:v>
                </c:pt>
                <c:pt idx="41">
                  <c:v>38.950000000000003</c:v>
                </c:pt>
                <c:pt idx="42">
                  <c:v>39.76</c:v>
                </c:pt>
                <c:pt idx="43">
                  <c:v>39.090000000000003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Mesnyki!$D$25:$D$88</c:f>
              <c:numCache>
                <c:formatCode>0.00</c:formatCode>
                <c:ptCount val="64"/>
                <c:pt idx="0">
                  <c:v>40.35</c:v>
                </c:pt>
                <c:pt idx="1">
                  <c:v>40.1</c:v>
                </c:pt>
                <c:pt idx="2">
                  <c:v>39.840000000000003</c:v>
                </c:pt>
                <c:pt idx="3">
                  <c:v>39.89</c:v>
                </c:pt>
                <c:pt idx="4">
                  <c:v>39.61</c:v>
                </c:pt>
                <c:pt idx="5">
                  <c:v>39.64</c:v>
                </c:pt>
                <c:pt idx="6">
                  <c:v>39.74</c:v>
                </c:pt>
                <c:pt idx="7">
                  <c:v>39.619999999999997</c:v>
                </c:pt>
                <c:pt idx="8">
                  <c:v>39.85</c:v>
                </c:pt>
                <c:pt idx="9">
                  <c:v>39.76</c:v>
                </c:pt>
                <c:pt idx="10">
                  <c:v>40.729999999999997</c:v>
                </c:pt>
                <c:pt idx="11">
                  <c:v>40.4</c:v>
                </c:pt>
                <c:pt idx="12">
                  <c:v>39.5</c:v>
                </c:pt>
                <c:pt idx="13">
                  <c:v>39.86</c:v>
                </c:pt>
                <c:pt idx="14">
                  <c:v>40.130000000000003</c:v>
                </c:pt>
                <c:pt idx="15">
                  <c:v>39.81</c:v>
                </c:pt>
                <c:pt idx="16">
                  <c:v>40.520000000000003</c:v>
                </c:pt>
                <c:pt idx="17">
                  <c:v>39.869999999999997</c:v>
                </c:pt>
                <c:pt idx="18">
                  <c:v>39.619999999999997</c:v>
                </c:pt>
                <c:pt idx="19">
                  <c:v>41.27</c:v>
                </c:pt>
                <c:pt idx="20">
                  <c:v>41.15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Mesnyki!$E$25:$E$88</c:f>
              <c:numCache>
                <c:formatCode>0.00</c:formatCode>
                <c:ptCount val="64"/>
                <c:pt idx="0">
                  <c:v>39.450000000000003</c:v>
                </c:pt>
                <c:pt idx="1">
                  <c:v>39.19</c:v>
                </c:pt>
                <c:pt idx="2">
                  <c:v>39.31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39.17</c:v>
                </c:pt>
                <c:pt idx="6">
                  <c:v>39.08</c:v>
                </c:pt>
                <c:pt idx="7">
                  <c:v>39.049999999999997</c:v>
                </c:pt>
                <c:pt idx="8">
                  <c:v>38.93</c:v>
                </c:pt>
                <c:pt idx="9">
                  <c:v>38.99</c:v>
                </c:pt>
                <c:pt idx="10">
                  <c:v>39.01</c:v>
                </c:pt>
                <c:pt idx="11">
                  <c:v>39.74</c:v>
                </c:pt>
                <c:pt idx="12">
                  <c:v>39.659999999999997</c:v>
                </c:pt>
                <c:pt idx="13">
                  <c:v>39.700000000000003</c:v>
                </c:pt>
                <c:pt idx="14">
                  <c:v>39.47</c:v>
                </c:pt>
                <c:pt idx="15">
                  <c:v>39.44</c:v>
                </c:pt>
                <c:pt idx="16">
                  <c:v>40.07</c:v>
                </c:pt>
                <c:pt idx="17">
                  <c:v>39.380000000000003</c:v>
                </c:pt>
                <c:pt idx="18">
                  <c:v>39.14</c:v>
                </c:pt>
                <c:pt idx="19">
                  <c:v>39.159999999999997</c:v>
                </c:pt>
                <c:pt idx="20">
                  <c:v>39.19</c:v>
                </c:pt>
                <c:pt idx="21">
                  <c:v>39.21</c:v>
                </c:pt>
                <c:pt idx="22">
                  <c:v>39.119999999999997</c:v>
                </c:pt>
                <c:pt idx="23">
                  <c:v>39.130000000000003</c:v>
                </c:pt>
                <c:pt idx="24">
                  <c:v>39.340000000000003</c:v>
                </c:pt>
                <c:pt idx="25">
                  <c:v>39.090000000000003</c:v>
                </c:pt>
                <c:pt idx="26">
                  <c:v>39.32</c:v>
                </c:pt>
                <c:pt idx="27">
                  <c:v>39.19</c:v>
                </c:pt>
                <c:pt idx="28">
                  <c:v>39.25</c:v>
                </c:pt>
                <c:pt idx="29">
                  <c:v>39.19</c:v>
                </c:pt>
                <c:pt idx="30">
                  <c:v>39.299999999999997</c:v>
                </c:pt>
                <c:pt idx="31">
                  <c:v>39.32</c:v>
                </c:pt>
                <c:pt idx="32">
                  <c:v>39.950000000000003</c:v>
                </c:pt>
                <c:pt idx="33">
                  <c:v>39.090000000000003</c:v>
                </c:pt>
                <c:pt idx="34">
                  <c:v>39.17</c:v>
                </c:pt>
                <c:pt idx="35">
                  <c:v>39.119999999999997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39.590000000000003</c:v>
                </c:pt>
                <c:pt idx="39">
                  <c:v>39.14</c:v>
                </c:pt>
                <c:pt idx="40">
                  <c:v>39.06</c:v>
                </c:pt>
                <c:pt idx="41">
                  <c:v>39.299999999999997</c:v>
                </c:pt>
                <c:pt idx="42">
                  <c:v>39.200000000000003</c:v>
                </c:pt>
                <c:pt idx="43">
                  <c:v>39.32</c:v>
                </c:pt>
                <c:pt idx="44">
                  <c:v>39.369999999999997</c:v>
                </c:pt>
                <c:pt idx="45">
                  <c:v>39.28</c:v>
                </c:pt>
                <c:pt idx="46">
                  <c:v>39.159999999999997</c:v>
                </c:pt>
                <c:pt idx="47">
                  <c:v>39.24</c:v>
                </c:pt>
                <c:pt idx="48">
                  <c:v>39.159999999999997</c:v>
                </c:pt>
                <c:pt idx="49">
                  <c:v>39.26</c:v>
                </c:pt>
                <c:pt idx="50">
                  <c:v>39.299999999999997</c:v>
                </c:pt>
                <c:pt idx="51">
                  <c:v>39.35</c:v>
                </c:pt>
                <c:pt idx="52">
                  <c:v>39.17</c:v>
                </c:pt>
                <c:pt idx="53">
                  <c:v>39.06</c:v>
                </c:pt>
                <c:pt idx="54">
                  <c:v>39.25</c:v>
                </c:pt>
                <c:pt idx="55">
                  <c:v>39.340000000000003</c:v>
                </c:pt>
                <c:pt idx="56">
                  <c:v>39.25</c:v>
                </c:pt>
                <c:pt idx="57">
                  <c:v>39.590000000000003</c:v>
                </c:pt>
                <c:pt idx="58">
                  <c:v>39.31</c:v>
                </c:pt>
                <c:pt idx="59">
                  <c:v>39.44</c:v>
                </c:pt>
                <c:pt idx="60">
                  <c:v>39.32</c:v>
                </c:pt>
                <c:pt idx="61">
                  <c:v>39.270000000000003</c:v>
                </c:pt>
                <c:pt idx="62">
                  <c:v>39.65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Mesnyki!$F$25:$F$88</c:f>
              <c:numCache>
                <c:formatCode>0.00</c:formatCode>
                <c:ptCount val="64"/>
                <c:pt idx="0">
                  <c:v>39.18</c:v>
                </c:pt>
                <c:pt idx="1">
                  <c:v>39.229999999999997</c:v>
                </c:pt>
                <c:pt idx="2">
                  <c:v>39</c:v>
                </c:pt>
                <c:pt idx="3">
                  <c:v>39.03</c:v>
                </c:pt>
                <c:pt idx="4">
                  <c:v>39.049999999999997</c:v>
                </c:pt>
                <c:pt idx="5">
                  <c:v>39.04</c:v>
                </c:pt>
                <c:pt idx="6">
                  <c:v>39.08</c:v>
                </c:pt>
                <c:pt idx="7">
                  <c:v>38.840000000000003</c:v>
                </c:pt>
                <c:pt idx="8">
                  <c:v>38.799999999999997</c:v>
                </c:pt>
                <c:pt idx="9">
                  <c:v>39.36</c:v>
                </c:pt>
                <c:pt idx="10">
                  <c:v>38.869999999999997</c:v>
                </c:pt>
                <c:pt idx="11">
                  <c:v>38.96</c:v>
                </c:pt>
                <c:pt idx="12">
                  <c:v>38.82</c:v>
                </c:pt>
                <c:pt idx="13">
                  <c:v>38.81</c:v>
                </c:pt>
                <c:pt idx="14">
                  <c:v>38.85</c:v>
                </c:pt>
                <c:pt idx="15">
                  <c:v>38.76</c:v>
                </c:pt>
                <c:pt idx="16">
                  <c:v>40.28</c:v>
                </c:pt>
                <c:pt idx="17">
                  <c:v>38.97</c:v>
                </c:pt>
                <c:pt idx="18">
                  <c:v>38.79</c:v>
                </c:pt>
                <c:pt idx="19">
                  <c:v>38.630000000000003</c:v>
                </c:pt>
                <c:pt idx="20">
                  <c:v>39.01</c:v>
                </c:pt>
                <c:pt idx="21">
                  <c:v>39.4</c:v>
                </c:pt>
                <c:pt idx="22">
                  <c:v>38.950000000000003</c:v>
                </c:pt>
                <c:pt idx="23">
                  <c:v>38.909999999999997</c:v>
                </c:pt>
                <c:pt idx="24">
                  <c:v>38.81</c:v>
                </c:pt>
                <c:pt idx="25">
                  <c:v>38.81</c:v>
                </c:pt>
                <c:pt idx="26">
                  <c:v>38.729999999999997</c:v>
                </c:pt>
                <c:pt idx="27">
                  <c:v>38.79</c:v>
                </c:pt>
                <c:pt idx="28">
                  <c:v>38.85</c:v>
                </c:pt>
                <c:pt idx="29">
                  <c:v>39.049999999999997</c:v>
                </c:pt>
                <c:pt idx="30">
                  <c:v>38.6</c:v>
                </c:pt>
                <c:pt idx="31">
                  <c:v>38.840000000000003</c:v>
                </c:pt>
                <c:pt idx="32">
                  <c:v>38.6</c:v>
                </c:pt>
                <c:pt idx="33">
                  <c:v>38.81</c:v>
                </c:pt>
                <c:pt idx="34">
                  <c:v>38.979999999999997</c:v>
                </c:pt>
                <c:pt idx="35">
                  <c:v>38.700000000000003</c:v>
                </c:pt>
                <c:pt idx="36">
                  <c:v>38.869999999999997</c:v>
                </c:pt>
                <c:pt idx="37">
                  <c:v>38.83</c:v>
                </c:pt>
                <c:pt idx="38">
                  <c:v>39.5</c:v>
                </c:pt>
                <c:pt idx="39">
                  <c:v>38.869999999999997</c:v>
                </c:pt>
                <c:pt idx="40">
                  <c:v>38.869999999999997</c:v>
                </c:pt>
                <c:pt idx="41">
                  <c:v>38.979999999999997</c:v>
                </c:pt>
                <c:pt idx="42">
                  <c:v>38.86</c:v>
                </c:pt>
                <c:pt idx="43">
                  <c:v>39.14</c:v>
                </c:pt>
                <c:pt idx="44">
                  <c:v>39.08</c:v>
                </c:pt>
                <c:pt idx="45">
                  <c:v>39.31</c:v>
                </c:pt>
                <c:pt idx="46">
                  <c:v>39.11</c:v>
                </c:pt>
                <c:pt idx="47">
                  <c:v>38.78</c:v>
                </c:pt>
                <c:pt idx="48">
                  <c:v>38.81</c:v>
                </c:pt>
                <c:pt idx="49">
                  <c:v>38.96</c:v>
                </c:pt>
                <c:pt idx="50">
                  <c:v>38.93</c:v>
                </c:pt>
                <c:pt idx="51">
                  <c:v>38.86</c:v>
                </c:pt>
                <c:pt idx="52">
                  <c:v>38.909999999999997</c:v>
                </c:pt>
                <c:pt idx="53">
                  <c:v>38.72</c:v>
                </c:pt>
                <c:pt idx="54">
                  <c:v>40.49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Mesnyki!$G$24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Mesnyki!$G$25:$G$88</c:f>
              <c:numCache>
                <c:formatCode>0.00</c:formatCode>
                <c:ptCount val="64"/>
                <c:pt idx="0">
                  <c:v>39.590000000000003</c:v>
                </c:pt>
                <c:pt idx="1">
                  <c:v>40.119999999999997</c:v>
                </c:pt>
                <c:pt idx="2">
                  <c:v>40.409999999999997</c:v>
                </c:pt>
                <c:pt idx="3">
                  <c:v>40.08</c:v>
                </c:pt>
                <c:pt idx="4">
                  <c:v>39.75</c:v>
                </c:pt>
                <c:pt idx="5">
                  <c:v>40.520000000000003</c:v>
                </c:pt>
                <c:pt idx="6">
                  <c:v>39.56</c:v>
                </c:pt>
                <c:pt idx="7">
                  <c:v>39.479999999999997</c:v>
                </c:pt>
                <c:pt idx="8">
                  <c:v>39.61</c:v>
                </c:pt>
                <c:pt idx="9">
                  <c:v>39.81</c:v>
                </c:pt>
                <c:pt idx="10">
                  <c:v>39.979999999999997</c:v>
                </c:pt>
                <c:pt idx="11">
                  <c:v>39.79</c:v>
                </c:pt>
                <c:pt idx="12">
                  <c:v>39.82</c:v>
                </c:pt>
                <c:pt idx="13">
                  <c:v>39.72</c:v>
                </c:pt>
                <c:pt idx="14">
                  <c:v>39.72</c:v>
                </c:pt>
                <c:pt idx="15">
                  <c:v>39.909999999999997</c:v>
                </c:pt>
                <c:pt idx="16">
                  <c:v>39.619999999999997</c:v>
                </c:pt>
                <c:pt idx="17">
                  <c:v>39.78</c:v>
                </c:pt>
                <c:pt idx="18">
                  <c:v>40.96</c:v>
                </c:pt>
                <c:pt idx="19">
                  <c:v>39.590000000000003</c:v>
                </c:pt>
                <c:pt idx="20">
                  <c:v>39.68</c:v>
                </c:pt>
                <c:pt idx="21">
                  <c:v>39.840000000000003</c:v>
                </c:pt>
                <c:pt idx="22">
                  <c:v>39.590000000000003</c:v>
                </c:pt>
                <c:pt idx="23">
                  <c:v>39.68</c:v>
                </c:pt>
                <c:pt idx="24">
                  <c:v>39.72</c:v>
                </c:pt>
                <c:pt idx="25">
                  <c:v>39.6</c:v>
                </c:pt>
                <c:pt idx="26">
                  <c:v>39.68</c:v>
                </c:pt>
                <c:pt idx="27">
                  <c:v>39.64</c:v>
                </c:pt>
                <c:pt idx="28">
                  <c:v>39.6</c:v>
                </c:pt>
                <c:pt idx="29">
                  <c:v>40.01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Mesnyki!$H$25:$H$88</c:f>
              <c:numCache>
                <c:formatCode>0.00</c:formatCode>
                <c:ptCount val="64"/>
                <c:pt idx="0">
                  <c:v>39.979999999999997</c:v>
                </c:pt>
                <c:pt idx="1">
                  <c:v>39.93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94816"/>
        <c:axId val="96996352"/>
      </c:lineChart>
      <c:catAx>
        <c:axId val="9699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996352"/>
        <c:crosses val="autoZero"/>
        <c:auto val="1"/>
        <c:lblAlgn val="ctr"/>
        <c:lblOffset val="100"/>
        <c:noMultiLvlLbl val="0"/>
      </c:catAx>
      <c:valAx>
        <c:axId val="9699635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994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Mesnyki!$I$24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Mesnyki!$I$25:$I$75</c:f>
              <c:numCache>
                <c:formatCode>0.00</c:formatCode>
                <c:ptCount val="51"/>
                <c:pt idx="0">
                  <c:v>43.63</c:v>
                </c:pt>
                <c:pt idx="1">
                  <c:v>43.06</c:v>
                </c:pt>
                <c:pt idx="2">
                  <c:v>42.78</c:v>
                </c:pt>
                <c:pt idx="3">
                  <c:v>43.97</c:v>
                </c:pt>
                <c:pt idx="4">
                  <c:v>43.23</c:v>
                </c:pt>
                <c:pt idx="5">
                  <c:v>42.29</c:v>
                </c:pt>
                <c:pt idx="6">
                  <c:v>42.45</c:v>
                </c:pt>
                <c:pt idx="7">
                  <c:v>42.26</c:v>
                </c:pt>
                <c:pt idx="8">
                  <c:v>42.22</c:v>
                </c:pt>
                <c:pt idx="9">
                  <c:v>42.37</c:v>
                </c:pt>
                <c:pt idx="10">
                  <c:v>42.31</c:v>
                </c:pt>
                <c:pt idx="11">
                  <c:v>42.15</c:v>
                </c:pt>
                <c:pt idx="12">
                  <c:v>42.34</c:v>
                </c:pt>
                <c:pt idx="13">
                  <c:v>42.45</c:v>
                </c:pt>
                <c:pt idx="14">
                  <c:v>42.34</c:v>
                </c:pt>
                <c:pt idx="15">
                  <c:v>42.09</c:v>
                </c:pt>
                <c:pt idx="16">
                  <c:v>42.9</c:v>
                </c:pt>
                <c:pt idx="17">
                  <c:v>42.11</c:v>
                </c:pt>
                <c:pt idx="18">
                  <c:v>42.15</c:v>
                </c:pt>
                <c:pt idx="19">
                  <c:v>42.48</c:v>
                </c:pt>
                <c:pt idx="20">
                  <c:v>42.3</c:v>
                </c:pt>
                <c:pt idx="21">
                  <c:v>42.56</c:v>
                </c:pt>
                <c:pt idx="22">
                  <c:v>42.41</c:v>
                </c:pt>
                <c:pt idx="23">
                  <c:v>42.36</c:v>
                </c:pt>
                <c:pt idx="24">
                  <c:v>42.25</c:v>
                </c:pt>
                <c:pt idx="25">
                  <c:v>42.43</c:v>
                </c:pt>
                <c:pt idx="26">
                  <c:v>42.28</c:v>
                </c:pt>
                <c:pt idx="27">
                  <c:v>42.45</c:v>
                </c:pt>
                <c:pt idx="28">
                  <c:v>42.4</c:v>
                </c:pt>
                <c:pt idx="29">
                  <c:v>42.33</c:v>
                </c:pt>
                <c:pt idx="30">
                  <c:v>42.21</c:v>
                </c:pt>
                <c:pt idx="31">
                  <c:v>42.54</c:v>
                </c:pt>
                <c:pt idx="32">
                  <c:v>42.42</c:v>
                </c:pt>
                <c:pt idx="33">
                  <c:v>42.3</c:v>
                </c:pt>
                <c:pt idx="34">
                  <c:v>42.1</c:v>
                </c:pt>
                <c:pt idx="35">
                  <c:v>42.06</c:v>
                </c:pt>
                <c:pt idx="36">
                  <c:v>42.46</c:v>
                </c:pt>
                <c:pt idx="37">
                  <c:v>42.52</c:v>
                </c:pt>
                <c:pt idx="38">
                  <c:v>42.28</c:v>
                </c:pt>
                <c:pt idx="39">
                  <c:v>42.42</c:v>
                </c:pt>
                <c:pt idx="40">
                  <c:v>42.28</c:v>
                </c:pt>
                <c:pt idx="41">
                  <c:v>42.48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Mesnyki!$J$24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Mesnyki!$J$25:$J$75</c:f>
              <c:numCache>
                <c:formatCode>0.00</c:formatCode>
                <c:ptCount val="51"/>
                <c:pt idx="0">
                  <c:v>42.07</c:v>
                </c:pt>
                <c:pt idx="1">
                  <c:v>41.62</c:v>
                </c:pt>
                <c:pt idx="2">
                  <c:v>41.63</c:v>
                </c:pt>
                <c:pt idx="3">
                  <c:v>41.75</c:v>
                </c:pt>
                <c:pt idx="4">
                  <c:v>41.89</c:v>
                </c:pt>
                <c:pt idx="5">
                  <c:v>41.79</c:v>
                </c:pt>
                <c:pt idx="6">
                  <c:v>42.13</c:v>
                </c:pt>
                <c:pt idx="7">
                  <c:v>41.56</c:v>
                </c:pt>
                <c:pt idx="8">
                  <c:v>42.29</c:v>
                </c:pt>
                <c:pt idx="9">
                  <c:v>42.09</c:v>
                </c:pt>
                <c:pt idx="10">
                  <c:v>41.96</c:v>
                </c:pt>
                <c:pt idx="11">
                  <c:v>42.37</c:v>
                </c:pt>
                <c:pt idx="12">
                  <c:v>41.95</c:v>
                </c:pt>
                <c:pt idx="13">
                  <c:v>41.94</c:v>
                </c:pt>
                <c:pt idx="14">
                  <c:v>41.66</c:v>
                </c:pt>
                <c:pt idx="15">
                  <c:v>41.56</c:v>
                </c:pt>
                <c:pt idx="16">
                  <c:v>41.51</c:v>
                </c:pt>
                <c:pt idx="17">
                  <c:v>41.7</c:v>
                </c:pt>
                <c:pt idx="18">
                  <c:v>41.72</c:v>
                </c:pt>
                <c:pt idx="19">
                  <c:v>41.67</c:v>
                </c:pt>
                <c:pt idx="20">
                  <c:v>42.07</c:v>
                </c:pt>
                <c:pt idx="21">
                  <c:v>41.65</c:v>
                </c:pt>
                <c:pt idx="22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Mesnyki!$K$24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Mesnyki!$K$25:$K$75</c:f>
              <c:numCache>
                <c:formatCode>0.00</c:formatCode>
                <c:ptCount val="51"/>
                <c:pt idx="0">
                  <c:v>42.76</c:v>
                </c:pt>
                <c:pt idx="1">
                  <c:v>42.15</c:v>
                </c:pt>
                <c:pt idx="2">
                  <c:v>42.27</c:v>
                </c:pt>
                <c:pt idx="3">
                  <c:v>42.07</c:v>
                </c:pt>
                <c:pt idx="4">
                  <c:v>42.34</c:v>
                </c:pt>
                <c:pt idx="5">
                  <c:v>42.02</c:v>
                </c:pt>
                <c:pt idx="6">
                  <c:v>41.88</c:v>
                </c:pt>
                <c:pt idx="7">
                  <c:v>42.05</c:v>
                </c:pt>
                <c:pt idx="8">
                  <c:v>42.33</c:v>
                </c:pt>
                <c:pt idx="9">
                  <c:v>42.14</c:v>
                </c:pt>
                <c:pt idx="10">
                  <c:v>41.94</c:v>
                </c:pt>
                <c:pt idx="11">
                  <c:v>42.17</c:v>
                </c:pt>
                <c:pt idx="12">
                  <c:v>41.94</c:v>
                </c:pt>
                <c:pt idx="13">
                  <c:v>41.99</c:v>
                </c:pt>
                <c:pt idx="14">
                  <c:v>41.99</c:v>
                </c:pt>
                <c:pt idx="15">
                  <c:v>42.1</c:v>
                </c:pt>
                <c:pt idx="16">
                  <c:v>42.19</c:v>
                </c:pt>
                <c:pt idx="17">
                  <c:v>41.96</c:v>
                </c:pt>
                <c:pt idx="18">
                  <c:v>42.04</c:v>
                </c:pt>
                <c:pt idx="19">
                  <c:v>42.2</c:v>
                </c:pt>
                <c:pt idx="20">
                  <c:v>42.05</c:v>
                </c:pt>
                <c:pt idx="21">
                  <c:v>42.47</c:v>
                </c:pt>
                <c:pt idx="22">
                  <c:v>42.04</c:v>
                </c:pt>
                <c:pt idx="23">
                  <c:v>42.96</c:v>
                </c:pt>
                <c:pt idx="24">
                  <c:v>42.43</c:v>
                </c:pt>
                <c:pt idx="25">
                  <c:v>42.16</c:v>
                </c:pt>
                <c:pt idx="26">
                  <c:v>43.07</c:v>
                </c:pt>
                <c:pt idx="27">
                  <c:v>42.26</c:v>
                </c:pt>
                <c:pt idx="28">
                  <c:v>42.35</c:v>
                </c:pt>
                <c:pt idx="29">
                  <c:v>42.97</c:v>
                </c:pt>
                <c:pt idx="30">
                  <c:v>42.05</c:v>
                </c:pt>
                <c:pt idx="31">
                  <c:v>42.3</c:v>
                </c:pt>
                <c:pt idx="32">
                  <c:v>42.6</c:v>
                </c:pt>
                <c:pt idx="33">
                  <c:v>42.2</c:v>
                </c:pt>
                <c:pt idx="34">
                  <c:v>42.25</c:v>
                </c:pt>
                <c:pt idx="35">
                  <c:v>42.12</c:v>
                </c:pt>
                <c:pt idx="36">
                  <c:v>42.03</c:v>
                </c:pt>
                <c:pt idx="37">
                  <c:v>42.02</c:v>
                </c:pt>
                <c:pt idx="38">
                  <c:v>42.03</c:v>
                </c:pt>
                <c:pt idx="39">
                  <c:v>42.06</c:v>
                </c:pt>
                <c:pt idx="40">
                  <c:v>42.24</c:v>
                </c:pt>
                <c:pt idx="41">
                  <c:v>41.99</c:v>
                </c:pt>
                <c:pt idx="42">
                  <c:v>42.56</c:v>
                </c:pt>
                <c:pt idx="43">
                  <c:v>42.31</c:v>
                </c:pt>
                <c:pt idx="44">
                  <c:v>42.55</c:v>
                </c:pt>
                <c:pt idx="45">
                  <c:v>42.09</c:v>
                </c:pt>
                <c:pt idx="46">
                  <c:v>42.44</c:v>
                </c:pt>
                <c:pt idx="47">
                  <c:v>42.3</c:v>
                </c:pt>
                <c:pt idx="48">
                  <c:v>42.24</c:v>
                </c:pt>
                <c:pt idx="49">
                  <c:v>42.14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030912"/>
        <c:axId val="97032448"/>
      </c:lineChart>
      <c:catAx>
        <c:axId val="97030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032448"/>
        <c:crosses val="autoZero"/>
        <c:auto val="1"/>
        <c:lblAlgn val="ctr"/>
        <c:lblOffset val="100"/>
        <c:noMultiLvlLbl val="0"/>
      </c:catAx>
      <c:valAx>
        <c:axId val="9703244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0309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Fury!$C$24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Fury!$C$25:$C$80</c:f>
              <c:numCache>
                <c:formatCode>0.00</c:formatCode>
                <c:ptCount val="56"/>
                <c:pt idx="0">
                  <c:v>41.62</c:v>
                </c:pt>
                <c:pt idx="1">
                  <c:v>39.71</c:v>
                </c:pt>
                <c:pt idx="2">
                  <c:v>41.09</c:v>
                </c:pt>
                <c:pt idx="3">
                  <c:v>39.090000000000003</c:v>
                </c:pt>
                <c:pt idx="4">
                  <c:v>39.020000000000003</c:v>
                </c:pt>
                <c:pt idx="5">
                  <c:v>39</c:v>
                </c:pt>
                <c:pt idx="6">
                  <c:v>38.96</c:v>
                </c:pt>
                <c:pt idx="7">
                  <c:v>38.770000000000003</c:v>
                </c:pt>
                <c:pt idx="8">
                  <c:v>38.94</c:v>
                </c:pt>
                <c:pt idx="9">
                  <c:v>39.020000000000003</c:v>
                </c:pt>
                <c:pt idx="10">
                  <c:v>38.99</c:v>
                </c:pt>
                <c:pt idx="11">
                  <c:v>38.92</c:v>
                </c:pt>
                <c:pt idx="12">
                  <c:v>38.93</c:v>
                </c:pt>
                <c:pt idx="13">
                  <c:v>39.049999999999997</c:v>
                </c:pt>
                <c:pt idx="14">
                  <c:v>38.85</c:v>
                </c:pt>
                <c:pt idx="15">
                  <c:v>39.06</c:v>
                </c:pt>
                <c:pt idx="16">
                  <c:v>39.229999999999997</c:v>
                </c:pt>
                <c:pt idx="17">
                  <c:v>39.07</c:v>
                </c:pt>
                <c:pt idx="18">
                  <c:v>39.04</c:v>
                </c:pt>
                <c:pt idx="19">
                  <c:v>38.909999999999997</c:v>
                </c:pt>
                <c:pt idx="20">
                  <c:v>39.049999999999997</c:v>
                </c:pt>
                <c:pt idx="21">
                  <c:v>38.85</c:v>
                </c:pt>
                <c:pt idx="22">
                  <c:v>38.909999999999997</c:v>
                </c:pt>
                <c:pt idx="23">
                  <c:v>39.299999999999997</c:v>
                </c:pt>
                <c:pt idx="24">
                  <c:v>40.880000000000003</c:v>
                </c:pt>
                <c:pt idx="25">
                  <c:v>40.24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39.229999999999997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Fury!$D$25:$D$80</c:f>
              <c:numCache>
                <c:formatCode>0.00</c:formatCode>
                <c:ptCount val="56"/>
                <c:pt idx="0">
                  <c:v>40.22</c:v>
                </c:pt>
                <c:pt idx="1">
                  <c:v>39.68</c:v>
                </c:pt>
                <c:pt idx="2">
                  <c:v>39.22</c:v>
                </c:pt>
                <c:pt idx="3">
                  <c:v>39.25</c:v>
                </c:pt>
                <c:pt idx="4">
                  <c:v>39.049999999999997</c:v>
                </c:pt>
                <c:pt idx="5">
                  <c:v>39.270000000000003</c:v>
                </c:pt>
                <c:pt idx="6">
                  <c:v>39.340000000000003</c:v>
                </c:pt>
                <c:pt idx="7">
                  <c:v>39.07</c:v>
                </c:pt>
                <c:pt idx="8">
                  <c:v>39.03</c:v>
                </c:pt>
                <c:pt idx="9">
                  <c:v>38.93</c:v>
                </c:pt>
                <c:pt idx="10">
                  <c:v>38.9</c:v>
                </c:pt>
                <c:pt idx="11">
                  <c:v>38.69</c:v>
                </c:pt>
                <c:pt idx="12">
                  <c:v>38.96</c:v>
                </c:pt>
                <c:pt idx="13">
                  <c:v>38.880000000000003</c:v>
                </c:pt>
                <c:pt idx="14">
                  <c:v>39.049999999999997</c:v>
                </c:pt>
                <c:pt idx="15">
                  <c:v>38.61</c:v>
                </c:pt>
                <c:pt idx="16">
                  <c:v>38.93</c:v>
                </c:pt>
                <c:pt idx="17">
                  <c:v>38.840000000000003</c:v>
                </c:pt>
                <c:pt idx="18">
                  <c:v>39.21</c:v>
                </c:pt>
                <c:pt idx="19">
                  <c:v>39.01</c:v>
                </c:pt>
                <c:pt idx="20">
                  <c:v>39.03</c:v>
                </c:pt>
                <c:pt idx="21">
                  <c:v>38.71</c:v>
                </c:pt>
                <c:pt idx="22">
                  <c:v>38.83</c:v>
                </c:pt>
                <c:pt idx="23">
                  <c:v>38.67</c:v>
                </c:pt>
                <c:pt idx="24">
                  <c:v>38.71</c:v>
                </c:pt>
                <c:pt idx="25">
                  <c:v>39.630000000000003</c:v>
                </c:pt>
                <c:pt idx="26">
                  <c:v>39.14</c:v>
                </c:pt>
                <c:pt idx="27">
                  <c:v>38.950000000000003</c:v>
                </c:pt>
                <c:pt idx="28">
                  <c:v>38.93</c:v>
                </c:pt>
                <c:pt idx="29">
                  <c:v>39.409999999999997</c:v>
                </c:pt>
                <c:pt idx="30">
                  <c:v>39.49</c:v>
                </c:pt>
                <c:pt idx="31">
                  <c:v>39.270000000000003</c:v>
                </c:pt>
                <c:pt idx="32">
                  <c:v>39.51</c:v>
                </c:pt>
                <c:pt idx="33">
                  <c:v>39.06</c:v>
                </c:pt>
                <c:pt idx="34">
                  <c:v>39.020000000000003</c:v>
                </c:pt>
                <c:pt idx="35">
                  <c:v>39.18</c:v>
                </c:pt>
                <c:pt idx="36">
                  <c:v>39.04</c:v>
                </c:pt>
                <c:pt idx="37">
                  <c:v>38.86</c:v>
                </c:pt>
                <c:pt idx="38">
                  <c:v>38.94</c:v>
                </c:pt>
                <c:pt idx="39">
                  <c:v>38.799999999999997</c:v>
                </c:pt>
                <c:pt idx="40">
                  <c:v>39.049999999999997</c:v>
                </c:pt>
                <c:pt idx="41">
                  <c:v>38.619999999999997</c:v>
                </c:pt>
                <c:pt idx="42">
                  <c:v>38.85</c:v>
                </c:pt>
                <c:pt idx="43">
                  <c:v>38.83</c:v>
                </c:pt>
                <c:pt idx="44">
                  <c:v>38.86</c:v>
                </c:pt>
                <c:pt idx="45">
                  <c:v>38.86</c:v>
                </c:pt>
                <c:pt idx="46">
                  <c:v>38.75</c:v>
                </c:pt>
                <c:pt idx="47">
                  <c:v>38.950000000000003</c:v>
                </c:pt>
                <c:pt idx="48">
                  <c:v>38.97</c:v>
                </c:pt>
                <c:pt idx="49">
                  <c:v>39.5</c:v>
                </c:pt>
                <c:pt idx="50">
                  <c:v>39.39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Fury!$E$25:$E$80</c:f>
              <c:numCache>
                <c:formatCode>0.00</c:formatCode>
                <c:ptCount val="56"/>
                <c:pt idx="0">
                  <c:v>39.19</c:v>
                </c:pt>
                <c:pt idx="1">
                  <c:v>39.299999999999997</c:v>
                </c:pt>
                <c:pt idx="2">
                  <c:v>39.28</c:v>
                </c:pt>
                <c:pt idx="3">
                  <c:v>39.04</c:v>
                </c:pt>
                <c:pt idx="4">
                  <c:v>39.11</c:v>
                </c:pt>
                <c:pt idx="5">
                  <c:v>39.22</c:v>
                </c:pt>
                <c:pt idx="6">
                  <c:v>39.1</c:v>
                </c:pt>
                <c:pt idx="7">
                  <c:v>39</c:v>
                </c:pt>
                <c:pt idx="8">
                  <c:v>39.01</c:v>
                </c:pt>
                <c:pt idx="9">
                  <c:v>38.89</c:v>
                </c:pt>
                <c:pt idx="10">
                  <c:v>39</c:v>
                </c:pt>
                <c:pt idx="11">
                  <c:v>39.020000000000003</c:v>
                </c:pt>
                <c:pt idx="12">
                  <c:v>39.29</c:v>
                </c:pt>
                <c:pt idx="13">
                  <c:v>38.909999999999997</c:v>
                </c:pt>
                <c:pt idx="14">
                  <c:v>39</c:v>
                </c:pt>
                <c:pt idx="15">
                  <c:v>38.950000000000003</c:v>
                </c:pt>
                <c:pt idx="16">
                  <c:v>38.869999999999997</c:v>
                </c:pt>
                <c:pt idx="17">
                  <c:v>39.08</c:v>
                </c:pt>
                <c:pt idx="18">
                  <c:v>38.880000000000003</c:v>
                </c:pt>
                <c:pt idx="19">
                  <c:v>39.22</c:v>
                </c:pt>
                <c:pt idx="20">
                  <c:v>39.049999999999997</c:v>
                </c:pt>
                <c:pt idx="21">
                  <c:v>38.97</c:v>
                </c:pt>
                <c:pt idx="22">
                  <c:v>38.9</c:v>
                </c:pt>
                <c:pt idx="23">
                  <c:v>39.03</c:v>
                </c:pt>
                <c:pt idx="24">
                  <c:v>39.19</c:v>
                </c:pt>
                <c:pt idx="25">
                  <c:v>39.08</c:v>
                </c:pt>
                <c:pt idx="26">
                  <c:v>39.04</c:v>
                </c:pt>
                <c:pt idx="27">
                  <c:v>38.94</c:v>
                </c:pt>
                <c:pt idx="28">
                  <c:v>38.92</c:v>
                </c:pt>
                <c:pt idx="29">
                  <c:v>39.04</c:v>
                </c:pt>
                <c:pt idx="30">
                  <c:v>39.299999999999997</c:v>
                </c:pt>
                <c:pt idx="31">
                  <c:v>39.51</c:v>
                </c:pt>
                <c:pt idx="32">
                  <c:v>42.66</c:v>
                </c:pt>
                <c:pt idx="33">
                  <c:v>39.4</c:v>
                </c:pt>
                <c:pt idx="34">
                  <c:v>39.14</c:v>
                </c:pt>
                <c:pt idx="35">
                  <c:v>38.96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39.520000000000003</c:v>
                </c:pt>
                <c:pt idx="39">
                  <c:v>39.08</c:v>
                </c:pt>
                <c:pt idx="40">
                  <c:v>38.950000000000003</c:v>
                </c:pt>
                <c:pt idx="41">
                  <c:v>39.15</c:v>
                </c:pt>
                <c:pt idx="42">
                  <c:v>39.14</c:v>
                </c:pt>
                <c:pt idx="43">
                  <c:v>38.97</c:v>
                </c:pt>
                <c:pt idx="44">
                  <c:v>38.950000000000003</c:v>
                </c:pt>
                <c:pt idx="45">
                  <c:v>38.979999999999997</c:v>
                </c:pt>
                <c:pt idx="46">
                  <c:v>38.869999999999997</c:v>
                </c:pt>
                <c:pt idx="47">
                  <c:v>38.92</c:v>
                </c:pt>
                <c:pt idx="48">
                  <c:v>38.97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Fury!$F$25:$F$80</c:f>
              <c:numCache>
                <c:formatCode>0.00</c:formatCode>
                <c:ptCount val="56"/>
                <c:pt idx="0">
                  <c:v>39.549999999999997</c:v>
                </c:pt>
                <c:pt idx="1">
                  <c:v>39.56</c:v>
                </c:pt>
                <c:pt idx="2">
                  <c:v>39.32</c:v>
                </c:pt>
                <c:pt idx="3">
                  <c:v>39.14</c:v>
                </c:pt>
                <c:pt idx="4">
                  <c:v>39.06</c:v>
                </c:pt>
                <c:pt idx="5">
                  <c:v>39.11</c:v>
                </c:pt>
                <c:pt idx="6">
                  <c:v>39</c:v>
                </c:pt>
                <c:pt idx="7">
                  <c:v>38.950000000000003</c:v>
                </c:pt>
                <c:pt idx="8">
                  <c:v>39.159999999999997</c:v>
                </c:pt>
                <c:pt idx="9">
                  <c:v>38.97</c:v>
                </c:pt>
                <c:pt idx="10">
                  <c:v>39.119999999999997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38.880000000000003</c:v>
                </c:pt>
                <c:pt idx="14">
                  <c:v>39.020000000000003</c:v>
                </c:pt>
                <c:pt idx="15">
                  <c:v>39.049999999999997</c:v>
                </c:pt>
                <c:pt idx="16">
                  <c:v>39.130000000000003</c:v>
                </c:pt>
                <c:pt idx="17">
                  <c:v>39.229999999999997</c:v>
                </c:pt>
                <c:pt idx="18">
                  <c:v>39.32</c:v>
                </c:pt>
                <c:pt idx="19">
                  <c:v>39.04</c:v>
                </c:pt>
                <c:pt idx="20">
                  <c:v>38.97</c:v>
                </c:pt>
                <c:pt idx="21">
                  <c:v>38.85</c:v>
                </c:pt>
                <c:pt idx="22">
                  <c:v>38.99</c:v>
                </c:pt>
                <c:pt idx="23">
                  <c:v>39.03</c:v>
                </c:pt>
                <c:pt idx="24">
                  <c:v>39.21</c:v>
                </c:pt>
                <c:pt idx="25">
                  <c:v>38.92</c:v>
                </c:pt>
                <c:pt idx="26">
                  <c:v>38.96</c:v>
                </c:pt>
                <c:pt idx="27">
                  <c:v>38.94</c:v>
                </c:pt>
                <c:pt idx="28">
                  <c:v>39.729999999999997</c:v>
                </c:pt>
                <c:pt idx="29">
                  <c:v>38.85</c:v>
                </c:pt>
                <c:pt idx="30">
                  <c:v>39.29</c:v>
                </c:pt>
                <c:pt idx="31">
                  <c:v>39.04</c:v>
                </c:pt>
                <c:pt idx="32">
                  <c:v>39.33</c:v>
                </c:pt>
                <c:pt idx="33">
                  <c:v>39.17</c:v>
                </c:pt>
                <c:pt idx="34">
                  <c:v>39</c:v>
                </c:pt>
                <c:pt idx="35">
                  <c:v>39.01</c:v>
                </c:pt>
                <c:pt idx="36">
                  <c:v>39</c:v>
                </c:pt>
                <c:pt idx="37">
                  <c:v>39.299999999999997</c:v>
                </c:pt>
                <c:pt idx="38">
                  <c:v>39.1</c:v>
                </c:pt>
                <c:pt idx="39">
                  <c:v>39.049999999999997</c:v>
                </c:pt>
                <c:pt idx="40">
                  <c:v>39.479999999999997</c:v>
                </c:pt>
                <c:pt idx="41">
                  <c:v>39.200000000000003</c:v>
                </c:pt>
                <c:pt idx="42">
                  <c:v>39.36</c:v>
                </c:pt>
                <c:pt idx="43">
                  <c:v>39.22</c:v>
                </c:pt>
                <c:pt idx="44">
                  <c:v>39.090000000000003</c:v>
                </c:pt>
                <c:pt idx="45">
                  <c:v>39.35</c:v>
                </c:pt>
                <c:pt idx="46">
                  <c:v>39.26</c:v>
                </c:pt>
                <c:pt idx="47">
                  <c:v>39.119999999999997</c:v>
                </c:pt>
                <c:pt idx="48">
                  <c:v>39.270000000000003</c:v>
                </c:pt>
                <c:pt idx="49">
                  <c:v>38.97</c:v>
                </c:pt>
                <c:pt idx="50">
                  <c:v>39.51</c:v>
                </c:pt>
                <c:pt idx="51">
                  <c:v>39.36</c:v>
                </c:pt>
                <c:pt idx="52">
                  <c:v>39.11</c:v>
                </c:pt>
                <c:pt idx="53">
                  <c:v>39.17</c:v>
                </c:pt>
                <c:pt idx="54">
                  <c:v>39.79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Fury!$G$24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Fury!$G$25:$G$80</c:f>
              <c:numCache>
                <c:formatCode>General</c:formatCode>
                <c:ptCount val="56"/>
                <c:pt idx="0">
                  <c:v>40.340000000000003</c:v>
                </c:pt>
                <c:pt idx="1">
                  <c:v>39.700000000000003</c:v>
                </c:pt>
                <c:pt idx="2">
                  <c:v>41.03</c:v>
                </c:pt>
                <c:pt idx="3">
                  <c:v>39.340000000000003</c:v>
                </c:pt>
                <c:pt idx="4">
                  <c:v>39.4</c:v>
                </c:pt>
                <c:pt idx="5">
                  <c:v>39.450000000000003</c:v>
                </c:pt>
                <c:pt idx="6">
                  <c:v>38.93</c:v>
                </c:pt>
                <c:pt idx="7">
                  <c:v>39.46</c:v>
                </c:pt>
                <c:pt idx="8">
                  <c:v>39.28</c:v>
                </c:pt>
                <c:pt idx="9">
                  <c:v>39.200000000000003</c:v>
                </c:pt>
                <c:pt idx="10">
                  <c:v>38.950000000000003</c:v>
                </c:pt>
                <c:pt idx="11">
                  <c:v>39.03</c:v>
                </c:pt>
                <c:pt idx="12">
                  <c:v>39.1</c:v>
                </c:pt>
                <c:pt idx="13">
                  <c:v>39.4</c:v>
                </c:pt>
                <c:pt idx="14">
                  <c:v>39.04</c:v>
                </c:pt>
                <c:pt idx="15">
                  <c:v>39.15</c:v>
                </c:pt>
                <c:pt idx="16">
                  <c:v>39.07</c:v>
                </c:pt>
                <c:pt idx="17">
                  <c:v>39.15</c:v>
                </c:pt>
                <c:pt idx="18">
                  <c:v>39.17</c:v>
                </c:pt>
                <c:pt idx="19">
                  <c:v>39.04</c:v>
                </c:pt>
                <c:pt idx="20">
                  <c:v>38.97</c:v>
                </c:pt>
                <c:pt idx="21">
                  <c:v>39.06</c:v>
                </c:pt>
                <c:pt idx="22">
                  <c:v>38.979999999999997</c:v>
                </c:pt>
                <c:pt idx="23">
                  <c:v>39.11</c:v>
                </c:pt>
                <c:pt idx="24">
                  <c:v>38.950000000000003</c:v>
                </c:pt>
                <c:pt idx="25">
                  <c:v>39.369999999999997</c:v>
                </c:pt>
                <c:pt idx="26">
                  <c:v>39.549999999999997</c:v>
                </c:pt>
                <c:pt idx="27">
                  <c:v>39.07</c:v>
                </c:pt>
                <c:pt idx="28">
                  <c:v>38.909999999999997</c:v>
                </c:pt>
                <c:pt idx="29">
                  <c:v>38.85</c:v>
                </c:pt>
                <c:pt idx="30">
                  <c:v>39.119999999999997</c:v>
                </c:pt>
                <c:pt idx="31">
                  <c:v>39.270000000000003</c:v>
                </c:pt>
                <c:pt idx="32">
                  <c:v>39.46</c:v>
                </c:pt>
                <c:pt idx="33">
                  <c:v>39.630000000000003</c:v>
                </c:pt>
                <c:pt idx="34">
                  <c:v>39.35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73728"/>
        <c:axId val="97275264"/>
      </c:lineChart>
      <c:catAx>
        <c:axId val="9727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275264"/>
        <c:crosses val="autoZero"/>
        <c:auto val="1"/>
        <c:lblAlgn val="ctr"/>
        <c:lblOffset val="100"/>
        <c:noMultiLvlLbl val="0"/>
      </c:catAx>
      <c:valAx>
        <c:axId val="9727526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273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Fury!$H$24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Fury!$H$25:$H$78</c:f>
              <c:numCache>
                <c:formatCode>General</c:formatCode>
                <c:ptCount val="54"/>
                <c:pt idx="0">
                  <c:v>42.97</c:v>
                </c:pt>
                <c:pt idx="1">
                  <c:v>43.24</c:v>
                </c:pt>
                <c:pt idx="2">
                  <c:v>42.48</c:v>
                </c:pt>
                <c:pt idx="3">
                  <c:v>43.33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Fury!$I$24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Fury!$I$25:$I$78</c:f>
              <c:numCache>
                <c:formatCode>General</c:formatCode>
                <c:ptCount val="54"/>
                <c:pt idx="0">
                  <c:v>42.66</c:v>
                </c:pt>
                <c:pt idx="1">
                  <c:v>42.33</c:v>
                </c:pt>
                <c:pt idx="2">
                  <c:v>42.16</c:v>
                </c:pt>
                <c:pt idx="3">
                  <c:v>42.34</c:v>
                </c:pt>
                <c:pt idx="4">
                  <c:v>41.93</c:v>
                </c:pt>
                <c:pt idx="5">
                  <c:v>42.04</c:v>
                </c:pt>
                <c:pt idx="6">
                  <c:v>42.16</c:v>
                </c:pt>
                <c:pt idx="7">
                  <c:v>41.72</c:v>
                </c:pt>
                <c:pt idx="8">
                  <c:v>41.92</c:v>
                </c:pt>
                <c:pt idx="9">
                  <c:v>42</c:v>
                </c:pt>
                <c:pt idx="10">
                  <c:v>41.86</c:v>
                </c:pt>
                <c:pt idx="11">
                  <c:v>42.01</c:v>
                </c:pt>
                <c:pt idx="12">
                  <c:v>42.02</c:v>
                </c:pt>
                <c:pt idx="13">
                  <c:v>41.8</c:v>
                </c:pt>
                <c:pt idx="14">
                  <c:v>41.83</c:v>
                </c:pt>
                <c:pt idx="15">
                  <c:v>41.93</c:v>
                </c:pt>
                <c:pt idx="16">
                  <c:v>41.68</c:v>
                </c:pt>
                <c:pt idx="17">
                  <c:v>42.77</c:v>
                </c:pt>
                <c:pt idx="18">
                  <c:v>42.02</c:v>
                </c:pt>
                <c:pt idx="19">
                  <c:v>41.98</c:v>
                </c:pt>
                <c:pt idx="20">
                  <c:v>41.98</c:v>
                </c:pt>
                <c:pt idx="21">
                  <c:v>42.08</c:v>
                </c:pt>
                <c:pt idx="22">
                  <c:v>41.99</c:v>
                </c:pt>
                <c:pt idx="23">
                  <c:v>42.69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Fury!$J$24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Fury!$J$25:$J$78</c:f>
              <c:numCache>
                <c:formatCode>General</c:formatCode>
                <c:ptCount val="54"/>
                <c:pt idx="0">
                  <c:v>42.76</c:v>
                </c:pt>
                <c:pt idx="1">
                  <c:v>42.56</c:v>
                </c:pt>
                <c:pt idx="2">
                  <c:v>42.48</c:v>
                </c:pt>
                <c:pt idx="3">
                  <c:v>42.19</c:v>
                </c:pt>
                <c:pt idx="4">
                  <c:v>42.4</c:v>
                </c:pt>
                <c:pt idx="5">
                  <c:v>42.41</c:v>
                </c:pt>
                <c:pt idx="6">
                  <c:v>42.31</c:v>
                </c:pt>
                <c:pt idx="7">
                  <c:v>42.5</c:v>
                </c:pt>
                <c:pt idx="8">
                  <c:v>42.43</c:v>
                </c:pt>
                <c:pt idx="9">
                  <c:v>42.32</c:v>
                </c:pt>
                <c:pt idx="10">
                  <c:v>43.53</c:v>
                </c:pt>
                <c:pt idx="11">
                  <c:v>42.56</c:v>
                </c:pt>
                <c:pt idx="12">
                  <c:v>42.47</c:v>
                </c:pt>
                <c:pt idx="13">
                  <c:v>42.46</c:v>
                </c:pt>
                <c:pt idx="14">
                  <c:v>42.62</c:v>
                </c:pt>
                <c:pt idx="15">
                  <c:v>42.43</c:v>
                </c:pt>
                <c:pt idx="16">
                  <c:v>42.39</c:v>
                </c:pt>
                <c:pt idx="17">
                  <c:v>42.74</c:v>
                </c:pt>
                <c:pt idx="18">
                  <c:v>43.84</c:v>
                </c:pt>
                <c:pt idx="19">
                  <c:v>43</c:v>
                </c:pt>
                <c:pt idx="20">
                  <c:v>42.42</c:v>
                </c:pt>
                <c:pt idx="21">
                  <c:v>42.41</c:v>
                </c:pt>
                <c:pt idx="22">
                  <c:v>42.4</c:v>
                </c:pt>
                <c:pt idx="23">
                  <c:v>42.71</c:v>
                </c:pt>
                <c:pt idx="24">
                  <c:v>42.65</c:v>
                </c:pt>
                <c:pt idx="25">
                  <c:v>42.53</c:v>
                </c:pt>
                <c:pt idx="26">
                  <c:v>42.41</c:v>
                </c:pt>
                <c:pt idx="27">
                  <c:v>44.3</c:v>
                </c:pt>
                <c:pt idx="28">
                  <c:v>43.28</c:v>
                </c:pt>
                <c:pt idx="29">
                  <c:v>42.97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Fury!$K$24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Fury!$K$25:$K$78</c:f>
              <c:numCache>
                <c:formatCode>General</c:formatCode>
                <c:ptCount val="54"/>
                <c:pt idx="0">
                  <c:v>44.19</c:v>
                </c:pt>
                <c:pt idx="1">
                  <c:v>44.11</c:v>
                </c:pt>
                <c:pt idx="2">
                  <c:v>42.94</c:v>
                </c:pt>
                <c:pt idx="3">
                  <c:v>42.25</c:v>
                </c:pt>
                <c:pt idx="4">
                  <c:v>42.18</c:v>
                </c:pt>
                <c:pt idx="5">
                  <c:v>42.47</c:v>
                </c:pt>
                <c:pt idx="6">
                  <c:v>42.26</c:v>
                </c:pt>
                <c:pt idx="7">
                  <c:v>42.3</c:v>
                </c:pt>
                <c:pt idx="8">
                  <c:v>42.36</c:v>
                </c:pt>
                <c:pt idx="9">
                  <c:v>42.27</c:v>
                </c:pt>
                <c:pt idx="10">
                  <c:v>42.02</c:v>
                </c:pt>
                <c:pt idx="11">
                  <c:v>42.21</c:v>
                </c:pt>
                <c:pt idx="12">
                  <c:v>42.35</c:v>
                </c:pt>
                <c:pt idx="13">
                  <c:v>42.38</c:v>
                </c:pt>
                <c:pt idx="14">
                  <c:v>42.47</c:v>
                </c:pt>
                <c:pt idx="15">
                  <c:v>42.36</c:v>
                </c:pt>
                <c:pt idx="16">
                  <c:v>42.21</c:v>
                </c:pt>
                <c:pt idx="17">
                  <c:v>42.34</c:v>
                </c:pt>
                <c:pt idx="18">
                  <c:v>42.24</c:v>
                </c:pt>
                <c:pt idx="19">
                  <c:v>42.26</c:v>
                </c:pt>
                <c:pt idx="20">
                  <c:v>42.18</c:v>
                </c:pt>
                <c:pt idx="21">
                  <c:v>42.33</c:v>
                </c:pt>
                <c:pt idx="22">
                  <c:v>42.42</c:v>
                </c:pt>
                <c:pt idx="23">
                  <c:v>42.59</c:v>
                </c:pt>
                <c:pt idx="24">
                  <c:v>42.53</c:v>
                </c:pt>
                <c:pt idx="25">
                  <c:v>42.43</c:v>
                </c:pt>
                <c:pt idx="26">
                  <c:v>42.32</c:v>
                </c:pt>
                <c:pt idx="27">
                  <c:v>42.5</c:v>
                </c:pt>
                <c:pt idx="28">
                  <c:v>42.5</c:v>
                </c:pt>
                <c:pt idx="29">
                  <c:v>42.27</c:v>
                </c:pt>
                <c:pt idx="30">
                  <c:v>42.5</c:v>
                </c:pt>
                <c:pt idx="31">
                  <c:v>42.62</c:v>
                </c:pt>
                <c:pt idx="32">
                  <c:v>42.28</c:v>
                </c:pt>
                <c:pt idx="33">
                  <c:v>42.73</c:v>
                </c:pt>
                <c:pt idx="34">
                  <c:v>42.49</c:v>
                </c:pt>
                <c:pt idx="35">
                  <c:v>42.24</c:v>
                </c:pt>
                <c:pt idx="36">
                  <c:v>42.45</c:v>
                </c:pt>
                <c:pt idx="37">
                  <c:v>43.84</c:v>
                </c:pt>
                <c:pt idx="38">
                  <c:v>42.77</c:v>
                </c:pt>
                <c:pt idx="39">
                  <c:v>42.78</c:v>
                </c:pt>
                <c:pt idx="40">
                  <c:v>43.41</c:v>
                </c:pt>
                <c:pt idx="41">
                  <c:v>42.36</c:v>
                </c:pt>
                <c:pt idx="42">
                  <c:v>42.23</c:v>
                </c:pt>
                <c:pt idx="43">
                  <c:v>42.2</c:v>
                </c:pt>
                <c:pt idx="44">
                  <c:v>42.77</c:v>
                </c:pt>
                <c:pt idx="45">
                  <c:v>42.41</c:v>
                </c:pt>
                <c:pt idx="46">
                  <c:v>42.38</c:v>
                </c:pt>
                <c:pt idx="47">
                  <c:v>42.57</c:v>
                </c:pt>
                <c:pt idx="48">
                  <c:v>42.42</c:v>
                </c:pt>
                <c:pt idx="49">
                  <c:v>42.56</c:v>
                </c:pt>
                <c:pt idx="50">
                  <c:v>42.26</c:v>
                </c:pt>
                <c:pt idx="51">
                  <c:v>42.58</c:v>
                </c:pt>
                <c:pt idx="52">
                  <c:v>42.61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10592"/>
        <c:axId val="97312128"/>
      </c:lineChart>
      <c:catAx>
        <c:axId val="9731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312128"/>
        <c:crosses val="autoZero"/>
        <c:auto val="1"/>
        <c:lblAlgn val="ctr"/>
        <c:lblOffset val="100"/>
        <c:noMultiLvlLbl val="0"/>
      </c:catAx>
      <c:valAx>
        <c:axId val="97312128"/>
        <c:scaling>
          <c:orientation val="minMax"/>
          <c:min val="41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7310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Дружба!$C$24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Дружба!$C$25:$C$75</c:f>
              <c:numCache>
                <c:formatCode>0.00</c:formatCode>
                <c:ptCount val="51"/>
                <c:pt idx="0">
                  <c:v>41.14</c:v>
                </c:pt>
                <c:pt idx="1">
                  <c:v>40.01</c:v>
                </c:pt>
                <c:pt idx="2">
                  <c:v>42.23</c:v>
                </c:pt>
                <c:pt idx="3">
                  <c:v>39.83</c:v>
                </c:pt>
                <c:pt idx="4">
                  <c:v>39.72</c:v>
                </c:pt>
                <c:pt idx="5">
                  <c:v>39.840000000000003</c:v>
                </c:pt>
                <c:pt idx="6">
                  <c:v>39.68</c:v>
                </c:pt>
                <c:pt idx="7">
                  <c:v>39.51</c:v>
                </c:pt>
                <c:pt idx="8">
                  <c:v>39.619999999999997</c:v>
                </c:pt>
                <c:pt idx="9">
                  <c:v>39.549999999999997</c:v>
                </c:pt>
                <c:pt idx="10">
                  <c:v>39.64</c:v>
                </c:pt>
                <c:pt idx="11">
                  <c:v>39.520000000000003</c:v>
                </c:pt>
                <c:pt idx="12">
                  <c:v>39.619999999999997</c:v>
                </c:pt>
                <c:pt idx="13">
                  <c:v>39.31</c:v>
                </c:pt>
                <c:pt idx="14">
                  <c:v>39.64</c:v>
                </c:pt>
                <c:pt idx="15">
                  <c:v>39.659999999999997</c:v>
                </c:pt>
                <c:pt idx="16">
                  <c:v>39.729999999999997</c:v>
                </c:pt>
                <c:pt idx="17">
                  <c:v>39.340000000000003</c:v>
                </c:pt>
                <c:pt idx="18">
                  <c:v>39.78</c:v>
                </c:pt>
                <c:pt idx="19">
                  <c:v>39.549999999999997</c:v>
                </c:pt>
                <c:pt idx="20">
                  <c:v>39.590000000000003</c:v>
                </c:pt>
                <c:pt idx="21">
                  <c:v>39.56</c:v>
                </c:pt>
                <c:pt idx="22">
                  <c:v>39.56</c:v>
                </c:pt>
                <c:pt idx="23">
                  <c:v>39.53</c:v>
                </c:pt>
                <c:pt idx="24">
                  <c:v>39.79</c:v>
                </c:pt>
                <c:pt idx="25">
                  <c:v>39.97</c:v>
                </c:pt>
                <c:pt idx="26">
                  <c:v>39.71</c:v>
                </c:pt>
                <c:pt idx="27">
                  <c:v>40.229999999999997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Дружба!$D$24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Дружба!$D$25:$D$75</c:f>
              <c:numCache>
                <c:formatCode>0.00</c:formatCode>
                <c:ptCount val="51"/>
                <c:pt idx="0">
                  <c:v>39.950000000000003</c:v>
                </c:pt>
                <c:pt idx="1">
                  <c:v>39.56</c:v>
                </c:pt>
                <c:pt idx="2">
                  <c:v>39.58</c:v>
                </c:pt>
                <c:pt idx="3">
                  <c:v>39.549999999999997</c:v>
                </c:pt>
                <c:pt idx="4">
                  <c:v>39.71</c:v>
                </c:pt>
                <c:pt idx="5">
                  <c:v>39.35</c:v>
                </c:pt>
                <c:pt idx="6">
                  <c:v>39.11</c:v>
                </c:pt>
                <c:pt idx="7">
                  <c:v>39.4</c:v>
                </c:pt>
                <c:pt idx="8">
                  <c:v>39.25</c:v>
                </c:pt>
                <c:pt idx="9">
                  <c:v>39.200000000000003</c:v>
                </c:pt>
                <c:pt idx="10">
                  <c:v>39.25</c:v>
                </c:pt>
                <c:pt idx="11">
                  <c:v>39.22</c:v>
                </c:pt>
                <c:pt idx="12">
                  <c:v>39.299999999999997</c:v>
                </c:pt>
                <c:pt idx="13">
                  <c:v>39.520000000000003</c:v>
                </c:pt>
                <c:pt idx="14">
                  <c:v>39.090000000000003</c:v>
                </c:pt>
                <c:pt idx="15">
                  <c:v>39.119999999999997</c:v>
                </c:pt>
                <c:pt idx="16">
                  <c:v>39.28</c:v>
                </c:pt>
                <c:pt idx="17">
                  <c:v>39.159999999999997</c:v>
                </c:pt>
                <c:pt idx="18">
                  <c:v>39.19</c:v>
                </c:pt>
                <c:pt idx="19">
                  <c:v>39.17</c:v>
                </c:pt>
                <c:pt idx="20">
                  <c:v>39.340000000000003</c:v>
                </c:pt>
                <c:pt idx="21">
                  <c:v>39.1</c:v>
                </c:pt>
                <c:pt idx="22">
                  <c:v>39.32</c:v>
                </c:pt>
                <c:pt idx="23">
                  <c:v>39.11</c:v>
                </c:pt>
                <c:pt idx="24">
                  <c:v>39.11</c:v>
                </c:pt>
                <c:pt idx="25">
                  <c:v>39.090000000000003</c:v>
                </c:pt>
                <c:pt idx="26">
                  <c:v>39.119999999999997</c:v>
                </c:pt>
                <c:pt idx="27">
                  <c:v>39.14</c:v>
                </c:pt>
                <c:pt idx="28">
                  <c:v>39.340000000000003</c:v>
                </c:pt>
                <c:pt idx="29">
                  <c:v>39.729999999999997</c:v>
                </c:pt>
                <c:pt idx="30">
                  <c:v>39.36</c:v>
                </c:pt>
                <c:pt idx="31">
                  <c:v>39.200000000000003</c:v>
                </c:pt>
                <c:pt idx="32">
                  <c:v>39.090000000000003</c:v>
                </c:pt>
                <c:pt idx="33">
                  <c:v>39.17</c:v>
                </c:pt>
                <c:pt idx="34">
                  <c:v>39.07</c:v>
                </c:pt>
                <c:pt idx="35">
                  <c:v>39.29</c:v>
                </c:pt>
                <c:pt idx="36">
                  <c:v>39.049999999999997</c:v>
                </c:pt>
                <c:pt idx="37">
                  <c:v>39.67</c:v>
                </c:pt>
                <c:pt idx="38">
                  <c:v>39.47</c:v>
                </c:pt>
                <c:pt idx="39">
                  <c:v>39.21</c:v>
                </c:pt>
                <c:pt idx="40">
                  <c:v>39.159999999999997</c:v>
                </c:pt>
                <c:pt idx="41">
                  <c:v>39.229999999999997</c:v>
                </c:pt>
                <c:pt idx="42">
                  <c:v>39.380000000000003</c:v>
                </c:pt>
                <c:pt idx="43">
                  <c:v>39.21</c:v>
                </c:pt>
                <c:pt idx="44">
                  <c:v>39.18</c:v>
                </c:pt>
                <c:pt idx="45">
                  <c:v>39.380000000000003</c:v>
                </c:pt>
                <c:pt idx="46">
                  <c:v>39.44</c:v>
                </c:pt>
                <c:pt idx="47">
                  <c:v>39.119999999999997</c:v>
                </c:pt>
                <c:pt idx="48">
                  <c:v>39.15</c:v>
                </c:pt>
                <c:pt idx="49">
                  <c:v>39.08</c:v>
                </c:pt>
                <c:pt idx="50">
                  <c:v>39.6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Дружба!$E$24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Дружба!$E$25:$E$75</c:f>
              <c:numCache>
                <c:formatCode>0.00</c:formatCode>
                <c:ptCount val="51"/>
                <c:pt idx="0">
                  <c:v>39.369999999999997</c:v>
                </c:pt>
                <c:pt idx="1">
                  <c:v>39.56</c:v>
                </c:pt>
                <c:pt idx="2">
                  <c:v>40</c:v>
                </c:pt>
                <c:pt idx="3">
                  <c:v>39.74</c:v>
                </c:pt>
                <c:pt idx="4">
                  <c:v>39.76</c:v>
                </c:pt>
                <c:pt idx="5">
                  <c:v>39.49</c:v>
                </c:pt>
                <c:pt idx="6">
                  <c:v>39.57</c:v>
                </c:pt>
                <c:pt idx="7">
                  <c:v>39.630000000000003</c:v>
                </c:pt>
                <c:pt idx="8">
                  <c:v>40.03</c:v>
                </c:pt>
                <c:pt idx="9">
                  <c:v>39.130000000000003</c:v>
                </c:pt>
                <c:pt idx="10">
                  <c:v>39.4</c:v>
                </c:pt>
                <c:pt idx="11">
                  <c:v>39.630000000000003</c:v>
                </c:pt>
                <c:pt idx="12">
                  <c:v>39.590000000000003</c:v>
                </c:pt>
                <c:pt idx="13">
                  <c:v>39.4</c:v>
                </c:pt>
                <c:pt idx="14">
                  <c:v>39.29</c:v>
                </c:pt>
                <c:pt idx="15">
                  <c:v>39.07</c:v>
                </c:pt>
                <c:pt idx="16">
                  <c:v>39.18</c:v>
                </c:pt>
                <c:pt idx="17">
                  <c:v>39.31</c:v>
                </c:pt>
                <c:pt idx="18">
                  <c:v>39.340000000000003</c:v>
                </c:pt>
                <c:pt idx="19">
                  <c:v>39.79</c:v>
                </c:pt>
                <c:pt idx="20">
                  <c:v>40.020000000000003</c:v>
                </c:pt>
                <c:pt idx="21">
                  <c:v>40.22</c:v>
                </c:pt>
                <c:pt idx="22">
                  <c:v>39.83</c:v>
                </c:pt>
                <c:pt idx="23">
                  <c:v>40.619999999999997</c:v>
                </c:pt>
                <c:pt idx="24">
                  <c:v>39.96</c:v>
                </c:pt>
                <c:pt idx="25">
                  <c:v>40.17</c:v>
                </c:pt>
                <c:pt idx="26">
                  <c:v>39.22</c:v>
                </c:pt>
                <c:pt idx="27">
                  <c:v>39.54</c:v>
                </c:pt>
                <c:pt idx="28">
                  <c:v>39.42</c:v>
                </c:pt>
                <c:pt idx="29">
                  <c:v>39.36</c:v>
                </c:pt>
                <c:pt idx="30">
                  <c:v>39.619999999999997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Дружба!$F$24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Дружба!$F$25:$F$75</c:f>
              <c:numCache>
                <c:formatCode>0.00</c:formatCode>
                <c:ptCount val="51"/>
                <c:pt idx="0">
                  <c:v>39.58</c:v>
                </c:pt>
                <c:pt idx="1">
                  <c:v>39.44</c:v>
                </c:pt>
                <c:pt idx="2">
                  <c:v>39.33</c:v>
                </c:pt>
                <c:pt idx="3">
                  <c:v>39.29</c:v>
                </c:pt>
                <c:pt idx="4">
                  <c:v>39.26</c:v>
                </c:pt>
                <c:pt idx="5">
                  <c:v>39.32</c:v>
                </c:pt>
                <c:pt idx="6">
                  <c:v>39.17</c:v>
                </c:pt>
                <c:pt idx="7">
                  <c:v>39.159999999999997</c:v>
                </c:pt>
                <c:pt idx="8">
                  <c:v>39.36</c:v>
                </c:pt>
                <c:pt idx="9">
                  <c:v>39.15</c:v>
                </c:pt>
                <c:pt idx="10">
                  <c:v>39.36</c:v>
                </c:pt>
                <c:pt idx="11">
                  <c:v>39.299999999999997</c:v>
                </c:pt>
                <c:pt idx="12">
                  <c:v>39.119999999999997</c:v>
                </c:pt>
                <c:pt idx="13">
                  <c:v>39.07</c:v>
                </c:pt>
                <c:pt idx="14">
                  <c:v>39.229999999999997</c:v>
                </c:pt>
                <c:pt idx="15">
                  <c:v>39.21</c:v>
                </c:pt>
                <c:pt idx="16">
                  <c:v>39.369999999999997</c:v>
                </c:pt>
                <c:pt idx="17">
                  <c:v>39.22</c:v>
                </c:pt>
                <c:pt idx="18">
                  <c:v>39.299999999999997</c:v>
                </c:pt>
                <c:pt idx="19">
                  <c:v>39.67</c:v>
                </c:pt>
                <c:pt idx="20">
                  <c:v>39.200000000000003</c:v>
                </c:pt>
                <c:pt idx="21">
                  <c:v>39.130000000000003</c:v>
                </c:pt>
                <c:pt idx="22">
                  <c:v>39.229999999999997</c:v>
                </c:pt>
                <c:pt idx="23">
                  <c:v>39.119999999999997</c:v>
                </c:pt>
                <c:pt idx="24">
                  <c:v>39.229999999999997</c:v>
                </c:pt>
                <c:pt idx="25">
                  <c:v>39.4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39.119999999999997</c:v>
                </c:pt>
                <c:pt idx="29">
                  <c:v>39.14</c:v>
                </c:pt>
                <c:pt idx="30">
                  <c:v>39.1</c:v>
                </c:pt>
                <c:pt idx="31">
                  <c:v>39.25</c:v>
                </c:pt>
                <c:pt idx="32">
                  <c:v>39.22</c:v>
                </c:pt>
                <c:pt idx="33">
                  <c:v>39.1</c:v>
                </c:pt>
                <c:pt idx="34">
                  <c:v>39.229999999999997</c:v>
                </c:pt>
                <c:pt idx="35">
                  <c:v>39.130000000000003</c:v>
                </c:pt>
                <c:pt idx="36">
                  <c:v>39.44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Дружба!$G$24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Дружба!$G$25:$G$75</c:f>
              <c:numCache>
                <c:formatCode>0.00</c:formatCode>
                <c:ptCount val="51"/>
                <c:pt idx="0">
                  <c:v>39.549999999999997</c:v>
                </c:pt>
                <c:pt idx="1">
                  <c:v>39.46</c:v>
                </c:pt>
                <c:pt idx="2">
                  <c:v>39.479999999999997</c:v>
                </c:pt>
                <c:pt idx="3">
                  <c:v>39.659999999999997</c:v>
                </c:pt>
                <c:pt idx="4">
                  <c:v>39.39</c:v>
                </c:pt>
                <c:pt idx="5">
                  <c:v>39.47</c:v>
                </c:pt>
                <c:pt idx="6">
                  <c:v>39.76</c:v>
                </c:pt>
                <c:pt idx="7">
                  <c:v>39.369999999999997</c:v>
                </c:pt>
                <c:pt idx="8">
                  <c:v>39.229999999999997</c:v>
                </c:pt>
                <c:pt idx="9">
                  <c:v>39.33</c:v>
                </c:pt>
                <c:pt idx="10">
                  <c:v>39.49</c:v>
                </c:pt>
                <c:pt idx="11">
                  <c:v>39.44</c:v>
                </c:pt>
                <c:pt idx="12">
                  <c:v>39.19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39.840000000000003</c:v>
                </c:pt>
                <c:pt idx="16">
                  <c:v>39.47</c:v>
                </c:pt>
                <c:pt idx="17">
                  <c:v>39.65</c:v>
                </c:pt>
                <c:pt idx="18">
                  <c:v>39.89</c:v>
                </c:pt>
                <c:pt idx="19">
                  <c:v>39.659999999999997</c:v>
                </c:pt>
                <c:pt idx="20">
                  <c:v>39.590000000000003</c:v>
                </c:pt>
                <c:pt idx="21">
                  <c:v>39.6</c:v>
                </c:pt>
                <c:pt idx="22">
                  <c:v>39.57</c:v>
                </c:pt>
                <c:pt idx="23">
                  <c:v>39.46</c:v>
                </c:pt>
                <c:pt idx="24">
                  <c:v>39.340000000000003</c:v>
                </c:pt>
                <c:pt idx="25">
                  <c:v>39.94</c:v>
                </c:pt>
                <c:pt idx="26">
                  <c:v>39.19</c:v>
                </c:pt>
                <c:pt idx="27">
                  <c:v>39.229999999999997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Дружба!$H$24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Дружба!$H$25:$H$75</c:f>
              <c:numCache>
                <c:formatCode>0.00</c:formatCode>
                <c:ptCount val="51"/>
                <c:pt idx="0">
                  <c:v>40.08</c:v>
                </c:pt>
                <c:pt idx="1">
                  <c:v>39.590000000000003</c:v>
                </c:pt>
                <c:pt idx="2">
                  <c:v>39.47</c:v>
                </c:pt>
                <c:pt idx="3">
                  <c:v>39.409999999999997</c:v>
                </c:pt>
                <c:pt idx="4">
                  <c:v>40.64</c:v>
                </c:pt>
                <c:pt idx="5">
                  <c:v>39.4</c:v>
                </c:pt>
                <c:pt idx="6">
                  <c:v>40.33</c:v>
                </c:pt>
                <c:pt idx="7">
                  <c:v>39.56</c:v>
                </c:pt>
                <c:pt idx="8">
                  <c:v>39.72</c:v>
                </c:pt>
                <c:pt idx="9">
                  <c:v>39.57</c:v>
                </c:pt>
                <c:pt idx="10">
                  <c:v>39.369999999999997</c:v>
                </c:pt>
                <c:pt idx="11">
                  <c:v>39.35</c:v>
                </c:pt>
                <c:pt idx="12">
                  <c:v>39.17</c:v>
                </c:pt>
                <c:pt idx="13">
                  <c:v>39.56</c:v>
                </c:pt>
                <c:pt idx="14">
                  <c:v>39.340000000000003</c:v>
                </c:pt>
                <c:pt idx="15">
                  <c:v>39.119999999999997</c:v>
                </c:pt>
                <c:pt idx="16">
                  <c:v>39.6</c:v>
                </c:pt>
                <c:pt idx="17">
                  <c:v>39.450000000000003</c:v>
                </c:pt>
                <c:pt idx="18">
                  <c:v>39.25</c:v>
                </c:pt>
                <c:pt idx="19">
                  <c:v>39.909999999999997</c:v>
                </c:pt>
                <c:pt idx="20">
                  <c:v>39.22</c:v>
                </c:pt>
                <c:pt idx="21">
                  <c:v>39.4</c:v>
                </c:pt>
                <c:pt idx="22">
                  <c:v>39.31</c:v>
                </c:pt>
                <c:pt idx="23">
                  <c:v>39.56</c:v>
                </c:pt>
                <c:pt idx="24">
                  <c:v>39.64</c:v>
                </c:pt>
                <c:pt idx="25">
                  <c:v>39.29</c:v>
                </c:pt>
                <c:pt idx="26">
                  <c:v>39.31</c:v>
                </c:pt>
                <c:pt idx="27">
                  <c:v>39.36</c:v>
                </c:pt>
                <c:pt idx="28">
                  <c:v>39.24</c:v>
                </c:pt>
                <c:pt idx="29">
                  <c:v>39.49</c:v>
                </c:pt>
                <c:pt idx="30">
                  <c:v>39.43</c:v>
                </c:pt>
                <c:pt idx="31">
                  <c:v>39.28</c:v>
                </c:pt>
                <c:pt idx="32">
                  <c:v>39.32</c:v>
                </c:pt>
                <c:pt idx="33">
                  <c:v>39.22</c:v>
                </c:pt>
                <c:pt idx="34">
                  <c:v>39.299999999999997</c:v>
                </c:pt>
                <c:pt idx="35">
                  <c:v>39.369999999999997</c:v>
                </c:pt>
                <c:pt idx="36">
                  <c:v>39.76</c:v>
                </c:pt>
                <c:pt idx="37">
                  <c:v>39.5</c:v>
                </c:pt>
                <c:pt idx="38">
                  <c:v>39.659999999999997</c:v>
                </c:pt>
                <c:pt idx="39">
                  <c:v>39.54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29664"/>
        <c:axId val="102131200"/>
      </c:lineChart>
      <c:catAx>
        <c:axId val="10212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31200"/>
        <c:crosses val="autoZero"/>
        <c:auto val="1"/>
        <c:lblAlgn val="ctr"/>
        <c:lblOffset val="100"/>
        <c:noMultiLvlLbl val="0"/>
      </c:catAx>
      <c:valAx>
        <c:axId val="10213120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296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Дружба!$I$24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Дружба!$I$25:$I$85</c:f>
              <c:numCache>
                <c:formatCode>0.00</c:formatCode>
                <c:ptCount val="61"/>
                <c:pt idx="0">
                  <c:v>43.49</c:v>
                </c:pt>
                <c:pt idx="1">
                  <c:v>43.2</c:v>
                </c:pt>
                <c:pt idx="2">
                  <c:v>43.33</c:v>
                </c:pt>
                <c:pt idx="3">
                  <c:v>42.97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Дружба!$J$24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Дружба!$J$25:$J$85</c:f>
              <c:numCache>
                <c:formatCode>0.00</c:formatCode>
                <c:ptCount val="61"/>
                <c:pt idx="0">
                  <c:v>43.22</c:v>
                </c:pt>
                <c:pt idx="1">
                  <c:v>43.01</c:v>
                </c:pt>
                <c:pt idx="2">
                  <c:v>42.77</c:v>
                </c:pt>
                <c:pt idx="3">
                  <c:v>43.71</c:v>
                </c:pt>
                <c:pt idx="4">
                  <c:v>42.62</c:v>
                </c:pt>
                <c:pt idx="5">
                  <c:v>42.37</c:v>
                </c:pt>
                <c:pt idx="6">
                  <c:v>42.59</c:v>
                </c:pt>
                <c:pt idx="7">
                  <c:v>42.96</c:v>
                </c:pt>
                <c:pt idx="8">
                  <c:v>42.81</c:v>
                </c:pt>
                <c:pt idx="9">
                  <c:v>42.75</c:v>
                </c:pt>
                <c:pt idx="10">
                  <c:v>43.12</c:v>
                </c:pt>
                <c:pt idx="11">
                  <c:v>42.41</c:v>
                </c:pt>
                <c:pt idx="12">
                  <c:v>42.59</c:v>
                </c:pt>
                <c:pt idx="13">
                  <c:v>43.6</c:v>
                </c:pt>
                <c:pt idx="14">
                  <c:v>42.86</c:v>
                </c:pt>
                <c:pt idx="15">
                  <c:v>42.56</c:v>
                </c:pt>
                <c:pt idx="16">
                  <c:v>42.72</c:v>
                </c:pt>
                <c:pt idx="17">
                  <c:v>42.54</c:v>
                </c:pt>
                <c:pt idx="18">
                  <c:v>42.91</c:v>
                </c:pt>
                <c:pt idx="19">
                  <c:v>42.35</c:v>
                </c:pt>
                <c:pt idx="20">
                  <c:v>42.5</c:v>
                </c:pt>
                <c:pt idx="21">
                  <c:v>42.9</c:v>
                </c:pt>
                <c:pt idx="22">
                  <c:v>42.58</c:v>
                </c:pt>
                <c:pt idx="23">
                  <c:v>42.81</c:v>
                </c:pt>
                <c:pt idx="24">
                  <c:v>42.78</c:v>
                </c:pt>
                <c:pt idx="25">
                  <c:v>42.15</c:v>
                </c:pt>
                <c:pt idx="26">
                  <c:v>42.41</c:v>
                </c:pt>
                <c:pt idx="27">
                  <c:v>42.44</c:v>
                </c:pt>
                <c:pt idx="28">
                  <c:v>42.73</c:v>
                </c:pt>
                <c:pt idx="29">
                  <c:v>42.41</c:v>
                </c:pt>
                <c:pt idx="30">
                  <c:v>42.4</c:v>
                </c:pt>
                <c:pt idx="31">
                  <c:v>42.41</c:v>
                </c:pt>
                <c:pt idx="32">
                  <c:v>42.68</c:v>
                </c:pt>
                <c:pt idx="33">
                  <c:v>42.18</c:v>
                </c:pt>
                <c:pt idx="34">
                  <c:v>42.35</c:v>
                </c:pt>
                <c:pt idx="35">
                  <c:v>43.86</c:v>
                </c:pt>
                <c:pt idx="36">
                  <c:v>42.33</c:v>
                </c:pt>
                <c:pt idx="37">
                  <c:v>42.34</c:v>
                </c:pt>
                <c:pt idx="38">
                  <c:v>42.06</c:v>
                </c:pt>
                <c:pt idx="39">
                  <c:v>42.03</c:v>
                </c:pt>
                <c:pt idx="40">
                  <c:v>42.76</c:v>
                </c:pt>
                <c:pt idx="41">
                  <c:v>43.05</c:v>
                </c:pt>
                <c:pt idx="42">
                  <c:v>42.35</c:v>
                </c:pt>
                <c:pt idx="43">
                  <c:v>42.43</c:v>
                </c:pt>
                <c:pt idx="44">
                  <c:v>42.44</c:v>
                </c:pt>
                <c:pt idx="45">
                  <c:v>42.18</c:v>
                </c:pt>
                <c:pt idx="46">
                  <c:v>42.21</c:v>
                </c:pt>
                <c:pt idx="47">
                  <c:v>42.23</c:v>
                </c:pt>
                <c:pt idx="48">
                  <c:v>42.23</c:v>
                </c:pt>
                <c:pt idx="49">
                  <c:v>42.7</c:v>
                </c:pt>
                <c:pt idx="50">
                  <c:v>42.48</c:v>
                </c:pt>
                <c:pt idx="51">
                  <c:v>42.27</c:v>
                </c:pt>
                <c:pt idx="52">
                  <c:v>42.47</c:v>
                </c:pt>
                <c:pt idx="53">
                  <c:v>42.23</c:v>
                </c:pt>
                <c:pt idx="54">
                  <c:v>42.79</c:v>
                </c:pt>
                <c:pt idx="55">
                  <c:v>42.22</c:v>
                </c:pt>
                <c:pt idx="56">
                  <c:v>42.42</c:v>
                </c:pt>
                <c:pt idx="57">
                  <c:v>42.67</c:v>
                </c:pt>
                <c:pt idx="58">
                  <c:v>42.43</c:v>
                </c:pt>
                <c:pt idx="59">
                  <c:v>43.31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Дружба!$K$24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Дружба!$K$25:$K$85</c:f>
              <c:numCache>
                <c:formatCode>0.00</c:formatCode>
                <c:ptCount val="61"/>
                <c:pt idx="0">
                  <c:v>42.33</c:v>
                </c:pt>
                <c:pt idx="1">
                  <c:v>42.51</c:v>
                </c:pt>
                <c:pt idx="2">
                  <c:v>42.33</c:v>
                </c:pt>
                <c:pt idx="3">
                  <c:v>42.31</c:v>
                </c:pt>
                <c:pt idx="4">
                  <c:v>42.31</c:v>
                </c:pt>
                <c:pt idx="5">
                  <c:v>42.09</c:v>
                </c:pt>
                <c:pt idx="6">
                  <c:v>42</c:v>
                </c:pt>
                <c:pt idx="7">
                  <c:v>42.14</c:v>
                </c:pt>
                <c:pt idx="8">
                  <c:v>41.98</c:v>
                </c:pt>
                <c:pt idx="9">
                  <c:v>42.26</c:v>
                </c:pt>
                <c:pt idx="10">
                  <c:v>42.01</c:v>
                </c:pt>
                <c:pt idx="11">
                  <c:v>42.19</c:v>
                </c:pt>
                <c:pt idx="12">
                  <c:v>42.07</c:v>
                </c:pt>
                <c:pt idx="13">
                  <c:v>41.91</c:v>
                </c:pt>
                <c:pt idx="14">
                  <c:v>42.4</c:v>
                </c:pt>
                <c:pt idx="15">
                  <c:v>42.25</c:v>
                </c:pt>
                <c:pt idx="16">
                  <c:v>42.82</c:v>
                </c:pt>
                <c:pt idx="17">
                  <c:v>42.24</c:v>
                </c:pt>
                <c:pt idx="18">
                  <c:v>41.99</c:v>
                </c:pt>
                <c:pt idx="19">
                  <c:v>42.04</c:v>
                </c:pt>
                <c:pt idx="20">
                  <c:v>42.24</c:v>
                </c:pt>
                <c:pt idx="21">
                  <c:v>42.24</c:v>
                </c:pt>
                <c:pt idx="22">
                  <c:v>42.21</c:v>
                </c:pt>
                <c:pt idx="23">
                  <c:v>42.02</c:v>
                </c:pt>
                <c:pt idx="24">
                  <c:v>42.1</c:v>
                </c:pt>
                <c:pt idx="25">
                  <c:v>42.26</c:v>
                </c:pt>
                <c:pt idx="26">
                  <c:v>42.08</c:v>
                </c:pt>
                <c:pt idx="27">
                  <c:v>42.14</c:v>
                </c:pt>
                <c:pt idx="28">
                  <c:v>42.17</c:v>
                </c:pt>
                <c:pt idx="29">
                  <c:v>41.85</c:v>
                </c:pt>
                <c:pt idx="30">
                  <c:v>42.13</c:v>
                </c:pt>
                <c:pt idx="31">
                  <c:v>42.02</c:v>
                </c:pt>
                <c:pt idx="32">
                  <c:v>41.83</c:v>
                </c:pt>
                <c:pt idx="33">
                  <c:v>41.93</c:v>
                </c:pt>
                <c:pt idx="34">
                  <c:v>41.94</c:v>
                </c:pt>
                <c:pt idx="35">
                  <c:v>41.91</c:v>
                </c:pt>
                <c:pt idx="36">
                  <c:v>42.03</c:v>
                </c:pt>
                <c:pt idx="37">
                  <c:v>42.11</c:v>
                </c:pt>
                <c:pt idx="38">
                  <c:v>41.9</c:v>
                </c:pt>
                <c:pt idx="39">
                  <c:v>42.23</c:v>
                </c:pt>
                <c:pt idx="40">
                  <c:v>42.14</c:v>
                </c:pt>
                <c:pt idx="41">
                  <c:v>43.22</c:v>
                </c:pt>
                <c:pt idx="42">
                  <c:v>42.16</c:v>
                </c:pt>
                <c:pt idx="43">
                  <c:v>41.86</c:v>
                </c:pt>
                <c:pt idx="44">
                  <c:v>42.76</c:v>
                </c:pt>
                <c:pt idx="45">
                  <c:v>42.16</c:v>
                </c:pt>
                <c:pt idx="46">
                  <c:v>42.24</c:v>
                </c:pt>
                <c:pt idx="47">
                  <c:v>42.1</c:v>
                </c:pt>
                <c:pt idx="48">
                  <c:v>41.94</c:v>
                </c:pt>
                <c:pt idx="49">
                  <c:v>42.03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53216"/>
        <c:axId val="102167296"/>
      </c:lineChart>
      <c:catAx>
        <c:axId val="10215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67296"/>
        <c:crosses val="autoZero"/>
        <c:auto val="1"/>
        <c:lblAlgn val="ctr"/>
        <c:lblOffset val="100"/>
        <c:noMultiLvlLbl val="0"/>
      </c:catAx>
      <c:valAx>
        <c:axId val="10216729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5321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'Слепой Поворот'!$C$24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Поворот'!$C$25:$C$89</c:f>
              <c:numCache>
                <c:formatCode>0.00</c:formatCode>
                <c:ptCount val="65"/>
                <c:pt idx="0">
                  <c:v>40.950000000000003</c:v>
                </c:pt>
                <c:pt idx="1">
                  <c:v>40.799999999999997</c:v>
                </c:pt>
                <c:pt idx="2">
                  <c:v>40.31</c:v>
                </c:pt>
                <c:pt idx="3">
                  <c:v>40.14</c:v>
                </c:pt>
                <c:pt idx="4">
                  <c:v>40.17</c:v>
                </c:pt>
                <c:pt idx="5">
                  <c:v>40.869999999999997</c:v>
                </c:pt>
                <c:pt idx="6">
                  <c:v>40.1</c:v>
                </c:pt>
                <c:pt idx="7">
                  <c:v>39.880000000000003</c:v>
                </c:pt>
                <c:pt idx="8">
                  <c:v>39.86</c:v>
                </c:pt>
                <c:pt idx="9">
                  <c:v>41.41</c:v>
                </c:pt>
                <c:pt idx="10">
                  <c:v>40.39</c:v>
                </c:pt>
                <c:pt idx="11">
                  <c:v>43.46</c:v>
                </c:pt>
                <c:pt idx="12">
                  <c:v>40.479999999999997</c:v>
                </c:pt>
                <c:pt idx="13">
                  <c:v>40.53</c:v>
                </c:pt>
                <c:pt idx="14">
                  <c:v>40.19</c:v>
                </c:pt>
                <c:pt idx="15">
                  <c:v>39.79</c:v>
                </c:pt>
                <c:pt idx="16">
                  <c:v>42.79</c:v>
                </c:pt>
                <c:pt idx="17">
                  <c:v>40.68</c:v>
                </c:pt>
                <c:pt idx="18">
                  <c:v>40.14</c:v>
                </c:pt>
                <c:pt idx="19">
                  <c:v>41.41</c:v>
                </c:pt>
                <c:pt idx="20">
                  <c:v>43.68</c:v>
                </c:pt>
                <c:pt idx="21">
                  <c:v>40.51</c:v>
                </c:pt>
                <c:pt idx="22">
                  <c:v>39.86</c:v>
                </c:pt>
                <c:pt idx="23">
                  <c:v>41.5</c:v>
                </c:pt>
                <c:pt idx="24">
                  <c:v>41.54</c:v>
                </c:pt>
                <c:pt idx="25">
                  <c:v>39.93</c:v>
                </c:pt>
                <c:pt idx="26">
                  <c:v>40.89</c:v>
                </c:pt>
                <c:pt idx="27">
                  <c:v>39.71</c:v>
                </c:pt>
                <c:pt idx="28">
                  <c:v>39.58</c:v>
                </c:pt>
                <c:pt idx="29">
                  <c:v>42.14</c:v>
                </c:pt>
                <c:pt idx="30">
                  <c:v>39.909999999999997</c:v>
                </c:pt>
                <c:pt idx="31">
                  <c:v>39.56</c:v>
                </c:pt>
                <c:pt idx="32">
                  <c:v>39.880000000000003</c:v>
                </c:pt>
                <c:pt idx="33">
                  <c:v>39.72</c:v>
                </c:pt>
                <c:pt idx="34">
                  <c:v>39.65</c:v>
                </c:pt>
                <c:pt idx="35">
                  <c:v>39.85</c:v>
                </c:pt>
                <c:pt idx="36">
                  <c:v>39.78</c:v>
                </c:pt>
                <c:pt idx="37">
                  <c:v>39.81</c:v>
                </c:pt>
                <c:pt idx="38">
                  <c:v>40</c:v>
                </c:pt>
                <c:pt idx="39">
                  <c:v>39.9</c:v>
                </c:pt>
                <c:pt idx="40">
                  <c:v>39.65</c:v>
                </c:pt>
                <c:pt idx="41">
                  <c:v>40.07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'Слепой Поворот'!$D$24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Поворот'!$D$25:$D$89</c:f>
              <c:numCache>
                <c:formatCode>0.00</c:formatCode>
                <c:ptCount val="65"/>
                <c:pt idx="0">
                  <c:v>41.93</c:v>
                </c:pt>
                <c:pt idx="1">
                  <c:v>39.83</c:v>
                </c:pt>
                <c:pt idx="2">
                  <c:v>39.78</c:v>
                </c:pt>
                <c:pt idx="3">
                  <c:v>40.15</c:v>
                </c:pt>
                <c:pt idx="4">
                  <c:v>39.880000000000003</c:v>
                </c:pt>
                <c:pt idx="5">
                  <c:v>40.36</c:v>
                </c:pt>
                <c:pt idx="6">
                  <c:v>39.799999999999997</c:v>
                </c:pt>
                <c:pt idx="7">
                  <c:v>39.74</c:v>
                </c:pt>
                <c:pt idx="8">
                  <c:v>39.68</c:v>
                </c:pt>
                <c:pt idx="9">
                  <c:v>39.47</c:v>
                </c:pt>
                <c:pt idx="10">
                  <c:v>39.81</c:v>
                </c:pt>
                <c:pt idx="11">
                  <c:v>39.75</c:v>
                </c:pt>
                <c:pt idx="12">
                  <c:v>39.65</c:v>
                </c:pt>
                <c:pt idx="13">
                  <c:v>39.770000000000003</c:v>
                </c:pt>
                <c:pt idx="14">
                  <c:v>39.549999999999997</c:v>
                </c:pt>
                <c:pt idx="15">
                  <c:v>40.17</c:v>
                </c:pt>
                <c:pt idx="16">
                  <c:v>39.81</c:v>
                </c:pt>
                <c:pt idx="17">
                  <c:v>39.58</c:v>
                </c:pt>
                <c:pt idx="18">
                  <c:v>39.72</c:v>
                </c:pt>
                <c:pt idx="19">
                  <c:v>39.79</c:v>
                </c:pt>
                <c:pt idx="20">
                  <c:v>39.83</c:v>
                </c:pt>
                <c:pt idx="21">
                  <c:v>39.729999999999997</c:v>
                </c:pt>
                <c:pt idx="22">
                  <c:v>39.82</c:v>
                </c:pt>
                <c:pt idx="23">
                  <c:v>39.94</c:v>
                </c:pt>
                <c:pt idx="24">
                  <c:v>39.590000000000003</c:v>
                </c:pt>
                <c:pt idx="25">
                  <c:v>39.630000000000003</c:v>
                </c:pt>
                <c:pt idx="26">
                  <c:v>39.57</c:v>
                </c:pt>
                <c:pt idx="27">
                  <c:v>39.950000000000003</c:v>
                </c:pt>
                <c:pt idx="28">
                  <c:v>39.69</c:v>
                </c:pt>
                <c:pt idx="29">
                  <c:v>39.75</c:v>
                </c:pt>
                <c:pt idx="30">
                  <c:v>39.72</c:v>
                </c:pt>
                <c:pt idx="31">
                  <c:v>39.909999999999997</c:v>
                </c:pt>
                <c:pt idx="32">
                  <c:v>39.81</c:v>
                </c:pt>
                <c:pt idx="33">
                  <c:v>39.659999999999997</c:v>
                </c:pt>
                <c:pt idx="34">
                  <c:v>39.6</c:v>
                </c:pt>
                <c:pt idx="35">
                  <c:v>39.81</c:v>
                </c:pt>
                <c:pt idx="36">
                  <c:v>41.72</c:v>
                </c:pt>
                <c:pt idx="37">
                  <c:v>39.93</c:v>
                </c:pt>
                <c:pt idx="38">
                  <c:v>39.71</c:v>
                </c:pt>
                <c:pt idx="39">
                  <c:v>39.82</c:v>
                </c:pt>
                <c:pt idx="40">
                  <c:v>39.81</c:v>
                </c:pt>
                <c:pt idx="41">
                  <c:v>39.96</c:v>
                </c:pt>
                <c:pt idx="42">
                  <c:v>39.78</c:v>
                </c:pt>
                <c:pt idx="43">
                  <c:v>39.770000000000003</c:v>
                </c:pt>
                <c:pt idx="44">
                  <c:v>39.950000000000003</c:v>
                </c:pt>
                <c:pt idx="45">
                  <c:v>39.950000000000003</c:v>
                </c:pt>
                <c:pt idx="46">
                  <c:v>39.76</c:v>
                </c:pt>
                <c:pt idx="47">
                  <c:v>39.79</c:v>
                </c:pt>
                <c:pt idx="48">
                  <c:v>39.799999999999997</c:v>
                </c:pt>
                <c:pt idx="49">
                  <c:v>39.67</c:v>
                </c:pt>
                <c:pt idx="50">
                  <c:v>39.619999999999997</c:v>
                </c:pt>
                <c:pt idx="51">
                  <c:v>39.950000000000003</c:v>
                </c:pt>
                <c:pt idx="52">
                  <c:v>39.85</c:v>
                </c:pt>
                <c:pt idx="53">
                  <c:v>39.880000000000003</c:v>
                </c:pt>
                <c:pt idx="54">
                  <c:v>39.799999999999997</c:v>
                </c:pt>
                <c:pt idx="55">
                  <c:v>39.71</c:v>
                </c:pt>
                <c:pt idx="56">
                  <c:v>39.57</c:v>
                </c:pt>
                <c:pt idx="57">
                  <c:v>39.729999999999997</c:v>
                </c:pt>
                <c:pt idx="58">
                  <c:v>40.61</c:v>
                </c:pt>
                <c:pt idx="59">
                  <c:v>39.94</c:v>
                </c:pt>
                <c:pt idx="60">
                  <c:v>40.119999999999997</c:v>
                </c:pt>
                <c:pt idx="61">
                  <c:v>39.729999999999997</c:v>
                </c:pt>
                <c:pt idx="62">
                  <c:v>39.869999999999997</c:v>
                </c:pt>
                <c:pt idx="63">
                  <c:v>39.93</c:v>
                </c:pt>
                <c:pt idx="64">
                  <c:v>40.31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'Слепой Поворот'!$E$24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Поворот'!$E$25:$E$89</c:f>
              <c:numCache>
                <c:formatCode>0.00</c:formatCode>
                <c:ptCount val="65"/>
                <c:pt idx="0">
                  <c:v>40.14</c:v>
                </c:pt>
                <c:pt idx="1">
                  <c:v>39.67</c:v>
                </c:pt>
                <c:pt idx="2">
                  <c:v>40.15</c:v>
                </c:pt>
                <c:pt idx="3">
                  <c:v>39.590000000000003</c:v>
                </c:pt>
                <c:pt idx="4">
                  <c:v>39.74</c:v>
                </c:pt>
                <c:pt idx="5">
                  <c:v>39.479999999999997</c:v>
                </c:pt>
                <c:pt idx="6">
                  <c:v>39.619999999999997</c:v>
                </c:pt>
                <c:pt idx="7">
                  <c:v>39.39</c:v>
                </c:pt>
                <c:pt idx="8">
                  <c:v>39.630000000000003</c:v>
                </c:pt>
                <c:pt idx="9">
                  <c:v>39.75</c:v>
                </c:pt>
                <c:pt idx="10">
                  <c:v>39.39</c:v>
                </c:pt>
                <c:pt idx="11">
                  <c:v>39.369999999999997</c:v>
                </c:pt>
                <c:pt idx="12">
                  <c:v>40.18</c:v>
                </c:pt>
                <c:pt idx="13">
                  <c:v>39.43</c:v>
                </c:pt>
                <c:pt idx="14">
                  <c:v>40.35</c:v>
                </c:pt>
                <c:pt idx="15">
                  <c:v>39.659999999999997</c:v>
                </c:pt>
                <c:pt idx="16">
                  <c:v>39.270000000000003</c:v>
                </c:pt>
                <c:pt idx="17">
                  <c:v>39.33</c:v>
                </c:pt>
                <c:pt idx="18">
                  <c:v>39.369999999999997</c:v>
                </c:pt>
                <c:pt idx="19">
                  <c:v>39.51</c:v>
                </c:pt>
                <c:pt idx="20">
                  <c:v>40.090000000000003</c:v>
                </c:pt>
                <c:pt idx="21">
                  <c:v>39.61</c:v>
                </c:pt>
                <c:pt idx="22">
                  <c:v>39.68</c:v>
                </c:pt>
                <c:pt idx="23">
                  <c:v>40.19</c:v>
                </c:pt>
                <c:pt idx="24">
                  <c:v>39.85</c:v>
                </c:pt>
                <c:pt idx="25">
                  <c:v>40.06</c:v>
                </c:pt>
                <c:pt idx="26">
                  <c:v>39.53</c:v>
                </c:pt>
                <c:pt idx="27">
                  <c:v>39.200000000000003</c:v>
                </c:pt>
                <c:pt idx="28">
                  <c:v>39.409999999999997</c:v>
                </c:pt>
                <c:pt idx="29">
                  <c:v>39.33</c:v>
                </c:pt>
                <c:pt idx="30">
                  <c:v>39.659999999999997</c:v>
                </c:pt>
                <c:pt idx="31">
                  <c:v>39.76</c:v>
                </c:pt>
                <c:pt idx="32">
                  <c:v>39.78</c:v>
                </c:pt>
                <c:pt idx="33">
                  <c:v>39.42</c:v>
                </c:pt>
                <c:pt idx="34">
                  <c:v>39.270000000000003</c:v>
                </c:pt>
                <c:pt idx="35">
                  <c:v>39.549999999999997</c:v>
                </c:pt>
                <c:pt idx="36">
                  <c:v>39.659999999999997</c:v>
                </c:pt>
                <c:pt idx="37">
                  <c:v>39.68</c:v>
                </c:pt>
                <c:pt idx="38">
                  <c:v>41.54</c:v>
                </c:pt>
                <c:pt idx="39">
                  <c:v>39.79</c:v>
                </c:pt>
                <c:pt idx="40">
                  <c:v>39.729999999999997</c:v>
                </c:pt>
                <c:pt idx="41">
                  <c:v>39.5</c:v>
                </c:pt>
                <c:pt idx="42">
                  <c:v>39.46</c:v>
                </c:pt>
                <c:pt idx="43">
                  <c:v>39.56</c:v>
                </c:pt>
                <c:pt idx="44">
                  <c:v>39.590000000000003</c:v>
                </c:pt>
                <c:pt idx="45">
                  <c:v>39.770000000000003</c:v>
                </c:pt>
                <c:pt idx="46">
                  <c:v>39.56</c:v>
                </c:pt>
                <c:pt idx="47">
                  <c:v>39.83</c:v>
                </c:pt>
                <c:pt idx="48">
                  <c:v>40.130000000000003</c:v>
                </c:pt>
                <c:pt idx="49">
                  <c:v>39.21</c:v>
                </c:pt>
                <c:pt idx="50">
                  <c:v>39.56</c:v>
                </c:pt>
                <c:pt idx="51">
                  <c:v>39.22</c:v>
                </c:pt>
                <c:pt idx="52">
                  <c:v>39.43</c:v>
                </c:pt>
                <c:pt idx="53">
                  <c:v>39.28</c:v>
                </c:pt>
                <c:pt idx="54">
                  <c:v>39.840000000000003</c:v>
                </c:pt>
                <c:pt idx="55">
                  <c:v>39.479999999999997</c:v>
                </c:pt>
                <c:pt idx="56">
                  <c:v>39.979999999999997</c:v>
                </c:pt>
                <c:pt idx="57">
                  <c:v>39.46</c:v>
                </c:pt>
                <c:pt idx="58">
                  <c:v>39.47</c:v>
                </c:pt>
                <c:pt idx="59">
                  <c:v>39.549999999999997</c:v>
                </c:pt>
                <c:pt idx="60">
                  <c:v>39.43</c:v>
                </c:pt>
                <c:pt idx="61">
                  <c:v>39.69</c:v>
                </c:pt>
                <c:pt idx="62">
                  <c:v>39.549999999999997</c:v>
                </c:pt>
                <c:pt idx="63">
                  <c:v>39.840000000000003</c:v>
                </c:pt>
                <c:pt idx="64">
                  <c:v>39.81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'Слепой Поворот'!$F$24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Поворот'!$F$25:$F$89</c:f>
              <c:numCache>
                <c:formatCode>0.00</c:formatCode>
                <c:ptCount val="65"/>
                <c:pt idx="0">
                  <c:v>40.79</c:v>
                </c:pt>
                <c:pt idx="1">
                  <c:v>40.42</c:v>
                </c:pt>
                <c:pt idx="2">
                  <c:v>40.56</c:v>
                </c:pt>
                <c:pt idx="3">
                  <c:v>40.81</c:v>
                </c:pt>
                <c:pt idx="4">
                  <c:v>40.39</c:v>
                </c:pt>
                <c:pt idx="5">
                  <c:v>40.9</c:v>
                </c:pt>
                <c:pt idx="6">
                  <c:v>40.72</c:v>
                </c:pt>
                <c:pt idx="7">
                  <c:v>41.66</c:v>
                </c:pt>
                <c:pt idx="8">
                  <c:v>40.799999999999997</c:v>
                </c:pt>
                <c:pt idx="9">
                  <c:v>40.090000000000003</c:v>
                </c:pt>
                <c:pt idx="10">
                  <c:v>40.32</c:v>
                </c:pt>
                <c:pt idx="11">
                  <c:v>40.380000000000003</c:v>
                </c:pt>
                <c:pt idx="12">
                  <c:v>40.85</c:v>
                </c:pt>
                <c:pt idx="13">
                  <c:v>41.32</c:v>
                </c:pt>
                <c:pt idx="14">
                  <c:v>41.47</c:v>
                </c:pt>
                <c:pt idx="15">
                  <c:v>40.35</c:v>
                </c:pt>
                <c:pt idx="16">
                  <c:v>40.32</c:v>
                </c:pt>
                <c:pt idx="17">
                  <c:v>40.369999999999997</c:v>
                </c:pt>
                <c:pt idx="18">
                  <c:v>40.31</c:v>
                </c:pt>
                <c:pt idx="19">
                  <c:v>40.15</c:v>
                </c:pt>
                <c:pt idx="20">
                  <c:v>40.21</c:v>
                </c:pt>
                <c:pt idx="21">
                  <c:v>40.85</c:v>
                </c:pt>
                <c:pt idx="22">
                  <c:v>41.03</c:v>
                </c:pt>
                <c:pt idx="23">
                  <c:v>40.33</c:v>
                </c:pt>
                <c:pt idx="24">
                  <c:v>39.799999999999997</c:v>
                </c:pt>
                <c:pt idx="25">
                  <c:v>40.380000000000003</c:v>
                </c:pt>
                <c:pt idx="26">
                  <c:v>40.14</c:v>
                </c:pt>
                <c:pt idx="27">
                  <c:v>40.380000000000003</c:v>
                </c:pt>
                <c:pt idx="28">
                  <c:v>40.32</c:v>
                </c:pt>
                <c:pt idx="29">
                  <c:v>40.4</c:v>
                </c:pt>
                <c:pt idx="30">
                  <c:v>40.44</c:v>
                </c:pt>
                <c:pt idx="31">
                  <c:v>40</c:v>
                </c:pt>
                <c:pt idx="32">
                  <c:v>40.5</c:v>
                </c:pt>
                <c:pt idx="33">
                  <c:v>41.03</c:v>
                </c:pt>
                <c:pt idx="34">
                  <c:v>40.19</c:v>
                </c:pt>
                <c:pt idx="35">
                  <c:v>40.21</c:v>
                </c:pt>
                <c:pt idx="36">
                  <c:v>40.35</c:v>
                </c:pt>
                <c:pt idx="37">
                  <c:v>40.409999999999997</c:v>
                </c:pt>
                <c:pt idx="38">
                  <c:v>40.200000000000003</c:v>
                </c:pt>
                <c:pt idx="39">
                  <c:v>40.11</c:v>
                </c:pt>
                <c:pt idx="40">
                  <c:v>40.700000000000003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'Слепой Поворот'!$G$24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Поворот'!$G$25:$G$89</c:f>
              <c:numCache>
                <c:formatCode>General</c:formatCode>
                <c:ptCount val="65"/>
                <c:pt idx="0">
                  <c:v>41.27</c:v>
                </c:pt>
                <c:pt idx="1">
                  <c:v>40.53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269312"/>
        <c:axId val="102270848"/>
      </c:lineChart>
      <c:catAx>
        <c:axId val="10226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270848"/>
        <c:crosses val="autoZero"/>
        <c:auto val="1"/>
        <c:lblAlgn val="ctr"/>
        <c:lblOffset val="100"/>
        <c:noMultiLvlLbl val="0"/>
      </c:catAx>
      <c:valAx>
        <c:axId val="102270848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2693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'Слепой Поворот'!$H$24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Поворот'!$H$25:$H$57</c:f>
              <c:numCache>
                <c:formatCode>General</c:formatCode>
                <c:ptCount val="33"/>
                <c:pt idx="0">
                  <c:v>44.62</c:v>
                </c:pt>
                <c:pt idx="1">
                  <c:v>43.01</c:v>
                </c:pt>
                <c:pt idx="2">
                  <c:v>44.75</c:v>
                </c:pt>
                <c:pt idx="3">
                  <c:v>44.12</c:v>
                </c:pt>
                <c:pt idx="4">
                  <c:v>42.73</c:v>
                </c:pt>
                <c:pt idx="5">
                  <c:v>42.6</c:v>
                </c:pt>
                <c:pt idx="6">
                  <c:v>42.54</c:v>
                </c:pt>
                <c:pt idx="7">
                  <c:v>42.74</c:v>
                </c:pt>
                <c:pt idx="8">
                  <c:v>42.38</c:v>
                </c:pt>
                <c:pt idx="9">
                  <c:v>42.75</c:v>
                </c:pt>
                <c:pt idx="10">
                  <c:v>42.6</c:v>
                </c:pt>
                <c:pt idx="11">
                  <c:v>42.46</c:v>
                </c:pt>
                <c:pt idx="12">
                  <c:v>42.65</c:v>
                </c:pt>
                <c:pt idx="13">
                  <c:v>42.54</c:v>
                </c:pt>
                <c:pt idx="14">
                  <c:v>42.64</c:v>
                </c:pt>
                <c:pt idx="15">
                  <c:v>42.57</c:v>
                </c:pt>
                <c:pt idx="16">
                  <c:v>42.39</c:v>
                </c:pt>
                <c:pt idx="17">
                  <c:v>42.46</c:v>
                </c:pt>
                <c:pt idx="18">
                  <c:v>42.66</c:v>
                </c:pt>
                <c:pt idx="19">
                  <c:v>42.66</c:v>
                </c:pt>
                <c:pt idx="20">
                  <c:v>42.22</c:v>
                </c:pt>
                <c:pt idx="21">
                  <c:v>42.36</c:v>
                </c:pt>
                <c:pt idx="22">
                  <c:v>42.65</c:v>
                </c:pt>
                <c:pt idx="23">
                  <c:v>42.41</c:v>
                </c:pt>
                <c:pt idx="24">
                  <c:v>43.27</c:v>
                </c:pt>
                <c:pt idx="25">
                  <c:v>42.81</c:v>
                </c:pt>
                <c:pt idx="26">
                  <c:v>42.74</c:v>
                </c:pt>
                <c:pt idx="27">
                  <c:v>42.51</c:v>
                </c:pt>
                <c:pt idx="28">
                  <c:v>42.41</c:v>
                </c:pt>
                <c:pt idx="29">
                  <c:v>42.78</c:v>
                </c:pt>
                <c:pt idx="30">
                  <c:v>42.45</c:v>
                </c:pt>
                <c:pt idx="31">
                  <c:v>42.68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'Слепой Поворот'!$I$24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Поворот'!$I$25:$I$57</c:f>
              <c:numCache>
                <c:formatCode>General</c:formatCode>
                <c:ptCount val="33"/>
                <c:pt idx="0">
                  <c:v>44.14</c:v>
                </c:pt>
                <c:pt idx="1">
                  <c:v>43.58</c:v>
                </c:pt>
                <c:pt idx="2">
                  <c:v>44.75</c:v>
                </c:pt>
                <c:pt idx="3">
                  <c:v>44.54</c:v>
                </c:pt>
                <c:pt idx="4">
                  <c:v>44</c:v>
                </c:pt>
                <c:pt idx="5">
                  <c:v>43.83</c:v>
                </c:pt>
                <c:pt idx="6">
                  <c:v>43.67</c:v>
                </c:pt>
                <c:pt idx="7">
                  <c:v>43.96</c:v>
                </c:pt>
                <c:pt idx="8">
                  <c:v>44.15</c:v>
                </c:pt>
                <c:pt idx="9">
                  <c:v>43.13</c:v>
                </c:pt>
                <c:pt idx="10">
                  <c:v>43.81</c:v>
                </c:pt>
                <c:pt idx="11">
                  <c:v>43.02</c:v>
                </c:pt>
                <c:pt idx="12">
                  <c:v>43</c:v>
                </c:pt>
                <c:pt idx="13">
                  <c:v>43.53</c:v>
                </c:pt>
                <c:pt idx="14">
                  <c:v>44.76</c:v>
                </c:pt>
                <c:pt idx="15">
                  <c:v>43.67</c:v>
                </c:pt>
                <c:pt idx="16">
                  <c:v>43.36</c:v>
                </c:pt>
                <c:pt idx="17">
                  <c:v>45.13</c:v>
                </c:pt>
                <c:pt idx="18">
                  <c:v>43.3</c:v>
                </c:pt>
                <c:pt idx="19">
                  <c:v>43.47</c:v>
                </c:pt>
                <c:pt idx="20">
                  <c:v>43.92</c:v>
                </c:pt>
                <c:pt idx="21">
                  <c:v>43.84</c:v>
                </c:pt>
                <c:pt idx="22">
                  <c:v>44.3</c:v>
                </c:pt>
                <c:pt idx="23">
                  <c:v>43.25</c:v>
                </c:pt>
                <c:pt idx="24">
                  <c:v>43.71</c:v>
                </c:pt>
                <c:pt idx="25">
                  <c:v>43.47</c:v>
                </c:pt>
                <c:pt idx="26">
                  <c:v>43.37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'Слепой Поворот'!$J$24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Поворот'!$J$25:$J$57</c:f>
              <c:numCache>
                <c:formatCode>General</c:formatCode>
                <c:ptCount val="33"/>
                <c:pt idx="0">
                  <c:v>43.88</c:v>
                </c:pt>
                <c:pt idx="1">
                  <c:v>43.71</c:v>
                </c:pt>
                <c:pt idx="2">
                  <c:v>43.53</c:v>
                </c:pt>
                <c:pt idx="3">
                  <c:v>43.35</c:v>
                </c:pt>
                <c:pt idx="4">
                  <c:v>43.2</c:v>
                </c:pt>
                <c:pt idx="5">
                  <c:v>43.38</c:v>
                </c:pt>
                <c:pt idx="6">
                  <c:v>43.31</c:v>
                </c:pt>
                <c:pt idx="7">
                  <c:v>43.01</c:v>
                </c:pt>
                <c:pt idx="8">
                  <c:v>43.02</c:v>
                </c:pt>
                <c:pt idx="9">
                  <c:v>43.6</c:v>
                </c:pt>
                <c:pt idx="10">
                  <c:v>43.24</c:v>
                </c:pt>
                <c:pt idx="11">
                  <c:v>42.84</c:v>
                </c:pt>
                <c:pt idx="12">
                  <c:v>43.61</c:v>
                </c:pt>
                <c:pt idx="13">
                  <c:v>42.83</c:v>
                </c:pt>
                <c:pt idx="14">
                  <c:v>42.82</c:v>
                </c:pt>
                <c:pt idx="15">
                  <c:v>43.18</c:v>
                </c:pt>
                <c:pt idx="16">
                  <c:v>42.83</c:v>
                </c:pt>
                <c:pt idx="17">
                  <c:v>43.68</c:v>
                </c:pt>
                <c:pt idx="18">
                  <c:v>42.79</c:v>
                </c:pt>
                <c:pt idx="19">
                  <c:v>43.16</c:v>
                </c:pt>
                <c:pt idx="20">
                  <c:v>43.1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'Слепой Поворот'!$K$24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Поворот'!$K$25:$K$57</c:f>
              <c:numCache>
                <c:formatCode>General</c:formatCode>
                <c:ptCount val="33"/>
                <c:pt idx="0">
                  <c:v>43.77</c:v>
                </c:pt>
                <c:pt idx="1">
                  <c:v>45.92</c:v>
                </c:pt>
                <c:pt idx="2">
                  <c:v>44.06</c:v>
                </c:pt>
                <c:pt idx="3">
                  <c:v>43.54</c:v>
                </c:pt>
                <c:pt idx="4">
                  <c:v>44.01</c:v>
                </c:pt>
                <c:pt idx="5">
                  <c:v>44.27</c:v>
                </c:pt>
                <c:pt idx="6">
                  <c:v>43.78</c:v>
                </c:pt>
                <c:pt idx="7">
                  <c:v>43.71</c:v>
                </c:pt>
                <c:pt idx="8">
                  <c:v>43.89</c:v>
                </c:pt>
                <c:pt idx="9">
                  <c:v>43.45</c:v>
                </c:pt>
                <c:pt idx="10">
                  <c:v>43.81</c:v>
                </c:pt>
                <c:pt idx="11">
                  <c:v>44.17</c:v>
                </c:pt>
                <c:pt idx="12">
                  <c:v>43.82</c:v>
                </c:pt>
                <c:pt idx="13">
                  <c:v>45.15</c:v>
                </c:pt>
                <c:pt idx="14">
                  <c:v>43.88</c:v>
                </c:pt>
                <c:pt idx="15">
                  <c:v>43.87</c:v>
                </c:pt>
                <c:pt idx="16">
                  <c:v>43.92</c:v>
                </c:pt>
                <c:pt idx="17">
                  <c:v>43.87</c:v>
                </c:pt>
                <c:pt idx="18">
                  <c:v>44.41</c:v>
                </c:pt>
                <c:pt idx="19">
                  <c:v>44.14</c:v>
                </c:pt>
                <c:pt idx="20">
                  <c:v>45.14</c:v>
                </c:pt>
                <c:pt idx="21">
                  <c:v>44.02</c:v>
                </c:pt>
                <c:pt idx="22">
                  <c:v>44.11</c:v>
                </c:pt>
                <c:pt idx="23">
                  <c:v>43.98</c:v>
                </c:pt>
                <c:pt idx="24">
                  <c:v>43.98</c:v>
                </c:pt>
                <c:pt idx="25">
                  <c:v>43.58</c:v>
                </c:pt>
                <c:pt idx="26">
                  <c:v>43.87</c:v>
                </c:pt>
                <c:pt idx="27">
                  <c:v>44.3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979712"/>
        <c:axId val="106981248"/>
      </c:lineChart>
      <c:catAx>
        <c:axId val="10697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6981248"/>
        <c:crosses val="autoZero"/>
        <c:auto val="1"/>
        <c:lblAlgn val="ctr"/>
        <c:lblOffset val="100"/>
        <c:noMultiLvlLbl val="0"/>
      </c:catAx>
      <c:valAx>
        <c:axId val="106981248"/>
        <c:scaling>
          <c:orientation val="minMax"/>
          <c:min val="41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69797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Brabus!$C$24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Brabus!$C$25:$C$82</c:f>
              <c:numCache>
                <c:formatCode>0.00</c:formatCode>
                <c:ptCount val="58"/>
                <c:pt idx="0">
                  <c:v>40.96</c:v>
                </c:pt>
                <c:pt idx="1">
                  <c:v>40.44</c:v>
                </c:pt>
                <c:pt idx="2">
                  <c:v>40.380000000000003</c:v>
                </c:pt>
                <c:pt idx="3">
                  <c:v>39.979999999999997</c:v>
                </c:pt>
                <c:pt idx="4">
                  <c:v>40.549999999999997</c:v>
                </c:pt>
                <c:pt idx="5">
                  <c:v>40.340000000000003</c:v>
                </c:pt>
                <c:pt idx="6">
                  <c:v>40.17</c:v>
                </c:pt>
                <c:pt idx="7">
                  <c:v>40.07</c:v>
                </c:pt>
                <c:pt idx="8">
                  <c:v>39.950000000000003</c:v>
                </c:pt>
                <c:pt idx="9">
                  <c:v>41.81</c:v>
                </c:pt>
                <c:pt idx="10">
                  <c:v>40</c:v>
                </c:pt>
                <c:pt idx="11">
                  <c:v>42.82</c:v>
                </c:pt>
                <c:pt idx="12">
                  <c:v>40.619999999999997</c:v>
                </c:pt>
                <c:pt idx="13">
                  <c:v>40.98</c:v>
                </c:pt>
                <c:pt idx="14">
                  <c:v>40</c:v>
                </c:pt>
                <c:pt idx="15">
                  <c:v>40.15</c:v>
                </c:pt>
                <c:pt idx="16">
                  <c:v>42.95</c:v>
                </c:pt>
                <c:pt idx="17">
                  <c:v>40.200000000000003</c:v>
                </c:pt>
                <c:pt idx="18">
                  <c:v>40.76</c:v>
                </c:pt>
                <c:pt idx="19">
                  <c:v>41.91</c:v>
                </c:pt>
                <c:pt idx="20">
                  <c:v>41.75</c:v>
                </c:pt>
                <c:pt idx="21">
                  <c:v>42.54</c:v>
                </c:pt>
                <c:pt idx="22">
                  <c:v>40.46</c:v>
                </c:pt>
                <c:pt idx="23">
                  <c:v>40.200000000000003</c:v>
                </c:pt>
                <c:pt idx="24">
                  <c:v>40.68</c:v>
                </c:pt>
                <c:pt idx="25">
                  <c:v>40.4</c:v>
                </c:pt>
                <c:pt idx="26">
                  <c:v>40.17</c:v>
                </c:pt>
                <c:pt idx="27">
                  <c:v>40.1</c:v>
                </c:pt>
                <c:pt idx="28">
                  <c:v>40.18</c:v>
                </c:pt>
                <c:pt idx="29">
                  <c:v>43.01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Brabus!$D$24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E21CA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Brabus!$D$25:$D$82</c:f>
              <c:numCache>
                <c:formatCode>0.00</c:formatCode>
                <c:ptCount val="58"/>
                <c:pt idx="0">
                  <c:v>41.05</c:v>
                </c:pt>
                <c:pt idx="1">
                  <c:v>40.65</c:v>
                </c:pt>
                <c:pt idx="2">
                  <c:v>40.200000000000003</c:v>
                </c:pt>
                <c:pt idx="3">
                  <c:v>39.86</c:v>
                </c:pt>
                <c:pt idx="4">
                  <c:v>40.75</c:v>
                </c:pt>
                <c:pt idx="5">
                  <c:v>39.770000000000003</c:v>
                </c:pt>
                <c:pt idx="6">
                  <c:v>40.22</c:v>
                </c:pt>
                <c:pt idx="7">
                  <c:v>41.18</c:v>
                </c:pt>
                <c:pt idx="8">
                  <c:v>39.590000000000003</c:v>
                </c:pt>
                <c:pt idx="9">
                  <c:v>40.47</c:v>
                </c:pt>
                <c:pt idx="10">
                  <c:v>39.89</c:v>
                </c:pt>
                <c:pt idx="11">
                  <c:v>39.65</c:v>
                </c:pt>
                <c:pt idx="12">
                  <c:v>42.56</c:v>
                </c:pt>
                <c:pt idx="13">
                  <c:v>39.729999999999997</c:v>
                </c:pt>
                <c:pt idx="14">
                  <c:v>40.119999999999997</c:v>
                </c:pt>
                <c:pt idx="15">
                  <c:v>40.04</c:v>
                </c:pt>
                <c:pt idx="16">
                  <c:v>40.26</c:v>
                </c:pt>
                <c:pt idx="17">
                  <c:v>40.14</c:v>
                </c:pt>
                <c:pt idx="18">
                  <c:v>39.65</c:v>
                </c:pt>
                <c:pt idx="19">
                  <c:v>40.049999999999997</c:v>
                </c:pt>
                <c:pt idx="20">
                  <c:v>39.840000000000003</c:v>
                </c:pt>
                <c:pt idx="21">
                  <c:v>39.58</c:v>
                </c:pt>
                <c:pt idx="22">
                  <c:v>39.770000000000003</c:v>
                </c:pt>
                <c:pt idx="23">
                  <c:v>39.58</c:v>
                </c:pt>
                <c:pt idx="24">
                  <c:v>39.76</c:v>
                </c:pt>
                <c:pt idx="25">
                  <c:v>39.979999999999997</c:v>
                </c:pt>
                <c:pt idx="26">
                  <c:v>39.74</c:v>
                </c:pt>
                <c:pt idx="27">
                  <c:v>39.9</c:v>
                </c:pt>
                <c:pt idx="28">
                  <c:v>39.61</c:v>
                </c:pt>
                <c:pt idx="29">
                  <c:v>40.770000000000003</c:v>
                </c:pt>
                <c:pt idx="30">
                  <c:v>40.659999999999997</c:v>
                </c:pt>
                <c:pt idx="31">
                  <c:v>40.22</c:v>
                </c:pt>
                <c:pt idx="32">
                  <c:v>39.909999999999997</c:v>
                </c:pt>
                <c:pt idx="33">
                  <c:v>40.4</c:v>
                </c:pt>
                <c:pt idx="34">
                  <c:v>39.94</c:v>
                </c:pt>
                <c:pt idx="35">
                  <c:v>39.75</c:v>
                </c:pt>
                <c:pt idx="36">
                  <c:v>39.67</c:v>
                </c:pt>
                <c:pt idx="37">
                  <c:v>39.92</c:v>
                </c:pt>
                <c:pt idx="38">
                  <c:v>40.799999999999997</c:v>
                </c:pt>
                <c:pt idx="39">
                  <c:v>40.75</c:v>
                </c:pt>
                <c:pt idx="40">
                  <c:v>39.979999999999997</c:v>
                </c:pt>
                <c:pt idx="41">
                  <c:v>40.049999999999997</c:v>
                </c:pt>
                <c:pt idx="42">
                  <c:v>40.47</c:v>
                </c:pt>
                <c:pt idx="43">
                  <c:v>39.659999999999997</c:v>
                </c:pt>
                <c:pt idx="44">
                  <c:v>39.64</c:v>
                </c:pt>
                <c:pt idx="45">
                  <c:v>39.659999999999997</c:v>
                </c:pt>
                <c:pt idx="46">
                  <c:v>39.590000000000003</c:v>
                </c:pt>
                <c:pt idx="47">
                  <c:v>39.72</c:v>
                </c:pt>
                <c:pt idx="48">
                  <c:v>39.76</c:v>
                </c:pt>
                <c:pt idx="49">
                  <c:v>39.729999999999997</c:v>
                </c:pt>
                <c:pt idx="50">
                  <c:v>39.24</c:v>
                </c:pt>
                <c:pt idx="51">
                  <c:v>39.630000000000003</c:v>
                </c:pt>
                <c:pt idx="52">
                  <c:v>42.09</c:v>
                </c:pt>
                <c:pt idx="53">
                  <c:v>39.71</c:v>
                </c:pt>
                <c:pt idx="54">
                  <c:v>39.549999999999997</c:v>
                </c:pt>
                <c:pt idx="55">
                  <c:v>40.54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Brabus!$E$24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Brabus!$E$25:$E$82</c:f>
              <c:numCache>
                <c:formatCode>0.00</c:formatCode>
                <c:ptCount val="58"/>
                <c:pt idx="0">
                  <c:v>42.25</c:v>
                </c:pt>
                <c:pt idx="1">
                  <c:v>40.81</c:v>
                </c:pt>
                <c:pt idx="2">
                  <c:v>41.24</c:v>
                </c:pt>
                <c:pt idx="3">
                  <c:v>42.07</c:v>
                </c:pt>
                <c:pt idx="4">
                  <c:v>40.35</c:v>
                </c:pt>
                <c:pt idx="5">
                  <c:v>40.65</c:v>
                </c:pt>
                <c:pt idx="6">
                  <c:v>42.62</c:v>
                </c:pt>
                <c:pt idx="7">
                  <c:v>40.43</c:v>
                </c:pt>
                <c:pt idx="8">
                  <c:v>40.659999999999997</c:v>
                </c:pt>
                <c:pt idx="9">
                  <c:v>41.17</c:v>
                </c:pt>
                <c:pt idx="10">
                  <c:v>40.42</c:v>
                </c:pt>
                <c:pt idx="11">
                  <c:v>40.17</c:v>
                </c:pt>
                <c:pt idx="12">
                  <c:v>40.68</c:v>
                </c:pt>
                <c:pt idx="13">
                  <c:v>41.37</c:v>
                </c:pt>
                <c:pt idx="14">
                  <c:v>40.98</c:v>
                </c:pt>
                <c:pt idx="15">
                  <c:v>40.14</c:v>
                </c:pt>
                <c:pt idx="16">
                  <c:v>40.799999999999997</c:v>
                </c:pt>
                <c:pt idx="17">
                  <c:v>40.44</c:v>
                </c:pt>
                <c:pt idx="18">
                  <c:v>41.16</c:v>
                </c:pt>
                <c:pt idx="19">
                  <c:v>40.39</c:v>
                </c:pt>
                <c:pt idx="20">
                  <c:v>40.72</c:v>
                </c:pt>
                <c:pt idx="21">
                  <c:v>40.700000000000003</c:v>
                </c:pt>
                <c:pt idx="22">
                  <c:v>40.840000000000003</c:v>
                </c:pt>
                <c:pt idx="23">
                  <c:v>41.32</c:v>
                </c:pt>
                <c:pt idx="24">
                  <c:v>40.409999999999997</c:v>
                </c:pt>
                <c:pt idx="25">
                  <c:v>40.799999999999997</c:v>
                </c:pt>
                <c:pt idx="26">
                  <c:v>40.479999999999997</c:v>
                </c:pt>
                <c:pt idx="27">
                  <c:v>41.35</c:v>
                </c:pt>
                <c:pt idx="28">
                  <c:v>40.01</c:v>
                </c:pt>
                <c:pt idx="29">
                  <c:v>40.229999999999997</c:v>
                </c:pt>
                <c:pt idx="30">
                  <c:v>40.299999999999997</c:v>
                </c:pt>
                <c:pt idx="31">
                  <c:v>40.39</c:v>
                </c:pt>
                <c:pt idx="32">
                  <c:v>40.17</c:v>
                </c:pt>
                <c:pt idx="33">
                  <c:v>40.1</c:v>
                </c:pt>
                <c:pt idx="34">
                  <c:v>41.02</c:v>
                </c:pt>
                <c:pt idx="35">
                  <c:v>40.299999999999997</c:v>
                </c:pt>
                <c:pt idx="36">
                  <c:v>40.450000000000003</c:v>
                </c:pt>
                <c:pt idx="37">
                  <c:v>40.590000000000003</c:v>
                </c:pt>
                <c:pt idx="38">
                  <c:v>40.119999999999997</c:v>
                </c:pt>
                <c:pt idx="39">
                  <c:v>41.89</c:v>
                </c:pt>
                <c:pt idx="40">
                  <c:v>39.94</c:v>
                </c:pt>
                <c:pt idx="41">
                  <c:v>39.979999999999997</c:v>
                </c:pt>
                <c:pt idx="42">
                  <c:v>40.020000000000003</c:v>
                </c:pt>
                <c:pt idx="43">
                  <c:v>39.93</c:v>
                </c:pt>
                <c:pt idx="44">
                  <c:v>40.04</c:v>
                </c:pt>
                <c:pt idx="45">
                  <c:v>40.07</c:v>
                </c:pt>
                <c:pt idx="46">
                  <c:v>40.24</c:v>
                </c:pt>
                <c:pt idx="47">
                  <c:v>39.99</c:v>
                </c:pt>
                <c:pt idx="48">
                  <c:v>40.130000000000003</c:v>
                </c:pt>
                <c:pt idx="49">
                  <c:v>40.119999999999997</c:v>
                </c:pt>
                <c:pt idx="50">
                  <c:v>40.03</c:v>
                </c:pt>
                <c:pt idx="51">
                  <c:v>39.99</c:v>
                </c:pt>
                <c:pt idx="52">
                  <c:v>40.32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Brabus!$F$24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Brabus!$F$25:$F$82</c:f>
              <c:numCache>
                <c:formatCode>0.00</c:formatCode>
                <c:ptCount val="58"/>
                <c:pt idx="0">
                  <c:v>40.21</c:v>
                </c:pt>
                <c:pt idx="1">
                  <c:v>40.26</c:v>
                </c:pt>
                <c:pt idx="2">
                  <c:v>40.06</c:v>
                </c:pt>
                <c:pt idx="3">
                  <c:v>39.76</c:v>
                </c:pt>
                <c:pt idx="4">
                  <c:v>39.89</c:v>
                </c:pt>
                <c:pt idx="5">
                  <c:v>39.659999999999997</c:v>
                </c:pt>
                <c:pt idx="6">
                  <c:v>40.01</c:v>
                </c:pt>
                <c:pt idx="7">
                  <c:v>40.01</c:v>
                </c:pt>
                <c:pt idx="8">
                  <c:v>40</c:v>
                </c:pt>
                <c:pt idx="9">
                  <c:v>40.06</c:v>
                </c:pt>
                <c:pt idx="10">
                  <c:v>40.04</c:v>
                </c:pt>
                <c:pt idx="11">
                  <c:v>40.04</c:v>
                </c:pt>
                <c:pt idx="12">
                  <c:v>40.24</c:v>
                </c:pt>
                <c:pt idx="13">
                  <c:v>40.700000000000003</c:v>
                </c:pt>
                <c:pt idx="14">
                  <c:v>39.950000000000003</c:v>
                </c:pt>
                <c:pt idx="15">
                  <c:v>40.03</c:v>
                </c:pt>
                <c:pt idx="16">
                  <c:v>40.159999999999997</c:v>
                </c:pt>
                <c:pt idx="17">
                  <c:v>39.85</c:v>
                </c:pt>
                <c:pt idx="18">
                  <c:v>40.17</c:v>
                </c:pt>
                <c:pt idx="19">
                  <c:v>39.950000000000003</c:v>
                </c:pt>
                <c:pt idx="20">
                  <c:v>40.19</c:v>
                </c:pt>
                <c:pt idx="21">
                  <c:v>40.08</c:v>
                </c:pt>
                <c:pt idx="22">
                  <c:v>41.38</c:v>
                </c:pt>
                <c:pt idx="23">
                  <c:v>39.79</c:v>
                </c:pt>
                <c:pt idx="24">
                  <c:v>40.22</c:v>
                </c:pt>
                <c:pt idx="25">
                  <c:v>39.83</c:v>
                </c:pt>
                <c:pt idx="26">
                  <c:v>40.54</c:v>
                </c:pt>
                <c:pt idx="27">
                  <c:v>40.56</c:v>
                </c:pt>
                <c:pt idx="28">
                  <c:v>40.270000000000003</c:v>
                </c:pt>
                <c:pt idx="29">
                  <c:v>40.49</c:v>
                </c:pt>
                <c:pt idx="30">
                  <c:v>40.26</c:v>
                </c:pt>
                <c:pt idx="31">
                  <c:v>39.97</c:v>
                </c:pt>
                <c:pt idx="32">
                  <c:v>40.159999999999997</c:v>
                </c:pt>
                <c:pt idx="33">
                  <c:v>41.17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Brabus!$G$24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Brabus!$G$25:$G$82</c:f>
              <c:numCache>
                <c:formatCode>0.00</c:formatCode>
                <c:ptCount val="58"/>
                <c:pt idx="0">
                  <c:v>40.67</c:v>
                </c:pt>
                <c:pt idx="1">
                  <c:v>41.26</c:v>
                </c:pt>
                <c:pt idx="2">
                  <c:v>41.35</c:v>
                </c:pt>
                <c:pt idx="3">
                  <c:v>40.72</c:v>
                </c:pt>
                <c:pt idx="4">
                  <c:v>40.69</c:v>
                </c:pt>
                <c:pt idx="5">
                  <c:v>40.71</c:v>
                </c:pt>
                <c:pt idx="6">
                  <c:v>41.4</c:v>
                </c:pt>
                <c:pt idx="7">
                  <c:v>48.58</c:v>
                </c:pt>
                <c:pt idx="8">
                  <c:v>40.69</c:v>
                </c:pt>
                <c:pt idx="9">
                  <c:v>40.42</c:v>
                </c:pt>
                <c:pt idx="10">
                  <c:v>40.049999999999997</c:v>
                </c:pt>
                <c:pt idx="11">
                  <c:v>40.22</c:v>
                </c:pt>
                <c:pt idx="12">
                  <c:v>40.39</c:v>
                </c:pt>
                <c:pt idx="13">
                  <c:v>40.15</c:v>
                </c:pt>
                <c:pt idx="14">
                  <c:v>40.83</c:v>
                </c:pt>
                <c:pt idx="15">
                  <c:v>40.6</c:v>
                </c:pt>
                <c:pt idx="16">
                  <c:v>39.99</c:v>
                </c:pt>
                <c:pt idx="17">
                  <c:v>39.99</c:v>
                </c:pt>
                <c:pt idx="18">
                  <c:v>40.01</c:v>
                </c:pt>
                <c:pt idx="19">
                  <c:v>39.97</c:v>
                </c:pt>
                <c:pt idx="20">
                  <c:v>40.32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Brabus!$H$24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Brabus!$H$25:$H$82</c:f>
              <c:numCache>
                <c:formatCode>0.00</c:formatCode>
                <c:ptCount val="58"/>
                <c:pt idx="0">
                  <c:v>40.770000000000003</c:v>
                </c:pt>
                <c:pt idx="1">
                  <c:v>40.26</c:v>
                </c:pt>
                <c:pt idx="2">
                  <c:v>40.299999999999997</c:v>
                </c:pt>
                <c:pt idx="3">
                  <c:v>40.950000000000003</c:v>
                </c:pt>
                <c:pt idx="4">
                  <c:v>40.28</c:v>
                </c:pt>
                <c:pt idx="5">
                  <c:v>41.1</c:v>
                </c:pt>
                <c:pt idx="6">
                  <c:v>40.409999999999997</c:v>
                </c:pt>
                <c:pt idx="7">
                  <c:v>39.659999999999997</c:v>
                </c:pt>
                <c:pt idx="8">
                  <c:v>39.79</c:v>
                </c:pt>
                <c:pt idx="9">
                  <c:v>39.869999999999997</c:v>
                </c:pt>
                <c:pt idx="10">
                  <c:v>40</c:v>
                </c:pt>
                <c:pt idx="11">
                  <c:v>40.22</c:v>
                </c:pt>
                <c:pt idx="12">
                  <c:v>40.72</c:v>
                </c:pt>
                <c:pt idx="13">
                  <c:v>40.36</c:v>
                </c:pt>
                <c:pt idx="14">
                  <c:v>40.1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67648"/>
        <c:axId val="108142592"/>
      </c:lineChart>
      <c:catAx>
        <c:axId val="107067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142592"/>
        <c:crosses val="autoZero"/>
        <c:auto val="1"/>
        <c:lblAlgn val="ctr"/>
        <c:lblOffset val="100"/>
        <c:noMultiLvlLbl val="0"/>
      </c:catAx>
      <c:valAx>
        <c:axId val="108142592"/>
        <c:scaling>
          <c:orientation val="minMax"/>
          <c:max val="49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70676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Brabus!$I$24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Brabus!$I$25:$I$75</c:f>
              <c:numCache>
                <c:formatCode>0.00</c:formatCode>
                <c:ptCount val="51"/>
                <c:pt idx="0">
                  <c:v>45.43</c:v>
                </c:pt>
                <c:pt idx="1">
                  <c:v>45.85</c:v>
                </c:pt>
                <c:pt idx="2">
                  <c:v>45.44</c:v>
                </c:pt>
                <c:pt idx="3">
                  <c:v>44.33</c:v>
                </c:pt>
                <c:pt idx="4">
                  <c:v>44.46</c:v>
                </c:pt>
                <c:pt idx="5">
                  <c:v>43.89</c:v>
                </c:pt>
                <c:pt idx="6">
                  <c:v>43.97</c:v>
                </c:pt>
                <c:pt idx="7">
                  <c:v>43.84</c:v>
                </c:pt>
                <c:pt idx="8">
                  <c:v>43.91</c:v>
                </c:pt>
                <c:pt idx="9">
                  <c:v>43.51</c:v>
                </c:pt>
                <c:pt idx="10">
                  <c:v>43.31</c:v>
                </c:pt>
                <c:pt idx="11">
                  <c:v>44.95</c:v>
                </c:pt>
                <c:pt idx="12">
                  <c:v>43.43</c:v>
                </c:pt>
                <c:pt idx="13">
                  <c:v>43.72</c:v>
                </c:pt>
                <c:pt idx="14">
                  <c:v>43.49</c:v>
                </c:pt>
                <c:pt idx="15">
                  <c:v>43.4</c:v>
                </c:pt>
                <c:pt idx="16">
                  <c:v>43.18</c:v>
                </c:pt>
                <c:pt idx="17">
                  <c:v>44.07</c:v>
                </c:pt>
                <c:pt idx="18">
                  <c:v>43.97</c:v>
                </c:pt>
                <c:pt idx="19">
                  <c:v>43.61</c:v>
                </c:pt>
                <c:pt idx="20">
                  <c:v>43.15</c:v>
                </c:pt>
                <c:pt idx="21">
                  <c:v>43.79</c:v>
                </c:pt>
                <c:pt idx="22">
                  <c:v>43.38</c:v>
                </c:pt>
                <c:pt idx="23">
                  <c:v>45.36</c:v>
                </c:pt>
                <c:pt idx="24">
                  <c:v>43.54</c:v>
                </c:pt>
                <c:pt idx="25">
                  <c:v>43.75</c:v>
                </c:pt>
                <c:pt idx="26">
                  <c:v>44.24</c:v>
                </c:pt>
                <c:pt idx="27">
                  <c:v>44.06</c:v>
                </c:pt>
                <c:pt idx="28">
                  <c:v>43.43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Brabus!$J$24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Brabus!$J$25:$J$75</c:f>
              <c:numCache>
                <c:formatCode>0.00</c:formatCode>
                <c:ptCount val="51"/>
                <c:pt idx="0">
                  <c:v>44.05</c:v>
                </c:pt>
                <c:pt idx="1">
                  <c:v>44.05</c:v>
                </c:pt>
                <c:pt idx="2">
                  <c:v>43.65</c:v>
                </c:pt>
                <c:pt idx="3">
                  <c:v>43.54</c:v>
                </c:pt>
                <c:pt idx="4">
                  <c:v>43.53</c:v>
                </c:pt>
                <c:pt idx="5">
                  <c:v>44.24</c:v>
                </c:pt>
                <c:pt idx="6">
                  <c:v>43.93</c:v>
                </c:pt>
                <c:pt idx="7">
                  <c:v>43.44</c:v>
                </c:pt>
                <c:pt idx="8">
                  <c:v>43.55</c:v>
                </c:pt>
                <c:pt idx="9">
                  <c:v>43.64</c:v>
                </c:pt>
                <c:pt idx="10">
                  <c:v>43.38</c:v>
                </c:pt>
                <c:pt idx="11">
                  <c:v>43.95</c:v>
                </c:pt>
                <c:pt idx="12">
                  <c:v>44.03</c:v>
                </c:pt>
                <c:pt idx="13">
                  <c:v>43.71</c:v>
                </c:pt>
                <c:pt idx="14">
                  <c:v>43.55</c:v>
                </c:pt>
                <c:pt idx="15">
                  <c:v>44.2</c:v>
                </c:pt>
                <c:pt idx="16">
                  <c:v>43.45</c:v>
                </c:pt>
                <c:pt idx="17">
                  <c:v>43.44</c:v>
                </c:pt>
                <c:pt idx="18">
                  <c:v>43.28</c:v>
                </c:pt>
                <c:pt idx="19">
                  <c:v>43.14</c:v>
                </c:pt>
                <c:pt idx="20">
                  <c:v>43.78</c:v>
                </c:pt>
                <c:pt idx="21">
                  <c:v>43.11</c:v>
                </c:pt>
                <c:pt idx="22">
                  <c:v>43.66</c:v>
                </c:pt>
                <c:pt idx="23">
                  <c:v>43.1</c:v>
                </c:pt>
                <c:pt idx="24">
                  <c:v>43.91</c:v>
                </c:pt>
                <c:pt idx="25">
                  <c:v>43.45</c:v>
                </c:pt>
                <c:pt idx="26">
                  <c:v>43.31</c:v>
                </c:pt>
                <c:pt idx="27">
                  <c:v>44.69</c:v>
                </c:pt>
                <c:pt idx="28">
                  <c:v>44.18</c:v>
                </c:pt>
                <c:pt idx="29">
                  <c:v>44.24</c:v>
                </c:pt>
                <c:pt idx="30">
                  <c:v>43.49</c:v>
                </c:pt>
                <c:pt idx="31">
                  <c:v>44.57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Brabus!$K$24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Brabus!$K$25:$K$75</c:f>
              <c:numCache>
                <c:formatCode>0.00</c:formatCode>
                <c:ptCount val="51"/>
                <c:pt idx="0">
                  <c:v>44.07</c:v>
                </c:pt>
                <c:pt idx="1">
                  <c:v>43.76</c:v>
                </c:pt>
                <c:pt idx="2">
                  <c:v>43.79</c:v>
                </c:pt>
                <c:pt idx="3">
                  <c:v>43.29</c:v>
                </c:pt>
                <c:pt idx="4">
                  <c:v>43.63</c:v>
                </c:pt>
                <c:pt idx="5">
                  <c:v>43.19</c:v>
                </c:pt>
                <c:pt idx="6">
                  <c:v>43.11</c:v>
                </c:pt>
                <c:pt idx="7">
                  <c:v>43.34</c:v>
                </c:pt>
                <c:pt idx="8">
                  <c:v>43.32</c:v>
                </c:pt>
                <c:pt idx="9">
                  <c:v>43.35</c:v>
                </c:pt>
                <c:pt idx="10">
                  <c:v>42.91</c:v>
                </c:pt>
                <c:pt idx="11">
                  <c:v>42.69</c:v>
                </c:pt>
                <c:pt idx="12">
                  <c:v>43.51</c:v>
                </c:pt>
                <c:pt idx="13">
                  <c:v>43.52</c:v>
                </c:pt>
                <c:pt idx="14">
                  <c:v>43.1</c:v>
                </c:pt>
                <c:pt idx="15">
                  <c:v>42.67</c:v>
                </c:pt>
                <c:pt idx="16">
                  <c:v>42.81</c:v>
                </c:pt>
                <c:pt idx="17">
                  <c:v>44.69</c:v>
                </c:pt>
                <c:pt idx="18">
                  <c:v>43.28</c:v>
                </c:pt>
                <c:pt idx="19">
                  <c:v>44.19</c:v>
                </c:pt>
                <c:pt idx="20">
                  <c:v>43.13</c:v>
                </c:pt>
                <c:pt idx="21">
                  <c:v>43.37</c:v>
                </c:pt>
                <c:pt idx="22">
                  <c:v>44.31</c:v>
                </c:pt>
                <c:pt idx="23">
                  <c:v>43.49</c:v>
                </c:pt>
                <c:pt idx="24">
                  <c:v>44.09</c:v>
                </c:pt>
                <c:pt idx="25">
                  <c:v>43.46</c:v>
                </c:pt>
                <c:pt idx="26">
                  <c:v>42.8</c:v>
                </c:pt>
                <c:pt idx="27">
                  <c:v>43.13</c:v>
                </c:pt>
                <c:pt idx="28">
                  <c:v>43.12</c:v>
                </c:pt>
                <c:pt idx="29">
                  <c:v>52.3</c:v>
                </c:pt>
                <c:pt idx="30">
                  <c:v>43.2</c:v>
                </c:pt>
                <c:pt idx="31">
                  <c:v>42.99</c:v>
                </c:pt>
                <c:pt idx="32">
                  <c:v>42.59</c:v>
                </c:pt>
                <c:pt idx="33">
                  <c:v>42.94</c:v>
                </c:pt>
                <c:pt idx="34">
                  <c:v>43.09</c:v>
                </c:pt>
                <c:pt idx="35">
                  <c:v>42.42</c:v>
                </c:pt>
                <c:pt idx="36">
                  <c:v>45.49</c:v>
                </c:pt>
                <c:pt idx="37">
                  <c:v>42.52</c:v>
                </c:pt>
                <c:pt idx="38">
                  <c:v>42.61</c:v>
                </c:pt>
                <c:pt idx="39">
                  <c:v>42.78</c:v>
                </c:pt>
                <c:pt idx="40">
                  <c:v>42.84</c:v>
                </c:pt>
                <c:pt idx="41">
                  <c:v>44.63</c:v>
                </c:pt>
                <c:pt idx="42">
                  <c:v>43.47</c:v>
                </c:pt>
                <c:pt idx="43">
                  <c:v>43.22</c:v>
                </c:pt>
                <c:pt idx="44">
                  <c:v>44.44</c:v>
                </c:pt>
                <c:pt idx="45">
                  <c:v>42.87</c:v>
                </c:pt>
                <c:pt idx="46">
                  <c:v>42.9</c:v>
                </c:pt>
                <c:pt idx="47">
                  <c:v>42.81</c:v>
                </c:pt>
                <c:pt idx="48">
                  <c:v>43.77</c:v>
                </c:pt>
                <c:pt idx="49">
                  <c:v>42.84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160512"/>
        <c:axId val="108162048"/>
      </c:lineChart>
      <c:catAx>
        <c:axId val="10816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162048"/>
        <c:crosses val="autoZero"/>
        <c:auto val="1"/>
        <c:lblAlgn val="ctr"/>
        <c:lblOffset val="100"/>
        <c:noMultiLvlLbl val="0"/>
      </c:catAx>
      <c:valAx>
        <c:axId val="108162048"/>
        <c:scaling>
          <c:orientation val="minMax"/>
          <c:max val="53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1605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'Captain Slow'!$C$24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Slow'!$C$25:$C$83</c:f>
              <c:numCache>
                <c:formatCode>0.00</c:formatCode>
                <c:ptCount val="59"/>
                <c:pt idx="0">
                  <c:v>41.39</c:v>
                </c:pt>
                <c:pt idx="1">
                  <c:v>40.29</c:v>
                </c:pt>
                <c:pt idx="2">
                  <c:v>40.44</c:v>
                </c:pt>
                <c:pt idx="3">
                  <c:v>40.5</c:v>
                </c:pt>
                <c:pt idx="4">
                  <c:v>40.31</c:v>
                </c:pt>
                <c:pt idx="5">
                  <c:v>40.76</c:v>
                </c:pt>
                <c:pt idx="6">
                  <c:v>40.35</c:v>
                </c:pt>
                <c:pt idx="7">
                  <c:v>40</c:v>
                </c:pt>
                <c:pt idx="8">
                  <c:v>39.82</c:v>
                </c:pt>
                <c:pt idx="9">
                  <c:v>40.590000000000003</c:v>
                </c:pt>
                <c:pt idx="10">
                  <c:v>40.119999999999997</c:v>
                </c:pt>
                <c:pt idx="11">
                  <c:v>42.77</c:v>
                </c:pt>
                <c:pt idx="12">
                  <c:v>40.18</c:v>
                </c:pt>
                <c:pt idx="13">
                  <c:v>41.41</c:v>
                </c:pt>
                <c:pt idx="14">
                  <c:v>40.25</c:v>
                </c:pt>
                <c:pt idx="15">
                  <c:v>40.04</c:v>
                </c:pt>
                <c:pt idx="16">
                  <c:v>41.55</c:v>
                </c:pt>
                <c:pt idx="17">
                  <c:v>40.31</c:v>
                </c:pt>
                <c:pt idx="18">
                  <c:v>40.24</c:v>
                </c:pt>
                <c:pt idx="19">
                  <c:v>39.93</c:v>
                </c:pt>
                <c:pt idx="20">
                  <c:v>39.89</c:v>
                </c:pt>
                <c:pt idx="21">
                  <c:v>41.09</c:v>
                </c:pt>
                <c:pt idx="22">
                  <c:v>39.880000000000003</c:v>
                </c:pt>
                <c:pt idx="23">
                  <c:v>39.68</c:v>
                </c:pt>
                <c:pt idx="24">
                  <c:v>39.43</c:v>
                </c:pt>
                <c:pt idx="25">
                  <c:v>39.54</c:v>
                </c:pt>
                <c:pt idx="26">
                  <c:v>41.25</c:v>
                </c:pt>
                <c:pt idx="27">
                  <c:v>39.869999999999997</c:v>
                </c:pt>
                <c:pt idx="28">
                  <c:v>39.85</c:v>
                </c:pt>
                <c:pt idx="29">
                  <c:v>40.1</c:v>
                </c:pt>
                <c:pt idx="30">
                  <c:v>39.72</c:v>
                </c:pt>
                <c:pt idx="31">
                  <c:v>40.01</c:v>
                </c:pt>
                <c:pt idx="32">
                  <c:v>40.46</c:v>
                </c:pt>
                <c:pt idx="33">
                  <c:v>39.799999999999997</c:v>
                </c:pt>
                <c:pt idx="34">
                  <c:v>39.79</c:v>
                </c:pt>
                <c:pt idx="35">
                  <c:v>40.090000000000003</c:v>
                </c:pt>
                <c:pt idx="36">
                  <c:v>39.979999999999997</c:v>
                </c:pt>
                <c:pt idx="37">
                  <c:v>40.01</c:v>
                </c:pt>
                <c:pt idx="38">
                  <c:v>39.75</c:v>
                </c:pt>
                <c:pt idx="39">
                  <c:v>39.4</c:v>
                </c:pt>
                <c:pt idx="40">
                  <c:v>39.79</c:v>
                </c:pt>
                <c:pt idx="41">
                  <c:v>39.630000000000003</c:v>
                </c:pt>
                <c:pt idx="42">
                  <c:v>40.89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Slow'!$D$24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Slow'!$D$25:$D$83</c:f>
              <c:numCache>
                <c:formatCode>0.00</c:formatCode>
                <c:ptCount val="59"/>
                <c:pt idx="0">
                  <c:v>41.26</c:v>
                </c:pt>
                <c:pt idx="1">
                  <c:v>41.73</c:v>
                </c:pt>
                <c:pt idx="2">
                  <c:v>41.52</c:v>
                </c:pt>
                <c:pt idx="3">
                  <c:v>41.41</c:v>
                </c:pt>
                <c:pt idx="4">
                  <c:v>42.04</c:v>
                </c:pt>
                <c:pt idx="5">
                  <c:v>40.200000000000003</c:v>
                </c:pt>
                <c:pt idx="6">
                  <c:v>40.86</c:v>
                </c:pt>
                <c:pt idx="7">
                  <c:v>40.409999999999997</c:v>
                </c:pt>
                <c:pt idx="8">
                  <c:v>40.53</c:v>
                </c:pt>
                <c:pt idx="9">
                  <c:v>40.78</c:v>
                </c:pt>
                <c:pt idx="10">
                  <c:v>40.770000000000003</c:v>
                </c:pt>
                <c:pt idx="11">
                  <c:v>40.25</c:v>
                </c:pt>
                <c:pt idx="12">
                  <c:v>40.729999999999997</c:v>
                </c:pt>
                <c:pt idx="13">
                  <c:v>40.15</c:v>
                </c:pt>
                <c:pt idx="14">
                  <c:v>41.58</c:v>
                </c:pt>
                <c:pt idx="15">
                  <c:v>40.4</c:v>
                </c:pt>
                <c:pt idx="16">
                  <c:v>40.130000000000003</c:v>
                </c:pt>
                <c:pt idx="17">
                  <c:v>41.01</c:v>
                </c:pt>
                <c:pt idx="18">
                  <c:v>41.86</c:v>
                </c:pt>
                <c:pt idx="19">
                  <c:v>41.76</c:v>
                </c:pt>
                <c:pt idx="20">
                  <c:v>40.92</c:v>
                </c:pt>
                <c:pt idx="21">
                  <c:v>40.1</c:v>
                </c:pt>
                <c:pt idx="22">
                  <c:v>40.22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Slow'!$E$24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Slow'!$E$25:$E$83</c:f>
              <c:numCache>
                <c:formatCode>0.00</c:formatCode>
                <c:ptCount val="59"/>
                <c:pt idx="0">
                  <c:v>45.53</c:v>
                </c:pt>
                <c:pt idx="1">
                  <c:v>41.08</c:v>
                </c:pt>
                <c:pt idx="2">
                  <c:v>40.44</c:v>
                </c:pt>
                <c:pt idx="3">
                  <c:v>41.41</c:v>
                </c:pt>
                <c:pt idx="4">
                  <c:v>40.4</c:v>
                </c:pt>
                <c:pt idx="5">
                  <c:v>41.83</c:v>
                </c:pt>
                <c:pt idx="6">
                  <c:v>41.19</c:v>
                </c:pt>
                <c:pt idx="7">
                  <c:v>41.96</c:v>
                </c:pt>
                <c:pt idx="8">
                  <c:v>40.5</c:v>
                </c:pt>
                <c:pt idx="9">
                  <c:v>40.76</c:v>
                </c:pt>
                <c:pt idx="10">
                  <c:v>40.090000000000003</c:v>
                </c:pt>
                <c:pt idx="11">
                  <c:v>39.83</c:v>
                </c:pt>
                <c:pt idx="12">
                  <c:v>40.54</c:v>
                </c:pt>
                <c:pt idx="13">
                  <c:v>40.42</c:v>
                </c:pt>
                <c:pt idx="14">
                  <c:v>39.94</c:v>
                </c:pt>
                <c:pt idx="15">
                  <c:v>40.28</c:v>
                </c:pt>
                <c:pt idx="16">
                  <c:v>40.53</c:v>
                </c:pt>
                <c:pt idx="17">
                  <c:v>39.89</c:v>
                </c:pt>
                <c:pt idx="18">
                  <c:v>40.659999999999997</c:v>
                </c:pt>
                <c:pt idx="19">
                  <c:v>39.9</c:v>
                </c:pt>
                <c:pt idx="20">
                  <c:v>39.68</c:v>
                </c:pt>
                <c:pt idx="21">
                  <c:v>39.42</c:v>
                </c:pt>
                <c:pt idx="22">
                  <c:v>39.880000000000003</c:v>
                </c:pt>
                <c:pt idx="23">
                  <c:v>40.53</c:v>
                </c:pt>
                <c:pt idx="24">
                  <c:v>40.39</c:v>
                </c:pt>
                <c:pt idx="25">
                  <c:v>42.05</c:v>
                </c:pt>
                <c:pt idx="26">
                  <c:v>40.14</c:v>
                </c:pt>
                <c:pt idx="27">
                  <c:v>39.78</c:v>
                </c:pt>
                <c:pt idx="28">
                  <c:v>39.75</c:v>
                </c:pt>
                <c:pt idx="29">
                  <c:v>40.590000000000003</c:v>
                </c:pt>
                <c:pt idx="30">
                  <c:v>40.049999999999997</c:v>
                </c:pt>
                <c:pt idx="31">
                  <c:v>40.15</c:v>
                </c:pt>
                <c:pt idx="32">
                  <c:v>39.83</c:v>
                </c:pt>
                <c:pt idx="33">
                  <c:v>40.65</c:v>
                </c:pt>
                <c:pt idx="34">
                  <c:v>40.090000000000003</c:v>
                </c:pt>
                <c:pt idx="35">
                  <c:v>41.31</c:v>
                </c:pt>
                <c:pt idx="36">
                  <c:v>40.46</c:v>
                </c:pt>
                <c:pt idx="37">
                  <c:v>41.41</c:v>
                </c:pt>
                <c:pt idx="38">
                  <c:v>40.24</c:v>
                </c:pt>
                <c:pt idx="39">
                  <c:v>40.5</c:v>
                </c:pt>
                <c:pt idx="40">
                  <c:v>40.53</c:v>
                </c:pt>
                <c:pt idx="41">
                  <c:v>41.08</c:v>
                </c:pt>
                <c:pt idx="42">
                  <c:v>40.590000000000003</c:v>
                </c:pt>
                <c:pt idx="43">
                  <c:v>40.86</c:v>
                </c:pt>
                <c:pt idx="44">
                  <c:v>40.47</c:v>
                </c:pt>
                <c:pt idx="45">
                  <c:v>40.49</c:v>
                </c:pt>
                <c:pt idx="46">
                  <c:v>40.200000000000003</c:v>
                </c:pt>
                <c:pt idx="47">
                  <c:v>40.880000000000003</c:v>
                </c:pt>
                <c:pt idx="48">
                  <c:v>40.08</c:v>
                </c:pt>
                <c:pt idx="49">
                  <c:v>40.08</c:v>
                </c:pt>
                <c:pt idx="50">
                  <c:v>40.24</c:v>
                </c:pt>
                <c:pt idx="51">
                  <c:v>41.19</c:v>
                </c:pt>
                <c:pt idx="52">
                  <c:v>40.42</c:v>
                </c:pt>
                <c:pt idx="53">
                  <c:v>40.28</c:v>
                </c:pt>
                <c:pt idx="54">
                  <c:v>41.05</c:v>
                </c:pt>
                <c:pt idx="55">
                  <c:v>40.29</c:v>
                </c:pt>
                <c:pt idx="56">
                  <c:v>40.65</c:v>
                </c:pt>
                <c:pt idx="57">
                  <c:v>40.51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'Captain Slow'!$F$24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Slow'!$F$25:$F$83</c:f>
              <c:numCache>
                <c:formatCode>0.00</c:formatCode>
                <c:ptCount val="59"/>
                <c:pt idx="0">
                  <c:v>42.97</c:v>
                </c:pt>
                <c:pt idx="1">
                  <c:v>42.92</c:v>
                </c:pt>
                <c:pt idx="2">
                  <c:v>41.06</c:v>
                </c:pt>
                <c:pt idx="3">
                  <c:v>41.51</c:v>
                </c:pt>
                <c:pt idx="4">
                  <c:v>41.05</c:v>
                </c:pt>
                <c:pt idx="5">
                  <c:v>40.94</c:v>
                </c:pt>
                <c:pt idx="6">
                  <c:v>40.51</c:v>
                </c:pt>
                <c:pt idx="7">
                  <c:v>41.07</c:v>
                </c:pt>
                <c:pt idx="8">
                  <c:v>41.11</c:v>
                </c:pt>
                <c:pt idx="9">
                  <c:v>40.79</c:v>
                </c:pt>
                <c:pt idx="10">
                  <c:v>40.39</c:v>
                </c:pt>
                <c:pt idx="11">
                  <c:v>40.49</c:v>
                </c:pt>
                <c:pt idx="12">
                  <c:v>40.74</c:v>
                </c:pt>
                <c:pt idx="13">
                  <c:v>40.92</c:v>
                </c:pt>
                <c:pt idx="14">
                  <c:v>41.7</c:v>
                </c:pt>
                <c:pt idx="15">
                  <c:v>41.52</c:v>
                </c:pt>
                <c:pt idx="16">
                  <c:v>41.46</c:v>
                </c:pt>
                <c:pt idx="17">
                  <c:v>40.61</c:v>
                </c:pt>
                <c:pt idx="18">
                  <c:v>40.25</c:v>
                </c:pt>
                <c:pt idx="19">
                  <c:v>40.67</c:v>
                </c:pt>
                <c:pt idx="20">
                  <c:v>40.83</c:v>
                </c:pt>
                <c:pt idx="21">
                  <c:v>40.83</c:v>
                </c:pt>
                <c:pt idx="22">
                  <c:v>40.79</c:v>
                </c:pt>
                <c:pt idx="23">
                  <c:v>40.450000000000003</c:v>
                </c:pt>
                <c:pt idx="24">
                  <c:v>40.200000000000003</c:v>
                </c:pt>
                <c:pt idx="25">
                  <c:v>41.54</c:v>
                </c:pt>
                <c:pt idx="26">
                  <c:v>40.46</c:v>
                </c:pt>
                <c:pt idx="27">
                  <c:v>41.22</c:v>
                </c:pt>
                <c:pt idx="28">
                  <c:v>40.1</c:v>
                </c:pt>
                <c:pt idx="29">
                  <c:v>40.729999999999997</c:v>
                </c:pt>
                <c:pt idx="30">
                  <c:v>41.04</c:v>
                </c:pt>
                <c:pt idx="31">
                  <c:v>41</c:v>
                </c:pt>
                <c:pt idx="32">
                  <c:v>40.369999999999997</c:v>
                </c:pt>
                <c:pt idx="33">
                  <c:v>40.47</c:v>
                </c:pt>
                <c:pt idx="34">
                  <c:v>40.72</c:v>
                </c:pt>
                <c:pt idx="35">
                  <c:v>41.73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'Captain Slow'!$G$24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Slow'!$G$25:$G$83</c:f>
              <c:numCache>
                <c:formatCode>0.00</c:formatCode>
                <c:ptCount val="59"/>
                <c:pt idx="0">
                  <c:v>41.31</c:v>
                </c:pt>
                <c:pt idx="1">
                  <c:v>41.11</c:v>
                </c:pt>
                <c:pt idx="2">
                  <c:v>40.4</c:v>
                </c:pt>
                <c:pt idx="3">
                  <c:v>41.89</c:v>
                </c:pt>
                <c:pt idx="4">
                  <c:v>41.06</c:v>
                </c:pt>
                <c:pt idx="5">
                  <c:v>40.17</c:v>
                </c:pt>
                <c:pt idx="6">
                  <c:v>40.64</c:v>
                </c:pt>
                <c:pt idx="7">
                  <c:v>40.07</c:v>
                </c:pt>
                <c:pt idx="8">
                  <c:v>40.58</c:v>
                </c:pt>
                <c:pt idx="9">
                  <c:v>40.520000000000003</c:v>
                </c:pt>
                <c:pt idx="10">
                  <c:v>40.24</c:v>
                </c:pt>
                <c:pt idx="11">
                  <c:v>40.1</c:v>
                </c:pt>
                <c:pt idx="12">
                  <c:v>39.9</c:v>
                </c:pt>
                <c:pt idx="13">
                  <c:v>39.81</c:v>
                </c:pt>
                <c:pt idx="14">
                  <c:v>39.979999999999997</c:v>
                </c:pt>
                <c:pt idx="15">
                  <c:v>39.729999999999997</c:v>
                </c:pt>
                <c:pt idx="16">
                  <c:v>39.869999999999997</c:v>
                </c:pt>
                <c:pt idx="17">
                  <c:v>40.08</c:v>
                </c:pt>
                <c:pt idx="18">
                  <c:v>39.75</c:v>
                </c:pt>
                <c:pt idx="19">
                  <c:v>39.840000000000003</c:v>
                </c:pt>
                <c:pt idx="20">
                  <c:v>39.94</c:v>
                </c:pt>
                <c:pt idx="21">
                  <c:v>40.14</c:v>
                </c:pt>
                <c:pt idx="22">
                  <c:v>41.05</c:v>
                </c:pt>
                <c:pt idx="23">
                  <c:v>39.9</c:v>
                </c:pt>
                <c:pt idx="24">
                  <c:v>40.42</c:v>
                </c:pt>
                <c:pt idx="25">
                  <c:v>40.380000000000003</c:v>
                </c:pt>
                <c:pt idx="26">
                  <c:v>39.840000000000003</c:v>
                </c:pt>
                <c:pt idx="27">
                  <c:v>40.15</c:v>
                </c:pt>
                <c:pt idx="28">
                  <c:v>40.08</c:v>
                </c:pt>
                <c:pt idx="29">
                  <c:v>40.159999999999997</c:v>
                </c:pt>
                <c:pt idx="30">
                  <c:v>40.369999999999997</c:v>
                </c:pt>
                <c:pt idx="31">
                  <c:v>40.11</c:v>
                </c:pt>
                <c:pt idx="32">
                  <c:v>41.88</c:v>
                </c:pt>
                <c:pt idx="33">
                  <c:v>39.82</c:v>
                </c:pt>
                <c:pt idx="34">
                  <c:v>40.520000000000003</c:v>
                </c:pt>
                <c:pt idx="35">
                  <c:v>40.04</c:v>
                </c:pt>
                <c:pt idx="36">
                  <c:v>40.39</c:v>
                </c:pt>
                <c:pt idx="37">
                  <c:v>39.909999999999997</c:v>
                </c:pt>
                <c:pt idx="38">
                  <c:v>39.76</c:v>
                </c:pt>
                <c:pt idx="39">
                  <c:v>40.89</c:v>
                </c:pt>
                <c:pt idx="40">
                  <c:v>40.880000000000003</c:v>
                </c:pt>
                <c:pt idx="41">
                  <c:v>41.23</c:v>
                </c:pt>
                <c:pt idx="42">
                  <c:v>39.86</c:v>
                </c:pt>
                <c:pt idx="43">
                  <c:v>40.29</c:v>
                </c:pt>
                <c:pt idx="44">
                  <c:v>40.729999999999997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'Captain Slow'!$H$24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Slow'!$H$25:$H$83</c:f>
              <c:numCache>
                <c:formatCode>0.00</c:formatCode>
                <c:ptCount val="59"/>
                <c:pt idx="0">
                  <c:v>41.09</c:v>
                </c:pt>
                <c:pt idx="1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61440"/>
        <c:axId val="108287104"/>
      </c:lineChart>
      <c:catAx>
        <c:axId val="10846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287104"/>
        <c:crosses val="autoZero"/>
        <c:auto val="1"/>
        <c:lblAlgn val="ctr"/>
        <c:lblOffset val="100"/>
        <c:noMultiLvlLbl val="0"/>
      </c:catAx>
      <c:valAx>
        <c:axId val="108287104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461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8344187524109905E-2"/>
          <c:y val="8.8393171037106602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'Captain Slow'!$I$24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Slow'!$I$25:$I$83</c:f>
              <c:numCache>
                <c:formatCode>0.00</c:formatCode>
                <c:ptCount val="59"/>
                <c:pt idx="0">
                  <c:v>45.28</c:v>
                </c:pt>
                <c:pt idx="1">
                  <c:v>43.84</c:v>
                </c:pt>
                <c:pt idx="2">
                  <c:v>44.66</c:v>
                </c:pt>
                <c:pt idx="3">
                  <c:v>43.6</c:v>
                </c:pt>
                <c:pt idx="4">
                  <c:v>43.25</c:v>
                </c:pt>
                <c:pt idx="5">
                  <c:v>43.64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Slow'!$J$24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Slow'!$J$25:$J$83</c:f>
              <c:numCache>
                <c:formatCode>0.00</c:formatCode>
                <c:ptCount val="59"/>
                <c:pt idx="0">
                  <c:v>42.94</c:v>
                </c:pt>
                <c:pt idx="1">
                  <c:v>43.92</c:v>
                </c:pt>
                <c:pt idx="2">
                  <c:v>43.51</c:v>
                </c:pt>
                <c:pt idx="3">
                  <c:v>44.76</c:v>
                </c:pt>
                <c:pt idx="4">
                  <c:v>42.86</c:v>
                </c:pt>
                <c:pt idx="5">
                  <c:v>42.95</c:v>
                </c:pt>
                <c:pt idx="6">
                  <c:v>42.77</c:v>
                </c:pt>
                <c:pt idx="7">
                  <c:v>43.62</c:v>
                </c:pt>
                <c:pt idx="8">
                  <c:v>43.09</c:v>
                </c:pt>
                <c:pt idx="9">
                  <c:v>42.58</c:v>
                </c:pt>
                <c:pt idx="10">
                  <c:v>42.96</c:v>
                </c:pt>
                <c:pt idx="11">
                  <c:v>43.44</c:v>
                </c:pt>
                <c:pt idx="12">
                  <c:v>42.89</c:v>
                </c:pt>
                <c:pt idx="13">
                  <c:v>43.72</c:v>
                </c:pt>
                <c:pt idx="14">
                  <c:v>43.67</c:v>
                </c:pt>
                <c:pt idx="15">
                  <c:v>43.04</c:v>
                </c:pt>
                <c:pt idx="16">
                  <c:v>43.31</c:v>
                </c:pt>
                <c:pt idx="17">
                  <c:v>43.23</c:v>
                </c:pt>
                <c:pt idx="18">
                  <c:v>43.09</c:v>
                </c:pt>
                <c:pt idx="19">
                  <c:v>43.97</c:v>
                </c:pt>
                <c:pt idx="20">
                  <c:v>43.91</c:v>
                </c:pt>
                <c:pt idx="21">
                  <c:v>42.92</c:v>
                </c:pt>
                <c:pt idx="22">
                  <c:v>43.13</c:v>
                </c:pt>
                <c:pt idx="23">
                  <c:v>43.66</c:v>
                </c:pt>
                <c:pt idx="24">
                  <c:v>43.23</c:v>
                </c:pt>
                <c:pt idx="25">
                  <c:v>42.92</c:v>
                </c:pt>
                <c:pt idx="26">
                  <c:v>43.26</c:v>
                </c:pt>
                <c:pt idx="27">
                  <c:v>43.2</c:v>
                </c:pt>
                <c:pt idx="28">
                  <c:v>43.46</c:v>
                </c:pt>
                <c:pt idx="29">
                  <c:v>43.13</c:v>
                </c:pt>
                <c:pt idx="30">
                  <c:v>43.33</c:v>
                </c:pt>
                <c:pt idx="31">
                  <c:v>43.56</c:v>
                </c:pt>
                <c:pt idx="32">
                  <c:v>43.23</c:v>
                </c:pt>
                <c:pt idx="33">
                  <c:v>43.61</c:v>
                </c:pt>
                <c:pt idx="34">
                  <c:v>43.35</c:v>
                </c:pt>
                <c:pt idx="35">
                  <c:v>43.78</c:v>
                </c:pt>
                <c:pt idx="36">
                  <c:v>43.16</c:v>
                </c:pt>
                <c:pt idx="37">
                  <c:v>43.09</c:v>
                </c:pt>
                <c:pt idx="38">
                  <c:v>43.27</c:v>
                </c:pt>
                <c:pt idx="39">
                  <c:v>43.44</c:v>
                </c:pt>
                <c:pt idx="40">
                  <c:v>42.97</c:v>
                </c:pt>
                <c:pt idx="41">
                  <c:v>43.63</c:v>
                </c:pt>
                <c:pt idx="42">
                  <c:v>43.01</c:v>
                </c:pt>
                <c:pt idx="43">
                  <c:v>43.08</c:v>
                </c:pt>
                <c:pt idx="44">
                  <c:v>43.29</c:v>
                </c:pt>
                <c:pt idx="45">
                  <c:v>43.15</c:v>
                </c:pt>
                <c:pt idx="46">
                  <c:v>43.19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Slow'!$K$24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Slow'!$K$25:$K$83</c:f>
              <c:numCache>
                <c:formatCode>0.00</c:formatCode>
                <c:ptCount val="59"/>
                <c:pt idx="0">
                  <c:v>44.5</c:v>
                </c:pt>
                <c:pt idx="1">
                  <c:v>44.81</c:v>
                </c:pt>
                <c:pt idx="2">
                  <c:v>43.57</c:v>
                </c:pt>
                <c:pt idx="3">
                  <c:v>46</c:v>
                </c:pt>
                <c:pt idx="4">
                  <c:v>43.29</c:v>
                </c:pt>
                <c:pt idx="5">
                  <c:v>44.4</c:v>
                </c:pt>
                <c:pt idx="6">
                  <c:v>44.21</c:v>
                </c:pt>
                <c:pt idx="7">
                  <c:v>43.99</c:v>
                </c:pt>
                <c:pt idx="8">
                  <c:v>43.53</c:v>
                </c:pt>
                <c:pt idx="9">
                  <c:v>44.12</c:v>
                </c:pt>
                <c:pt idx="10">
                  <c:v>43.22</c:v>
                </c:pt>
                <c:pt idx="11">
                  <c:v>43.64</c:v>
                </c:pt>
                <c:pt idx="12">
                  <c:v>43.44</c:v>
                </c:pt>
                <c:pt idx="13">
                  <c:v>43.09</c:v>
                </c:pt>
                <c:pt idx="14">
                  <c:v>43.25</c:v>
                </c:pt>
                <c:pt idx="15">
                  <c:v>43.16</c:v>
                </c:pt>
                <c:pt idx="16">
                  <c:v>43.55</c:v>
                </c:pt>
                <c:pt idx="17">
                  <c:v>43.6</c:v>
                </c:pt>
                <c:pt idx="18">
                  <c:v>43.82</c:v>
                </c:pt>
                <c:pt idx="19">
                  <c:v>44.11</c:v>
                </c:pt>
                <c:pt idx="20">
                  <c:v>43.88</c:v>
                </c:pt>
                <c:pt idx="21">
                  <c:v>42.94</c:v>
                </c:pt>
                <c:pt idx="22">
                  <c:v>43.74</c:v>
                </c:pt>
                <c:pt idx="23">
                  <c:v>43.19</c:v>
                </c:pt>
                <c:pt idx="24">
                  <c:v>43.29</c:v>
                </c:pt>
                <c:pt idx="25">
                  <c:v>45.27</c:v>
                </c:pt>
                <c:pt idx="26">
                  <c:v>44.04</c:v>
                </c:pt>
                <c:pt idx="27">
                  <c:v>43.76</c:v>
                </c:pt>
                <c:pt idx="28">
                  <c:v>43.3</c:v>
                </c:pt>
                <c:pt idx="29">
                  <c:v>43.16</c:v>
                </c:pt>
                <c:pt idx="30">
                  <c:v>44.57</c:v>
                </c:pt>
                <c:pt idx="31">
                  <c:v>43.07</c:v>
                </c:pt>
                <c:pt idx="32">
                  <c:v>44.3</c:v>
                </c:pt>
                <c:pt idx="33">
                  <c:v>43.23</c:v>
                </c:pt>
                <c:pt idx="34">
                  <c:v>44.76</c:v>
                </c:pt>
                <c:pt idx="35">
                  <c:v>43.53</c:v>
                </c:pt>
                <c:pt idx="36">
                  <c:v>43.11</c:v>
                </c:pt>
                <c:pt idx="37">
                  <c:v>43.45</c:v>
                </c:pt>
                <c:pt idx="38">
                  <c:v>43.31</c:v>
                </c:pt>
                <c:pt idx="39">
                  <c:v>43.68</c:v>
                </c:pt>
                <c:pt idx="40">
                  <c:v>42.95</c:v>
                </c:pt>
                <c:pt idx="41">
                  <c:v>43.83</c:v>
                </c:pt>
                <c:pt idx="42">
                  <c:v>42.88</c:v>
                </c:pt>
                <c:pt idx="43">
                  <c:v>43.65</c:v>
                </c:pt>
                <c:pt idx="44">
                  <c:v>43.53</c:v>
                </c:pt>
                <c:pt idx="45">
                  <c:v>43.34</c:v>
                </c:pt>
                <c:pt idx="46">
                  <c:v>43.39</c:v>
                </c:pt>
                <c:pt idx="47">
                  <c:v>43.23</c:v>
                </c:pt>
                <c:pt idx="48">
                  <c:v>43.68</c:v>
                </c:pt>
                <c:pt idx="49">
                  <c:v>44.04</c:v>
                </c:pt>
                <c:pt idx="50">
                  <c:v>43.34</c:v>
                </c:pt>
                <c:pt idx="51">
                  <c:v>43.56</c:v>
                </c:pt>
                <c:pt idx="52">
                  <c:v>43.36</c:v>
                </c:pt>
                <c:pt idx="53">
                  <c:v>44.29</c:v>
                </c:pt>
                <c:pt idx="54">
                  <c:v>44.87</c:v>
                </c:pt>
                <c:pt idx="55">
                  <c:v>44.72</c:v>
                </c:pt>
                <c:pt idx="56">
                  <c:v>44.71</c:v>
                </c:pt>
                <c:pt idx="57">
                  <c:v>43.29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13216"/>
        <c:axId val="108323200"/>
      </c:lineChart>
      <c:catAx>
        <c:axId val="10831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323200"/>
        <c:crosses val="autoZero"/>
        <c:auto val="1"/>
        <c:lblAlgn val="ctr"/>
        <c:lblOffset val="100"/>
        <c:noMultiLvlLbl val="0"/>
      </c:catAx>
      <c:valAx>
        <c:axId val="108323200"/>
        <c:scaling>
          <c:orientation val="minMax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3132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tabSelected="1" zoomScale="8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19</xdr:row>
      <xdr:rowOff>209549</xdr:rowOff>
    </xdr:from>
    <xdr:to>
      <xdr:col>23</xdr:col>
      <xdr:colOff>190500</xdr:colOff>
      <xdr:row>43</xdr:row>
      <xdr:rowOff>101601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127000</xdr:colOff>
      <xdr:row>44</xdr:row>
      <xdr:rowOff>12700</xdr:rowOff>
    </xdr:from>
    <xdr:to>
      <xdr:col>23</xdr:col>
      <xdr:colOff>203200</xdr:colOff>
      <xdr:row>65</xdr:row>
      <xdr:rowOff>101600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41</xdr:row>
      <xdr:rowOff>0</xdr:rowOff>
    </xdr:from>
    <xdr:to>
      <xdr:col>23</xdr:col>
      <xdr:colOff>76200</xdr:colOff>
      <xdr:row>67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304800</xdr:colOff>
      <xdr:row>40</xdr:row>
      <xdr:rowOff>177800</xdr:rowOff>
    </xdr:from>
    <xdr:to>
      <xdr:col>23</xdr:col>
      <xdr:colOff>381000</xdr:colOff>
      <xdr:row>67</xdr:row>
      <xdr:rowOff>69852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</xdr:colOff>
      <xdr:row>18</xdr:row>
      <xdr:rowOff>146048</xdr:rowOff>
    </xdr:from>
    <xdr:to>
      <xdr:col>23</xdr:col>
      <xdr:colOff>101600</xdr:colOff>
      <xdr:row>45</xdr:row>
      <xdr:rowOff>114300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165100</xdr:colOff>
      <xdr:row>46</xdr:row>
      <xdr:rowOff>76200</xdr:rowOff>
    </xdr:from>
    <xdr:to>
      <xdr:col>23</xdr:col>
      <xdr:colOff>241300</xdr:colOff>
      <xdr:row>72</xdr:row>
      <xdr:rowOff>158752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355600</xdr:colOff>
      <xdr:row>41</xdr:row>
      <xdr:rowOff>50800</xdr:rowOff>
    </xdr:from>
    <xdr:to>
      <xdr:col>23</xdr:col>
      <xdr:colOff>431800</xdr:colOff>
      <xdr:row>67</xdr:row>
      <xdr:rowOff>133352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50800</xdr:colOff>
      <xdr:row>18</xdr:row>
      <xdr:rowOff>63500</xdr:rowOff>
    </xdr:from>
    <xdr:to>
      <xdr:col>22</xdr:col>
      <xdr:colOff>215900</xdr:colOff>
      <xdr:row>38</xdr:row>
      <xdr:rowOff>44449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50800</xdr:colOff>
      <xdr:row>38</xdr:row>
      <xdr:rowOff>114300</xdr:rowOff>
    </xdr:from>
    <xdr:to>
      <xdr:col>22</xdr:col>
      <xdr:colOff>215900</xdr:colOff>
      <xdr:row>62</xdr:row>
      <xdr:rowOff>82549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63</xdr:row>
      <xdr:rowOff>152400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B6" sqref="B6:H11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316" t="s">
        <v>258</v>
      </c>
      <c r="B1" s="316"/>
      <c r="C1" s="316"/>
      <c r="D1" s="316"/>
      <c r="E1" s="316"/>
      <c r="F1" s="316"/>
      <c r="G1" s="316"/>
      <c r="H1" s="316"/>
      <c r="I1" s="316"/>
      <c r="J1" s="316"/>
    </row>
    <row r="2" spans="1:12" ht="17.25" x14ac:dyDescent="0.3">
      <c r="A2" s="317" t="s">
        <v>257</v>
      </c>
      <c r="B2" s="317"/>
      <c r="C2" s="317"/>
      <c r="D2" s="317"/>
      <c r="E2" s="317"/>
      <c r="F2" s="317"/>
      <c r="G2" s="317"/>
      <c r="H2" s="317"/>
      <c r="I2" s="317"/>
      <c r="J2" s="317"/>
    </row>
    <row r="3" spans="1:12" ht="6" customHeight="1" thickBot="1" x14ac:dyDescent="0.3"/>
    <row r="4" spans="1:12" s="3" customFormat="1" ht="15" customHeight="1" x14ac:dyDescent="0.25">
      <c r="A4" s="318" t="s">
        <v>0</v>
      </c>
      <c r="B4" s="320" t="s">
        <v>1</v>
      </c>
      <c r="C4" s="322" t="s">
        <v>2</v>
      </c>
      <c r="D4" s="324" t="s">
        <v>3</v>
      </c>
      <c r="E4" s="325"/>
      <c r="F4" s="326" t="s">
        <v>4</v>
      </c>
      <c r="G4" s="327"/>
      <c r="H4" s="320"/>
      <c r="I4" s="324" t="s">
        <v>5</v>
      </c>
      <c r="J4" s="325"/>
    </row>
    <row r="5" spans="1:12" s="8" customFormat="1" ht="15.75" thickBot="1" x14ac:dyDescent="0.3">
      <c r="A5" s="319"/>
      <c r="B5" s="321"/>
      <c r="C5" s="323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275">
        <v>1</v>
      </c>
      <c r="B6" s="309" t="s">
        <v>76</v>
      </c>
      <c r="C6" s="9">
        <v>3</v>
      </c>
      <c r="D6" s="100">
        <v>40.39</v>
      </c>
      <c r="E6" s="10">
        <v>3</v>
      </c>
      <c r="F6" s="103">
        <v>340</v>
      </c>
      <c r="G6" s="197">
        <v>0.16718750000000002</v>
      </c>
      <c r="H6" s="201" t="s">
        <v>75</v>
      </c>
      <c r="I6" s="11">
        <v>38.53</v>
      </c>
      <c r="J6" s="10">
        <v>14</v>
      </c>
    </row>
    <row r="7" spans="1:12" s="3" customFormat="1" ht="24.95" customHeight="1" x14ac:dyDescent="0.25">
      <c r="A7" s="23">
        <v>2</v>
      </c>
      <c r="B7" s="310" t="s">
        <v>83</v>
      </c>
      <c r="C7" s="12">
        <v>10</v>
      </c>
      <c r="D7" s="25">
        <v>40.475000000000001</v>
      </c>
      <c r="E7" s="14">
        <v>4</v>
      </c>
      <c r="F7" s="19">
        <v>340</v>
      </c>
      <c r="G7" s="200">
        <v>23.8</v>
      </c>
      <c r="H7" s="16">
        <v>23.8</v>
      </c>
      <c r="I7" s="17">
        <v>38.520000000000003</v>
      </c>
      <c r="J7" s="14">
        <v>191</v>
      </c>
    </row>
    <row r="8" spans="1:12" s="3" customFormat="1" ht="24.95" customHeight="1" x14ac:dyDescent="0.25">
      <c r="A8" s="23">
        <v>3</v>
      </c>
      <c r="B8" s="467" t="s">
        <v>84</v>
      </c>
      <c r="C8" s="12">
        <v>4</v>
      </c>
      <c r="D8" s="13">
        <v>40.295000000000002</v>
      </c>
      <c r="E8" s="14">
        <v>2</v>
      </c>
      <c r="F8" s="15">
        <v>339</v>
      </c>
      <c r="G8" s="198" t="s">
        <v>146</v>
      </c>
      <c r="H8" s="24">
        <v>24</v>
      </c>
      <c r="I8" s="17">
        <v>38.58</v>
      </c>
      <c r="J8" s="14">
        <v>78</v>
      </c>
    </row>
    <row r="9" spans="1:12" s="3" customFormat="1" ht="24.95" customHeight="1" x14ac:dyDescent="0.25">
      <c r="A9" s="23">
        <v>4</v>
      </c>
      <c r="B9" s="468" t="s">
        <v>70</v>
      </c>
      <c r="C9" s="20">
        <v>9</v>
      </c>
      <c r="D9" s="21">
        <v>40.594999999999999</v>
      </c>
      <c r="E9" s="22">
        <v>5</v>
      </c>
      <c r="F9" s="23">
        <v>339</v>
      </c>
      <c r="G9" s="198" t="s">
        <v>146</v>
      </c>
      <c r="H9" s="24">
        <v>10</v>
      </c>
      <c r="I9" s="19">
        <v>38.71</v>
      </c>
      <c r="J9" s="14">
        <v>162</v>
      </c>
      <c r="L9" s="18"/>
    </row>
    <row r="10" spans="1:12" s="3" customFormat="1" ht="24.95" customHeight="1" x14ac:dyDescent="0.25">
      <c r="A10" s="23">
        <v>5</v>
      </c>
      <c r="B10" s="467" t="s">
        <v>61</v>
      </c>
      <c r="C10" s="12">
        <v>5</v>
      </c>
      <c r="D10" s="13">
        <v>40.204999999999998</v>
      </c>
      <c r="E10" s="14">
        <v>1</v>
      </c>
      <c r="F10" s="15">
        <v>338</v>
      </c>
      <c r="G10" s="198" t="s">
        <v>100</v>
      </c>
      <c r="H10" s="16">
        <v>26</v>
      </c>
      <c r="I10" s="17">
        <v>38.6</v>
      </c>
      <c r="J10" s="14">
        <v>164</v>
      </c>
      <c r="L10" s="18"/>
    </row>
    <row r="11" spans="1:12" s="3" customFormat="1" ht="24.95" customHeight="1" x14ac:dyDescent="0.25">
      <c r="A11" s="23">
        <v>6</v>
      </c>
      <c r="B11" s="467" t="s">
        <v>116</v>
      </c>
      <c r="C11" s="12">
        <v>8</v>
      </c>
      <c r="D11" s="13">
        <v>40.619999999999997</v>
      </c>
      <c r="E11" s="14">
        <v>6</v>
      </c>
      <c r="F11" s="15">
        <v>338</v>
      </c>
      <c r="G11" s="198" t="s">
        <v>100</v>
      </c>
      <c r="H11" s="16">
        <v>13</v>
      </c>
      <c r="I11" s="17">
        <v>38.61</v>
      </c>
      <c r="J11" s="14">
        <v>46</v>
      </c>
    </row>
    <row r="12" spans="1:12" s="3" customFormat="1" ht="24.95" customHeight="1" x14ac:dyDescent="0.25">
      <c r="A12" s="23">
        <v>7</v>
      </c>
      <c r="B12" s="310" t="s">
        <v>122</v>
      </c>
      <c r="C12" s="12">
        <v>11</v>
      </c>
      <c r="D12" s="13">
        <v>40.78</v>
      </c>
      <c r="E12" s="14">
        <v>7</v>
      </c>
      <c r="F12" s="15">
        <v>337</v>
      </c>
      <c r="G12" s="199" t="s">
        <v>101</v>
      </c>
      <c r="H12" s="202" t="s">
        <v>99</v>
      </c>
      <c r="I12" s="23">
        <v>39.049999999999997</v>
      </c>
      <c r="J12" s="22">
        <v>66</v>
      </c>
    </row>
    <row r="13" spans="1:12" s="3" customFormat="1" ht="24.95" customHeight="1" x14ac:dyDescent="0.25">
      <c r="A13" s="23">
        <v>8</v>
      </c>
      <c r="B13" s="311" t="s">
        <v>136</v>
      </c>
      <c r="C13" s="20">
        <v>7</v>
      </c>
      <c r="D13" s="23">
        <v>40.98</v>
      </c>
      <c r="E13" s="22">
        <v>8</v>
      </c>
      <c r="F13" s="23">
        <v>331</v>
      </c>
      <c r="G13" s="199" t="s">
        <v>147</v>
      </c>
      <c r="H13" s="202" t="s">
        <v>150</v>
      </c>
      <c r="I13" s="313">
        <v>39.200000000000003</v>
      </c>
      <c r="J13" s="22">
        <v>137</v>
      </c>
    </row>
    <row r="14" spans="1:12" s="3" customFormat="1" ht="26.25" customHeight="1" x14ac:dyDescent="0.25">
      <c r="A14" s="23">
        <v>9</v>
      </c>
      <c r="B14" s="310" t="s">
        <v>129</v>
      </c>
      <c r="C14" s="12">
        <v>1</v>
      </c>
      <c r="D14" s="13">
        <v>42.05</v>
      </c>
      <c r="E14" s="14">
        <v>10</v>
      </c>
      <c r="F14" s="15">
        <v>328</v>
      </c>
      <c r="G14" s="200" t="s">
        <v>148</v>
      </c>
      <c r="H14" s="203" t="s">
        <v>101</v>
      </c>
      <c r="I14" s="17">
        <v>39.24</v>
      </c>
      <c r="J14" s="14">
        <v>82</v>
      </c>
    </row>
    <row r="15" spans="1:12" s="3" customFormat="1" ht="24.95" customHeight="1" thickBot="1" x14ac:dyDescent="0.3">
      <c r="A15" s="308">
        <v>10</v>
      </c>
      <c r="B15" s="312" t="s">
        <v>65</v>
      </c>
      <c r="C15" s="303">
        <v>6</v>
      </c>
      <c r="D15" s="304">
        <v>41.66</v>
      </c>
      <c r="E15" s="305">
        <v>9</v>
      </c>
      <c r="F15" s="306">
        <v>326</v>
      </c>
      <c r="G15" s="307" t="s">
        <v>149</v>
      </c>
      <c r="H15" s="307" t="s">
        <v>149</v>
      </c>
      <c r="I15" s="314">
        <v>39.4</v>
      </c>
      <c r="J15" s="305">
        <v>40</v>
      </c>
    </row>
    <row r="16" spans="1:12" ht="23.25" hidden="1" customHeight="1" thickBot="1" x14ac:dyDescent="0.3">
      <c r="A16" s="26">
        <v>12</v>
      </c>
      <c r="B16" s="98"/>
      <c r="C16" s="99"/>
      <c r="D16" s="101"/>
      <c r="E16" s="102"/>
      <c r="F16" s="104"/>
      <c r="G16" s="105"/>
      <c r="H16" s="302"/>
      <c r="I16" s="106"/>
      <c r="J16" s="102"/>
    </row>
    <row r="17" spans="1:1" ht="2.25" customHeight="1" x14ac:dyDescent="0.25">
      <c r="A17" s="27"/>
    </row>
    <row r="18" spans="1:1" s="2" customFormat="1" x14ac:dyDescent="0.25">
      <c r="A18" s="27"/>
    </row>
    <row r="19" spans="1:1" s="2" customFormat="1" x14ac:dyDescent="0.25">
      <c r="A19" s="27"/>
    </row>
    <row r="20" spans="1:1" s="2" customFormat="1" x14ac:dyDescent="0.25">
      <c r="A20" s="27"/>
    </row>
    <row r="21" spans="1:1" s="2" customFormat="1" ht="6.75" customHeight="1" x14ac:dyDescent="0.25">
      <c r="A21" s="27"/>
    </row>
    <row r="22" spans="1:1" s="2" customFormat="1" x14ac:dyDescent="0.25">
      <c r="A22" s="27"/>
    </row>
    <row r="23" spans="1:1" s="2" customFormat="1" x14ac:dyDescent="0.25">
      <c r="A23" s="28"/>
    </row>
    <row r="24" spans="1:1" s="2" customFormat="1" x14ac:dyDescent="0.25">
      <c r="A24" s="28"/>
    </row>
    <row r="25" spans="1:1" s="2" customFormat="1" ht="6.75" customHeight="1" x14ac:dyDescent="0.25">
      <c r="A25" s="28"/>
    </row>
    <row r="26" spans="1:1" s="2" customFormat="1" x14ac:dyDescent="0.25">
      <c r="A26" s="28"/>
    </row>
    <row r="27" spans="1:1" s="2" customFormat="1" x14ac:dyDescent="0.25">
      <c r="A27" s="28"/>
    </row>
    <row r="28" spans="1:1" s="2" customFormat="1" x14ac:dyDescent="0.25">
      <c r="A28" s="28"/>
    </row>
    <row r="29" spans="1:1" s="2" customFormat="1" x14ac:dyDescent="0.25">
      <c r="A29" s="28"/>
    </row>
    <row r="30" spans="1:1" s="2" customFormat="1" ht="7.5" customHeight="1" x14ac:dyDescent="0.25">
      <c r="A30" s="27"/>
    </row>
    <row r="31" spans="1:1" s="2" customFormat="1" x14ac:dyDescent="0.25">
      <c r="A31" s="27"/>
    </row>
    <row r="32" spans="1:1" s="2" customFormat="1" x14ac:dyDescent="0.25">
      <c r="A32" s="27"/>
    </row>
    <row r="33" spans="1:1" s="2" customFormat="1" x14ac:dyDescent="0.25">
      <c r="A33" s="27"/>
    </row>
    <row r="34" spans="1:1" s="2" customFormat="1" ht="6.75" customHeight="1" x14ac:dyDescent="0.25"/>
    <row r="35" spans="1:1" s="2" customFormat="1" x14ac:dyDescent="0.25">
      <c r="A35" s="27"/>
    </row>
    <row r="36" spans="1:1" s="2" customFormat="1" x14ac:dyDescent="0.25">
      <c r="A36" s="2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9"/>
  <sheetViews>
    <sheetView zoomScale="50" zoomScaleNormal="50" workbookViewId="0">
      <selection activeCell="C39" sqref="C39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4" ht="48" customHeight="1" x14ac:dyDescent="0.25">
      <c r="A1" s="328" t="s">
        <v>60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</row>
    <row r="2" spans="1:14" ht="5.25" customHeight="1" x14ac:dyDescent="0.25"/>
    <row r="3" spans="1:14" ht="19.5" customHeight="1" x14ac:dyDescent="0.35">
      <c r="A3" s="329" t="s">
        <v>12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</row>
    <row r="4" spans="1:14" ht="15.75" customHeight="1" thickBot="1" x14ac:dyDescent="0.35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4" s="2" customFormat="1" ht="30" customHeight="1" x14ac:dyDescent="0.25">
      <c r="A5" s="330" t="s">
        <v>2</v>
      </c>
      <c r="B5" s="332" t="s">
        <v>1</v>
      </c>
      <c r="C5" s="334" t="s">
        <v>13</v>
      </c>
      <c r="D5" s="336" t="s">
        <v>14</v>
      </c>
      <c r="E5" s="338" t="s">
        <v>15</v>
      </c>
      <c r="F5" s="338" t="s">
        <v>16</v>
      </c>
      <c r="G5" s="340" t="s">
        <v>17</v>
      </c>
      <c r="H5" s="336"/>
      <c r="I5" s="336"/>
      <c r="J5" s="341"/>
      <c r="K5" s="341"/>
      <c r="L5" s="342"/>
    </row>
    <row r="6" spans="1:14" s="2" customFormat="1" ht="30" customHeight="1" thickBot="1" x14ac:dyDescent="0.3">
      <c r="A6" s="331"/>
      <c r="B6" s="333"/>
      <c r="C6" s="335"/>
      <c r="D6" s="337"/>
      <c r="E6" s="339"/>
      <c r="F6" s="339"/>
      <c r="G6" s="122" t="s">
        <v>18</v>
      </c>
      <c r="H6" s="123" t="s">
        <v>6</v>
      </c>
      <c r="I6" s="123" t="s">
        <v>19</v>
      </c>
      <c r="J6" s="124" t="s">
        <v>20</v>
      </c>
      <c r="K6" s="97" t="s">
        <v>21</v>
      </c>
      <c r="L6" s="31" t="s">
        <v>7</v>
      </c>
    </row>
    <row r="7" spans="1:14" s="3" customFormat="1" ht="30" customHeight="1" x14ac:dyDescent="0.25">
      <c r="A7" s="343">
        <v>1</v>
      </c>
      <c r="B7" s="346" t="s">
        <v>129</v>
      </c>
      <c r="C7" s="143" t="s">
        <v>130</v>
      </c>
      <c r="D7" s="130" t="s">
        <v>22</v>
      </c>
      <c r="E7" s="144">
        <v>93.1</v>
      </c>
      <c r="F7" s="145">
        <v>25</v>
      </c>
      <c r="G7" s="135">
        <v>3</v>
      </c>
      <c r="H7" s="136">
        <v>43.68</v>
      </c>
      <c r="I7" s="34">
        <f>F7/100</f>
        <v>0.25</v>
      </c>
      <c r="J7" s="32">
        <f t="shared" ref="J7:J39" si="0">H7-I7</f>
        <v>43.43</v>
      </c>
      <c r="K7" s="348">
        <f>AVERAGE(J7,J9)</f>
        <v>42.05</v>
      </c>
      <c r="L7" s="351">
        <v>10</v>
      </c>
    </row>
    <row r="8" spans="1:14" s="3" customFormat="1" ht="30" customHeight="1" x14ac:dyDescent="0.25">
      <c r="A8" s="344"/>
      <c r="B8" s="347"/>
      <c r="C8" s="146" t="s">
        <v>131</v>
      </c>
      <c r="D8" s="131" t="s">
        <v>23</v>
      </c>
      <c r="E8" s="41">
        <v>65.3</v>
      </c>
      <c r="F8" s="35"/>
      <c r="G8" s="137">
        <v>2</v>
      </c>
      <c r="H8" s="125">
        <v>43.45</v>
      </c>
      <c r="I8" s="45">
        <f>F8/100</f>
        <v>0</v>
      </c>
      <c r="J8" s="36">
        <f t="shared" si="0"/>
        <v>43.45</v>
      </c>
      <c r="K8" s="349"/>
      <c r="L8" s="352"/>
    </row>
    <row r="9" spans="1:14" s="3" customFormat="1" ht="30" customHeight="1" thickBot="1" x14ac:dyDescent="0.3">
      <c r="A9" s="345"/>
      <c r="B9" s="347"/>
      <c r="C9" s="146" t="s">
        <v>132</v>
      </c>
      <c r="D9" s="131" t="s">
        <v>103</v>
      </c>
      <c r="E9" s="37">
        <v>64.2</v>
      </c>
      <c r="F9" s="35"/>
      <c r="G9" s="137">
        <v>4</v>
      </c>
      <c r="H9" s="125">
        <v>40.67</v>
      </c>
      <c r="I9" s="45">
        <f t="shared" ref="I9:I37" si="1">F9/100</f>
        <v>0</v>
      </c>
      <c r="J9" s="36">
        <f t="shared" si="0"/>
        <v>40.67</v>
      </c>
      <c r="K9" s="350"/>
      <c r="L9" s="353"/>
    </row>
    <row r="10" spans="1:14" s="3" customFormat="1" ht="30" hidden="1" customHeight="1" x14ac:dyDescent="0.25">
      <c r="A10" s="344">
        <v>2</v>
      </c>
      <c r="B10" s="347"/>
      <c r="C10" s="146"/>
      <c r="D10" s="131" t="s">
        <v>24</v>
      </c>
      <c r="E10" s="37"/>
      <c r="F10" s="35"/>
      <c r="G10" s="137"/>
      <c r="H10" s="125"/>
      <c r="I10" s="45">
        <f t="shared" si="1"/>
        <v>0</v>
      </c>
      <c r="J10" s="36">
        <f t="shared" si="0"/>
        <v>0</v>
      </c>
      <c r="K10" s="350"/>
      <c r="L10" s="351" t="e">
        <f t="shared" ref="L10:L36" si="2">RANK(K10,K$5:K$28,1)</f>
        <v>#N/A</v>
      </c>
    </row>
    <row r="11" spans="1:14" s="3" customFormat="1" ht="30" hidden="1" customHeight="1" x14ac:dyDescent="0.25">
      <c r="A11" s="344"/>
      <c r="B11" s="347"/>
      <c r="C11" s="146"/>
      <c r="D11" s="131" t="s">
        <v>25</v>
      </c>
      <c r="E11" s="37"/>
      <c r="F11" s="35"/>
      <c r="G11" s="137"/>
      <c r="H11" s="125"/>
      <c r="I11" s="45">
        <f t="shared" si="1"/>
        <v>0</v>
      </c>
      <c r="J11" s="36">
        <f t="shared" si="0"/>
        <v>0</v>
      </c>
      <c r="K11" s="350"/>
      <c r="L11" s="352" t="e">
        <f t="shared" si="2"/>
        <v>#N/A</v>
      </c>
    </row>
    <row r="12" spans="1:14" s="3" customFormat="1" ht="30" hidden="1" customHeight="1" thickBot="1" x14ac:dyDescent="0.3">
      <c r="A12" s="354"/>
      <c r="B12" s="355"/>
      <c r="C12" s="161"/>
      <c r="D12" s="162" t="s">
        <v>104</v>
      </c>
      <c r="E12" s="163"/>
      <c r="F12" s="164"/>
      <c r="G12" s="165"/>
      <c r="H12" s="166"/>
      <c r="I12" s="167">
        <f t="shared" si="1"/>
        <v>0</v>
      </c>
      <c r="J12" s="168">
        <f t="shared" si="0"/>
        <v>0</v>
      </c>
      <c r="K12" s="356"/>
      <c r="L12" s="357" t="e">
        <f t="shared" si="2"/>
        <v>#N/A</v>
      </c>
    </row>
    <row r="13" spans="1:14" s="3" customFormat="1" ht="30" customHeight="1" x14ac:dyDescent="0.25">
      <c r="A13" s="343">
        <v>3</v>
      </c>
      <c r="B13" s="346" t="s">
        <v>76</v>
      </c>
      <c r="C13" s="143" t="s">
        <v>77</v>
      </c>
      <c r="D13" s="130" t="s">
        <v>26</v>
      </c>
      <c r="E13" s="174">
        <v>81</v>
      </c>
      <c r="F13" s="145"/>
      <c r="G13" s="135">
        <v>4</v>
      </c>
      <c r="H13" s="136">
        <v>41.67</v>
      </c>
      <c r="I13" s="34">
        <f t="shared" si="1"/>
        <v>0</v>
      </c>
      <c r="J13" s="32">
        <f t="shared" si="0"/>
        <v>41.67</v>
      </c>
      <c r="K13" s="348">
        <f>AVERAGE(J13,J14)</f>
        <v>40.39</v>
      </c>
      <c r="L13" s="351">
        <v>3</v>
      </c>
    </row>
    <row r="14" spans="1:14" s="3" customFormat="1" ht="30" customHeight="1" x14ac:dyDescent="0.25">
      <c r="A14" s="345"/>
      <c r="B14" s="347"/>
      <c r="C14" s="146" t="s">
        <v>120</v>
      </c>
      <c r="D14" s="131" t="s">
        <v>27</v>
      </c>
      <c r="E14" s="128">
        <v>86.3</v>
      </c>
      <c r="F14" s="35">
        <v>10</v>
      </c>
      <c r="G14" s="137">
        <v>5</v>
      </c>
      <c r="H14" s="125">
        <v>39.21</v>
      </c>
      <c r="I14" s="45">
        <f t="shared" si="1"/>
        <v>0.1</v>
      </c>
      <c r="J14" s="36">
        <f t="shared" si="0"/>
        <v>39.11</v>
      </c>
      <c r="K14" s="350"/>
      <c r="L14" s="352" t="e">
        <f t="shared" si="2"/>
        <v>#N/A</v>
      </c>
    </row>
    <row r="15" spans="1:14" s="3" customFormat="1" ht="30" customHeight="1" thickBot="1" x14ac:dyDescent="0.3">
      <c r="A15" s="358"/>
      <c r="B15" s="359"/>
      <c r="C15" s="175" t="s">
        <v>78</v>
      </c>
      <c r="D15" s="132" t="s">
        <v>105</v>
      </c>
      <c r="E15" s="176">
        <v>88.1</v>
      </c>
      <c r="F15" s="177">
        <v>15</v>
      </c>
      <c r="G15" s="178">
        <v>3</v>
      </c>
      <c r="H15" s="179">
        <v>42.11</v>
      </c>
      <c r="I15" s="141">
        <f t="shared" si="1"/>
        <v>0.15</v>
      </c>
      <c r="J15" s="142">
        <f t="shared" si="0"/>
        <v>41.96</v>
      </c>
      <c r="K15" s="360"/>
      <c r="L15" s="361" t="e">
        <f t="shared" si="2"/>
        <v>#N/A</v>
      </c>
    </row>
    <row r="16" spans="1:14" s="3" customFormat="1" ht="30" customHeight="1" x14ac:dyDescent="0.25">
      <c r="A16" s="344">
        <v>4</v>
      </c>
      <c r="B16" s="362" t="s">
        <v>84</v>
      </c>
      <c r="C16" s="169" t="s">
        <v>68</v>
      </c>
      <c r="D16" s="170" t="s">
        <v>28</v>
      </c>
      <c r="E16" s="171">
        <v>85.4</v>
      </c>
      <c r="F16" s="39">
        <v>10</v>
      </c>
      <c r="G16" s="172">
        <v>6</v>
      </c>
      <c r="H16" s="173">
        <v>38.82</v>
      </c>
      <c r="I16" s="38">
        <f t="shared" si="1"/>
        <v>0.1</v>
      </c>
      <c r="J16" s="119">
        <f t="shared" si="0"/>
        <v>38.72</v>
      </c>
      <c r="K16" s="349">
        <f>AVERAGE(J17,J16)</f>
        <v>40.295000000000002</v>
      </c>
      <c r="L16" s="352">
        <v>2</v>
      </c>
      <c r="N16" s="3" t="s">
        <v>29</v>
      </c>
    </row>
    <row r="17" spans="1:16" s="3" customFormat="1" ht="30" customHeight="1" x14ac:dyDescent="0.25">
      <c r="A17" s="344"/>
      <c r="B17" s="347"/>
      <c r="C17" s="146" t="s">
        <v>81</v>
      </c>
      <c r="D17" s="131" t="s">
        <v>30</v>
      </c>
      <c r="E17" s="128">
        <v>81</v>
      </c>
      <c r="F17" s="35"/>
      <c r="G17" s="137">
        <v>5</v>
      </c>
      <c r="H17" s="125">
        <v>41.87</v>
      </c>
      <c r="I17" s="45">
        <f t="shared" si="1"/>
        <v>0</v>
      </c>
      <c r="J17" s="36">
        <f t="shared" si="0"/>
        <v>41.87</v>
      </c>
      <c r="K17" s="350"/>
      <c r="L17" s="352" t="e">
        <f t="shared" si="2"/>
        <v>#N/A</v>
      </c>
    </row>
    <row r="18" spans="1:16" s="3" customFormat="1" ht="30" customHeight="1" thickBot="1" x14ac:dyDescent="0.3">
      <c r="A18" s="354"/>
      <c r="B18" s="355"/>
      <c r="C18" s="161" t="s">
        <v>126</v>
      </c>
      <c r="D18" s="162" t="s">
        <v>106</v>
      </c>
      <c r="E18" s="163">
        <v>93.6</v>
      </c>
      <c r="F18" s="164">
        <v>25</v>
      </c>
      <c r="G18" s="165">
        <v>4</v>
      </c>
      <c r="H18" s="166">
        <v>42.35</v>
      </c>
      <c r="I18" s="167">
        <f t="shared" si="1"/>
        <v>0.25</v>
      </c>
      <c r="J18" s="168">
        <f t="shared" si="0"/>
        <v>42.1</v>
      </c>
      <c r="K18" s="356"/>
      <c r="L18" s="357" t="e">
        <f t="shared" si="2"/>
        <v>#N/A</v>
      </c>
      <c r="P18" s="3" t="s">
        <v>29</v>
      </c>
    </row>
    <row r="19" spans="1:16" s="3" customFormat="1" ht="30" customHeight="1" x14ac:dyDescent="0.25">
      <c r="A19" s="343">
        <v>5</v>
      </c>
      <c r="B19" s="346" t="s">
        <v>61</v>
      </c>
      <c r="C19" s="143" t="s">
        <v>62</v>
      </c>
      <c r="D19" s="130" t="s">
        <v>31</v>
      </c>
      <c r="E19" s="33">
        <v>77.5</v>
      </c>
      <c r="F19" s="145"/>
      <c r="G19" s="135">
        <v>6</v>
      </c>
      <c r="H19" s="136">
        <v>41.5</v>
      </c>
      <c r="I19" s="34">
        <f t="shared" si="1"/>
        <v>0</v>
      </c>
      <c r="J19" s="32">
        <f t="shared" si="0"/>
        <v>41.5</v>
      </c>
      <c r="K19" s="348">
        <f>AVERAGE(J19,J20)</f>
        <v>40.204999999999998</v>
      </c>
      <c r="L19" s="351">
        <v>1</v>
      </c>
    </row>
    <row r="20" spans="1:16" s="3" customFormat="1" ht="30" customHeight="1" x14ac:dyDescent="0.25">
      <c r="A20" s="345"/>
      <c r="B20" s="347"/>
      <c r="C20" s="146" t="s">
        <v>73</v>
      </c>
      <c r="D20" s="131" t="s">
        <v>32</v>
      </c>
      <c r="E20" s="37">
        <v>72.599999999999994</v>
      </c>
      <c r="F20" s="35"/>
      <c r="G20" s="137">
        <v>7</v>
      </c>
      <c r="H20" s="125">
        <v>38.909999999999997</v>
      </c>
      <c r="I20" s="45">
        <f t="shared" si="1"/>
        <v>0</v>
      </c>
      <c r="J20" s="36">
        <f t="shared" si="0"/>
        <v>38.909999999999997</v>
      </c>
      <c r="K20" s="350"/>
      <c r="L20" s="352" t="e">
        <f t="shared" si="2"/>
        <v>#N/A</v>
      </c>
    </row>
    <row r="21" spans="1:16" s="3" customFormat="1" ht="30" customHeight="1" thickBot="1" x14ac:dyDescent="0.3">
      <c r="A21" s="358"/>
      <c r="B21" s="359"/>
      <c r="C21" s="175" t="s">
        <v>143</v>
      </c>
      <c r="D21" s="132" t="s">
        <v>107</v>
      </c>
      <c r="E21" s="121">
        <v>96.5</v>
      </c>
      <c r="F21" s="177">
        <v>30</v>
      </c>
      <c r="G21" s="178">
        <v>5</v>
      </c>
      <c r="H21" s="179">
        <v>42.53</v>
      </c>
      <c r="I21" s="141">
        <f t="shared" si="1"/>
        <v>0.3</v>
      </c>
      <c r="J21" s="142">
        <f t="shared" si="0"/>
        <v>42.230000000000004</v>
      </c>
      <c r="K21" s="360"/>
      <c r="L21" s="361" t="e">
        <f t="shared" si="2"/>
        <v>#N/A</v>
      </c>
    </row>
    <row r="22" spans="1:16" ht="27.75" customHeight="1" x14ac:dyDescent="0.25">
      <c r="A22" s="344">
        <v>6</v>
      </c>
      <c r="B22" s="362" t="s">
        <v>65</v>
      </c>
      <c r="C22" s="169" t="s">
        <v>66</v>
      </c>
      <c r="D22" s="170" t="s">
        <v>33</v>
      </c>
      <c r="E22" s="42" t="s">
        <v>114</v>
      </c>
      <c r="F22" s="118"/>
      <c r="G22" s="180">
        <v>9</v>
      </c>
      <c r="H22" s="181">
        <v>43.3</v>
      </c>
      <c r="I22" s="38">
        <f t="shared" si="1"/>
        <v>0</v>
      </c>
      <c r="J22" s="119">
        <f t="shared" si="0"/>
        <v>43.3</v>
      </c>
      <c r="K22" s="349">
        <f>AVERAGE(J22:J23)</f>
        <v>41.66</v>
      </c>
      <c r="L22" s="352">
        <v>9</v>
      </c>
    </row>
    <row r="23" spans="1:16" ht="27.75" customHeight="1" x14ac:dyDescent="0.25">
      <c r="A23" s="345"/>
      <c r="B23" s="347"/>
      <c r="C23" s="146" t="s">
        <v>67</v>
      </c>
      <c r="D23" s="131" t="s">
        <v>34</v>
      </c>
      <c r="E23" s="40" t="s">
        <v>115</v>
      </c>
      <c r="F23" s="133"/>
      <c r="G23" s="138">
        <v>10</v>
      </c>
      <c r="H23" s="126">
        <v>40.020000000000003</v>
      </c>
      <c r="I23" s="45">
        <f t="shared" si="1"/>
        <v>0</v>
      </c>
      <c r="J23" s="36">
        <f t="shared" si="0"/>
        <v>40.020000000000003</v>
      </c>
      <c r="K23" s="350"/>
      <c r="L23" s="352"/>
    </row>
    <row r="24" spans="1:16" ht="27.75" customHeight="1" thickBot="1" x14ac:dyDescent="0.3">
      <c r="A24" s="354"/>
      <c r="B24" s="355"/>
      <c r="C24" s="161"/>
      <c r="D24" s="162" t="s">
        <v>108</v>
      </c>
      <c r="E24" s="44"/>
      <c r="F24" s="182"/>
      <c r="G24" s="183"/>
      <c r="H24" s="184"/>
      <c r="I24" s="167">
        <f t="shared" si="1"/>
        <v>0</v>
      </c>
      <c r="J24" s="168">
        <f t="shared" si="0"/>
        <v>0</v>
      </c>
      <c r="K24" s="356"/>
      <c r="L24" s="353"/>
    </row>
    <row r="25" spans="1:16" ht="29.25" customHeight="1" x14ac:dyDescent="0.3">
      <c r="A25" s="343">
        <v>7</v>
      </c>
      <c r="B25" s="346" t="s">
        <v>136</v>
      </c>
      <c r="C25" s="143" t="s">
        <v>137</v>
      </c>
      <c r="D25" s="130" t="s">
        <v>35</v>
      </c>
      <c r="E25" s="185" t="s">
        <v>141</v>
      </c>
      <c r="F25" s="186">
        <v>20</v>
      </c>
      <c r="G25" s="187">
        <v>7</v>
      </c>
      <c r="H25" s="188">
        <v>42.82</v>
      </c>
      <c r="I25" s="34">
        <f t="shared" si="1"/>
        <v>0.2</v>
      </c>
      <c r="J25" s="32">
        <f t="shared" si="0"/>
        <v>42.62</v>
      </c>
      <c r="K25" s="348">
        <f>AVERAGE(J25,J27)</f>
        <v>40.980000000000004</v>
      </c>
      <c r="L25" s="351">
        <v>8</v>
      </c>
      <c r="P25" s="43"/>
    </row>
    <row r="26" spans="1:16" ht="29.25" customHeight="1" x14ac:dyDescent="0.3">
      <c r="A26" s="344"/>
      <c r="B26" s="347"/>
      <c r="C26" s="146" t="s">
        <v>138</v>
      </c>
      <c r="D26" s="131" t="s">
        <v>36</v>
      </c>
      <c r="E26" s="40" t="s">
        <v>140</v>
      </c>
      <c r="F26" s="133">
        <v>25</v>
      </c>
      <c r="G26" s="138">
        <v>9</v>
      </c>
      <c r="H26" s="126">
        <v>44.29</v>
      </c>
      <c r="I26" s="45">
        <f t="shared" si="1"/>
        <v>0.25</v>
      </c>
      <c r="J26" s="36">
        <f t="shared" si="0"/>
        <v>44.04</v>
      </c>
      <c r="K26" s="350"/>
      <c r="L26" s="352"/>
      <c r="P26" s="43"/>
    </row>
    <row r="27" spans="1:16" ht="29.25" customHeight="1" thickBot="1" x14ac:dyDescent="0.35">
      <c r="A27" s="358"/>
      <c r="B27" s="359"/>
      <c r="C27" s="175" t="s">
        <v>79</v>
      </c>
      <c r="D27" s="132" t="s">
        <v>109</v>
      </c>
      <c r="E27" s="46" t="s">
        <v>139</v>
      </c>
      <c r="F27" s="189"/>
      <c r="G27" s="190">
        <v>13</v>
      </c>
      <c r="H27" s="191">
        <v>39.340000000000003</v>
      </c>
      <c r="I27" s="141">
        <f t="shared" si="1"/>
        <v>0</v>
      </c>
      <c r="J27" s="142">
        <f t="shared" si="0"/>
        <v>39.340000000000003</v>
      </c>
      <c r="K27" s="360"/>
      <c r="L27" s="353"/>
      <c r="P27" s="43"/>
    </row>
    <row r="28" spans="1:16" ht="29.25" customHeight="1" x14ac:dyDescent="0.25">
      <c r="A28" s="344">
        <v>8</v>
      </c>
      <c r="B28" s="362" t="s">
        <v>116</v>
      </c>
      <c r="C28" s="169" t="s">
        <v>117</v>
      </c>
      <c r="D28" s="170" t="s">
        <v>37</v>
      </c>
      <c r="E28" s="42" t="s">
        <v>119</v>
      </c>
      <c r="F28" s="118"/>
      <c r="G28" s="180">
        <v>21</v>
      </c>
      <c r="H28" s="181">
        <v>39.21</v>
      </c>
      <c r="I28" s="38">
        <f t="shared" si="1"/>
        <v>0</v>
      </c>
      <c r="J28" s="119">
        <f t="shared" si="0"/>
        <v>39.21</v>
      </c>
      <c r="K28" s="349">
        <f>AVERAGE(J30,J28)</f>
        <v>40.620000000000005</v>
      </c>
      <c r="L28" s="351">
        <v>6</v>
      </c>
    </row>
    <row r="29" spans="1:16" ht="29.25" customHeight="1" x14ac:dyDescent="0.25">
      <c r="A29" s="345"/>
      <c r="B29" s="347"/>
      <c r="C29" s="146" t="s">
        <v>118</v>
      </c>
      <c r="D29" s="131" t="s">
        <v>38</v>
      </c>
      <c r="E29" s="40" t="s">
        <v>133</v>
      </c>
      <c r="F29" s="133"/>
      <c r="G29" s="138">
        <v>13</v>
      </c>
      <c r="H29" s="126">
        <v>42.24</v>
      </c>
      <c r="I29" s="45">
        <f t="shared" si="1"/>
        <v>0</v>
      </c>
      <c r="J29" s="36">
        <f t="shared" si="0"/>
        <v>42.24</v>
      </c>
      <c r="K29" s="350"/>
      <c r="L29" s="352" t="e">
        <f t="shared" si="2"/>
        <v>#N/A</v>
      </c>
    </row>
    <row r="30" spans="1:16" ht="29.25" customHeight="1" thickBot="1" x14ac:dyDescent="0.3">
      <c r="A30" s="354"/>
      <c r="B30" s="355"/>
      <c r="C30" s="161" t="s">
        <v>80</v>
      </c>
      <c r="D30" s="162" t="s">
        <v>110</v>
      </c>
      <c r="E30" s="44" t="s">
        <v>82</v>
      </c>
      <c r="F30" s="182"/>
      <c r="G30" s="183">
        <v>10</v>
      </c>
      <c r="H30" s="184">
        <v>42.03</v>
      </c>
      <c r="I30" s="167">
        <f t="shared" si="1"/>
        <v>0</v>
      </c>
      <c r="J30" s="168">
        <f t="shared" si="0"/>
        <v>42.03</v>
      </c>
      <c r="K30" s="356"/>
      <c r="L30" s="353" t="e">
        <f t="shared" si="2"/>
        <v>#N/A</v>
      </c>
    </row>
    <row r="31" spans="1:16" ht="29.25" customHeight="1" x14ac:dyDescent="0.25">
      <c r="A31" s="343">
        <v>9</v>
      </c>
      <c r="B31" s="346" t="s">
        <v>70</v>
      </c>
      <c r="C31" s="143" t="s">
        <v>71</v>
      </c>
      <c r="D31" s="130" t="s">
        <v>39</v>
      </c>
      <c r="E31" s="185" t="s">
        <v>142</v>
      </c>
      <c r="F31" s="186"/>
      <c r="G31" s="187">
        <v>69</v>
      </c>
      <c r="H31" s="188">
        <v>39.22</v>
      </c>
      <c r="I31" s="34">
        <f t="shared" si="1"/>
        <v>0</v>
      </c>
      <c r="J31" s="32">
        <f t="shared" si="0"/>
        <v>39.22</v>
      </c>
      <c r="K31" s="348">
        <f>AVERAGE(J31,J32)</f>
        <v>40.594999999999999</v>
      </c>
      <c r="L31" s="351">
        <v>5</v>
      </c>
    </row>
    <row r="32" spans="1:16" ht="29.25" customHeight="1" x14ac:dyDescent="0.25">
      <c r="A32" s="370"/>
      <c r="B32" s="347"/>
      <c r="C32" s="146" t="s">
        <v>72</v>
      </c>
      <c r="D32" s="131" t="s">
        <v>40</v>
      </c>
      <c r="E32" s="40" t="s">
        <v>121</v>
      </c>
      <c r="F32" s="133"/>
      <c r="G32" s="138">
        <v>21</v>
      </c>
      <c r="H32" s="126">
        <v>41.97</v>
      </c>
      <c r="I32" s="45">
        <f t="shared" si="1"/>
        <v>0</v>
      </c>
      <c r="J32" s="36">
        <f t="shared" si="0"/>
        <v>41.97</v>
      </c>
      <c r="K32" s="350"/>
      <c r="L32" s="352" t="e">
        <f t="shared" si="2"/>
        <v>#N/A</v>
      </c>
    </row>
    <row r="33" spans="1:12" ht="29.25" customHeight="1" thickBot="1" x14ac:dyDescent="0.3">
      <c r="A33" s="358"/>
      <c r="B33" s="359"/>
      <c r="C33" s="175" t="s">
        <v>69</v>
      </c>
      <c r="D33" s="132" t="s">
        <v>111</v>
      </c>
      <c r="E33" s="46" t="s">
        <v>125</v>
      </c>
      <c r="F33" s="189">
        <v>10</v>
      </c>
      <c r="G33" s="190">
        <v>33</v>
      </c>
      <c r="H33" s="191">
        <v>42.12</v>
      </c>
      <c r="I33" s="141">
        <f t="shared" si="1"/>
        <v>0.1</v>
      </c>
      <c r="J33" s="142">
        <f t="shared" si="0"/>
        <v>42.019999999999996</v>
      </c>
      <c r="K33" s="360"/>
      <c r="L33" s="353" t="e">
        <f t="shared" si="2"/>
        <v>#N/A</v>
      </c>
    </row>
    <row r="34" spans="1:12" ht="29.25" customHeight="1" x14ac:dyDescent="0.25">
      <c r="A34" s="344">
        <v>10</v>
      </c>
      <c r="B34" s="362" t="s">
        <v>83</v>
      </c>
      <c r="C34" s="169" t="s">
        <v>63</v>
      </c>
      <c r="D34" s="170" t="s">
        <v>41</v>
      </c>
      <c r="E34" s="42" t="s">
        <v>135</v>
      </c>
      <c r="F34" s="118"/>
      <c r="G34" s="180">
        <v>1</v>
      </c>
      <c r="H34" s="181">
        <v>38.85</v>
      </c>
      <c r="I34" s="38">
        <f t="shared" si="1"/>
        <v>0</v>
      </c>
      <c r="J34" s="119">
        <f t="shared" si="0"/>
        <v>38.85</v>
      </c>
      <c r="K34" s="349">
        <f>AVERAGE(J34,J35)</f>
        <v>40.475000000000001</v>
      </c>
      <c r="L34" s="351">
        <v>4</v>
      </c>
    </row>
    <row r="35" spans="1:12" ht="29.25" customHeight="1" x14ac:dyDescent="0.25">
      <c r="A35" s="345"/>
      <c r="B35" s="347"/>
      <c r="C35" s="146" t="s">
        <v>127</v>
      </c>
      <c r="D35" s="131" t="s">
        <v>42</v>
      </c>
      <c r="E35" s="40" t="s">
        <v>134</v>
      </c>
      <c r="F35" s="133"/>
      <c r="G35" s="138">
        <v>69</v>
      </c>
      <c r="H35" s="126">
        <v>42.1</v>
      </c>
      <c r="I35" s="45">
        <f t="shared" si="1"/>
        <v>0</v>
      </c>
      <c r="J35" s="36">
        <f t="shared" si="0"/>
        <v>42.1</v>
      </c>
      <c r="K35" s="350"/>
      <c r="L35" s="352" t="e">
        <f t="shared" si="2"/>
        <v>#N/A</v>
      </c>
    </row>
    <row r="36" spans="1:12" ht="27" customHeight="1" thickBot="1" x14ac:dyDescent="0.3">
      <c r="A36" s="354"/>
      <c r="B36" s="355"/>
      <c r="C36" s="161" t="s">
        <v>74</v>
      </c>
      <c r="D36" s="162" t="s">
        <v>112</v>
      </c>
      <c r="E36" s="44" t="s">
        <v>128</v>
      </c>
      <c r="F36" s="182">
        <v>10</v>
      </c>
      <c r="G36" s="183">
        <v>33</v>
      </c>
      <c r="H36" s="184">
        <v>42.32</v>
      </c>
      <c r="I36" s="167">
        <f t="shared" si="1"/>
        <v>0.1</v>
      </c>
      <c r="J36" s="168">
        <f t="shared" si="0"/>
        <v>42.22</v>
      </c>
      <c r="K36" s="356"/>
      <c r="L36" s="353" t="e">
        <f t="shared" si="2"/>
        <v>#N/A</v>
      </c>
    </row>
    <row r="37" spans="1:12" ht="35.25" customHeight="1" x14ac:dyDescent="0.25">
      <c r="A37" s="363">
        <v>11</v>
      </c>
      <c r="B37" s="366" t="s">
        <v>122</v>
      </c>
      <c r="C37" s="192" t="s">
        <v>123</v>
      </c>
      <c r="D37" s="130" t="s">
        <v>43</v>
      </c>
      <c r="E37" s="193">
        <v>70.2</v>
      </c>
      <c r="F37" s="194"/>
      <c r="G37" s="195">
        <v>2</v>
      </c>
      <c r="H37" s="196">
        <v>39.409999999999997</v>
      </c>
      <c r="I37" s="34">
        <f t="shared" si="1"/>
        <v>0</v>
      </c>
      <c r="J37" s="32">
        <f t="shared" si="0"/>
        <v>39.409999999999997</v>
      </c>
      <c r="K37" s="348">
        <f>AVERAGE(J37:J38)</f>
        <v>40.78</v>
      </c>
      <c r="L37" s="351">
        <v>7</v>
      </c>
    </row>
    <row r="38" spans="1:12" ht="35.25" customHeight="1" x14ac:dyDescent="0.25">
      <c r="A38" s="364"/>
      <c r="B38" s="367"/>
      <c r="C38" s="147" t="s">
        <v>124</v>
      </c>
      <c r="D38" s="131" t="s">
        <v>44</v>
      </c>
      <c r="E38" s="129">
        <v>85.4</v>
      </c>
      <c r="F38" s="134">
        <v>16</v>
      </c>
      <c r="G38" s="139">
        <v>1</v>
      </c>
      <c r="H38" s="127">
        <v>42.25</v>
      </c>
      <c r="I38" s="45">
        <v>0.1</v>
      </c>
      <c r="J38" s="36">
        <f t="shared" si="0"/>
        <v>42.15</v>
      </c>
      <c r="K38" s="369"/>
      <c r="L38" s="352"/>
    </row>
    <row r="39" spans="1:12" ht="33.75" customHeight="1" thickBot="1" x14ac:dyDescent="0.3">
      <c r="A39" s="365"/>
      <c r="B39" s="368"/>
      <c r="C39" s="148"/>
      <c r="D39" s="132" t="s">
        <v>113</v>
      </c>
      <c r="E39" s="120"/>
      <c r="F39" s="149"/>
      <c r="G39" s="140"/>
      <c r="H39" s="30"/>
      <c r="I39" s="141">
        <f t="shared" ref="I39" si="3">F39/80</f>
        <v>0</v>
      </c>
      <c r="J39" s="142">
        <f t="shared" si="0"/>
        <v>0</v>
      </c>
      <c r="K39" s="360"/>
      <c r="L39" s="353"/>
    </row>
  </sheetData>
  <mergeCells count="53">
    <mergeCell ref="A37:A39"/>
    <mergeCell ref="B37:B39"/>
    <mergeCell ref="K37:K39"/>
    <mergeCell ref="L37:L39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F32" sqref="F32"/>
    </sheetView>
  </sheetViews>
  <sheetFormatPr defaultRowHeight="15" x14ac:dyDescent="0.25"/>
  <cols>
    <col min="1" max="1" width="9" customWidth="1"/>
    <col min="4" max="5" width="10.42578125" customWidth="1"/>
  </cols>
  <sheetData>
    <row r="1" spans="1:11" ht="19.5" x14ac:dyDescent="0.3">
      <c r="A1" s="371" t="s">
        <v>242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</row>
    <row r="2" spans="1:11" ht="15.75" thickBot="1" x14ac:dyDescent="0.3">
      <c r="B2" s="278"/>
      <c r="C2" s="278"/>
      <c r="D2" s="278"/>
      <c r="E2" s="278"/>
      <c r="F2" s="278"/>
      <c r="G2" s="278"/>
      <c r="H2" s="278"/>
      <c r="I2" s="278"/>
      <c r="J2" s="278"/>
      <c r="K2" s="278"/>
    </row>
    <row r="3" spans="1:11" ht="32.25" customHeight="1" thickBot="1" x14ac:dyDescent="0.3">
      <c r="A3" s="289" t="s">
        <v>256</v>
      </c>
      <c r="B3" s="282" t="s">
        <v>76</v>
      </c>
      <c r="C3" s="280" t="s">
        <v>83</v>
      </c>
      <c r="D3" s="280" t="s">
        <v>84</v>
      </c>
      <c r="E3" s="280" t="s">
        <v>70</v>
      </c>
      <c r="F3" s="280" t="s">
        <v>61</v>
      </c>
      <c r="G3" s="280" t="s">
        <v>116</v>
      </c>
      <c r="H3" s="280" t="s">
        <v>122</v>
      </c>
      <c r="I3" s="280" t="s">
        <v>136</v>
      </c>
      <c r="J3" s="280" t="s">
        <v>129</v>
      </c>
      <c r="K3" s="281" t="s">
        <v>65</v>
      </c>
    </row>
    <row r="4" spans="1:11" ht="15.75" x14ac:dyDescent="0.25">
      <c r="A4" s="290">
        <v>1</v>
      </c>
      <c r="B4" s="283">
        <v>1.4510416666666667E-3</v>
      </c>
      <c r="C4" s="279">
        <v>1.3471064814814815E-3</v>
      </c>
      <c r="D4" s="207">
        <v>1.4353009259259258E-3</v>
      </c>
      <c r="E4" s="207">
        <v>1.5924768518518519E-3</v>
      </c>
      <c r="F4" s="207">
        <v>1.486111111111111E-3</v>
      </c>
      <c r="G4" s="207">
        <v>1.4349537037037037E-3</v>
      </c>
      <c r="H4" s="279">
        <v>1.3394675925925926E-3</v>
      </c>
      <c r="I4" s="279">
        <v>1.2359953703703704E-3</v>
      </c>
      <c r="J4" s="207">
        <v>1.4487268518518519E-3</v>
      </c>
      <c r="K4" s="293">
        <v>1.501736111111111E-3</v>
      </c>
    </row>
    <row r="5" spans="1:11" ht="15.75" x14ac:dyDescent="0.25">
      <c r="A5" s="262">
        <v>2</v>
      </c>
      <c r="B5" s="284">
        <v>1.4260416666666666E-3</v>
      </c>
      <c r="C5" s="59">
        <v>1.4011574074074074E-3</v>
      </c>
      <c r="D5" s="59">
        <v>1.5246527777777778E-3</v>
      </c>
      <c r="E5" s="243">
        <v>1.3810185185185184E-3</v>
      </c>
      <c r="F5" s="59">
        <v>1.4366898148148149E-3</v>
      </c>
      <c r="G5" s="59">
        <v>1.4410879629629628E-3</v>
      </c>
      <c r="H5" s="59">
        <v>1.4208333333333332E-3</v>
      </c>
      <c r="I5" s="243">
        <v>1.3693287037037035E-3</v>
      </c>
      <c r="J5" s="59">
        <v>1.4736111111111111E-3</v>
      </c>
      <c r="K5" s="294">
        <v>1.4405092592592592E-3</v>
      </c>
    </row>
    <row r="6" spans="1:11" ht="15.75" x14ac:dyDescent="0.25">
      <c r="A6" s="262">
        <v>3</v>
      </c>
      <c r="B6" s="284">
        <v>1.4090277777777779E-3</v>
      </c>
      <c r="C6" s="59">
        <v>1.4025462962962965E-3</v>
      </c>
      <c r="D6" s="247">
        <v>1.3892361111111113E-3</v>
      </c>
      <c r="E6" s="59">
        <v>1.4114583333333334E-3</v>
      </c>
      <c r="F6" s="59">
        <v>1.4239583333333333E-3</v>
      </c>
      <c r="G6" s="59">
        <v>1.4995370370370371E-3</v>
      </c>
      <c r="H6" s="247">
        <v>1.396990740740741E-3</v>
      </c>
      <c r="I6" s="59">
        <v>1.4223379629629629E-3</v>
      </c>
      <c r="J6" s="59">
        <v>1.4638888888888889E-3</v>
      </c>
      <c r="K6" s="294">
        <v>1.4806712962962961E-3</v>
      </c>
    </row>
    <row r="7" spans="1:11" ht="15.75" x14ac:dyDescent="0.25">
      <c r="A7" s="262">
        <v>4</v>
      </c>
      <c r="B7" s="285">
        <v>1.396990740740741E-3</v>
      </c>
      <c r="C7" s="206">
        <v>1.4534722222222223E-3</v>
      </c>
      <c r="D7" s="206">
        <v>1.409375E-3</v>
      </c>
      <c r="E7" s="59">
        <v>1.4108796296296298E-3</v>
      </c>
      <c r="F7" s="59">
        <v>1.4166666666666668E-3</v>
      </c>
      <c r="G7" s="59">
        <v>1.4365740740740743E-3</v>
      </c>
      <c r="H7" s="59">
        <v>1.4101851851851853E-3</v>
      </c>
      <c r="I7" s="243">
        <v>1.3818287037037037E-3</v>
      </c>
      <c r="J7" s="59">
        <v>1.5188657407407408E-3</v>
      </c>
      <c r="K7" s="294">
        <v>1.7358796296296298E-3</v>
      </c>
    </row>
    <row r="8" spans="1:11" ht="15.75" x14ac:dyDescent="0.25">
      <c r="A8" s="262">
        <v>5</v>
      </c>
      <c r="B8" s="286">
        <v>1.3905092592592595E-3</v>
      </c>
      <c r="C8" s="207">
        <v>1.4089120370370373E-3</v>
      </c>
      <c r="D8" s="207">
        <v>1.491666666666667E-3</v>
      </c>
      <c r="E8" s="59">
        <v>1.4355324074074073E-3</v>
      </c>
      <c r="F8" s="237">
        <v>1.3840277777777776E-3</v>
      </c>
      <c r="G8" s="59">
        <v>1.4189814814814814E-3</v>
      </c>
      <c r="H8" s="247">
        <v>1.3953703703703704E-3</v>
      </c>
      <c r="I8" s="59">
        <v>1.4570601851851854E-3</v>
      </c>
      <c r="J8" s="206">
        <v>1.4521990740740739E-3</v>
      </c>
      <c r="K8" s="294">
        <v>1.5099537037037037E-3</v>
      </c>
    </row>
    <row r="9" spans="1:11" ht="15.75" x14ac:dyDescent="0.25">
      <c r="A9" s="262">
        <v>6</v>
      </c>
      <c r="B9" s="283">
        <v>1.4087962962962962E-3</v>
      </c>
      <c r="C9" s="247">
        <v>1.3944444444444445E-3</v>
      </c>
      <c r="D9" s="59">
        <v>1.4165509259259259E-3</v>
      </c>
      <c r="E9" s="59">
        <v>1.4098379629629628E-3</v>
      </c>
      <c r="F9" s="207">
        <v>1.4104166666666668E-3</v>
      </c>
      <c r="G9" s="59">
        <v>1.4252314814814815E-3</v>
      </c>
      <c r="H9" s="59">
        <v>1.4171296296296295E-3</v>
      </c>
      <c r="I9" s="59">
        <v>1.4412037037037039E-3</v>
      </c>
      <c r="J9" s="207">
        <v>1.4677083333333332E-3</v>
      </c>
      <c r="K9" s="294">
        <v>1.5349537037037035E-3</v>
      </c>
    </row>
    <row r="10" spans="1:11" ht="15.75" x14ac:dyDescent="0.25">
      <c r="A10" s="262">
        <v>7</v>
      </c>
      <c r="B10" s="284">
        <v>1.423611111111111E-3</v>
      </c>
      <c r="C10" s="247">
        <v>1.4003472222222223E-3</v>
      </c>
      <c r="D10" s="59">
        <v>1.4243055555555556E-3</v>
      </c>
      <c r="E10" s="59">
        <v>1.4009259259259259E-3</v>
      </c>
      <c r="F10" s="59">
        <v>1.5285879629629627E-3</v>
      </c>
      <c r="G10" s="59">
        <v>1.4297453703703703E-3</v>
      </c>
      <c r="H10" s="243">
        <v>1.3783564814814815E-3</v>
      </c>
      <c r="I10" s="59">
        <v>1.433449074074074E-3</v>
      </c>
      <c r="J10" s="59">
        <v>1.4087962962962962E-3</v>
      </c>
      <c r="K10" s="294">
        <v>1.5127314814814814E-3</v>
      </c>
    </row>
    <row r="11" spans="1:11" s="296" customFormat="1" ht="15.75" x14ac:dyDescent="0.25">
      <c r="A11" s="297" t="s">
        <v>254</v>
      </c>
      <c r="B11" s="298"/>
      <c r="C11" s="299">
        <v>1.6203703703703703E-4</v>
      </c>
      <c r="D11" s="300"/>
      <c r="E11" s="461">
        <v>5.7870370370370366E-5</v>
      </c>
      <c r="F11" s="461">
        <v>5.7870370370370366E-5</v>
      </c>
      <c r="G11" s="300"/>
      <c r="H11" s="461">
        <v>2.3148148148148146E-4</v>
      </c>
      <c r="I11" s="461">
        <v>4.7453703703703704E-4</v>
      </c>
      <c r="J11" s="300"/>
      <c r="K11" s="301"/>
    </row>
    <row r="12" spans="1:11" ht="16.5" thickBot="1" x14ac:dyDescent="0.3">
      <c r="A12" s="291" t="s">
        <v>255</v>
      </c>
      <c r="B12" s="287">
        <v>9.7222222222222224E-3</v>
      </c>
      <c r="C12" s="206">
        <v>9.7222222222222224E-3</v>
      </c>
      <c r="D12" s="206">
        <v>9.7222222222222224E-3</v>
      </c>
      <c r="E12" s="206">
        <v>9.7222222222222224E-3</v>
      </c>
      <c r="F12" s="206">
        <v>9.7222222222222224E-3</v>
      </c>
      <c r="G12" s="206">
        <v>9.7222222222222224E-3</v>
      </c>
      <c r="H12" s="206">
        <v>9.7222222222222224E-3</v>
      </c>
      <c r="I12" s="206">
        <v>9.7222222222222224E-3</v>
      </c>
      <c r="J12" s="206">
        <v>9.7222222222222224E-3</v>
      </c>
      <c r="K12" s="295">
        <v>9.7222222222222224E-3</v>
      </c>
    </row>
    <row r="13" spans="1:11" ht="30" customHeight="1" thickBot="1" x14ac:dyDescent="0.3">
      <c r="A13" s="292" t="s">
        <v>253</v>
      </c>
      <c r="B13" s="288">
        <f t="shared" ref="B13:K13" si="0">B4+B5+B6+B7+B8+B9+B10+B11-B12</f>
        <v>1.8379629629629822E-4</v>
      </c>
      <c r="C13" s="276">
        <f t="shared" si="0"/>
        <v>2.4780092592592735E-4</v>
      </c>
      <c r="D13" s="276">
        <f t="shared" si="0"/>
        <v>3.6886574074074079E-4</v>
      </c>
      <c r="E13" s="276">
        <f t="shared" si="0"/>
        <v>3.7777777777777549E-4</v>
      </c>
      <c r="F13" s="276">
        <f t="shared" si="0"/>
        <v>4.221064814814799E-4</v>
      </c>
      <c r="G13" s="276">
        <f t="shared" si="0"/>
        <v>3.6388888888888929E-4</v>
      </c>
      <c r="H13" s="276">
        <f t="shared" si="0"/>
        <v>2.6759259259259358E-4</v>
      </c>
      <c r="I13" s="276">
        <f t="shared" si="0"/>
        <v>4.9351851851851813E-4</v>
      </c>
      <c r="J13" s="276">
        <f t="shared" si="0"/>
        <v>5.1157407407407401E-4</v>
      </c>
      <c r="K13" s="277">
        <f t="shared" si="0"/>
        <v>9.9421296296296237E-4</v>
      </c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3"/>
  <sheetViews>
    <sheetView topLeftCell="A207" workbookViewId="0">
      <selection activeCell="J36" sqref="J36"/>
    </sheetView>
  </sheetViews>
  <sheetFormatPr defaultRowHeight="15" x14ac:dyDescent="0.25"/>
  <cols>
    <col min="2" max="2" width="9.42578125" customWidth="1"/>
    <col min="3" max="3" width="10.28515625" customWidth="1"/>
  </cols>
  <sheetData>
    <row r="1" spans="1:23" ht="15.75" thickBot="1" x14ac:dyDescent="0.3">
      <c r="C1" s="422"/>
    </row>
    <row r="2" spans="1:23" x14ac:dyDescent="0.25">
      <c r="C2" t="s">
        <v>259</v>
      </c>
      <c r="H2">
        <f>3600*4+45</f>
        <v>14445</v>
      </c>
      <c r="M2" s="309" t="s">
        <v>76</v>
      </c>
      <c r="N2" s="9">
        <v>3</v>
      </c>
      <c r="O2" s="100">
        <v>40.39</v>
      </c>
      <c r="P2" s="10">
        <v>3</v>
      </c>
      <c r="Q2" s="103">
        <v>340</v>
      </c>
      <c r="R2" s="197">
        <v>0.16718750000000002</v>
      </c>
      <c r="S2" s="201" t="s">
        <v>75</v>
      </c>
    </row>
    <row r="3" spans="1:23" x14ac:dyDescent="0.25">
      <c r="C3" t="s">
        <v>260</v>
      </c>
      <c r="H3" s="422">
        <f>G8-G9</f>
        <v>6.3200000000010874</v>
      </c>
      <c r="I3" s="422"/>
      <c r="J3" s="422"/>
      <c r="K3" s="422"/>
      <c r="M3" s="310" t="s">
        <v>83</v>
      </c>
      <c r="N3" s="12">
        <v>10</v>
      </c>
      <c r="O3" s="25">
        <v>40.475000000000001</v>
      </c>
      <c r="P3" s="14">
        <v>4</v>
      </c>
      <c r="Q3" s="19">
        <v>340</v>
      </c>
      <c r="R3" s="200">
        <v>23.8</v>
      </c>
      <c r="S3" s="16">
        <v>23.8</v>
      </c>
    </row>
    <row r="4" spans="1:23" x14ac:dyDescent="0.25">
      <c r="C4" t="s">
        <v>261</v>
      </c>
      <c r="H4" s="422">
        <f>(SUM(C13:C235)-(H5*5))/221</f>
        <v>39.278235294117671</v>
      </c>
      <c r="I4" s="422"/>
      <c r="J4" s="422"/>
      <c r="K4" s="422"/>
      <c r="M4" s="467" t="s">
        <v>84</v>
      </c>
      <c r="N4" s="12">
        <v>4</v>
      </c>
      <c r="O4" s="13">
        <v>40.295000000000002</v>
      </c>
      <c r="P4" s="14">
        <v>2</v>
      </c>
      <c r="Q4" s="15">
        <v>339</v>
      </c>
      <c r="R4" s="198" t="s">
        <v>146</v>
      </c>
      <c r="S4" s="24">
        <v>24</v>
      </c>
    </row>
    <row r="5" spans="1:23" x14ac:dyDescent="0.25">
      <c r="C5" t="s">
        <v>262</v>
      </c>
      <c r="H5" s="423">
        <v>80</v>
      </c>
      <c r="I5" s="423"/>
      <c r="J5" s="423"/>
      <c r="K5" s="423"/>
      <c r="M5" s="468" t="s">
        <v>70</v>
      </c>
      <c r="N5" s="20">
        <v>9</v>
      </c>
      <c r="O5" s="21">
        <v>40.594999999999999</v>
      </c>
      <c r="P5" s="22">
        <v>5</v>
      </c>
      <c r="Q5" s="23">
        <v>339</v>
      </c>
      <c r="R5" s="198" t="s">
        <v>146</v>
      </c>
      <c r="S5" s="24">
        <v>10</v>
      </c>
    </row>
    <row r="6" spans="1:23" x14ac:dyDescent="0.25">
      <c r="C6" t="s">
        <v>270</v>
      </c>
      <c r="H6" s="423">
        <v>210</v>
      </c>
      <c r="I6" s="423"/>
      <c r="J6" s="423"/>
      <c r="K6" s="423"/>
      <c r="M6" s="468"/>
      <c r="N6" s="20"/>
      <c r="O6" s="21"/>
      <c r="P6" s="22"/>
      <c r="Q6" s="23"/>
      <c r="R6" s="198"/>
      <c r="S6" s="24"/>
    </row>
    <row r="7" spans="1:23" x14ac:dyDescent="0.25">
      <c r="B7" s="424" t="s">
        <v>263</v>
      </c>
      <c r="C7" s="425">
        <f>C8-C9</f>
        <v>1.9700000000084401</v>
      </c>
      <c r="D7" s="425">
        <f t="shared" ref="D7:H7" si="0">D8-D9</f>
        <v>5.0460000000028238</v>
      </c>
      <c r="E7" s="425">
        <f t="shared" si="0"/>
        <v>1.079999999990612</v>
      </c>
      <c r="F7" s="425">
        <f t="shared" si="0"/>
        <v>4.0899999999981063</v>
      </c>
      <c r="G7" s="425">
        <f t="shared" si="0"/>
        <v>6.3200000000010874</v>
      </c>
      <c r="H7" s="425">
        <f t="shared" si="0"/>
        <v>5.3300000000013057</v>
      </c>
      <c r="I7" s="459"/>
      <c r="J7" s="459"/>
      <c r="K7" s="459"/>
      <c r="L7" s="422">
        <f>AVERAGE(C7:K7)</f>
        <v>3.9726666666670627</v>
      </c>
      <c r="M7" s="467" t="s">
        <v>61</v>
      </c>
      <c r="N7" s="12">
        <v>5</v>
      </c>
      <c r="O7" s="13">
        <v>40.204999999999998</v>
      </c>
      <c r="P7" s="14">
        <v>1</v>
      </c>
      <c r="Q7" s="15">
        <v>338</v>
      </c>
      <c r="R7" s="198" t="s">
        <v>100</v>
      </c>
      <c r="S7" s="16">
        <v>26</v>
      </c>
    </row>
    <row r="8" spans="1:23" x14ac:dyDescent="0.25">
      <c r="B8" s="426" t="s">
        <v>264</v>
      </c>
      <c r="C8">
        <v>0</v>
      </c>
      <c r="D8">
        <v>23.8</v>
      </c>
      <c r="E8" s="469">
        <f>D8+24-C353</f>
        <v>5.759999999999998</v>
      </c>
      <c r="F8" s="470">
        <f>E8+10</f>
        <v>15.759999999999998</v>
      </c>
      <c r="G8" s="427">
        <f>F8+26-C352</f>
        <v>-0.23000000000000398</v>
      </c>
      <c r="H8" s="427">
        <f>G8+13</f>
        <v>12.769999999999996</v>
      </c>
      <c r="I8" s="459"/>
      <c r="J8" s="459"/>
      <c r="K8" s="459"/>
      <c r="M8" s="467" t="s">
        <v>116</v>
      </c>
      <c r="N8" s="12">
        <v>8</v>
      </c>
      <c r="O8" s="13">
        <v>40.619999999999997</v>
      </c>
      <c r="P8" s="14">
        <v>6</v>
      </c>
      <c r="Q8" s="15">
        <v>338</v>
      </c>
      <c r="R8" s="198" t="s">
        <v>100</v>
      </c>
      <c r="S8" s="16">
        <v>13</v>
      </c>
    </row>
    <row r="9" spans="1:23" x14ac:dyDescent="0.25">
      <c r="B9" s="428" t="s">
        <v>265</v>
      </c>
      <c r="C9" s="422">
        <f>SUM(C14:C353)-$H$2</f>
        <v>-1.9700000000084401</v>
      </c>
      <c r="D9" s="422">
        <f t="shared" ref="D9:H9" si="1">SUM(D14:D353)-$H$2</f>
        <v>18.753999999997177</v>
      </c>
      <c r="E9" s="422">
        <f t="shared" si="1"/>
        <v>4.680000000009386</v>
      </c>
      <c r="F9" s="422">
        <f t="shared" si="1"/>
        <v>11.670000000001892</v>
      </c>
      <c r="G9" s="422">
        <f t="shared" si="1"/>
        <v>-6.5500000000010914</v>
      </c>
      <c r="H9" s="422">
        <f t="shared" si="1"/>
        <v>7.4399999999986903</v>
      </c>
      <c r="I9" s="459"/>
      <c r="J9" s="459"/>
      <c r="K9" s="459"/>
    </row>
    <row r="10" spans="1:23" ht="15.75" thickBot="1" x14ac:dyDescent="0.3">
      <c r="B10" s="429">
        <f>M353</f>
        <v>340</v>
      </c>
      <c r="C10" s="471">
        <f t="shared" ref="C10:D10" si="2">N353</f>
        <v>314.07999999999902</v>
      </c>
      <c r="D10" s="429">
        <f t="shared" si="2"/>
        <v>337.87999999999357</v>
      </c>
      <c r="E10" s="430">
        <f>P352</f>
        <v>359.11823529409901</v>
      </c>
      <c r="F10" s="430">
        <f>Q352</f>
        <v>369.11823529410651</v>
      </c>
      <c r="G10" s="430">
        <f>R351</f>
        <v>392.40647058822725</v>
      </c>
      <c r="H10" s="430">
        <f>S351</f>
        <v>405.40647058822736</v>
      </c>
      <c r="I10" s="459"/>
      <c r="J10" s="459"/>
      <c r="K10" s="459"/>
    </row>
    <row r="11" spans="1:23" ht="15.75" thickBot="1" x14ac:dyDescent="0.3">
      <c r="B11" t="s">
        <v>266</v>
      </c>
      <c r="C11">
        <v>3</v>
      </c>
      <c r="D11">
        <v>4</v>
      </c>
      <c r="E11">
        <v>2</v>
      </c>
      <c r="F11">
        <v>5</v>
      </c>
      <c r="G11">
        <v>1</v>
      </c>
      <c r="H11">
        <v>6</v>
      </c>
      <c r="I11" s="460"/>
      <c r="J11" s="460"/>
      <c r="K11" s="460"/>
      <c r="M11" s="431" t="s">
        <v>267</v>
      </c>
      <c r="N11" s="432"/>
      <c r="O11" s="432"/>
      <c r="P11" s="432"/>
      <c r="Q11" s="432"/>
      <c r="R11" s="432"/>
      <c r="S11" s="432"/>
      <c r="T11" s="432"/>
      <c r="U11" s="432"/>
      <c r="V11" s="433"/>
    </row>
    <row r="12" spans="1:23" ht="15.75" thickBot="1" x14ac:dyDescent="0.3">
      <c r="C12" s="456" t="s">
        <v>76</v>
      </c>
      <c r="D12" s="457" t="s">
        <v>83</v>
      </c>
      <c r="E12" s="457" t="s">
        <v>84</v>
      </c>
      <c r="F12" s="457" t="s">
        <v>145</v>
      </c>
      <c r="G12" s="457" t="s">
        <v>61</v>
      </c>
      <c r="H12" s="458" t="s">
        <v>116</v>
      </c>
      <c r="I12" s="435"/>
      <c r="J12" s="435"/>
      <c r="K12" s="435"/>
      <c r="M12" s="434"/>
      <c r="N12" s="435" t="str">
        <f t="shared" ref="N12:V13" si="3">C12</f>
        <v>Winni</v>
      </c>
      <c r="O12" s="435" t="str">
        <f t="shared" si="3"/>
        <v>Ognem Racing</v>
      </c>
      <c r="P12" s="435" t="str">
        <f t="shared" si="3"/>
        <v>Kozak I Razboiniki</v>
      </c>
      <c r="Q12" s="435" t="str">
        <f t="shared" si="3"/>
        <v>RockNRolla</v>
      </c>
      <c r="R12" s="435" t="str">
        <f t="shared" si="3"/>
        <v>Mesnyki</v>
      </c>
      <c r="S12" s="435" t="str">
        <f t="shared" si="3"/>
        <v>Fury</v>
      </c>
      <c r="T12" s="435">
        <f t="shared" si="3"/>
        <v>0</v>
      </c>
      <c r="U12" s="435">
        <f t="shared" si="3"/>
        <v>0</v>
      </c>
      <c r="V12" s="435">
        <f t="shared" si="3"/>
        <v>0</v>
      </c>
      <c r="W12" s="436"/>
    </row>
    <row r="13" spans="1:23" x14ac:dyDescent="0.25">
      <c r="A13" t="s">
        <v>268</v>
      </c>
      <c r="B13">
        <v>0</v>
      </c>
      <c r="C13" s="451">
        <f>C7-$H$3</f>
        <v>-4.3499999999926473</v>
      </c>
      <c r="D13" s="437">
        <f t="shared" ref="D13:H13" si="4">D7-$H$3</f>
        <v>-1.2739999999982636</v>
      </c>
      <c r="E13" s="437">
        <f t="shared" si="4"/>
        <v>-5.2400000000104754</v>
      </c>
      <c r="F13" s="437">
        <f t="shared" si="4"/>
        <v>-2.2300000000029812</v>
      </c>
      <c r="G13" s="437">
        <f t="shared" si="4"/>
        <v>0</v>
      </c>
      <c r="H13" s="452">
        <f t="shared" si="4"/>
        <v>-0.98999999999978172</v>
      </c>
      <c r="I13" s="437"/>
      <c r="J13" s="437"/>
      <c r="K13" s="455"/>
      <c r="M13" s="434">
        <f t="shared" ref="M13:M76" si="5">B13</f>
        <v>0</v>
      </c>
      <c r="N13" s="437">
        <f t="shared" si="3"/>
        <v>-4.3499999999926473</v>
      </c>
      <c r="O13" s="437">
        <f t="shared" si="3"/>
        <v>-1.2739999999982636</v>
      </c>
      <c r="P13" s="437">
        <f t="shared" si="3"/>
        <v>-5.2400000000104754</v>
      </c>
      <c r="Q13" s="437">
        <f t="shared" si="3"/>
        <v>-2.2300000000029812</v>
      </c>
      <c r="R13" s="437">
        <f t="shared" si="3"/>
        <v>0</v>
      </c>
      <c r="S13" s="437">
        <f t="shared" si="3"/>
        <v>-0.98999999999978172</v>
      </c>
      <c r="T13" s="437"/>
      <c r="U13" s="437"/>
      <c r="V13" s="437"/>
    </row>
    <row r="14" spans="1:23" x14ac:dyDescent="0.25">
      <c r="B14">
        <v>1</v>
      </c>
      <c r="C14" s="91">
        <v>39.659999999999997</v>
      </c>
      <c r="D14" s="92">
        <v>41.76</v>
      </c>
      <c r="E14" s="92">
        <v>39.65</v>
      </c>
      <c r="F14" s="92">
        <v>39.78</v>
      </c>
      <c r="G14" s="92">
        <v>39.549999999999997</v>
      </c>
      <c r="H14" s="93">
        <v>41.62</v>
      </c>
      <c r="I14" s="92"/>
      <c r="J14" s="92"/>
      <c r="K14" s="438"/>
      <c r="L14" s="92"/>
      <c r="M14" s="434">
        <f t="shared" si="5"/>
        <v>1</v>
      </c>
      <c r="N14" s="437">
        <f t="shared" ref="N14:S29" si="6">IF(C14&gt;60,C14-$H$4+N13-$H$5,C14-$H$4+N13)</f>
        <v>-3.9682352941103218</v>
      </c>
      <c r="O14" s="437">
        <f t="shared" si="6"/>
        <v>1.2077647058840633</v>
      </c>
      <c r="P14" s="437">
        <f t="shared" si="6"/>
        <v>-4.8682352941281479</v>
      </c>
      <c r="Q14" s="437">
        <f t="shared" si="6"/>
        <v>-1.7282352941206511</v>
      </c>
      <c r="R14" s="437">
        <f t="shared" si="6"/>
        <v>0.27176470588232604</v>
      </c>
      <c r="S14" s="437">
        <f t="shared" si="6"/>
        <v>1.3517647058825446</v>
      </c>
      <c r="T14" s="437"/>
      <c r="U14" s="437"/>
      <c r="V14" s="437"/>
    </row>
    <row r="15" spans="1:23" x14ac:dyDescent="0.25">
      <c r="B15">
        <f>1+B14</f>
        <v>2</v>
      </c>
      <c r="C15" s="91">
        <v>39.06</v>
      </c>
      <c r="D15" s="92">
        <v>39.67</v>
      </c>
      <c r="E15" s="92">
        <v>39.17</v>
      </c>
      <c r="F15" s="92">
        <v>39.31</v>
      </c>
      <c r="G15" s="92">
        <v>39.25</v>
      </c>
      <c r="H15" s="93">
        <v>39.71</v>
      </c>
      <c r="I15" s="92"/>
      <c r="J15" s="92"/>
      <c r="K15" s="438"/>
      <c r="L15" s="92"/>
      <c r="M15" s="434">
        <f t="shared" si="5"/>
        <v>2</v>
      </c>
      <c r="N15" s="437">
        <f t="shared" si="6"/>
        <v>-4.1864705882279907</v>
      </c>
      <c r="O15" s="437">
        <f t="shared" si="6"/>
        <v>1.5995294117663938</v>
      </c>
      <c r="P15" s="437">
        <f t="shared" si="6"/>
        <v>-4.9764705882458173</v>
      </c>
      <c r="Q15" s="437">
        <f t="shared" si="6"/>
        <v>-1.69647058823832</v>
      </c>
      <c r="R15" s="437">
        <f t="shared" si="6"/>
        <v>0.24352941176465492</v>
      </c>
      <c r="S15" s="437">
        <f>IF(H15&gt;60,H15-$H$4+S14-$H$5,H15-$H$4+S14)</f>
        <v>1.7835294117648743</v>
      </c>
      <c r="T15" s="437"/>
      <c r="U15" s="437"/>
      <c r="V15" s="437"/>
    </row>
    <row r="16" spans="1:23" x14ac:dyDescent="0.25">
      <c r="B16">
        <f t="shared" ref="B16:B79" si="7">1+B15</f>
        <v>3</v>
      </c>
      <c r="C16" s="91">
        <v>39.69</v>
      </c>
      <c r="D16" s="92">
        <v>39.909999999999997</v>
      </c>
      <c r="E16" s="92">
        <v>39.89</v>
      </c>
      <c r="F16" s="92">
        <v>39.340000000000003</v>
      </c>
      <c r="G16" s="92">
        <v>38.97</v>
      </c>
      <c r="H16" s="93">
        <v>41.09</v>
      </c>
      <c r="I16" s="92"/>
      <c r="J16" s="92"/>
      <c r="K16" s="438"/>
      <c r="L16" s="92"/>
      <c r="M16" s="434">
        <f t="shared" si="5"/>
        <v>3</v>
      </c>
      <c r="N16" s="437">
        <f t="shared" si="6"/>
        <v>-3.7747058823456641</v>
      </c>
      <c r="O16" s="437">
        <f t="shared" si="6"/>
        <v>2.2312941176487193</v>
      </c>
      <c r="P16" s="437">
        <f t="shared" si="6"/>
        <v>-4.3647058823634879</v>
      </c>
      <c r="Q16" s="437">
        <f t="shared" si="6"/>
        <v>-1.6347058823559877</v>
      </c>
      <c r="R16" s="437">
        <f t="shared" si="6"/>
        <v>-6.470588235301733E-2</v>
      </c>
      <c r="S16" s="437">
        <f t="shared" si="6"/>
        <v>3.5952941176472066</v>
      </c>
      <c r="T16" s="437"/>
      <c r="U16" s="437"/>
      <c r="V16" s="437"/>
    </row>
    <row r="17" spans="2:22" x14ac:dyDescent="0.25">
      <c r="B17">
        <f t="shared" si="7"/>
        <v>4</v>
      </c>
      <c r="C17" s="91">
        <v>39.69</v>
      </c>
      <c r="D17" s="92">
        <v>38.979999999999997</v>
      </c>
      <c r="E17" s="92">
        <v>40.590000000000003</v>
      </c>
      <c r="F17" s="92">
        <v>39.81</v>
      </c>
      <c r="G17" s="92">
        <v>39.200000000000003</v>
      </c>
      <c r="H17" s="93">
        <v>39.090000000000003</v>
      </c>
      <c r="I17" s="92"/>
      <c r="J17" s="92"/>
      <c r="K17" s="438"/>
      <c r="L17" s="92"/>
      <c r="M17" s="434">
        <f t="shared" si="5"/>
        <v>4</v>
      </c>
      <c r="N17" s="437">
        <f t="shared" si="6"/>
        <v>-3.3629411764633375</v>
      </c>
      <c r="O17" s="437">
        <f t="shared" si="6"/>
        <v>1.9330588235310451</v>
      </c>
      <c r="P17" s="437">
        <f t="shared" si="6"/>
        <v>-3.0529411764811556</v>
      </c>
      <c r="Q17" s="437">
        <f t="shared" si="6"/>
        <v>-1.1029411764736565</v>
      </c>
      <c r="R17" s="437">
        <f t="shared" si="6"/>
        <v>-0.1429411764706856</v>
      </c>
      <c r="S17" s="437">
        <f t="shared" si="6"/>
        <v>3.4070588235295389</v>
      </c>
      <c r="T17" s="437"/>
      <c r="U17" s="437"/>
      <c r="V17" s="437"/>
    </row>
    <row r="18" spans="2:22" x14ac:dyDescent="0.25">
      <c r="B18">
        <f t="shared" si="7"/>
        <v>5</v>
      </c>
      <c r="C18" s="91">
        <v>38.92</v>
      </c>
      <c r="D18" s="92">
        <v>38.950000000000003</v>
      </c>
      <c r="E18" s="92">
        <v>39.19</v>
      </c>
      <c r="F18" s="92">
        <v>39.090000000000003</v>
      </c>
      <c r="G18" s="92">
        <v>39.200000000000003</v>
      </c>
      <c r="H18" s="93">
        <v>39.020000000000003</v>
      </c>
      <c r="I18" s="92"/>
      <c r="J18" s="92"/>
      <c r="K18" s="438"/>
      <c r="L18" s="92"/>
      <c r="M18" s="434">
        <f t="shared" si="5"/>
        <v>5</v>
      </c>
      <c r="N18" s="437">
        <f t="shared" si="6"/>
        <v>-3.7211764705810069</v>
      </c>
      <c r="O18" s="437">
        <f t="shared" si="6"/>
        <v>1.6048235294133768</v>
      </c>
      <c r="P18" s="437">
        <f t="shared" si="6"/>
        <v>-3.141176470598829</v>
      </c>
      <c r="Q18" s="437">
        <f t="shared" si="6"/>
        <v>-1.2911764705913242</v>
      </c>
      <c r="R18" s="437">
        <f t="shared" si="6"/>
        <v>-0.22117647058835388</v>
      </c>
      <c r="S18" s="437">
        <f t="shared" si="6"/>
        <v>3.1488235294118709</v>
      </c>
      <c r="T18" s="437"/>
      <c r="U18" s="437"/>
      <c r="V18" s="437"/>
    </row>
    <row r="19" spans="2:22" x14ac:dyDescent="0.25">
      <c r="B19">
        <f t="shared" si="7"/>
        <v>6</v>
      </c>
      <c r="C19" s="91">
        <v>39.119999999999997</v>
      </c>
      <c r="D19" s="92">
        <v>38.96</v>
      </c>
      <c r="E19" s="92">
        <v>39.090000000000003</v>
      </c>
      <c r="F19" s="92">
        <v>39</v>
      </c>
      <c r="G19" s="92">
        <v>38.909999999999997</v>
      </c>
      <c r="H19" s="93">
        <v>39</v>
      </c>
      <c r="I19" s="92"/>
      <c r="J19" s="92"/>
      <c r="K19" s="438"/>
      <c r="L19" s="92"/>
      <c r="M19" s="434">
        <f t="shared" si="5"/>
        <v>6</v>
      </c>
      <c r="N19" s="437">
        <f t="shared" si="6"/>
        <v>-3.8794117646986805</v>
      </c>
      <c r="O19" s="437">
        <f t="shared" si="6"/>
        <v>1.2865882352957065</v>
      </c>
      <c r="P19" s="437">
        <f t="shared" si="6"/>
        <v>-3.3294117647164967</v>
      </c>
      <c r="Q19" s="437">
        <f t="shared" si="6"/>
        <v>-1.5694117647089953</v>
      </c>
      <c r="R19" s="437">
        <f t="shared" si="6"/>
        <v>-0.58941176470602841</v>
      </c>
      <c r="S19" s="437">
        <f t="shared" si="6"/>
        <v>2.8705882352941998</v>
      </c>
      <c r="T19" s="437"/>
      <c r="U19" s="437"/>
      <c r="V19" s="437"/>
    </row>
    <row r="20" spans="2:22" x14ac:dyDescent="0.25">
      <c r="B20">
        <f t="shared" si="7"/>
        <v>7</v>
      </c>
      <c r="C20" s="91">
        <v>38.81</v>
      </c>
      <c r="D20" s="92">
        <v>38.72</v>
      </c>
      <c r="E20" s="92">
        <v>39.119999999999997</v>
      </c>
      <c r="F20" s="92">
        <v>38.83</v>
      </c>
      <c r="G20" s="92">
        <v>39.020000000000003</v>
      </c>
      <c r="H20" s="93">
        <v>38.96</v>
      </c>
      <c r="I20" s="92"/>
      <c r="J20" s="92"/>
      <c r="K20" s="438"/>
      <c r="L20" s="92"/>
      <c r="M20" s="434">
        <f t="shared" si="5"/>
        <v>7</v>
      </c>
      <c r="N20" s="437">
        <f t="shared" si="6"/>
        <v>-4.3476470588163494</v>
      </c>
      <c r="O20" s="437">
        <f t="shared" si="6"/>
        <v>0.72835294117803429</v>
      </c>
      <c r="P20" s="437">
        <f t="shared" si="6"/>
        <v>-3.4876470588341704</v>
      </c>
      <c r="Q20" s="437">
        <f t="shared" si="6"/>
        <v>-2.0176470588266682</v>
      </c>
      <c r="R20" s="437">
        <f t="shared" si="6"/>
        <v>-0.8476470588236964</v>
      </c>
      <c r="S20" s="437">
        <f t="shared" si="6"/>
        <v>2.5523529411765296</v>
      </c>
      <c r="T20" s="437"/>
      <c r="U20" s="437"/>
      <c r="V20" s="437"/>
    </row>
    <row r="21" spans="2:22" x14ac:dyDescent="0.25">
      <c r="B21">
        <f t="shared" si="7"/>
        <v>8</v>
      </c>
      <c r="C21" s="91">
        <v>38.770000000000003</v>
      </c>
      <c r="D21" s="92">
        <v>38.700000000000003</v>
      </c>
      <c r="E21" s="92">
        <v>38.909999999999997</v>
      </c>
      <c r="F21" s="92">
        <v>38.83</v>
      </c>
      <c r="G21" s="92">
        <v>38.85</v>
      </c>
      <c r="H21" s="93">
        <v>38.770000000000003</v>
      </c>
      <c r="I21" s="92"/>
      <c r="J21" s="92"/>
      <c r="K21" s="438"/>
      <c r="L21" s="92"/>
      <c r="M21" s="434">
        <f t="shared" si="5"/>
        <v>8</v>
      </c>
      <c r="N21" s="437">
        <f t="shared" si="6"/>
        <v>-4.8558823529340174</v>
      </c>
      <c r="O21" s="437">
        <f t="shared" si="6"/>
        <v>0.15011764706036601</v>
      </c>
      <c r="P21" s="437">
        <f t="shared" si="6"/>
        <v>-3.8558823529518449</v>
      </c>
      <c r="Q21" s="437">
        <f t="shared" si="6"/>
        <v>-2.465882352944341</v>
      </c>
      <c r="R21" s="437">
        <f t="shared" si="6"/>
        <v>-1.2758823529413661</v>
      </c>
      <c r="S21" s="437">
        <f t="shared" si="6"/>
        <v>2.0441176470588616</v>
      </c>
      <c r="T21" s="437"/>
      <c r="U21" s="437"/>
      <c r="V21" s="437"/>
    </row>
    <row r="22" spans="2:22" x14ac:dyDescent="0.25">
      <c r="B22">
        <f t="shared" si="7"/>
        <v>9</v>
      </c>
      <c r="C22" s="91">
        <v>38.619999999999997</v>
      </c>
      <c r="D22" s="92">
        <v>38.729999999999997</v>
      </c>
      <c r="E22" s="92">
        <v>39.020000000000003</v>
      </c>
      <c r="F22" s="92">
        <v>38.83</v>
      </c>
      <c r="G22" s="92">
        <v>38.94</v>
      </c>
      <c r="H22" s="93">
        <v>38.94</v>
      </c>
      <c r="I22" s="92"/>
      <c r="J22" s="92"/>
      <c r="K22" s="438"/>
      <c r="L22" s="92"/>
      <c r="M22" s="434">
        <f t="shared" si="5"/>
        <v>9</v>
      </c>
      <c r="N22" s="437">
        <f t="shared" si="6"/>
        <v>-5.5141176470516911</v>
      </c>
      <c r="O22" s="437">
        <f t="shared" si="6"/>
        <v>-0.39811764705730823</v>
      </c>
      <c r="P22" s="437">
        <f t="shared" si="6"/>
        <v>-4.1141176470695129</v>
      </c>
      <c r="Q22" s="437">
        <f t="shared" si="6"/>
        <v>-2.9141176470620138</v>
      </c>
      <c r="R22" s="437">
        <f t="shared" si="6"/>
        <v>-1.6141176470590395</v>
      </c>
      <c r="S22" s="437">
        <f t="shared" si="6"/>
        <v>1.7058823529411882</v>
      </c>
      <c r="T22" s="437"/>
      <c r="U22" s="437"/>
      <c r="V22" s="437"/>
    </row>
    <row r="23" spans="2:22" x14ac:dyDescent="0.25">
      <c r="B23">
        <f t="shared" si="7"/>
        <v>10</v>
      </c>
      <c r="C23" s="91">
        <v>38.799999999999997</v>
      </c>
      <c r="D23" s="92">
        <v>38.81</v>
      </c>
      <c r="E23" s="92">
        <v>38.92</v>
      </c>
      <c r="F23" s="92">
        <v>38.81</v>
      </c>
      <c r="G23" s="92">
        <v>38.729999999999997</v>
      </c>
      <c r="H23" s="93">
        <v>39.020000000000003</v>
      </c>
      <c r="I23" s="92"/>
      <c r="J23" s="92"/>
      <c r="K23" s="438"/>
      <c r="L23" s="92"/>
      <c r="M23" s="434">
        <f t="shared" si="5"/>
        <v>10</v>
      </c>
      <c r="N23" s="437">
        <f t="shared" si="6"/>
        <v>-5.992352941169365</v>
      </c>
      <c r="O23" s="437">
        <f t="shared" si="6"/>
        <v>-0.86635294117497708</v>
      </c>
      <c r="P23" s="437">
        <f t="shared" si="6"/>
        <v>-4.4723529411871823</v>
      </c>
      <c r="Q23" s="437">
        <f t="shared" si="6"/>
        <v>-3.3823529411796827</v>
      </c>
      <c r="R23" s="437">
        <f t="shared" si="6"/>
        <v>-2.1623529411767137</v>
      </c>
      <c r="S23" s="437">
        <f t="shared" si="6"/>
        <v>1.4476470588235202</v>
      </c>
      <c r="T23" s="437"/>
      <c r="U23" s="437"/>
      <c r="V23" s="437"/>
    </row>
    <row r="24" spans="2:22" x14ac:dyDescent="0.25">
      <c r="B24">
        <f t="shared" si="7"/>
        <v>11</v>
      </c>
      <c r="C24" s="91">
        <v>38.68</v>
      </c>
      <c r="D24" s="92">
        <v>38.74</v>
      </c>
      <c r="E24" s="92">
        <v>38.81</v>
      </c>
      <c r="F24" s="92">
        <v>38.89</v>
      </c>
      <c r="G24" s="92">
        <v>38.950000000000003</v>
      </c>
      <c r="H24" s="93">
        <v>38.99</v>
      </c>
      <c r="I24" s="92"/>
      <c r="J24" s="92"/>
      <c r="K24" s="438"/>
      <c r="L24" s="92"/>
      <c r="M24" s="434">
        <f t="shared" si="5"/>
        <v>11</v>
      </c>
      <c r="N24" s="437">
        <f t="shared" si="6"/>
        <v>-6.5905882352870364</v>
      </c>
      <c r="O24" s="437">
        <f t="shared" si="6"/>
        <v>-1.4045882352926462</v>
      </c>
      <c r="P24" s="437">
        <f t="shared" si="6"/>
        <v>-4.9405882353048511</v>
      </c>
      <c r="Q24" s="437">
        <f t="shared" si="6"/>
        <v>-3.7705882352973532</v>
      </c>
      <c r="R24" s="437">
        <f t="shared" si="6"/>
        <v>-2.490588235294382</v>
      </c>
      <c r="S24" s="437">
        <f t="shared" si="6"/>
        <v>1.1594117647058511</v>
      </c>
      <c r="T24" s="437"/>
      <c r="U24" s="437"/>
      <c r="V24" s="437"/>
    </row>
    <row r="25" spans="2:22" x14ac:dyDescent="0.25">
      <c r="B25">
        <f t="shared" si="7"/>
        <v>12</v>
      </c>
      <c r="C25" s="91">
        <v>38.65</v>
      </c>
      <c r="D25" s="92">
        <v>38.83</v>
      </c>
      <c r="E25" s="92">
        <v>39.020000000000003</v>
      </c>
      <c r="F25" s="92">
        <v>38.94</v>
      </c>
      <c r="G25" s="92">
        <v>38.770000000000003</v>
      </c>
      <c r="H25" s="93">
        <v>38.92</v>
      </c>
      <c r="I25" s="92"/>
      <c r="J25" s="92"/>
      <c r="K25" s="438"/>
      <c r="L25" s="92"/>
      <c r="M25" s="434">
        <f t="shared" si="5"/>
        <v>12</v>
      </c>
      <c r="N25" s="437">
        <f t="shared" si="6"/>
        <v>-7.2188235294047089</v>
      </c>
      <c r="O25" s="437">
        <f t="shared" si="6"/>
        <v>-1.852823529410319</v>
      </c>
      <c r="P25" s="437">
        <f t="shared" si="6"/>
        <v>-5.1988235294225191</v>
      </c>
      <c r="Q25" s="437">
        <f t="shared" si="6"/>
        <v>-4.1088235294150266</v>
      </c>
      <c r="R25" s="437">
        <f t="shared" si="6"/>
        <v>-2.99882352941205</v>
      </c>
      <c r="S25" s="437">
        <f t="shared" si="6"/>
        <v>0.80117647058818164</v>
      </c>
      <c r="T25" s="437"/>
      <c r="U25" s="437"/>
      <c r="V25" s="437"/>
    </row>
    <row r="26" spans="2:22" x14ac:dyDescent="0.25">
      <c r="B26">
        <f t="shared" si="7"/>
        <v>13</v>
      </c>
      <c r="C26" s="91">
        <v>38.71</v>
      </c>
      <c r="D26" s="92">
        <v>39.03</v>
      </c>
      <c r="E26" s="92">
        <v>38.86</v>
      </c>
      <c r="F26" s="92">
        <v>38.99</v>
      </c>
      <c r="G26" s="92">
        <v>38.880000000000003</v>
      </c>
      <c r="H26" s="93">
        <v>38.93</v>
      </c>
      <c r="I26" s="92"/>
      <c r="J26" s="92"/>
      <c r="K26" s="438"/>
      <c r="L26" s="92"/>
      <c r="M26" s="434">
        <f t="shared" si="5"/>
        <v>13</v>
      </c>
      <c r="N26" s="437">
        <f t="shared" si="6"/>
        <v>-7.7870588235223792</v>
      </c>
      <c r="O26" s="437">
        <f t="shared" si="6"/>
        <v>-2.101058823527989</v>
      </c>
      <c r="P26" s="437">
        <f t="shared" si="6"/>
        <v>-5.6170588235401908</v>
      </c>
      <c r="Q26" s="437">
        <f t="shared" si="6"/>
        <v>-4.3970588235326957</v>
      </c>
      <c r="R26" s="437">
        <f t="shared" si="6"/>
        <v>-3.3970588235297186</v>
      </c>
      <c r="S26" s="437">
        <f t="shared" si="6"/>
        <v>0.45294117647051024</v>
      </c>
      <c r="T26" s="437"/>
      <c r="U26" s="437"/>
      <c r="V26" s="437"/>
    </row>
    <row r="27" spans="2:22" x14ac:dyDescent="0.25">
      <c r="B27">
        <f t="shared" si="7"/>
        <v>14</v>
      </c>
      <c r="C27" s="111">
        <v>38.53</v>
      </c>
      <c r="D27" s="450">
        <v>38.75</v>
      </c>
      <c r="E27" s="450">
        <v>39.1</v>
      </c>
      <c r="F27" s="450">
        <v>38.99</v>
      </c>
      <c r="G27" s="450">
        <v>38.99</v>
      </c>
      <c r="H27" s="453">
        <v>39.049999999999997</v>
      </c>
      <c r="I27" s="92"/>
      <c r="J27" s="439"/>
      <c r="K27" s="438"/>
      <c r="L27" s="92"/>
      <c r="M27" s="434">
        <f t="shared" si="5"/>
        <v>14</v>
      </c>
      <c r="N27" s="437">
        <f t="shared" si="6"/>
        <v>-8.5352941176400492</v>
      </c>
      <c r="O27" s="437">
        <f t="shared" si="6"/>
        <v>-2.6292941176456601</v>
      </c>
      <c r="P27" s="437">
        <f t="shared" si="6"/>
        <v>-5.7952941176578605</v>
      </c>
      <c r="Q27" s="437">
        <f t="shared" si="6"/>
        <v>-4.6852941176503649</v>
      </c>
      <c r="R27" s="437">
        <f t="shared" si="6"/>
        <v>-3.6852941176473877</v>
      </c>
      <c r="S27" s="437">
        <f t="shared" si="6"/>
        <v>0.22470588235283628</v>
      </c>
      <c r="T27" s="437"/>
      <c r="U27" s="437"/>
      <c r="V27" s="437"/>
    </row>
    <row r="28" spans="2:22" x14ac:dyDescent="0.25">
      <c r="B28">
        <f t="shared" si="7"/>
        <v>15</v>
      </c>
      <c r="C28" s="91">
        <v>38.72</v>
      </c>
      <c r="D28" s="92">
        <v>38.75</v>
      </c>
      <c r="E28" s="92">
        <v>39.11</v>
      </c>
      <c r="F28" s="92">
        <v>39.119999999999997</v>
      </c>
      <c r="G28" s="92">
        <v>38.880000000000003</v>
      </c>
      <c r="H28" s="93">
        <v>38.85</v>
      </c>
      <c r="I28" s="92"/>
      <c r="J28" s="92"/>
      <c r="K28" s="438"/>
      <c r="L28" s="92"/>
      <c r="M28" s="434">
        <f t="shared" si="5"/>
        <v>15</v>
      </c>
      <c r="N28" s="437">
        <f t="shared" si="6"/>
        <v>-9.0935294117577214</v>
      </c>
      <c r="O28" s="437">
        <f t="shared" si="6"/>
        <v>-3.1575294117633312</v>
      </c>
      <c r="P28" s="437">
        <f t="shared" si="6"/>
        <v>-5.9635294117755322</v>
      </c>
      <c r="Q28" s="437">
        <f t="shared" si="6"/>
        <v>-4.8435294117680385</v>
      </c>
      <c r="R28" s="437">
        <f t="shared" si="6"/>
        <v>-4.0835294117650562</v>
      </c>
      <c r="S28" s="437">
        <f t="shared" si="6"/>
        <v>-0.20352941176483341</v>
      </c>
      <c r="T28" s="437"/>
      <c r="U28" s="437"/>
      <c r="V28" s="437"/>
    </row>
    <row r="29" spans="2:22" x14ac:dyDescent="0.25">
      <c r="B29">
        <f t="shared" si="7"/>
        <v>16</v>
      </c>
      <c r="C29" s="91">
        <v>39.14</v>
      </c>
      <c r="D29" s="92">
        <v>38.81</v>
      </c>
      <c r="E29" s="92">
        <v>39.11</v>
      </c>
      <c r="F29" s="92">
        <v>38.99</v>
      </c>
      <c r="G29" s="92">
        <v>39.880000000000003</v>
      </c>
      <c r="H29" s="93">
        <v>39.06</v>
      </c>
      <c r="I29" s="92"/>
      <c r="J29" s="92"/>
      <c r="K29" s="438"/>
      <c r="L29" s="92"/>
      <c r="M29" s="434">
        <f t="shared" si="5"/>
        <v>16</v>
      </c>
      <c r="N29" s="437">
        <f t="shared" si="6"/>
        <v>-9.231764705875392</v>
      </c>
      <c r="O29" s="437">
        <f t="shared" si="6"/>
        <v>-3.6257647058810001</v>
      </c>
      <c r="P29" s="437">
        <f t="shared" si="6"/>
        <v>-6.1317647058932039</v>
      </c>
      <c r="Q29" s="437">
        <f t="shared" si="6"/>
        <v>-5.1317647058857077</v>
      </c>
      <c r="R29" s="437">
        <f t="shared" si="6"/>
        <v>-3.4817647058827248</v>
      </c>
      <c r="S29" s="437">
        <f t="shared" si="6"/>
        <v>-0.42176470588250226</v>
      </c>
      <c r="T29" s="437"/>
      <c r="U29" s="437"/>
      <c r="V29" s="437"/>
    </row>
    <row r="30" spans="2:22" x14ac:dyDescent="0.25">
      <c r="B30">
        <f t="shared" si="7"/>
        <v>17</v>
      </c>
      <c r="C30" s="91">
        <v>38.76</v>
      </c>
      <c r="D30" s="92">
        <v>38.89</v>
      </c>
      <c r="E30" s="92">
        <v>39.33</v>
      </c>
      <c r="F30" s="92">
        <v>38.96</v>
      </c>
      <c r="G30" s="92">
        <v>38.89</v>
      </c>
      <c r="H30" s="93">
        <v>39.229999999999997</v>
      </c>
      <c r="I30" s="92"/>
      <c r="J30" s="92"/>
      <c r="K30" s="438"/>
      <c r="L30" s="92"/>
      <c r="M30" s="434">
        <f t="shared" si="5"/>
        <v>17</v>
      </c>
      <c r="N30" s="437">
        <f t="shared" ref="N30:S45" si="8">IF(C30&gt;60,C30-$H$4+N29-$H$5,C30-$H$4+N29)</f>
        <v>-9.7499999999930651</v>
      </c>
      <c r="O30" s="437">
        <f t="shared" si="8"/>
        <v>-4.0139999999986706</v>
      </c>
      <c r="P30" s="437">
        <f t="shared" si="8"/>
        <v>-6.0800000000108767</v>
      </c>
      <c r="Q30" s="437">
        <f t="shared" si="8"/>
        <v>-5.4500000000033779</v>
      </c>
      <c r="R30" s="437">
        <f t="shared" si="8"/>
        <v>-3.8700000000003953</v>
      </c>
      <c r="S30" s="437">
        <f t="shared" si="8"/>
        <v>-0.4700000000001765</v>
      </c>
      <c r="T30" s="437"/>
      <c r="U30" s="437"/>
      <c r="V30" s="437"/>
    </row>
    <row r="31" spans="2:22" x14ac:dyDescent="0.25">
      <c r="B31">
        <f t="shared" si="7"/>
        <v>18</v>
      </c>
      <c r="C31" s="91">
        <v>38.799999999999997</v>
      </c>
      <c r="D31" s="92">
        <v>38.9</v>
      </c>
      <c r="E31" s="92">
        <v>39.17</v>
      </c>
      <c r="F31" s="92">
        <v>39.15</v>
      </c>
      <c r="G31" s="92">
        <v>38.94</v>
      </c>
      <c r="H31" s="93">
        <v>39.07</v>
      </c>
      <c r="I31" s="92"/>
      <c r="J31" s="92"/>
      <c r="K31" s="438"/>
      <c r="L31" s="92"/>
      <c r="M31" s="434">
        <f t="shared" si="5"/>
        <v>18</v>
      </c>
      <c r="N31" s="437">
        <f t="shared" si="8"/>
        <v>-10.228235294110739</v>
      </c>
      <c r="O31" s="437">
        <f t="shared" si="8"/>
        <v>-4.3922352941163432</v>
      </c>
      <c r="P31" s="437">
        <f t="shared" si="8"/>
        <v>-6.1882352941285461</v>
      </c>
      <c r="Q31" s="437">
        <f t="shared" si="8"/>
        <v>-5.5782352941210505</v>
      </c>
      <c r="R31" s="437">
        <f t="shared" si="8"/>
        <v>-4.2082352941180687</v>
      </c>
      <c r="S31" s="437">
        <f t="shared" si="8"/>
        <v>-0.67823529411784733</v>
      </c>
      <c r="T31" s="437"/>
      <c r="U31" s="437"/>
      <c r="V31" s="437"/>
    </row>
    <row r="32" spans="2:22" x14ac:dyDescent="0.25">
      <c r="B32">
        <f t="shared" si="7"/>
        <v>19</v>
      </c>
      <c r="C32" s="91">
        <v>38.590000000000003</v>
      </c>
      <c r="D32" s="92">
        <v>38.82</v>
      </c>
      <c r="E32" s="92">
        <v>39.06</v>
      </c>
      <c r="F32" s="92">
        <v>39.090000000000003</v>
      </c>
      <c r="G32" s="92">
        <v>38.619999999999997</v>
      </c>
      <c r="H32" s="93">
        <v>39.04</v>
      </c>
      <c r="I32" s="92"/>
      <c r="J32" s="92"/>
      <c r="K32" s="438"/>
      <c r="L32" s="92"/>
      <c r="M32" s="434">
        <f t="shared" si="5"/>
        <v>19</v>
      </c>
      <c r="N32" s="437">
        <f t="shared" si="8"/>
        <v>-10.916470588228407</v>
      </c>
      <c r="O32" s="437">
        <f t="shared" si="8"/>
        <v>-4.850470588234014</v>
      </c>
      <c r="P32" s="437">
        <f t="shared" si="8"/>
        <v>-6.406470588246215</v>
      </c>
      <c r="Q32" s="437">
        <f t="shared" si="8"/>
        <v>-5.7664705882387182</v>
      </c>
      <c r="R32" s="437">
        <f t="shared" si="8"/>
        <v>-4.8664705882357424</v>
      </c>
      <c r="S32" s="437">
        <f t="shared" si="8"/>
        <v>-0.9164705882355193</v>
      </c>
      <c r="T32" s="437"/>
      <c r="U32" s="437"/>
      <c r="V32" s="437"/>
    </row>
    <row r="33" spans="2:22" x14ac:dyDescent="0.25">
      <c r="B33">
        <f t="shared" si="7"/>
        <v>20</v>
      </c>
      <c r="C33" s="91">
        <v>38.71</v>
      </c>
      <c r="D33" s="92">
        <v>38.76</v>
      </c>
      <c r="E33" s="92">
        <v>39.03</v>
      </c>
      <c r="F33" s="92">
        <v>39.06</v>
      </c>
      <c r="G33" s="92">
        <v>38.700000000000003</v>
      </c>
      <c r="H33" s="93">
        <v>38.909999999999997</v>
      </c>
      <c r="I33" s="92"/>
      <c r="J33" s="92"/>
      <c r="K33" s="438"/>
      <c r="L33" s="92"/>
      <c r="M33" s="434">
        <f t="shared" si="5"/>
        <v>20</v>
      </c>
      <c r="N33" s="437">
        <f t="shared" si="8"/>
        <v>-11.484705882346077</v>
      </c>
      <c r="O33" s="437">
        <f t="shared" si="8"/>
        <v>-5.3687058823516871</v>
      </c>
      <c r="P33" s="437">
        <f t="shared" si="8"/>
        <v>-6.6547058823638849</v>
      </c>
      <c r="Q33" s="437">
        <f t="shared" si="8"/>
        <v>-5.984705882356387</v>
      </c>
      <c r="R33" s="437">
        <f t="shared" si="8"/>
        <v>-5.4447058823534107</v>
      </c>
      <c r="S33" s="437">
        <f t="shared" si="8"/>
        <v>-1.2847058823531938</v>
      </c>
      <c r="T33" s="437"/>
      <c r="U33" s="437"/>
      <c r="V33" s="437"/>
    </row>
    <row r="34" spans="2:22" x14ac:dyDescent="0.25">
      <c r="B34">
        <f t="shared" si="7"/>
        <v>21</v>
      </c>
      <c r="C34" s="91">
        <v>39.99</v>
      </c>
      <c r="D34" s="92">
        <v>38.79</v>
      </c>
      <c r="E34" s="92">
        <v>39.119999999999997</v>
      </c>
      <c r="F34" s="92">
        <v>39.03</v>
      </c>
      <c r="G34" s="92">
        <v>40.03</v>
      </c>
      <c r="H34" s="93">
        <v>39.049999999999997</v>
      </c>
      <c r="I34" s="92"/>
      <c r="J34" s="92"/>
      <c r="K34" s="438"/>
      <c r="L34" s="92"/>
      <c r="M34" s="434">
        <f t="shared" si="5"/>
        <v>21</v>
      </c>
      <c r="N34" s="437">
        <f t="shared" si="8"/>
        <v>-10.772941176463746</v>
      </c>
      <c r="O34" s="437">
        <f t="shared" si="8"/>
        <v>-5.8569411764693591</v>
      </c>
      <c r="P34" s="437">
        <f t="shared" si="8"/>
        <v>-6.8129411764815586</v>
      </c>
      <c r="Q34" s="437">
        <f t="shared" si="8"/>
        <v>-6.232941176474057</v>
      </c>
      <c r="R34" s="437">
        <f t="shared" si="8"/>
        <v>-4.6929411764710807</v>
      </c>
      <c r="S34" s="437">
        <f t="shared" si="8"/>
        <v>-1.5129411764708678</v>
      </c>
      <c r="T34" s="437"/>
      <c r="U34" s="437"/>
      <c r="V34" s="437"/>
    </row>
    <row r="35" spans="2:22" x14ac:dyDescent="0.25">
      <c r="B35">
        <f t="shared" si="7"/>
        <v>22</v>
      </c>
      <c r="C35" s="91">
        <v>38.71</v>
      </c>
      <c r="D35" s="92">
        <v>39.32</v>
      </c>
      <c r="E35" s="92">
        <v>40.49</v>
      </c>
      <c r="F35" s="92">
        <v>40.42</v>
      </c>
      <c r="G35" s="92">
        <v>39.14</v>
      </c>
      <c r="H35" s="93">
        <v>38.85</v>
      </c>
      <c r="I35" s="92"/>
      <c r="J35" s="92"/>
      <c r="K35" s="438"/>
      <c r="L35" s="92"/>
      <c r="M35" s="434">
        <f t="shared" si="5"/>
        <v>22</v>
      </c>
      <c r="N35" s="437">
        <f t="shared" si="8"/>
        <v>-11.341176470581416</v>
      </c>
      <c r="O35" s="437">
        <f t="shared" si="8"/>
        <v>-5.8151764705870299</v>
      </c>
      <c r="P35" s="437">
        <f t="shared" si="8"/>
        <v>-5.6011764705992277</v>
      </c>
      <c r="Q35" s="437">
        <f t="shared" si="8"/>
        <v>-5.0911764705917264</v>
      </c>
      <c r="R35" s="437">
        <f t="shared" si="8"/>
        <v>-4.8311764705887512</v>
      </c>
      <c r="S35" s="437">
        <f t="shared" si="8"/>
        <v>-1.9411764705885375</v>
      </c>
      <c r="T35" s="437"/>
      <c r="U35" s="437"/>
      <c r="V35" s="437"/>
    </row>
    <row r="36" spans="2:22" x14ac:dyDescent="0.25">
      <c r="B36">
        <f t="shared" si="7"/>
        <v>23</v>
      </c>
      <c r="C36" s="91">
        <v>39.159999999999997</v>
      </c>
      <c r="D36" s="92">
        <v>40.409999999999997</v>
      </c>
      <c r="E36" s="92">
        <v>40.78</v>
      </c>
      <c r="F36" s="92">
        <v>39.54</v>
      </c>
      <c r="G36" s="92">
        <v>39.33</v>
      </c>
      <c r="H36" s="93">
        <v>38.909999999999997</v>
      </c>
      <c r="I36" s="92"/>
      <c r="J36" s="92"/>
      <c r="K36" s="438"/>
      <c r="L36" s="92"/>
      <c r="M36" s="434">
        <f t="shared" si="5"/>
        <v>23</v>
      </c>
      <c r="N36" s="437">
        <f t="shared" si="8"/>
        <v>-11.459411764699091</v>
      </c>
      <c r="O36" s="437">
        <f t="shared" si="8"/>
        <v>-4.6834117647047044</v>
      </c>
      <c r="P36" s="437">
        <f t="shared" si="8"/>
        <v>-4.0994117647168977</v>
      </c>
      <c r="Q36" s="437">
        <f t="shared" si="8"/>
        <v>-4.8294117647093984</v>
      </c>
      <c r="R36" s="437">
        <f t="shared" si="8"/>
        <v>-4.779411764706424</v>
      </c>
      <c r="S36" s="437">
        <f t="shared" si="8"/>
        <v>-2.309411764706212</v>
      </c>
      <c r="T36" s="437"/>
      <c r="U36" s="437"/>
      <c r="V36" s="437"/>
    </row>
    <row r="37" spans="2:22" x14ac:dyDescent="0.25">
      <c r="B37">
        <f t="shared" si="7"/>
        <v>24</v>
      </c>
      <c r="C37" s="91">
        <v>38.909999999999997</v>
      </c>
      <c r="D37" s="92">
        <v>38.86</v>
      </c>
      <c r="E37" s="92">
        <v>39.6</v>
      </c>
      <c r="F37" s="92">
        <v>39.049999999999997</v>
      </c>
      <c r="G37" s="92">
        <v>39.119999999999997</v>
      </c>
      <c r="H37" s="93">
        <v>39.299999999999997</v>
      </c>
      <c r="I37" s="92"/>
      <c r="J37" s="92"/>
      <c r="K37" s="438"/>
      <c r="M37" s="434">
        <f t="shared" si="5"/>
        <v>24</v>
      </c>
      <c r="N37" s="437">
        <f t="shared" si="8"/>
        <v>-11.827647058816765</v>
      </c>
      <c r="O37" s="437">
        <f t="shared" si="8"/>
        <v>-5.1016470588223761</v>
      </c>
      <c r="P37" s="437">
        <f t="shared" si="8"/>
        <v>-3.7776470588345674</v>
      </c>
      <c r="Q37" s="437">
        <f t="shared" si="8"/>
        <v>-5.0576470588270723</v>
      </c>
      <c r="R37" s="437">
        <f t="shared" si="8"/>
        <v>-4.9376470588240977</v>
      </c>
      <c r="S37" s="437">
        <f t="shared" si="8"/>
        <v>-2.287647058823886</v>
      </c>
      <c r="T37" s="437"/>
      <c r="U37" s="437"/>
      <c r="V37" s="437"/>
    </row>
    <row r="38" spans="2:22" x14ac:dyDescent="0.25">
      <c r="B38">
        <f t="shared" si="7"/>
        <v>25</v>
      </c>
      <c r="C38" s="91">
        <v>38.79</v>
      </c>
      <c r="D38" s="92">
        <v>38.69</v>
      </c>
      <c r="E38" s="92">
        <v>39.72</v>
      </c>
      <c r="F38" s="92">
        <v>38.97</v>
      </c>
      <c r="G38" s="92">
        <v>39.08</v>
      </c>
      <c r="H38" s="93">
        <v>40.880000000000003</v>
      </c>
      <c r="I38" s="92"/>
      <c r="J38" s="92"/>
      <c r="K38" s="438"/>
      <c r="M38" s="434">
        <f t="shared" si="5"/>
        <v>25</v>
      </c>
      <c r="N38" s="437">
        <f t="shared" si="8"/>
        <v>-12.315882352934437</v>
      </c>
      <c r="O38" s="437">
        <f t="shared" si="8"/>
        <v>-5.6898823529400495</v>
      </c>
      <c r="P38" s="437">
        <f t="shared" si="8"/>
        <v>-3.3358823529522397</v>
      </c>
      <c r="Q38" s="437">
        <f t="shared" si="8"/>
        <v>-5.3658823529447446</v>
      </c>
      <c r="R38" s="437">
        <f t="shared" si="8"/>
        <v>-5.1358823529417705</v>
      </c>
      <c r="S38" s="437">
        <f t="shared" si="8"/>
        <v>-0.68588235294155453</v>
      </c>
      <c r="T38" s="437"/>
      <c r="U38" s="437"/>
      <c r="V38" s="437"/>
    </row>
    <row r="39" spans="2:22" x14ac:dyDescent="0.25">
      <c r="B39">
        <f t="shared" si="7"/>
        <v>26</v>
      </c>
      <c r="C39" s="91">
        <v>38.82</v>
      </c>
      <c r="D39" s="92">
        <v>38.79</v>
      </c>
      <c r="E39" s="92">
        <v>124.01</v>
      </c>
      <c r="F39" s="92">
        <v>38.950000000000003</v>
      </c>
      <c r="G39" s="92">
        <v>38.85</v>
      </c>
      <c r="H39" s="93">
        <v>40.24</v>
      </c>
      <c r="I39" s="92"/>
      <c r="J39" s="92"/>
      <c r="K39" s="440"/>
      <c r="M39" s="434">
        <f t="shared" si="5"/>
        <v>26</v>
      </c>
      <c r="N39" s="437">
        <f t="shared" si="8"/>
        <v>-12.774117647052108</v>
      </c>
      <c r="O39" s="437">
        <f t="shared" si="8"/>
        <v>-6.1781176470577215</v>
      </c>
      <c r="P39" s="437">
        <f t="shared" si="8"/>
        <v>1.3958823529301014</v>
      </c>
      <c r="Q39" s="437">
        <f t="shared" si="8"/>
        <v>-5.6941176470624129</v>
      </c>
      <c r="R39" s="437">
        <f t="shared" si="8"/>
        <v>-5.5641176470594402</v>
      </c>
      <c r="S39" s="437">
        <f t="shared" si="8"/>
        <v>0.27588235294077634</v>
      </c>
      <c r="T39" s="437"/>
      <c r="U39" s="437"/>
      <c r="V39" s="437"/>
    </row>
    <row r="40" spans="2:22" x14ac:dyDescent="0.25">
      <c r="B40">
        <f t="shared" si="7"/>
        <v>27</v>
      </c>
      <c r="C40" s="91">
        <v>38.79</v>
      </c>
      <c r="D40" s="92">
        <v>38.840000000000003</v>
      </c>
      <c r="E40" s="92">
        <v>40.01</v>
      </c>
      <c r="F40" s="92">
        <v>39.03</v>
      </c>
      <c r="G40" s="92">
        <v>38.729999999999997</v>
      </c>
      <c r="H40" s="93">
        <v>39.159999999999997</v>
      </c>
      <c r="I40" s="92"/>
      <c r="J40" s="92"/>
      <c r="K40" s="438"/>
      <c r="M40" s="434">
        <f t="shared" si="5"/>
        <v>27</v>
      </c>
      <c r="N40" s="437">
        <f t="shared" si="8"/>
        <v>-13.26235294116978</v>
      </c>
      <c r="O40" s="437">
        <f t="shared" si="8"/>
        <v>-6.6163529411753892</v>
      </c>
      <c r="P40" s="437">
        <f t="shared" si="8"/>
        <v>2.1276470588124283</v>
      </c>
      <c r="Q40" s="437">
        <f t="shared" si="8"/>
        <v>-5.9423529411800828</v>
      </c>
      <c r="R40" s="437">
        <f t="shared" si="8"/>
        <v>-6.1123529411771145</v>
      </c>
      <c r="S40" s="437">
        <f t="shared" si="8"/>
        <v>0.15764705882310182</v>
      </c>
      <c r="T40" s="437"/>
      <c r="U40" s="437"/>
      <c r="V40" s="437"/>
    </row>
    <row r="41" spans="2:22" x14ac:dyDescent="0.25">
      <c r="B41">
        <f t="shared" si="7"/>
        <v>28</v>
      </c>
      <c r="C41" s="91">
        <v>38.76</v>
      </c>
      <c r="D41" s="92">
        <v>39.049999999999997</v>
      </c>
      <c r="E41" s="92">
        <v>39.270000000000003</v>
      </c>
      <c r="F41" s="92">
        <v>39.56</v>
      </c>
      <c r="G41" s="92">
        <v>38.909999999999997</v>
      </c>
      <c r="H41" s="93">
        <v>39.11</v>
      </c>
      <c r="I41" s="92"/>
      <c r="J41" s="92"/>
      <c r="K41" s="438"/>
      <c r="M41" s="434">
        <f t="shared" si="5"/>
        <v>28</v>
      </c>
      <c r="N41" s="437">
        <f t="shared" si="8"/>
        <v>-13.780588235287453</v>
      </c>
      <c r="O41" s="437">
        <f t="shared" si="8"/>
        <v>-6.8445882352930631</v>
      </c>
      <c r="P41" s="437">
        <f t="shared" si="8"/>
        <v>2.1194117646947603</v>
      </c>
      <c r="Q41" s="437">
        <f t="shared" si="8"/>
        <v>-5.6605882352977517</v>
      </c>
      <c r="R41" s="437">
        <f t="shared" si="8"/>
        <v>-6.480588235294789</v>
      </c>
      <c r="S41" s="437">
        <f t="shared" si="8"/>
        <v>-1.058823529456987E-2</v>
      </c>
      <c r="T41" s="437"/>
      <c r="U41" s="437"/>
      <c r="V41" s="437"/>
    </row>
    <row r="42" spans="2:22" x14ac:dyDescent="0.25">
      <c r="B42">
        <f t="shared" si="7"/>
        <v>29</v>
      </c>
      <c r="C42" s="91">
        <v>38.94</v>
      </c>
      <c r="D42" s="92">
        <v>38.81</v>
      </c>
      <c r="E42" s="92">
        <v>40.31</v>
      </c>
      <c r="F42" s="92">
        <v>38.99</v>
      </c>
      <c r="G42" s="92">
        <v>38.92</v>
      </c>
      <c r="H42" s="93">
        <v>39.229999999999997</v>
      </c>
      <c r="I42" s="92"/>
      <c r="J42" s="92"/>
      <c r="K42" s="438"/>
      <c r="M42" s="434">
        <f t="shared" si="5"/>
        <v>29</v>
      </c>
      <c r="N42" s="437">
        <f t="shared" si="8"/>
        <v>-14.118823529405127</v>
      </c>
      <c r="O42" s="437">
        <f t="shared" si="8"/>
        <v>-7.312823529410732</v>
      </c>
      <c r="P42" s="437">
        <f t="shared" si="8"/>
        <v>3.1511764705770915</v>
      </c>
      <c r="Q42" s="437">
        <f t="shared" si="8"/>
        <v>-5.9488235294154208</v>
      </c>
      <c r="R42" s="437">
        <f t="shared" si="8"/>
        <v>-6.8388235294124584</v>
      </c>
      <c r="S42" s="437">
        <f t="shared" si="8"/>
        <v>-5.8823529412244113E-2</v>
      </c>
      <c r="T42" s="437"/>
      <c r="U42" s="437"/>
      <c r="V42" s="437"/>
    </row>
    <row r="43" spans="2:22" x14ac:dyDescent="0.25">
      <c r="B43">
        <f t="shared" si="7"/>
        <v>30</v>
      </c>
      <c r="C43" s="91">
        <v>38.89</v>
      </c>
      <c r="D43" s="92">
        <v>39.299999999999997</v>
      </c>
      <c r="E43" s="92">
        <v>39.590000000000003</v>
      </c>
      <c r="F43" s="92">
        <v>39.92</v>
      </c>
      <c r="G43" s="92">
        <v>39</v>
      </c>
      <c r="H43" s="93">
        <v>123.98</v>
      </c>
      <c r="I43" s="92"/>
      <c r="J43" s="92"/>
      <c r="K43" s="438"/>
      <c r="M43" s="434">
        <f t="shared" si="5"/>
        <v>30</v>
      </c>
      <c r="N43" s="437">
        <f t="shared" si="8"/>
        <v>-14.507058823522797</v>
      </c>
      <c r="O43" s="437">
        <f t="shared" si="8"/>
        <v>-7.291058823528406</v>
      </c>
      <c r="P43" s="437">
        <f t="shared" si="8"/>
        <v>3.4629411764594238</v>
      </c>
      <c r="Q43" s="437">
        <f t="shared" si="8"/>
        <v>-5.3070588235330902</v>
      </c>
      <c r="R43" s="437">
        <f t="shared" si="8"/>
        <v>-7.1170588235301295</v>
      </c>
      <c r="S43" s="437">
        <f t="shared" si="8"/>
        <v>4.6429411764700887</v>
      </c>
      <c r="T43" s="437"/>
      <c r="U43" s="437"/>
      <c r="V43" s="437"/>
    </row>
    <row r="44" spans="2:22" x14ac:dyDescent="0.25">
      <c r="B44">
        <f t="shared" si="7"/>
        <v>31</v>
      </c>
      <c r="C44" s="91">
        <v>38.729999999999997</v>
      </c>
      <c r="D44" s="92">
        <v>38.799999999999997</v>
      </c>
      <c r="E44" s="92">
        <v>39.32</v>
      </c>
      <c r="F44" s="92">
        <v>39</v>
      </c>
      <c r="G44" s="92">
        <v>38.92</v>
      </c>
      <c r="H44" s="93">
        <v>40.22</v>
      </c>
      <c r="I44" s="92"/>
      <c r="J44" s="92"/>
      <c r="K44" s="438"/>
      <c r="M44" s="434">
        <f t="shared" si="5"/>
        <v>31</v>
      </c>
      <c r="N44" s="437">
        <f t="shared" si="8"/>
        <v>-15.055294117640472</v>
      </c>
      <c r="O44" s="437">
        <f t="shared" si="8"/>
        <v>-7.7692941176460799</v>
      </c>
      <c r="P44" s="437">
        <f t="shared" si="8"/>
        <v>3.504705882341753</v>
      </c>
      <c r="Q44" s="437">
        <f t="shared" si="8"/>
        <v>-5.5852941176507613</v>
      </c>
      <c r="R44" s="437">
        <f t="shared" si="8"/>
        <v>-7.4752941176477989</v>
      </c>
      <c r="S44" s="437">
        <f t="shared" si="8"/>
        <v>5.5847058823524165</v>
      </c>
      <c r="T44" s="437"/>
      <c r="U44" s="437"/>
      <c r="V44" s="437"/>
    </row>
    <row r="45" spans="2:22" x14ac:dyDescent="0.25">
      <c r="B45">
        <f t="shared" si="7"/>
        <v>32</v>
      </c>
      <c r="C45" s="91">
        <v>38.75</v>
      </c>
      <c r="D45" s="92">
        <v>39.020000000000003</v>
      </c>
      <c r="E45" s="92">
        <v>39.29</v>
      </c>
      <c r="F45" s="92">
        <v>38.869999999999997</v>
      </c>
      <c r="G45" s="92">
        <v>38.92</v>
      </c>
      <c r="H45" s="93">
        <v>39.68</v>
      </c>
      <c r="I45" s="92"/>
      <c r="J45" s="92"/>
      <c r="K45" s="438"/>
      <c r="M45" s="434">
        <f t="shared" si="5"/>
        <v>32</v>
      </c>
      <c r="N45" s="437">
        <f t="shared" si="8"/>
        <v>-15.583529411758143</v>
      </c>
      <c r="O45" s="437">
        <f t="shared" si="8"/>
        <v>-8.0275294117637479</v>
      </c>
      <c r="P45" s="437">
        <f t="shared" si="8"/>
        <v>3.516470588224081</v>
      </c>
      <c r="Q45" s="437">
        <f t="shared" si="8"/>
        <v>-5.993529411768435</v>
      </c>
      <c r="R45" s="437">
        <f t="shared" si="8"/>
        <v>-7.8335294117654684</v>
      </c>
      <c r="S45" s="437">
        <f t="shared" si="8"/>
        <v>5.9864705882347451</v>
      </c>
      <c r="T45" s="437"/>
      <c r="U45" s="437"/>
      <c r="V45" s="437"/>
    </row>
    <row r="46" spans="2:22" x14ac:dyDescent="0.25">
      <c r="B46">
        <f t="shared" si="7"/>
        <v>33</v>
      </c>
      <c r="C46" s="91">
        <v>38.770000000000003</v>
      </c>
      <c r="D46" s="92">
        <v>38.76</v>
      </c>
      <c r="E46" s="92">
        <v>39.340000000000003</v>
      </c>
      <c r="F46" s="92">
        <v>39.04</v>
      </c>
      <c r="G46" s="92">
        <v>38.770000000000003</v>
      </c>
      <c r="H46" s="93">
        <v>39.22</v>
      </c>
      <c r="I46" s="92"/>
      <c r="J46" s="92"/>
      <c r="K46" s="438"/>
      <c r="M46" s="434">
        <f t="shared" si="5"/>
        <v>33</v>
      </c>
      <c r="N46" s="437">
        <f t="shared" ref="N46:S61" si="9">IF(C46&gt;60,C46-$H$4+N45-$H$5,C46-$H$4+N45)</f>
        <v>-16.091764705875811</v>
      </c>
      <c r="O46" s="437">
        <f t="shared" si="9"/>
        <v>-8.545764705881421</v>
      </c>
      <c r="P46" s="437">
        <f t="shared" si="9"/>
        <v>3.5782352941064133</v>
      </c>
      <c r="Q46" s="437">
        <f t="shared" si="9"/>
        <v>-6.231764705886107</v>
      </c>
      <c r="R46" s="437">
        <f t="shared" si="9"/>
        <v>-8.3417647058831363</v>
      </c>
      <c r="S46" s="437">
        <f t="shared" si="9"/>
        <v>5.9282352941170728</v>
      </c>
      <c r="T46" s="437"/>
      <c r="U46" s="437"/>
      <c r="V46" s="437"/>
    </row>
    <row r="47" spans="2:22" x14ac:dyDescent="0.25">
      <c r="B47">
        <f t="shared" si="7"/>
        <v>34</v>
      </c>
      <c r="C47" s="91">
        <v>38.67</v>
      </c>
      <c r="D47" s="92">
        <v>39.049999999999997</v>
      </c>
      <c r="E47" s="92">
        <v>39.1</v>
      </c>
      <c r="F47" s="92">
        <v>39.049999999999997</v>
      </c>
      <c r="G47" s="92">
        <v>38.81</v>
      </c>
      <c r="H47" s="93">
        <v>39.25</v>
      </c>
      <c r="I47" s="92"/>
      <c r="J47" s="92"/>
      <c r="K47" s="438"/>
      <c r="M47" s="434">
        <f t="shared" si="5"/>
        <v>34</v>
      </c>
      <c r="N47" s="437">
        <f t="shared" si="9"/>
        <v>-16.69999999999348</v>
      </c>
      <c r="O47" s="437">
        <f t="shared" si="9"/>
        <v>-8.773999999999095</v>
      </c>
      <c r="P47" s="437">
        <f t="shared" si="9"/>
        <v>3.3999999999887436</v>
      </c>
      <c r="Q47" s="437">
        <f t="shared" si="9"/>
        <v>-6.4600000000037809</v>
      </c>
      <c r="R47" s="437">
        <f t="shared" si="9"/>
        <v>-8.8100000000008052</v>
      </c>
      <c r="S47" s="437">
        <f t="shared" si="9"/>
        <v>5.8999999999994017</v>
      </c>
      <c r="T47" s="437"/>
      <c r="U47" s="437"/>
      <c r="V47" s="437"/>
    </row>
    <row r="48" spans="2:22" x14ac:dyDescent="0.25">
      <c r="B48">
        <f t="shared" si="7"/>
        <v>35</v>
      </c>
      <c r="C48" s="91">
        <v>38.770000000000003</v>
      </c>
      <c r="D48" s="92">
        <v>39.11</v>
      </c>
      <c r="E48" s="92">
        <v>39.28</v>
      </c>
      <c r="F48" s="92">
        <v>38.97</v>
      </c>
      <c r="G48" s="92">
        <v>38.880000000000003</v>
      </c>
      <c r="H48" s="93">
        <v>39.049999999999997</v>
      </c>
      <c r="I48" s="92"/>
      <c r="J48" s="92"/>
      <c r="K48" s="438"/>
      <c r="M48" s="434">
        <f t="shared" si="5"/>
        <v>35</v>
      </c>
      <c r="N48" s="437">
        <f t="shared" si="9"/>
        <v>-17.208235294111148</v>
      </c>
      <c r="O48" s="437">
        <f t="shared" si="9"/>
        <v>-8.9422352941167667</v>
      </c>
      <c r="P48" s="437">
        <f t="shared" si="9"/>
        <v>3.4017647058710736</v>
      </c>
      <c r="Q48" s="437">
        <f t="shared" si="9"/>
        <v>-6.7682352941214532</v>
      </c>
      <c r="R48" s="437">
        <f t="shared" si="9"/>
        <v>-9.2082352941184737</v>
      </c>
      <c r="S48" s="437">
        <f t="shared" si="9"/>
        <v>5.6717647058817278</v>
      </c>
      <c r="T48" s="437"/>
      <c r="U48" s="437"/>
      <c r="V48" s="437"/>
    </row>
    <row r="49" spans="2:22" x14ac:dyDescent="0.25">
      <c r="B49">
        <f t="shared" si="7"/>
        <v>36</v>
      </c>
      <c r="C49" s="91">
        <v>38.79</v>
      </c>
      <c r="D49" s="92">
        <v>38.96</v>
      </c>
      <c r="E49" s="92">
        <v>38.979999999999997</v>
      </c>
      <c r="F49" s="92">
        <v>38.81</v>
      </c>
      <c r="G49" s="92">
        <v>38.979999999999997</v>
      </c>
      <c r="H49" s="93">
        <v>39.270000000000003</v>
      </c>
      <c r="I49" s="92"/>
      <c r="J49" s="92"/>
      <c r="K49" s="438"/>
      <c r="M49" s="434">
        <f t="shared" si="5"/>
        <v>36</v>
      </c>
      <c r="N49" s="437">
        <f t="shared" si="9"/>
        <v>-17.69647058822882</v>
      </c>
      <c r="O49" s="437">
        <f t="shared" si="9"/>
        <v>-9.2604705882344369</v>
      </c>
      <c r="P49" s="437">
        <f t="shared" si="9"/>
        <v>3.1035294117533994</v>
      </c>
      <c r="Q49" s="437">
        <f t="shared" si="9"/>
        <v>-7.236470588239122</v>
      </c>
      <c r="R49" s="437">
        <f t="shared" si="9"/>
        <v>-9.506470588236148</v>
      </c>
      <c r="S49" s="437">
        <f t="shared" si="9"/>
        <v>5.6635294117640598</v>
      </c>
      <c r="T49" s="437"/>
      <c r="U49" s="437"/>
      <c r="V49" s="437"/>
    </row>
    <row r="50" spans="2:22" x14ac:dyDescent="0.25">
      <c r="B50">
        <f t="shared" si="7"/>
        <v>37</v>
      </c>
      <c r="C50" s="91">
        <v>38.79</v>
      </c>
      <c r="D50" s="92">
        <v>38.799999999999997</v>
      </c>
      <c r="E50" s="92">
        <v>39.119999999999997</v>
      </c>
      <c r="F50" s="92">
        <v>38.880000000000003</v>
      </c>
      <c r="G50" s="92">
        <v>38.96</v>
      </c>
      <c r="H50" s="93">
        <v>39.340000000000003</v>
      </c>
      <c r="I50" s="92"/>
      <c r="J50" s="92"/>
      <c r="K50" s="438"/>
      <c r="M50" s="434">
        <f t="shared" si="5"/>
        <v>37</v>
      </c>
      <c r="N50" s="437">
        <f t="shared" si="9"/>
        <v>-18.184705882346492</v>
      </c>
      <c r="O50" s="437">
        <f t="shared" si="9"/>
        <v>-9.7387058823521109</v>
      </c>
      <c r="P50" s="437">
        <f t="shared" si="9"/>
        <v>2.9452941176357257</v>
      </c>
      <c r="Q50" s="437">
        <f t="shared" si="9"/>
        <v>-7.6347058823567906</v>
      </c>
      <c r="R50" s="437">
        <f t="shared" si="9"/>
        <v>-9.8247058823538183</v>
      </c>
      <c r="S50" s="437">
        <f t="shared" si="9"/>
        <v>5.7252941176463921</v>
      </c>
      <c r="T50" s="437"/>
      <c r="U50" s="437"/>
      <c r="V50" s="437"/>
    </row>
    <row r="51" spans="2:22" x14ac:dyDescent="0.25">
      <c r="B51">
        <f t="shared" si="7"/>
        <v>38</v>
      </c>
      <c r="C51" s="91">
        <v>38.72</v>
      </c>
      <c r="D51" s="92">
        <v>38.81</v>
      </c>
      <c r="E51" s="92">
        <v>38.97</v>
      </c>
      <c r="F51" s="92">
        <v>38.97</v>
      </c>
      <c r="G51" s="92">
        <v>39</v>
      </c>
      <c r="H51" s="93">
        <v>39.07</v>
      </c>
      <c r="I51" s="92"/>
      <c r="J51" s="92"/>
      <c r="K51" s="438"/>
      <c r="M51" s="434">
        <f t="shared" si="5"/>
        <v>38</v>
      </c>
      <c r="N51" s="437">
        <f t="shared" si="9"/>
        <v>-18.742941176464164</v>
      </c>
      <c r="O51" s="437">
        <f t="shared" si="9"/>
        <v>-10.20694117646978</v>
      </c>
      <c r="P51" s="437">
        <f t="shared" si="9"/>
        <v>2.6370588235180534</v>
      </c>
      <c r="Q51" s="437">
        <f t="shared" si="9"/>
        <v>-7.9429411764744628</v>
      </c>
      <c r="R51" s="437">
        <f t="shared" si="9"/>
        <v>-10.102941176471489</v>
      </c>
      <c r="S51" s="437">
        <f t="shared" si="9"/>
        <v>5.5170588235287212</v>
      </c>
      <c r="T51" s="437"/>
      <c r="U51" s="437"/>
      <c r="V51" s="437"/>
    </row>
    <row r="52" spans="2:22" x14ac:dyDescent="0.25">
      <c r="B52">
        <f t="shared" si="7"/>
        <v>39</v>
      </c>
      <c r="C52" s="91">
        <v>38.81</v>
      </c>
      <c r="D52" s="92">
        <v>38.93</v>
      </c>
      <c r="E52" s="92">
        <v>39.1</v>
      </c>
      <c r="F52" s="92">
        <v>38.880000000000003</v>
      </c>
      <c r="G52" s="92">
        <v>39.090000000000003</v>
      </c>
      <c r="H52" s="93">
        <v>39.03</v>
      </c>
      <c r="I52" s="92"/>
      <c r="J52" s="92"/>
      <c r="K52" s="438"/>
      <c r="M52" s="434">
        <f t="shared" si="5"/>
        <v>39</v>
      </c>
      <c r="N52" s="437">
        <f t="shared" si="9"/>
        <v>-19.211176470581833</v>
      </c>
      <c r="O52" s="437">
        <f t="shared" si="9"/>
        <v>-10.555176470587451</v>
      </c>
      <c r="P52" s="437">
        <f t="shared" si="9"/>
        <v>2.4588235294003837</v>
      </c>
      <c r="Q52" s="437">
        <f t="shared" si="9"/>
        <v>-8.3411764705921314</v>
      </c>
      <c r="R52" s="437">
        <f t="shared" si="9"/>
        <v>-10.291176470589157</v>
      </c>
      <c r="S52" s="437">
        <f t="shared" si="9"/>
        <v>5.2688235294110513</v>
      </c>
      <c r="T52" s="437"/>
      <c r="U52" s="437"/>
      <c r="V52" s="437"/>
    </row>
    <row r="53" spans="2:22" x14ac:dyDescent="0.25">
      <c r="B53">
        <f t="shared" si="7"/>
        <v>40</v>
      </c>
      <c r="C53" s="91">
        <v>38.99</v>
      </c>
      <c r="D53" s="92">
        <v>38.93</v>
      </c>
      <c r="E53" s="92">
        <v>39</v>
      </c>
      <c r="F53" s="92">
        <v>38.86</v>
      </c>
      <c r="G53" s="92">
        <v>38.83</v>
      </c>
      <c r="H53" s="93">
        <v>38.93</v>
      </c>
      <c r="I53" s="92"/>
      <c r="J53" s="92"/>
      <c r="K53" s="438"/>
      <c r="M53" s="434">
        <f t="shared" si="5"/>
        <v>40</v>
      </c>
      <c r="N53" s="437">
        <f t="shared" si="9"/>
        <v>-19.499411764699502</v>
      </c>
      <c r="O53" s="437">
        <f t="shared" si="9"/>
        <v>-10.903411764705123</v>
      </c>
      <c r="P53" s="437">
        <f t="shared" si="9"/>
        <v>2.1805882352827126</v>
      </c>
      <c r="Q53" s="437">
        <f t="shared" si="9"/>
        <v>-8.7594117647098031</v>
      </c>
      <c r="R53" s="437">
        <f t="shared" si="9"/>
        <v>-10.73941176470683</v>
      </c>
      <c r="S53" s="437">
        <f t="shared" si="9"/>
        <v>4.9205882352933799</v>
      </c>
      <c r="T53" s="437"/>
      <c r="U53" s="437"/>
      <c r="V53" s="437"/>
    </row>
    <row r="54" spans="2:22" x14ac:dyDescent="0.25">
      <c r="B54">
        <f t="shared" si="7"/>
        <v>41</v>
      </c>
      <c r="C54" s="91">
        <v>38.71</v>
      </c>
      <c r="D54" s="92">
        <v>38.92</v>
      </c>
      <c r="E54" s="92">
        <v>39.049999999999997</v>
      </c>
      <c r="F54" s="92">
        <v>38.909999999999997</v>
      </c>
      <c r="G54" s="92">
        <v>38.74</v>
      </c>
      <c r="H54" s="93">
        <v>38.9</v>
      </c>
      <c r="I54" s="92"/>
      <c r="J54" s="92"/>
      <c r="K54" s="438"/>
      <c r="M54" s="434">
        <f t="shared" si="5"/>
        <v>41</v>
      </c>
      <c r="N54" s="437">
        <f t="shared" si="9"/>
        <v>-20.067647058817172</v>
      </c>
      <c r="O54" s="437">
        <f t="shared" si="9"/>
        <v>-11.261647058822792</v>
      </c>
      <c r="P54" s="437">
        <f t="shared" si="9"/>
        <v>1.9523529411650387</v>
      </c>
      <c r="Q54" s="437">
        <f t="shared" si="9"/>
        <v>-9.1276470588274776</v>
      </c>
      <c r="R54" s="437">
        <f t="shared" si="9"/>
        <v>-11.277647058824499</v>
      </c>
      <c r="S54" s="437">
        <f t="shared" si="9"/>
        <v>4.5423529411757073</v>
      </c>
      <c r="T54" s="437"/>
      <c r="U54" s="437"/>
      <c r="V54" s="437"/>
    </row>
    <row r="55" spans="2:22" x14ac:dyDescent="0.25">
      <c r="B55">
        <f t="shared" si="7"/>
        <v>42</v>
      </c>
      <c r="C55" s="91">
        <v>38.799999999999997</v>
      </c>
      <c r="D55" s="92">
        <v>38.79</v>
      </c>
      <c r="E55" s="92">
        <v>39.25</v>
      </c>
      <c r="F55" s="92">
        <v>38.94</v>
      </c>
      <c r="G55" s="92">
        <v>38.950000000000003</v>
      </c>
      <c r="H55" s="93">
        <v>38.69</v>
      </c>
      <c r="I55" s="92"/>
      <c r="J55" s="92"/>
      <c r="K55" s="438"/>
      <c r="M55" s="434">
        <f t="shared" si="5"/>
        <v>42</v>
      </c>
      <c r="N55" s="437">
        <f t="shared" si="9"/>
        <v>-20.545882352934846</v>
      </c>
      <c r="O55" s="437">
        <f t="shared" si="9"/>
        <v>-11.749882352940464</v>
      </c>
      <c r="P55" s="437">
        <f t="shared" si="9"/>
        <v>1.9241176470473675</v>
      </c>
      <c r="Q55" s="437">
        <f t="shared" si="9"/>
        <v>-9.465882352945151</v>
      </c>
      <c r="R55" s="437">
        <f t="shared" si="9"/>
        <v>-11.605882352942167</v>
      </c>
      <c r="S55" s="437">
        <f t="shared" si="9"/>
        <v>3.9541176470580339</v>
      </c>
      <c r="T55" s="437"/>
      <c r="U55" s="437"/>
      <c r="V55" s="437"/>
    </row>
    <row r="56" spans="2:22" x14ac:dyDescent="0.25">
      <c r="B56">
        <f t="shared" si="7"/>
        <v>43</v>
      </c>
      <c r="C56" s="91">
        <v>38.82</v>
      </c>
      <c r="D56" s="92">
        <v>38.71</v>
      </c>
      <c r="E56" s="92">
        <v>39.25</v>
      </c>
      <c r="F56" s="92">
        <v>38.89</v>
      </c>
      <c r="G56" s="92">
        <v>39.76</v>
      </c>
      <c r="H56" s="93">
        <v>38.96</v>
      </c>
      <c r="I56" s="92"/>
      <c r="J56" s="92"/>
      <c r="K56" s="438"/>
      <c r="M56" s="434">
        <f t="shared" si="5"/>
        <v>43</v>
      </c>
      <c r="N56" s="437">
        <f t="shared" si="9"/>
        <v>-21.004117647052517</v>
      </c>
      <c r="O56" s="437">
        <f t="shared" si="9"/>
        <v>-12.318117647058134</v>
      </c>
      <c r="P56" s="437">
        <f t="shared" si="9"/>
        <v>1.8958823529296964</v>
      </c>
      <c r="Q56" s="437">
        <f t="shared" si="9"/>
        <v>-9.8541176470628216</v>
      </c>
      <c r="R56" s="437">
        <f t="shared" si="9"/>
        <v>-11.12411764705984</v>
      </c>
      <c r="S56" s="437">
        <f t="shared" si="9"/>
        <v>3.6358823529403637</v>
      </c>
      <c r="T56" s="437"/>
      <c r="U56" s="437"/>
      <c r="V56" s="437"/>
    </row>
    <row r="57" spans="2:22" x14ac:dyDescent="0.25">
      <c r="B57">
        <f t="shared" si="7"/>
        <v>44</v>
      </c>
      <c r="C57" s="91">
        <v>39.19</v>
      </c>
      <c r="D57" s="92">
        <v>39.24</v>
      </c>
      <c r="E57" s="92">
        <v>38.909999999999997</v>
      </c>
      <c r="F57" s="92">
        <v>38.53</v>
      </c>
      <c r="G57" s="92">
        <v>39.090000000000003</v>
      </c>
      <c r="H57" s="93">
        <v>38.880000000000003</v>
      </c>
      <c r="I57" s="92"/>
      <c r="J57" s="92"/>
      <c r="K57" s="438"/>
      <c r="M57" s="434">
        <f t="shared" si="5"/>
        <v>44</v>
      </c>
      <c r="N57" s="437">
        <f t="shared" si="9"/>
        <v>-21.092352941170191</v>
      </c>
      <c r="O57" s="437">
        <f t="shared" si="9"/>
        <v>-12.356352941175803</v>
      </c>
      <c r="P57" s="437">
        <f t="shared" si="9"/>
        <v>1.5276470588120219</v>
      </c>
      <c r="Q57" s="437">
        <f t="shared" si="9"/>
        <v>-10.602352941180492</v>
      </c>
      <c r="R57" s="437">
        <f t="shared" si="9"/>
        <v>-11.312352941177508</v>
      </c>
      <c r="S57" s="437">
        <f t="shared" si="9"/>
        <v>3.2376470588226951</v>
      </c>
      <c r="T57" s="437"/>
      <c r="U57" s="437"/>
      <c r="V57" s="437"/>
    </row>
    <row r="58" spans="2:22" x14ac:dyDescent="0.25">
      <c r="B58">
        <f t="shared" si="7"/>
        <v>45</v>
      </c>
      <c r="C58" s="91">
        <v>125.37</v>
      </c>
      <c r="D58" s="92">
        <v>116.39</v>
      </c>
      <c r="E58" s="92">
        <v>39.11</v>
      </c>
      <c r="F58" s="92">
        <v>137.59</v>
      </c>
      <c r="G58" s="92">
        <v>128.4</v>
      </c>
      <c r="H58" s="93">
        <v>39.049999999999997</v>
      </c>
      <c r="I58" s="92"/>
      <c r="J58" s="92"/>
      <c r="K58" s="438"/>
      <c r="M58" s="434">
        <f t="shared" si="5"/>
        <v>45</v>
      </c>
      <c r="N58" s="437">
        <f t="shared" si="9"/>
        <v>-15.000588235287864</v>
      </c>
      <c r="O58" s="437">
        <f t="shared" si="9"/>
        <v>-15.244588235293463</v>
      </c>
      <c r="P58" s="437">
        <f t="shared" si="9"/>
        <v>1.3594117646943502</v>
      </c>
      <c r="Q58" s="437">
        <f t="shared" si="9"/>
        <v>7.7094117647018265</v>
      </c>
      <c r="R58" s="437">
        <f t="shared" si="9"/>
        <v>-2.1905882352951807</v>
      </c>
      <c r="S58" s="437">
        <f t="shared" si="9"/>
        <v>3.0094117647050211</v>
      </c>
      <c r="T58" s="437"/>
      <c r="U58" s="437"/>
      <c r="V58" s="437"/>
    </row>
    <row r="59" spans="2:22" x14ac:dyDescent="0.25">
      <c r="B59">
        <f t="shared" si="7"/>
        <v>46</v>
      </c>
      <c r="C59" s="91">
        <v>42.79</v>
      </c>
      <c r="D59" s="92">
        <v>41.55</v>
      </c>
      <c r="E59" s="92">
        <v>38.979999999999997</v>
      </c>
      <c r="F59" s="92">
        <v>39.31</v>
      </c>
      <c r="G59" s="92">
        <v>40.35</v>
      </c>
      <c r="H59" s="93">
        <v>38.61</v>
      </c>
      <c r="I59" s="92"/>
      <c r="J59" s="92"/>
      <c r="K59" s="438"/>
      <c r="M59" s="434">
        <f t="shared" si="5"/>
        <v>46</v>
      </c>
      <c r="N59" s="437">
        <f t="shared" si="9"/>
        <v>-11.488823529405536</v>
      </c>
      <c r="O59" s="437">
        <f t="shared" si="9"/>
        <v>-12.972823529411137</v>
      </c>
      <c r="P59" s="437">
        <f t="shared" si="9"/>
        <v>1.061176470576676</v>
      </c>
      <c r="Q59" s="437">
        <f t="shared" si="9"/>
        <v>7.7411764705841577</v>
      </c>
      <c r="R59" s="437">
        <f t="shared" si="9"/>
        <v>-1.1188235294128503</v>
      </c>
      <c r="S59" s="437">
        <f t="shared" si="9"/>
        <v>2.3411764705873495</v>
      </c>
      <c r="T59" s="437"/>
      <c r="U59" s="437"/>
      <c r="V59" s="437"/>
    </row>
    <row r="60" spans="2:22" x14ac:dyDescent="0.25">
      <c r="B60">
        <f t="shared" si="7"/>
        <v>47</v>
      </c>
      <c r="C60" s="91">
        <v>39.35</v>
      </c>
      <c r="D60" s="92">
        <v>39.130000000000003</v>
      </c>
      <c r="E60" s="92">
        <v>39.06</v>
      </c>
      <c r="F60" s="92">
        <v>39.47</v>
      </c>
      <c r="G60" s="92">
        <v>40.1</v>
      </c>
      <c r="H60" s="93">
        <v>38.93</v>
      </c>
      <c r="I60" s="92"/>
      <c r="J60" s="92"/>
      <c r="K60" s="438"/>
      <c r="M60" s="434">
        <f t="shared" si="5"/>
        <v>47</v>
      </c>
      <c r="N60" s="437">
        <f t="shared" si="9"/>
        <v>-11.417058823523206</v>
      </c>
      <c r="O60" s="437">
        <f t="shared" si="9"/>
        <v>-13.121058823528806</v>
      </c>
      <c r="P60" s="437">
        <f t="shared" si="9"/>
        <v>0.84294117645900712</v>
      </c>
      <c r="Q60" s="437">
        <f t="shared" si="9"/>
        <v>7.9329411764664854</v>
      </c>
      <c r="R60" s="437">
        <f t="shared" si="9"/>
        <v>-0.29705882353052004</v>
      </c>
      <c r="S60" s="437">
        <f t="shared" si="9"/>
        <v>1.9929411764696781</v>
      </c>
      <c r="T60" s="437"/>
      <c r="U60" s="437"/>
      <c r="V60" s="437"/>
    </row>
    <row r="61" spans="2:22" x14ac:dyDescent="0.25">
      <c r="B61">
        <f t="shared" si="7"/>
        <v>48</v>
      </c>
      <c r="C61" s="91">
        <v>39.33</v>
      </c>
      <c r="D61" s="92">
        <v>39.159999999999997</v>
      </c>
      <c r="E61" s="92">
        <v>39.869999999999997</v>
      </c>
      <c r="F61" s="92">
        <v>39.28</v>
      </c>
      <c r="G61" s="92">
        <v>39.840000000000003</v>
      </c>
      <c r="H61" s="93">
        <v>38.840000000000003</v>
      </c>
      <c r="I61" s="92"/>
      <c r="J61" s="92"/>
      <c r="K61" s="438"/>
      <c r="M61" s="434">
        <f t="shared" si="5"/>
        <v>48</v>
      </c>
      <c r="N61" s="437">
        <f t="shared" si="9"/>
        <v>-11.365294117640879</v>
      </c>
      <c r="O61" s="437">
        <f t="shared" si="9"/>
        <v>-13.23929411764648</v>
      </c>
      <c r="P61" s="437">
        <f t="shared" si="9"/>
        <v>1.4347058823413334</v>
      </c>
      <c r="Q61" s="437">
        <f t="shared" si="9"/>
        <v>7.9347058823488155</v>
      </c>
      <c r="R61" s="437">
        <f t="shared" si="9"/>
        <v>0.26470588235181225</v>
      </c>
      <c r="S61" s="437">
        <f t="shared" si="9"/>
        <v>1.5547058823520103</v>
      </c>
      <c r="T61" s="437"/>
      <c r="U61" s="437"/>
      <c r="V61" s="437"/>
    </row>
    <row r="62" spans="2:22" x14ac:dyDescent="0.25">
      <c r="B62">
        <f t="shared" si="7"/>
        <v>49</v>
      </c>
      <c r="C62" s="91">
        <v>39.049999999999997</v>
      </c>
      <c r="D62" s="92">
        <v>38.99</v>
      </c>
      <c r="E62" s="92">
        <v>39.299999999999997</v>
      </c>
      <c r="F62" s="92">
        <v>39.04</v>
      </c>
      <c r="G62" s="92">
        <v>39.89</v>
      </c>
      <c r="H62" s="93">
        <v>39.21</v>
      </c>
      <c r="I62" s="92"/>
      <c r="J62" s="92"/>
      <c r="K62" s="438"/>
      <c r="M62" s="434">
        <f t="shared" si="5"/>
        <v>49</v>
      </c>
      <c r="N62" s="437">
        <f t="shared" ref="N62:S77" si="10">IF(C62&gt;60,C62-$H$4+N61-$H$5,C62-$H$4+N61)</f>
        <v>-11.593529411758553</v>
      </c>
      <c r="O62" s="437">
        <f t="shared" si="10"/>
        <v>-13.527529411764149</v>
      </c>
      <c r="P62" s="437">
        <f t="shared" si="10"/>
        <v>1.4564705882236595</v>
      </c>
      <c r="Q62" s="437">
        <f t="shared" si="10"/>
        <v>7.6964705882311435</v>
      </c>
      <c r="R62" s="437">
        <f t="shared" si="10"/>
        <v>0.8764705882341417</v>
      </c>
      <c r="S62" s="437">
        <f t="shared" si="10"/>
        <v>1.4864705882343401</v>
      </c>
      <c r="T62" s="437"/>
      <c r="U62" s="437"/>
      <c r="V62" s="437"/>
    </row>
    <row r="63" spans="2:22" x14ac:dyDescent="0.25">
      <c r="B63">
        <f t="shared" si="7"/>
        <v>50</v>
      </c>
      <c r="C63" s="91">
        <v>39.15</v>
      </c>
      <c r="D63" s="92">
        <v>39.270000000000003</v>
      </c>
      <c r="E63" s="92">
        <v>39.020000000000003</v>
      </c>
      <c r="F63" s="92">
        <v>39.090000000000003</v>
      </c>
      <c r="G63" s="92">
        <v>39.61</v>
      </c>
      <c r="H63" s="93">
        <v>39.01</v>
      </c>
      <c r="I63" s="92"/>
      <c r="J63" s="92"/>
      <c r="K63" s="438"/>
      <c r="M63" s="434">
        <f t="shared" si="5"/>
        <v>50</v>
      </c>
      <c r="N63" s="437">
        <f t="shared" si="10"/>
        <v>-11.721764705876225</v>
      </c>
      <c r="O63" s="437">
        <f t="shared" si="10"/>
        <v>-13.535764705881817</v>
      </c>
      <c r="P63" s="437">
        <f t="shared" si="10"/>
        <v>1.1982352941059915</v>
      </c>
      <c r="Q63" s="437">
        <f t="shared" si="10"/>
        <v>7.5082352941134758</v>
      </c>
      <c r="R63" s="437">
        <f t="shared" si="10"/>
        <v>1.20823529411647</v>
      </c>
      <c r="S63" s="437">
        <f t="shared" si="10"/>
        <v>1.218235294116667</v>
      </c>
      <c r="T63" s="437"/>
      <c r="U63" s="437"/>
      <c r="V63" s="437"/>
    </row>
    <row r="64" spans="2:22" x14ac:dyDescent="0.25">
      <c r="B64">
        <f t="shared" si="7"/>
        <v>51</v>
      </c>
      <c r="C64" s="91">
        <v>39.11</v>
      </c>
      <c r="D64" s="92">
        <v>39.299999999999997</v>
      </c>
      <c r="E64" s="92">
        <v>38.840000000000003</v>
      </c>
      <c r="F64" s="92">
        <v>39.090000000000003</v>
      </c>
      <c r="G64" s="92">
        <v>39.64</v>
      </c>
      <c r="H64" s="93">
        <v>39.03</v>
      </c>
      <c r="I64" s="92"/>
      <c r="J64" s="92"/>
      <c r="K64" s="438"/>
      <c r="M64" s="434">
        <f t="shared" si="5"/>
        <v>51</v>
      </c>
      <c r="N64" s="437">
        <f t="shared" si="10"/>
        <v>-11.889999999993897</v>
      </c>
      <c r="O64" s="437">
        <f t="shared" si="10"/>
        <v>-13.513999999999491</v>
      </c>
      <c r="P64" s="437">
        <f t="shared" si="10"/>
        <v>0.75999999998832379</v>
      </c>
      <c r="Q64" s="437">
        <f t="shared" si="10"/>
        <v>7.3199999999958081</v>
      </c>
      <c r="R64" s="437">
        <f t="shared" si="10"/>
        <v>1.5699999999987995</v>
      </c>
      <c r="S64" s="437">
        <f t="shared" si="10"/>
        <v>0.969999999998997</v>
      </c>
      <c r="T64" s="437"/>
      <c r="U64" s="437"/>
      <c r="V64" s="437"/>
    </row>
    <row r="65" spans="2:22" x14ac:dyDescent="0.25">
      <c r="B65">
        <f t="shared" si="7"/>
        <v>52</v>
      </c>
      <c r="C65" s="91">
        <v>39.25</v>
      </c>
      <c r="D65" s="92">
        <v>39.03</v>
      </c>
      <c r="E65" s="92">
        <v>39.1</v>
      </c>
      <c r="F65" s="92">
        <v>38.9</v>
      </c>
      <c r="G65" s="92">
        <v>39.74</v>
      </c>
      <c r="H65" s="93">
        <v>38.71</v>
      </c>
      <c r="I65" s="92"/>
      <c r="J65" s="92"/>
      <c r="K65" s="438"/>
      <c r="M65" s="434">
        <f t="shared" si="5"/>
        <v>52</v>
      </c>
      <c r="N65" s="437">
        <f t="shared" si="10"/>
        <v>-11.918235294111568</v>
      </c>
      <c r="O65" s="437">
        <f t="shared" si="10"/>
        <v>-13.762235294117161</v>
      </c>
      <c r="P65" s="437">
        <f t="shared" si="10"/>
        <v>0.5817647058706541</v>
      </c>
      <c r="Q65" s="437">
        <f t="shared" si="10"/>
        <v>6.9417647058781355</v>
      </c>
      <c r="R65" s="437">
        <f t="shared" si="10"/>
        <v>2.0317647058811303</v>
      </c>
      <c r="S65" s="437">
        <f t="shared" si="10"/>
        <v>0.40176470588132673</v>
      </c>
      <c r="T65" s="437"/>
      <c r="U65" s="437"/>
      <c r="V65" s="437"/>
    </row>
    <row r="66" spans="2:22" x14ac:dyDescent="0.25">
      <c r="B66">
        <f t="shared" si="7"/>
        <v>53</v>
      </c>
      <c r="C66" s="91">
        <v>39.58</v>
      </c>
      <c r="D66" s="92">
        <v>39.08</v>
      </c>
      <c r="E66" s="92">
        <v>38.950000000000003</v>
      </c>
      <c r="F66" s="92">
        <v>38.950000000000003</v>
      </c>
      <c r="G66" s="92">
        <v>39.619999999999997</v>
      </c>
      <c r="H66" s="93">
        <v>38.83</v>
      </c>
      <c r="I66" s="92"/>
      <c r="J66" s="92"/>
      <c r="K66" s="438"/>
      <c r="M66" s="434">
        <f t="shared" si="5"/>
        <v>53</v>
      </c>
      <c r="N66" s="437">
        <f t="shared" si="10"/>
        <v>-11.616470588229241</v>
      </c>
      <c r="O66" s="437">
        <f t="shared" si="10"/>
        <v>-13.960470588234834</v>
      </c>
      <c r="P66" s="437">
        <f t="shared" si="10"/>
        <v>0.25352941175298582</v>
      </c>
      <c r="Q66" s="437">
        <f t="shared" si="10"/>
        <v>6.6135294117604673</v>
      </c>
      <c r="R66" s="437">
        <f t="shared" si="10"/>
        <v>2.3735294117634567</v>
      </c>
      <c r="S66" s="437">
        <f t="shared" si="10"/>
        <v>-4.6470588236346089E-2</v>
      </c>
      <c r="T66" s="437"/>
      <c r="U66" s="437"/>
      <c r="V66" s="437"/>
    </row>
    <row r="67" spans="2:22" x14ac:dyDescent="0.25">
      <c r="B67">
        <f t="shared" si="7"/>
        <v>54</v>
      </c>
      <c r="C67" s="91">
        <v>39.229999999999997</v>
      </c>
      <c r="D67" s="92">
        <v>38.909999999999997</v>
      </c>
      <c r="E67" s="92">
        <v>38.94</v>
      </c>
      <c r="F67" s="92">
        <v>39.119999999999997</v>
      </c>
      <c r="G67" s="92">
        <v>39.85</v>
      </c>
      <c r="H67" s="93">
        <v>38.67</v>
      </c>
      <c r="I67" s="92"/>
      <c r="J67" s="92"/>
      <c r="K67" s="438"/>
      <c r="M67" s="434">
        <f t="shared" si="5"/>
        <v>54</v>
      </c>
      <c r="N67" s="437">
        <f t="shared" si="10"/>
        <v>-11.664705882346915</v>
      </c>
      <c r="O67" s="437">
        <f t="shared" si="10"/>
        <v>-14.328705882352509</v>
      </c>
      <c r="P67" s="437">
        <f t="shared" si="10"/>
        <v>-8.4705882364687568E-2</v>
      </c>
      <c r="Q67" s="437">
        <f t="shared" si="10"/>
        <v>6.4552941176427936</v>
      </c>
      <c r="R67" s="437">
        <f t="shared" si="10"/>
        <v>2.945294117645787</v>
      </c>
      <c r="S67" s="437">
        <f t="shared" si="10"/>
        <v>-0.6547058823540155</v>
      </c>
      <c r="T67" s="437"/>
      <c r="U67" s="437"/>
      <c r="V67" s="437"/>
    </row>
    <row r="68" spans="2:22" x14ac:dyDescent="0.25">
      <c r="B68">
        <f t="shared" si="7"/>
        <v>55</v>
      </c>
      <c r="C68" s="91">
        <v>39.11</v>
      </c>
      <c r="D68" s="92">
        <v>38.93</v>
      </c>
      <c r="E68" s="92">
        <v>39</v>
      </c>
      <c r="F68" s="92">
        <v>38.93</v>
      </c>
      <c r="G68" s="92">
        <v>39.76</v>
      </c>
      <c r="H68" s="93">
        <v>38.71</v>
      </c>
      <c r="I68" s="92"/>
      <c r="J68" s="92"/>
      <c r="K68" s="438"/>
      <c r="M68" s="434">
        <f t="shared" si="5"/>
        <v>55</v>
      </c>
      <c r="N68" s="437">
        <f t="shared" si="10"/>
        <v>-11.832941176464587</v>
      </c>
      <c r="O68" s="437">
        <f t="shared" si="10"/>
        <v>-14.67694117647018</v>
      </c>
      <c r="P68" s="437">
        <f t="shared" si="10"/>
        <v>-0.36294117648235869</v>
      </c>
      <c r="Q68" s="437">
        <f t="shared" si="10"/>
        <v>6.1070588235251222</v>
      </c>
      <c r="R68" s="437">
        <f t="shared" si="10"/>
        <v>3.4270588235281139</v>
      </c>
      <c r="S68" s="437">
        <f t="shared" si="10"/>
        <v>-1.2229411764716858</v>
      </c>
      <c r="T68" s="437"/>
      <c r="U68" s="437"/>
      <c r="V68" s="437"/>
    </row>
    <row r="69" spans="2:22" x14ac:dyDescent="0.25">
      <c r="B69">
        <f t="shared" si="7"/>
        <v>56</v>
      </c>
      <c r="C69" s="91">
        <v>38.93</v>
      </c>
      <c r="D69" s="92">
        <v>38.9</v>
      </c>
      <c r="E69" s="92">
        <v>38.880000000000003</v>
      </c>
      <c r="F69" s="92">
        <v>38.950000000000003</v>
      </c>
      <c r="G69" s="92">
        <v>40.729999999999997</v>
      </c>
      <c r="H69" s="93">
        <v>39.630000000000003</v>
      </c>
      <c r="I69" s="92"/>
      <c r="J69" s="92"/>
      <c r="K69" s="438"/>
      <c r="M69" s="434">
        <f t="shared" si="5"/>
        <v>56</v>
      </c>
      <c r="N69" s="437">
        <f t="shared" si="10"/>
        <v>-12.181176470582258</v>
      </c>
      <c r="O69" s="437">
        <f t="shared" si="10"/>
        <v>-15.055176470587853</v>
      </c>
      <c r="P69" s="437">
        <f t="shared" si="10"/>
        <v>-0.76117647060002724</v>
      </c>
      <c r="Q69" s="437">
        <f t="shared" si="10"/>
        <v>5.7788235294074539</v>
      </c>
      <c r="R69" s="437">
        <f t="shared" si="10"/>
        <v>4.8788235294104396</v>
      </c>
      <c r="S69" s="437">
        <f t="shared" si="10"/>
        <v>-0.87117647058935432</v>
      </c>
      <c r="T69" s="437"/>
      <c r="U69" s="437"/>
      <c r="V69" s="437"/>
    </row>
    <row r="70" spans="2:22" x14ac:dyDescent="0.25">
      <c r="B70">
        <f t="shared" si="7"/>
        <v>57</v>
      </c>
      <c r="C70" s="91">
        <v>38.82</v>
      </c>
      <c r="D70" s="92">
        <v>39.15</v>
      </c>
      <c r="E70" s="92">
        <v>39.94</v>
      </c>
      <c r="F70" s="92">
        <v>38.950000000000003</v>
      </c>
      <c r="G70" s="92">
        <v>40.4</v>
      </c>
      <c r="H70" s="93">
        <v>39.14</v>
      </c>
      <c r="I70" s="92"/>
      <c r="J70" s="92"/>
      <c r="K70" s="438"/>
      <c r="M70" s="434">
        <f t="shared" si="5"/>
        <v>57</v>
      </c>
      <c r="N70" s="437">
        <f t="shared" si="10"/>
        <v>-12.639411764699929</v>
      </c>
      <c r="O70" s="437">
        <f t="shared" si="10"/>
        <v>-15.183411764705525</v>
      </c>
      <c r="P70" s="437">
        <f t="shared" si="10"/>
        <v>-9.9411764717700635E-2</v>
      </c>
      <c r="Q70" s="437">
        <f t="shared" si="10"/>
        <v>5.4505882352897856</v>
      </c>
      <c r="R70" s="437">
        <f t="shared" si="10"/>
        <v>6.0005882352927671</v>
      </c>
      <c r="S70" s="437">
        <f t="shared" si="10"/>
        <v>-1.0094117647070249</v>
      </c>
      <c r="T70" s="437"/>
      <c r="U70" s="437"/>
      <c r="V70" s="437"/>
    </row>
    <row r="71" spans="2:22" x14ac:dyDescent="0.25">
      <c r="B71">
        <f t="shared" si="7"/>
        <v>58</v>
      </c>
      <c r="C71" s="91">
        <v>39.03</v>
      </c>
      <c r="D71" s="92">
        <v>39.01</v>
      </c>
      <c r="E71" s="92">
        <v>39.21</v>
      </c>
      <c r="F71" s="92">
        <v>39.14</v>
      </c>
      <c r="G71" s="92">
        <v>39.5</v>
      </c>
      <c r="H71" s="93">
        <v>38.950000000000003</v>
      </c>
      <c r="I71" s="92"/>
      <c r="J71" s="92"/>
      <c r="K71" s="438"/>
      <c r="M71" s="434">
        <f t="shared" si="5"/>
        <v>58</v>
      </c>
      <c r="N71" s="437">
        <f t="shared" si="10"/>
        <v>-12.887647058817599</v>
      </c>
      <c r="O71" s="437">
        <f t="shared" si="10"/>
        <v>-15.451647058823198</v>
      </c>
      <c r="P71" s="437">
        <f t="shared" si="10"/>
        <v>-0.1676470588353709</v>
      </c>
      <c r="Q71" s="437">
        <f t="shared" si="10"/>
        <v>5.3123529411721151</v>
      </c>
      <c r="R71" s="437">
        <f t="shared" si="10"/>
        <v>6.222352941175096</v>
      </c>
      <c r="S71" s="437">
        <f t="shared" si="10"/>
        <v>-1.3376470588246931</v>
      </c>
      <c r="T71" s="437"/>
      <c r="U71" s="437"/>
      <c r="V71" s="437"/>
    </row>
    <row r="72" spans="2:22" x14ac:dyDescent="0.25">
      <c r="B72">
        <f t="shared" si="7"/>
        <v>59</v>
      </c>
      <c r="C72" s="91">
        <v>38.93</v>
      </c>
      <c r="D72" s="92">
        <v>38.869999999999997</v>
      </c>
      <c r="E72" s="92">
        <v>39.020000000000003</v>
      </c>
      <c r="F72" s="92">
        <v>38.94</v>
      </c>
      <c r="G72" s="92">
        <v>39.86</v>
      </c>
      <c r="H72" s="93">
        <v>38.93</v>
      </c>
      <c r="I72" s="92"/>
      <c r="J72" s="92"/>
      <c r="K72" s="438"/>
      <c r="M72" s="434">
        <f t="shared" si="5"/>
        <v>59</v>
      </c>
      <c r="N72" s="437">
        <f t="shared" si="10"/>
        <v>-13.23588235293527</v>
      </c>
      <c r="O72" s="437">
        <f t="shared" si="10"/>
        <v>-15.859882352940872</v>
      </c>
      <c r="P72" s="437">
        <f t="shared" si="10"/>
        <v>-0.42588235295303889</v>
      </c>
      <c r="Q72" s="437">
        <f t="shared" si="10"/>
        <v>4.9741176470544417</v>
      </c>
      <c r="R72" s="437">
        <f t="shared" si="10"/>
        <v>6.8041176470574243</v>
      </c>
      <c r="S72" s="437">
        <f t="shared" si="10"/>
        <v>-1.6858823529423645</v>
      </c>
      <c r="T72" s="437"/>
      <c r="U72" s="437"/>
      <c r="V72" s="437"/>
    </row>
    <row r="73" spans="2:22" x14ac:dyDescent="0.25">
      <c r="B73">
        <f t="shared" si="7"/>
        <v>60</v>
      </c>
      <c r="C73" s="91">
        <v>38.96</v>
      </c>
      <c r="D73" s="92">
        <v>39.04</v>
      </c>
      <c r="E73" s="92">
        <v>38.96</v>
      </c>
      <c r="F73" s="92">
        <v>39.049999999999997</v>
      </c>
      <c r="G73" s="92">
        <v>40.130000000000003</v>
      </c>
      <c r="H73" s="93">
        <v>39.409999999999997</v>
      </c>
      <c r="I73" s="92"/>
      <c r="J73" s="92"/>
      <c r="K73" s="438"/>
      <c r="M73" s="434">
        <f t="shared" si="5"/>
        <v>60</v>
      </c>
      <c r="N73" s="437">
        <f t="shared" si="10"/>
        <v>-13.554117647052941</v>
      </c>
      <c r="O73" s="437">
        <f t="shared" si="10"/>
        <v>-16.098117647058544</v>
      </c>
      <c r="P73" s="437">
        <f t="shared" si="10"/>
        <v>-0.74411764707070915</v>
      </c>
      <c r="Q73" s="437">
        <f t="shared" si="10"/>
        <v>4.7458823529367677</v>
      </c>
      <c r="R73" s="437">
        <f t="shared" si="10"/>
        <v>7.6558823529397557</v>
      </c>
      <c r="S73" s="437">
        <f t="shared" si="10"/>
        <v>-1.5541176470600391</v>
      </c>
      <c r="T73" s="437"/>
      <c r="U73" s="437"/>
      <c r="V73" s="437"/>
    </row>
    <row r="74" spans="2:22" x14ac:dyDescent="0.25">
      <c r="B74">
        <f t="shared" si="7"/>
        <v>61</v>
      </c>
      <c r="C74" s="91">
        <v>39.159999999999997</v>
      </c>
      <c r="D74" s="92">
        <v>38.979999999999997</v>
      </c>
      <c r="E74" s="92">
        <v>39.840000000000003</v>
      </c>
      <c r="F74" s="92">
        <v>38.85</v>
      </c>
      <c r="G74" s="92">
        <v>39.81</v>
      </c>
      <c r="H74" s="93">
        <v>39.49</v>
      </c>
      <c r="I74" s="92"/>
      <c r="J74" s="92"/>
      <c r="K74" s="438"/>
      <c r="M74" s="434">
        <f t="shared" si="5"/>
        <v>61</v>
      </c>
      <c r="N74" s="437">
        <f t="shared" si="10"/>
        <v>-13.672352941170615</v>
      </c>
      <c r="O74" s="437">
        <f t="shared" si="10"/>
        <v>-16.396352941176218</v>
      </c>
      <c r="P74" s="437">
        <f t="shared" si="10"/>
        <v>-0.18235294118837686</v>
      </c>
      <c r="Q74" s="437">
        <f t="shared" si="10"/>
        <v>4.317647058819098</v>
      </c>
      <c r="R74" s="437">
        <f t="shared" si="10"/>
        <v>8.1876470588220869</v>
      </c>
      <c r="S74" s="437">
        <f t="shared" si="10"/>
        <v>-1.3423529411777082</v>
      </c>
      <c r="T74" s="437"/>
      <c r="U74" s="437"/>
      <c r="V74" s="437"/>
    </row>
    <row r="75" spans="2:22" x14ac:dyDescent="0.25">
      <c r="B75">
        <f t="shared" si="7"/>
        <v>62</v>
      </c>
      <c r="C75" s="91">
        <v>38.880000000000003</v>
      </c>
      <c r="D75" s="92">
        <v>38.950000000000003</v>
      </c>
      <c r="E75" s="92">
        <v>39.11</v>
      </c>
      <c r="F75" s="92">
        <v>39.43</v>
      </c>
      <c r="G75" s="92">
        <v>40.520000000000003</v>
      </c>
      <c r="H75" s="93">
        <v>39.270000000000003</v>
      </c>
      <c r="I75" s="92"/>
      <c r="J75" s="92"/>
      <c r="K75" s="438"/>
      <c r="M75" s="434">
        <f t="shared" si="5"/>
        <v>62</v>
      </c>
      <c r="N75" s="437">
        <f t="shared" si="10"/>
        <v>-14.070588235288284</v>
      </c>
      <c r="O75" s="437">
        <f t="shared" si="10"/>
        <v>-16.724588235293886</v>
      </c>
      <c r="P75" s="437">
        <f t="shared" si="10"/>
        <v>-0.35058823530604855</v>
      </c>
      <c r="Q75" s="437">
        <f t="shared" si="10"/>
        <v>4.4694117647014266</v>
      </c>
      <c r="R75" s="437">
        <f t="shared" si="10"/>
        <v>9.4294117647044189</v>
      </c>
      <c r="S75" s="437">
        <f t="shared" si="10"/>
        <v>-1.3505882352953762</v>
      </c>
      <c r="T75" s="437"/>
      <c r="U75" s="437"/>
      <c r="V75" s="437"/>
    </row>
    <row r="76" spans="2:22" x14ac:dyDescent="0.25">
      <c r="B76">
        <f t="shared" si="7"/>
        <v>63</v>
      </c>
      <c r="C76" s="91">
        <v>38.85</v>
      </c>
      <c r="D76" s="92">
        <v>38.74</v>
      </c>
      <c r="E76" s="92">
        <v>39.119999999999997</v>
      </c>
      <c r="F76" s="92">
        <v>39.01</v>
      </c>
      <c r="G76" s="92">
        <v>39.869999999999997</v>
      </c>
      <c r="H76" s="93">
        <v>39.51</v>
      </c>
      <c r="I76" s="92"/>
      <c r="J76" s="92"/>
      <c r="K76" s="438"/>
      <c r="M76" s="434">
        <f t="shared" si="5"/>
        <v>63</v>
      </c>
      <c r="N76" s="437">
        <f t="shared" si="10"/>
        <v>-14.498823529405954</v>
      </c>
      <c r="O76" s="437">
        <f t="shared" si="10"/>
        <v>-17.262823529411556</v>
      </c>
      <c r="P76" s="437">
        <f t="shared" si="10"/>
        <v>-0.50882352942372222</v>
      </c>
      <c r="Q76" s="437">
        <f t="shared" si="10"/>
        <v>4.2011764705837535</v>
      </c>
      <c r="R76" s="437">
        <f t="shared" si="10"/>
        <v>10.021176470586745</v>
      </c>
      <c r="S76" s="437">
        <f t="shared" si="10"/>
        <v>-1.1188235294130493</v>
      </c>
      <c r="T76" s="437"/>
      <c r="U76" s="437"/>
      <c r="V76" s="437"/>
    </row>
    <row r="77" spans="2:22" x14ac:dyDescent="0.25">
      <c r="B77">
        <f t="shared" si="7"/>
        <v>64</v>
      </c>
      <c r="C77" s="91">
        <v>38.979999999999997</v>
      </c>
      <c r="D77" s="92">
        <v>38.909999999999997</v>
      </c>
      <c r="E77" s="92">
        <v>39.01</v>
      </c>
      <c r="F77" s="92">
        <v>40.08</v>
      </c>
      <c r="G77" s="92">
        <v>39.619999999999997</v>
      </c>
      <c r="H77" s="93">
        <v>39.06</v>
      </c>
      <c r="I77" s="92"/>
      <c r="J77" s="92"/>
      <c r="K77" s="438"/>
      <c r="M77" s="434">
        <f t="shared" ref="M77:M140" si="11">B77</f>
        <v>64</v>
      </c>
      <c r="N77" s="437">
        <f t="shared" si="10"/>
        <v>-14.797058823523628</v>
      </c>
      <c r="O77" s="437">
        <f t="shared" si="10"/>
        <v>-17.63105882352923</v>
      </c>
      <c r="P77" s="437">
        <f t="shared" si="10"/>
        <v>-0.77705882354139533</v>
      </c>
      <c r="Q77" s="437">
        <f t="shared" si="10"/>
        <v>5.0029411764660807</v>
      </c>
      <c r="R77" s="437">
        <f t="shared" si="10"/>
        <v>10.362941176469072</v>
      </c>
      <c r="S77" s="437">
        <f t="shared" si="10"/>
        <v>-1.3370588235307181</v>
      </c>
      <c r="T77" s="437"/>
      <c r="U77" s="437"/>
      <c r="V77" s="437"/>
    </row>
    <row r="78" spans="2:22" x14ac:dyDescent="0.25">
      <c r="B78">
        <f t="shared" si="7"/>
        <v>65</v>
      </c>
      <c r="C78" s="91">
        <v>39.020000000000003</v>
      </c>
      <c r="D78" s="92">
        <v>39.049999999999997</v>
      </c>
      <c r="E78" s="92">
        <v>38.82</v>
      </c>
      <c r="F78" s="92">
        <v>41.96</v>
      </c>
      <c r="G78" s="92">
        <v>41.27</v>
      </c>
      <c r="H78" s="93">
        <v>39.020000000000003</v>
      </c>
      <c r="I78" s="92"/>
      <c r="J78" s="92"/>
      <c r="K78" s="438"/>
      <c r="M78" s="434">
        <f t="shared" si="11"/>
        <v>65</v>
      </c>
      <c r="N78" s="437">
        <f t="shared" ref="N78:S93" si="12">IF(C78&gt;60,C78-$H$4+N77-$H$5,C78-$H$4+N77)</f>
        <v>-15.055294117641296</v>
      </c>
      <c r="O78" s="437">
        <f t="shared" si="12"/>
        <v>-17.859294117646904</v>
      </c>
      <c r="P78" s="437">
        <f t="shared" si="12"/>
        <v>-1.2352941176590662</v>
      </c>
      <c r="Q78" s="437">
        <f t="shared" si="12"/>
        <v>7.6847058823484105</v>
      </c>
      <c r="R78" s="437">
        <f t="shared" si="12"/>
        <v>12.354705882351404</v>
      </c>
      <c r="S78" s="437">
        <f t="shared" si="12"/>
        <v>-1.5952941176483861</v>
      </c>
      <c r="T78" s="437"/>
      <c r="U78" s="437"/>
      <c r="V78" s="437"/>
    </row>
    <row r="79" spans="2:22" x14ac:dyDescent="0.25">
      <c r="B79">
        <f t="shared" si="7"/>
        <v>66</v>
      </c>
      <c r="C79" s="91">
        <v>38.96</v>
      </c>
      <c r="D79" s="92">
        <v>39.14</v>
      </c>
      <c r="E79" s="92">
        <v>38.72</v>
      </c>
      <c r="F79" s="92">
        <v>40.03</v>
      </c>
      <c r="G79" s="92">
        <v>41.15</v>
      </c>
      <c r="H79" s="93">
        <v>39.18</v>
      </c>
      <c r="I79" s="92"/>
      <c r="J79" s="92"/>
      <c r="K79" s="438"/>
      <c r="M79" s="434">
        <f t="shared" si="11"/>
        <v>66</v>
      </c>
      <c r="N79" s="437">
        <f t="shared" si="12"/>
        <v>-15.373529411758966</v>
      </c>
      <c r="O79" s="437">
        <f t="shared" si="12"/>
        <v>-17.997529411764575</v>
      </c>
      <c r="P79" s="437">
        <f t="shared" si="12"/>
        <v>-1.7935294117767384</v>
      </c>
      <c r="Q79" s="437">
        <f t="shared" si="12"/>
        <v>8.4364705882307405</v>
      </c>
      <c r="R79" s="437">
        <f t="shared" si="12"/>
        <v>14.226470588233731</v>
      </c>
      <c r="S79" s="437">
        <f t="shared" si="12"/>
        <v>-1.6935294117660575</v>
      </c>
      <c r="T79" s="437"/>
      <c r="U79" s="437"/>
      <c r="V79" s="437"/>
    </row>
    <row r="80" spans="2:22" x14ac:dyDescent="0.25">
      <c r="B80">
        <f t="shared" ref="B80:B143" si="13">1+B79</f>
        <v>67</v>
      </c>
      <c r="C80" s="91">
        <v>39.119999999999997</v>
      </c>
      <c r="D80" s="92">
        <v>39.01</v>
      </c>
      <c r="E80" s="92">
        <v>39.049999999999997</v>
      </c>
      <c r="F80" s="92">
        <v>38.950000000000003</v>
      </c>
      <c r="G80" s="439">
        <v>124.13</v>
      </c>
      <c r="H80" s="93">
        <v>39.04</v>
      </c>
      <c r="I80" s="92"/>
      <c r="J80" s="92"/>
      <c r="K80" s="438"/>
      <c r="M80" s="434">
        <f t="shared" si="11"/>
        <v>67</v>
      </c>
      <c r="N80" s="437">
        <f t="shared" si="12"/>
        <v>-15.53176470587664</v>
      </c>
      <c r="O80" s="437">
        <f t="shared" si="12"/>
        <v>-18.265764705882248</v>
      </c>
      <c r="P80" s="437">
        <f t="shared" si="12"/>
        <v>-2.0217647058944124</v>
      </c>
      <c r="Q80" s="437">
        <f t="shared" si="12"/>
        <v>8.1082352941130722</v>
      </c>
      <c r="R80" s="437">
        <f t="shared" si="12"/>
        <v>19.078235294116041</v>
      </c>
      <c r="S80" s="437">
        <f t="shared" si="12"/>
        <v>-1.9317647058837295</v>
      </c>
      <c r="T80" s="437"/>
      <c r="U80" s="437"/>
      <c r="V80" s="437"/>
    </row>
    <row r="81" spans="2:22" x14ac:dyDescent="0.25">
      <c r="B81">
        <f t="shared" si="13"/>
        <v>68</v>
      </c>
      <c r="C81" s="91">
        <v>38.96</v>
      </c>
      <c r="D81" s="92">
        <v>38.99</v>
      </c>
      <c r="E81" s="92">
        <v>38.880000000000003</v>
      </c>
      <c r="F81" s="92">
        <v>39</v>
      </c>
      <c r="G81" s="92">
        <v>39.450000000000003</v>
      </c>
      <c r="H81" s="93">
        <v>38.86</v>
      </c>
      <c r="I81" s="92"/>
      <c r="J81" s="92"/>
      <c r="K81" s="438"/>
      <c r="M81" s="434">
        <f t="shared" si="11"/>
        <v>68</v>
      </c>
      <c r="N81" s="437">
        <f t="shared" si="12"/>
        <v>-15.84999999999431</v>
      </c>
      <c r="O81" s="437">
        <f t="shared" si="12"/>
        <v>-18.553999999999917</v>
      </c>
      <c r="P81" s="437">
        <f t="shared" si="12"/>
        <v>-2.4200000000120809</v>
      </c>
      <c r="Q81" s="437">
        <f t="shared" si="12"/>
        <v>7.8299999999954011</v>
      </c>
      <c r="R81" s="437">
        <f t="shared" si="12"/>
        <v>19.249999999998373</v>
      </c>
      <c r="S81" s="437">
        <f t="shared" si="12"/>
        <v>-2.3500000000014012</v>
      </c>
      <c r="T81" s="437"/>
      <c r="U81" s="437"/>
      <c r="V81" s="437"/>
    </row>
    <row r="82" spans="2:22" x14ac:dyDescent="0.25">
      <c r="B82">
        <f t="shared" si="13"/>
        <v>69</v>
      </c>
      <c r="C82" s="91">
        <v>39.159999999999997</v>
      </c>
      <c r="D82" s="92">
        <v>39.090000000000003</v>
      </c>
      <c r="E82" s="92">
        <v>38.93</v>
      </c>
      <c r="F82" s="92">
        <v>38.96</v>
      </c>
      <c r="G82" s="92">
        <v>39.19</v>
      </c>
      <c r="H82" s="93">
        <v>38.94</v>
      </c>
      <c r="I82" s="92"/>
      <c r="J82" s="92"/>
      <c r="K82" s="438"/>
      <c r="M82" s="434">
        <f t="shared" si="11"/>
        <v>69</v>
      </c>
      <c r="N82" s="437">
        <f t="shared" si="12"/>
        <v>-15.968235294111985</v>
      </c>
      <c r="O82" s="437">
        <f t="shared" si="12"/>
        <v>-18.742235294117584</v>
      </c>
      <c r="P82" s="437">
        <f t="shared" si="12"/>
        <v>-2.7682352941297523</v>
      </c>
      <c r="Q82" s="437">
        <f t="shared" si="12"/>
        <v>7.5117647058777308</v>
      </c>
      <c r="R82" s="437">
        <f t="shared" si="12"/>
        <v>19.161764705880699</v>
      </c>
      <c r="S82" s="437">
        <f t="shared" si="12"/>
        <v>-2.6882352941190746</v>
      </c>
      <c r="T82" s="437"/>
      <c r="U82" s="437"/>
      <c r="V82" s="437"/>
    </row>
    <row r="83" spans="2:22" x14ac:dyDescent="0.25">
      <c r="B83">
        <f t="shared" si="13"/>
        <v>70</v>
      </c>
      <c r="C83" s="91">
        <v>39.19</v>
      </c>
      <c r="D83" s="92">
        <v>39.31</v>
      </c>
      <c r="E83" s="92">
        <v>38.81</v>
      </c>
      <c r="F83" s="92">
        <v>39.03</v>
      </c>
      <c r="G83" s="92">
        <v>39.31</v>
      </c>
      <c r="H83" s="93">
        <v>38.799999999999997</v>
      </c>
      <c r="I83" s="92"/>
      <c r="J83" s="92"/>
      <c r="K83" s="438"/>
      <c r="M83" s="434">
        <f t="shared" si="11"/>
        <v>70</v>
      </c>
      <c r="N83" s="437">
        <f t="shared" si="12"/>
        <v>-16.056470588229658</v>
      </c>
      <c r="O83" s="437">
        <f t="shared" si="12"/>
        <v>-18.710470588235253</v>
      </c>
      <c r="P83" s="437">
        <f t="shared" si="12"/>
        <v>-3.2364705882474212</v>
      </c>
      <c r="Q83" s="437">
        <f t="shared" si="12"/>
        <v>7.2635294117600608</v>
      </c>
      <c r="R83" s="437">
        <f t="shared" si="12"/>
        <v>19.193529411763031</v>
      </c>
      <c r="S83" s="437">
        <f t="shared" si="12"/>
        <v>-3.1664705882367485</v>
      </c>
      <c r="T83" s="437"/>
      <c r="U83" s="437"/>
      <c r="V83" s="437"/>
    </row>
    <row r="84" spans="2:22" x14ac:dyDescent="0.25">
      <c r="B84">
        <f t="shared" si="13"/>
        <v>71</v>
      </c>
      <c r="C84" s="91">
        <v>39.08</v>
      </c>
      <c r="D84" s="92">
        <v>121.06</v>
      </c>
      <c r="E84" s="92">
        <v>38.86</v>
      </c>
      <c r="F84" s="92">
        <v>39.08</v>
      </c>
      <c r="G84" s="92">
        <v>39.04</v>
      </c>
      <c r="H84" s="93">
        <v>39.049999999999997</v>
      </c>
      <c r="I84" s="92"/>
      <c r="J84" s="92"/>
      <c r="K84" s="438"/>
      <c r="M84" s="434">
        <f t="shared" si="11"/>
        <v>71</v>
      </c>
      <c r="N84" s="437">
        <f t="shared" si="12"/>
        <v>-16.254705882347331</v>
      </c>
      <c r="O84" s="437">
        <f t="shared" si="12"/>
        <v>-16.928705882352929</v>
      </c>
      <c r="P84" s="437">
        <f t="shared" si="12"/>
        <v>-3.6547058823650929</v>
      </c>
      <c r="Q84" s="437">
        <f t="shared" si="12"/>
        <v>7.065294117642388</v>
      </c>
      <c r="R84" s="437">
        <f t="shared" si="12"/>
        <v>18.955294117645359</v>
      </c>
      <c r="S84" s="437">
        <f t="shared" si="12"/>
        <v>-3.3947058823544225</v>
      </c>
      <c r="T84" s="437"/>
      <c r="U84" s="437"/>
      <c r="V84" s="437"/>
    </row>
    <row r="85" spans="2:22" x14ac:dyDescent="0.25">
      <c r="B85">
        <f t="shared" si="13"/>
        <v>72</v>
      </c>
      <c r="C85" s="91">
        <v>39</v>
      </c>
      <c r="D85" s="92">
        <v>39.56</v>
      </c>
      <c r="E85" s="92">
        <v>38.86</v>
      </c>
      <c r="F85" s="92">
        <v>40.08</v>
      </c>
      <c r="G85" s="92">
        <v>39.090000000000003</v>
      </c>
      <c r="H85" s="93">
        <v>38.619999999999997</v>
      </c>
      <c r="I85" s="92"/>
      <c r="J85" s="92"/>
      <c r="K85" s="438"/>
      <c r="M85" s="434">
        <f t="shared" si="11"/>
        <v>72</v>
      </c>
      <c r="N85" s="437">
        <f t="shared" si="12"/>
        <v>-16.532941176465002</v>
      </c>
      <c r="O85" s="437">
        <f t="shared" si="12"/>
        <v>-16.646941176470598</v>
      </c>
      <c r="P85" s="437">
        <f t="shared" si="12"/>
        <v>-4.0729411764827645</v>
      </c>
      <c r="Q85" s="437">
        <f t="shared" si="12"/>
        <v>7.8670588235247152</v>
      </c>
      <c r="R85" s="437">
        <f t="shared" si="12"/>
        <v>18.767058823527691</v>
      </c>
      <c r="S85" s="437">
        <f t="shared" si="12"/>
        <v>-4.0529411764720962</v>
      </c>
      <c r="T85" s="437"/>
      <c r="U85" s="437"/>
      <c r="V85" s="437"/>
    </row>
    <row r="86" spans="2:22" x14ac:dyDescent="0.25">
      <c r="B86">
        <f t="shared" si="13"/>
        <v>73</v>
      </c>
      <c r="C86" s="91">
        <v>38.909999999999997</v>
      </c>
      <c r="D86" s="92">
        <v>39.14</v>
      </c>
      <c r="E86" s="92">
        <v>38.9</v>
      </c>
      <c r="F86" s="92">
        <v>39.58</v>
      </c>
      <c r="G86" s="92">
        <v>39.17</v>
      </c>
      <c r="H86" s="93">
        <v>38.85</v>
      </c>
      <c r="I86" s="92"/>
      <c r="J86" s="92"/>
      <c r="K86" s="438"/>
      <c r="M86" s="434">
        <f t="shared" si="11"/>
        <v>73</v>
      </c>
      <c r="N86" s="437">
        <f t="shared" si="12"/>
        <v>-16.901176470582676</v>
      </c>
      <c r="O86" s="437">
        <f t="shared" si="12"/>
        <v>-16.785176470588269</v>
      </c>
      <c r="P86" s="437">
        <f t="shared" si="12"/>
        <v>-4.4511764706004371</v>
      </c>
      <c r="Q86" s="437">
        <f t="shared" si="12"/>
        <v>8.1688235294070424</v>
      </c>
      <c r="R86" s="437">
        <f t="shared" si="12"/>
        <v>18.658823529410022</v>
      </c>
      <c r="S86" s="437">
        <f t="shared" si="12"/>
        <v>-4.4811764705897659</v>
      </c>
      <c r="T86" s="437"/>
      <c r="U86" s="437"/>
      <c r="V86" s="437"/>
    </row>
    <row r="87" spans="2:22" x14ac:dyDescent="0.25">
      <c r="B87">
        <f t="shared" si="13"/>
        <v>74</v>
      </c>
      <c r="C87" s="91">
        <v>39.340000000000003</v>
      </c>
      <c r="D87" s="92">
        <v>39.01</v>
      </c>
      <c r="E87" s="92">
        <v>39.18</v>
      </c>
      <c r="F87" s="92">
        <v>39.1</v>
      </c>
      <c r="G87" s="92">
        <v>39.08</v>
      </c>
      <c r="H87" s="93">
        <v>38.83</v>
      </c>
      <c r="I87" s="92"/>
      <c r="J87" s="92"/>
      <c r="K87" s="438"/>
      <c r="M87" s="434">
        <f t="shared" si="11"/>
        <v>74</v>
      </c>
      <c r="N87" s="437">
        <f t="shared" si="12"/>
        <v>-16.839411764700344</v>
      </c>
      <c r="O87" s="437">
        <f t="shared" si="12"/>
        <v>-17.053411764705942</v>
      </c>
      <c r="P87" s="437">
        <f t="shared" si="12"/>
        <v>-4.5494117647181085</v>
      </c>
      <c r="Q87" s="437">
        <f t="shared" si="12"/>
        <v>7.9905882352893727</v>
      </c>
      <c r="R87" s="437">
        <f t="shared" si="12"/>
        <v>18.460588235292349</v>
      </c>
      <c r="S87" s="437">
        <f t="shared" si="12"/>
        <v>-4.9294117647074387</v>
      </c>
      <c r="T87" s="437"/>
      <c r="U87" s="437"/>
      <c r="V87" s="437"/>
    </row>
    <row r="88" spans="2:22" x14ac:dyDescent="0.25">
      <c r="B88">
        <f t="shared" si="13"/>
        <v>75</v>
      </c>
      <c r="C88" s="91">
        <v>39.26</v>
      </c>
      <c r="D88" s="92">
        <v>39.17</v>
      </c>
      <c r="E88" s="92">
        <v>38.83</v>
      </c>
      <c r="F88" s="92">
        <v>39.090000000000003</v>
      </c>
      <c r="G88" s="92">
        <v>39.049999999999997</v>
      </c>
      <c r="H88" s="93">
        <v>38.86</v>
      </c>
      <c r="I88" s="92"/>
      <c r="J88" s="92"/>
      <c r="K88" s="438"/>
      <c r="M88" s="434">
        <f t="shared" si="11"/>
        <v>75</v>
      </c>
      <c r="N88" s="437">
        <f t="shared" si="12"/>
        <v>-16.857647058818017</v>
      </c>
      <c r="O88" s="437">
        <f t="shared" si="12"/>
        <v>-17.161647058823611</v>
      </c>
      <c r="P88" s="437">
        <f t="shared" si="12"/>
        <v>-4.9976470588357813</v>
      </c>
      <c r="Q88" s="437">
        <f t="shared" si="12"/>
        <v>7.802352941171705</v>
      </c>
      <c r="R88" s="437">
        <f t="shared" si="12"/>
        <v>18.232352941174675</v>
      </c>
      <c r="S88" s="437">
        <f t="shared" si="12"/>
        <v>-5.3476470588251104</v>
      </c>
      <c r="T88" s="437"/>
      <c r="U88" s="437"/>
      <c r="V88" s="437"/>
    </row>
    <row r="89" spans="2:22" x14ac:dyDescent="0.25">
      <c r="B89">
        <f t="shared" si="13"/>
        <v>76</v>
      </c>
      <c r="C89" s="91">
        <v>39.200000000000003</v>
      </c>
      <c r="D89" s="92">
        <v>39.049999999999997</v>
      </c>
      <c r="E89" s="92">
        <v>38.72</v>
      </c>
      <c r="F89" s="92">
        <v>38.869999999999997</v>
      </c>
      <c r="G89" s="92">
        <v>38.93</v>
      </c>
      <c r="H89" s="93">
        <v>38.86</v>
      </c>
      <c r="I89" s="92"/>
      <c r="J89" s="92"/>
      <c r="K89" s="438"/>
      <c r="M89" s="434">
        <f t="shared" si="11"/>
        <v>76</v>
      </c>
      <c r="N89" s="437">
        <f t="shared" si="12"/>
        <v>-16.935882352935685</v>
      </c>
      <c r="O89" s="437">
        <f t="shared" si="12"/>
        <v>-17.389882352941285</v>
      </c>
      <c r="P89" s="437">
        <f t="shared" si="12"/>
        <v>-5.5558823529534536</v>
      </c>
      <c r="Q89" s="437">
        <f t="shared" si="12"/>
        <v>7.3941176470540313</v>
      </c>
      <c r="R89" s="437">
        <f t="shared" si="12"/>
        <v>17.884117647057003</v>
      </c>
      <c r="S89" s="437">
        <f t="shared" si="12"/>
        <v>-5.7658823529427821</v>
      </c>
      <c r="T89" s="437"/>
      <c r="U89" s="437"/>
      <c r="V89" s="437"/>
    </row>
    <row r="90" spans="2:22" x14ac:dyDescent="0.25">
      <c r="B90">
        <f t="shared" si="13"/>
        <v>77</v>
      </c>
      <c r="C90" s="91">
        <v>39.08</v>
      </c>
      <c r="D90" s="92">
        <v>38.979999999999997</v>
      </c>
      <c r="E90" s="92">
        <v>38.75</v>
      </c>
      <c r="F90" s="92">
        <v>39.11</v>
      </c>
      <c r="G90" s="92">
        <v>38.99</v>
      </c>
      <c r="H90" s="93">
        <v>38.75</v>
      </c>
      <c r="I90" s="92"/>
      <c r="J90" s="92"/>
      <c r="K90" s="438"/>
      <c r="M90" s="434">
        <f t="shared" si="11"/>
        <v>77</v>
      </c>
      <c r="N90" s="437">
        <f t="shared" si="12"/>
        <v>-17.134117647053358</v>
      </c>
      <c r="O90" s="437">
        <f t="shared" si="12"/>
        <v>-17.688117647058959</v>
      </c>
      <c r="P90" s="437">
        <f t="shared" si="12"/>
        <v>-6.0841176470711247</v>
      </c>
      <c r="Q90" s="437">
        <f t="shared" si="12"/>
        <v>7.2258823529363596</v>
      </c>
      <c r="R90" s="437">
        <f t="shared" si="12"/>
        <v>17.595882352939334</v>
      </c>
      <c r="S90" s="437">
        <f t="shared" si="12"/>
        <v>-6.2941176470604532</v>
      </c>
      <c r="T90" s="437"/>
      <c r="U90" s="437"/>
      <c r="V90" s="437"/>
    </row>
    <row r="91" spans="2:22" x14ac:dyDescent="0.25">
      <c r="B91">
        <f t="shared" si="13"/>
        <v>78</v>
      </c>
      <c r="C91" s="91">
        <v>38.9</v>
      </c>
      <c r="D91" s="92">
        <v>38.880000000000003</v>
      </c>
      <c r="E91" s="92">
        <v>38.58</v>
      </c>
      <c r="F91" s="92">
        <v>39.04</v>
      </c>
      <c r="G91" s="92">
        <v>39.01</v>
      </c>
      <c r="H91" s="93">
        <v>38.950000000000003</v>
      </c>
      <c r="I91" s="92"/>
      <c r="J91" s="92"/>
      <c r="K91" s="438"/>
      <c r="M91" s="434">
        <f t="shared" si="11"/>
        <v>78</v>
      </c>
      <c r="N91" s="437">
        <f t="shared" si="12"/>
        <v>-17.512352941171031</v>
      </c>
      <c r="O91" s="437">
        <f t="shared" si="12"/>
        <v>-18.086352941176628</v>
      </c>
      <c r="P91" s="437">
        <f t="shared" si="12"/>
        <v>-6.7823529411887975</v>
      </c>
      <c r="Q91" s="437">
        <f t="shared" si="12"/>
        <v>6.9876470588186876</v>
      </c>
      <c r="R91" s="437">
        <f t="shared" si="12"/>
        <v>17.327647058821661</v>
      </c>
      <c r="S91" s="437">
        <f t="shared" si="12"/>
        <v>-6.6223529411781215</v>
      </c>
      <c r="T91" s="437"/>
      <c r="U91" s="437"/>
      <c r="V91" s="437"/>
    </row>
    <row r="92" spans="2:22" x14ac:dyDescent="0.25">
      <c r="B92">
        <f t="shared" si="13"/>
        <v>79</v>
      </c>
      <c r="C92" s="91">
        <v>39.19</v>
      </c>
      <c r="D92" s="92">
        <v>38.85</v>
      </c>
      <c r="E92" s="92">
        <v>38.86</v>
      </c>
      <c r="F92" s="92">
        <v>38.92</v>
      </c>
      <c r="G92" s="92">
        <v>39.74</v>
      </c>
      <c r="H92" s="93">
        <v>38.97</v>
      </c>
      <c r="I92" s="92"/>
      <c r="J92" s="92"/>
      <c r="K92" s="438"/>
      <c r="M92" s="434">
        <f t="shared" si="11"/>
        <v>79</v>
      </c>
      <c r="N92" s="437">
        <f t="shared" si="12"/>
        <v>-17.600588235288704</v>
      </c>
      <c r="O92" s="437">
        <f t="shared" si="12"/>
        <v>-18.514588235294298</v>
      </c>
      <c r="P92" s="437">
        <f t="shared" si="12"/>
        <v>-7.2005882353064692</v>
      </c>
      <c r="Q92" s="437">
        <f t="shared" si="12"/>
        <v>6.6294117647010182</v>
      </c>
      <c r="R92" s="437">
        <f t="shared" si="12"/>
        <v>17.789411764703992</v>
      </c>
      <c r="S92" s="437">
        <f t="shared" si="12"/>
        <v>-6.9305882352957937</v>
      </c>
      <c r="T92" s="437"/>
      <c r="U92" s="437"/>
      <c r="V92" s="437"/>
    </row>
    <row r="93" spans="2:22" x14ac:dyDescent="0.25">
      <c r="B93">
        <f t="shared" si="13"/>
        <v>80</v>
      </c>
      <c r="C93" s="91">
        <v>39.159999999999997</v>
      </c>
      <c r="D93" s="92">
        <v>39.07</v>
      </c>
      <c r="E93" s="92">
        <v>39.49</v>
      </c>
      <c r="F93" s="92">
        <v>39.68</v>
      </c>
      <c r="G93" s="92">
        <v>39.659999999999997</v>
      </c>
      <c r="H93" s="93">
        <v>39.5</v>
      </c>
      <c r="I93" s="92"/>
      <c r="J93" s="92"/>
      <c r="K93" s="438"/>
      <c r="M93" s="434">
        <f t="shared" si="11"/>
        <v>80</v>
      </c>
      <c r="N93" s="437">
        <f t="shared" si="12"/>
        <v>-17.718823529406379</v>
      </c>
      <c r="O93" s="437">
        <f t="shared" si="12"/>
        <v>-18.722823529411968</v>
      </c>
      <c r="P93" s="437">
        <f t="shared" si="12"/>
        <v>-6.9888235294241383</v>
      </c>
      <c r="Q93" s="437">
        <f t="shared" si="12"/>
        <v>7.0311764705833468</v>
      </c>
      <c r="R93" s="437">
        <f t="shared" si="12"/>
        <v>18.171176470586317</v>
      </c>
      <c r="S93" s="437">
        <f t="shared" si="12"/>
        <v>-6.7088235294134648</v>
      </c>
      <c r="T93" s="437"/>
      <c r="U93" s="437"/>
      <c r="V93" s="437"/>
    </row>
    <row r="94" spans="2:22" x14ac:dyDescent="0.25">
      <c r="B94">
        <f t="shared" si="13"/>
        <v>81</v>
      </c>
      <c r="C94" s="91">
        <v>38.93</v>
      </c>
      <c r="D94" s="92">
        <v>38.81</v>
      </c>
      <c r="E94" s="92">
        <v>39.17</v>
      </c>
      <c r="F94" s="92">
        <v>119.32</v>
      </c>
      <c r="G94" s="92">
        <v>39.700000000000003</v>
      </c>
      <c r="H94" s="93">
        <v>39.39</v>
      </c>
      <c r="I94" s="92"/>
      <c r="J94" s="92"/>
      <c r="K94" s="438"/>
      <c r="M94" s="434">
        <f t="shared" si="11"/>
        <v>81</v>
      </c>
      <c r="N94" s="437">
        <f t="shared" ref="N94:S109" si="14">IF(C94&gt;60,C94-$H$4+N93-$H$5,C94-$H$4+N93)</f>
        <v>-18.06705882352405</v>
      </c>
      <c r="O94" s="437">
        <f t="shared" si="14"/>
        <v>-19.191058823529637</v>
      </c>
      <c r="P94" s="437">
        <f t="shared" si="14"/>
        <v>-7.0970588235418077</v>
      </c>
      <c r="Q94" s="437">
        <f t="shared" si="14"/>
        <v>7.0729411764656618</v>
      </c>
      <c r="R94" s="437">
        <f t="shared" si="14"/>
        <v>18.592941176468649</v>
      </c>
      <c r="S94" s="437">
        <f t="shared" si="14"/>
        <v>-6.5970588235311354</v>
      </c>
      <c r="T94" s="437"/>
      <c r="U94" s="437"/>
      <c r="V94" s="437"/>
    </row>
    <row r="95" spans="2:22" x14ac:dyDescent="0.25">
      <c r="B95">
        <f t="shared" si="13"/>
        <v>82</v>
      </c>
      <c r="C95" s="91">
        <v>39.14</v>
      </c>
      <c r="D95" s="92">
        <v>39.619999999999997</v>
      </c>
      <c r="E95" s="92">
        <v>39.200000000000003</v>
      </c>
      <c r="F95" s="92">
        <v>39.76</v>
      </c>
      <c r="G95" s="92">
        <v>39.47</v>
      </c>
      <c r="H95" s="93">
        <v>124.51</v>
      </c>
      <c r="I95" s="92"/>
      <c r="J95" s="92"/>
      <c r="K95" s="438"/>
      <c r="M95" s="434">
        <f t="shared" si="11"/>
        <v>82</v>
      </c>
      <c r="N95" s="437">
        <f t="shared" si="14"/>
        <v>-18.205294117641721</v>
      </c>
      <c r="O95" s="437">
        <f t="shared" si="14"/>
        <v>-18.849294117647311</v>
      </c>
      <c r="P95" s="437">
        <f t="shared" si="14"/>
        <v>-7.175294117659476</v>
      </c>
      <c r="Q95" s="437">
        <f t="shared" si="14"/>
        <v>7.5547058823479887</v>
      </c>
      <c r="R95" s="437">
        <f t="shared" si="14"/>
        <v>18.784705882350977</v>
      </c>
      <c r="S95" s="437">
        <f t="shared" si="14"/>
        <v>-1.3652941176488014</v>
      </c>
      <c r="T95" s="437"/>
      <c r="U95" s="437"/>
      <c r="V95" s="437"/>
    </row>
    <row r="96" spans="2:22" x14ac:dyDescent="0.25">
      <c r="B96">
        <f t="shared" si="13"/>
        <v>83</v>
      </c>
      <c r="C96" s="91">
        <v>39.14</v>
      </c>
      <c r="D96" s="92">
        <v>39.06</v>
      </c>
      <c r="E96" s="92">
        <v>131.72999999999999</v>
      </c>
      <c r="F96" s="92">
        <v>39.64</v>
      </c>
      <c r="G96" s="92">
        <v>39.44</v>
      </c>
      <c r="H96" s="93">
        <v>39.19</v>
      </c>
      <c r="I96" s="92"/>
      <c r="J96" s="92"/>
      <c r="K96" s="438"/>
      <c r="M96" s="434">
        <f t="shared" si="11"/>
        <v>83</v>
      </c>
      <c r="N96" s="437">
        <f t="shared" si="14"/>
        <v>-18.343529411759391</v>
      </c>
      <c r="O96" s="437">
        <f t="shared" si="14"/>
        <v>-19.06752941176498</v>
      </c>
      <c r="P96" s="437">
        <f t="shared" si="14"/>
        <v>5.2764705882228355</v>
      </c>
      <c r="Q96" s="437">
        <f t="shared" si="14"/>
        <v>7.9164705882303181</v>
      </c>
      <c r="R96" s="437">
        <f t="shared" si="14"/>
        <v>18.946470588233304</v>
      </c>
      <c r="S96" s="437">
        <f t="shared" si="14"/>
        <v>-1.4535294117664748</v>
      </c>
      <c r="T96" s="437"/>
      <c r="U96" s="437"/>
      <c r="V96" s="437"/>
    </row>
    <row r="97" spans="2:22" x14ac:dyDescent="0.25">
      <c r="B97">
        <f t="shared" si="13"/>
        <v>84</v>
      </c>
      <c r="C97" s="91">
        <v>40.36</v>
      </c>
      <c r="D97" s="92">
        <v>39.07</v>
      </c>
      <c r="E97" s="92">
        <v>39.479999999999997</v>
      </c>
      <c r="F97" s="92">
        <v>39.46</v>
      </c>
      <c r="G97" s="92">
        <v>40.07</v>
      </c>
      <c r="H97" s="93">
        <v>39.299999999999997</v>
      </c>
      <c r="I97" s="92"/>
      <c r="J97" s="92"/>
      <c r="K97" s="438"/>
      <c r="M97" s="434">
        <f t="shared" si="11"/>
        <v>84</v>
      </c>
      <c r="N97" s="437">
        <f t="shared" si="14"/>
        <v>-17.261764705877063</v>
      </c>
      <c r="O97" s="437">
        <f t="shared" si="14"/>
        <v>-19.275764705882651</v>
      </c>
      <c r="P97" s="437">
        <f t="shared" si="14"/>
        <v>5.4782352941051613</v>
      </c>
      <c r="Q97" s="437">
        <f t="shared" si="14"/>
        <v>8.0982352941126479</v>
      </c>
      <c r="R97" s="437">
        <f t="shared" si="14"/>
        <v>19.738235294115633</v>
      </c>
      <c r="S97" s="437">
        <f t="shared" si="14"/>
        <v>-1.4317647058841487</v>
      </c>
      <c r="T97" s="437"/>
      <c r="U97" s="437"/>
      <c r="V97" s="437"/>
    </row>
    <row r="98" spans="2:22" x14ac:dyDescent="0.25">
      <c r="B98">
        <f t="shared" si="13"/>
        <v>85</v>
      </c>
      <c r="C98" s="91">
        <v>39.29</v>
      </c>
      <c r="D98" s="92">
        <v>38.86</v>
      </c>
      <c r="E98" s="92">
        <v>39.729999999999997</v>
      </c>
      <c r="F98" s="92">
        <v>39.200000000000003</v>
      </c>
      <c r="G98" s="92">
        <v>39.380000000000003</v>
      </c>
      <c r="H98" s="93">
        <v>39.28</v>
      </c>
      <c r="I98" s="92"/>
      <c r="J98" s="92"/>
      <c r="K98" s="438"/>
      <c r="M98" s="434">
        <f t="shared" si="11"/>
        <v>85</v>
      </c>
      <c r="N98" s="437">
        <f t="shared" si="14"/>
        <v>-17.249999999994735</v>
      </c>
      <c r="O98" s="437">
        <f t="shared" si="14"/>
        <v>-19.694000000000322</v>
      </c>
      <c r="P98" s="437">
        <f t="shared" si="14"/>
        <v>5.9299999999874871</v>
      </c>
      <c r="Q98" s="437">
        <f t="shared" si="14"/>
        <v>8.0199999999949796</v>
      </c>
      <c r="R98" s="437">
        <f t="shared" si="14"/>
        <v>19.839999999997964</v>
      </c>
      <c r="S98" s="437">
        <f t="shared" si="14"/>
        <v>-1.4300000000018187</v>
      </c>
      <c r="T98" s="437"/>
      <c r="U98" s="437"/>
      <c r="V98" s="437"/>
    </row>
    <row r="99" spans="2:22" x14ac:dyDescent="0.25">
      <c r="B99">
        <f t="shared" si="13"/>
        <v>86</v>
      </c>
      <c r="C99" s="91">
        <v>39.08</v>
      </c>
      <c r="D99" s="92">
        <v>38.99</v>
      </c>
      <c r="E99" s="92">
        <v>39.29</v>
      </c>
      <c r="F99" s="92">
        <v>39.18</v>
      </c>
      <c r="G99" s="92">
        <v>39.14</v>
      </c>
      <c r="H99" s="93">
        <v>39.04</v>
      </c>
      <c r="I99" s="92"/>
      <c r="J99" s="92"/>
      <c r="K99" s="438"/>
      <c r="M99" s="434">
        <f t="shared" si="11"/>
        <v>86</v>
      </c>
      <c r="N99" s="437">
        <f t="shared" si="14"/>
        <v>-17.448235294112408</v>
      </c>
      <c r="O99" s="437">
        <f t="shared" si="14"/>
        <v>-19.982235294117991</v>
      </c>
      <c r="P99" s="437">
        <f t="shared" si="14"/>
        <v>5.9417647058698151</v>
      </c>
      <c r="Q99" s="437">
        <f t="shared" si="14"/>
        <v>7.9217647058773082</v>
      </c>
      <c r="R99" s="437">
        <f t="shared" si="14"/>
        <v>19.701764705880294</v>
      </c>
      <c r="S99" s="437">
        <f t="shared" si="14"/>
        <v>-1.6682352941194907</v>
      </c>
      <c r="T99" s="437"/>
      <c r="U99" s="437"/>
      <c r="V99" s="437"/>
    </row>
    <row r="100" spans="2:22" x14ac:dyDescent="0.25">
      <c r="B100">
        <f t="shared" si="13"/>
        <v>87</v>
      </c>
      <c r="C100" s="91">
        <v>38.89</v>
      </c>
      <c r="D100" s="92">
        <v>38.880000000000003</v>
      </c>
      <c r="E100" s="92">
        <v>39.200000000000003</v>
      </c>
      <c r="F100" s="92">
        <v>39.15</v>
      </c>
      <c r="G100" s="92">
        <v>39.159999999999997</v>
      </c>
      <c r="H100" s="93">
        <v>39.11</v>
      </c>
      <c r="I100" s="92"/>
      <c r="J100" s="92"/>
      <c r="K100" s="438"/>
      <c r="M100" s="434">
        <f t="shared" si="11"/>
        <v>87</v>
      </c>
      <c r="N100" s="437">
        <f t="shared" si="14"/>
        <v>-17.836470588230078</v>
      </c>
      <c r="O100" s="437">
        <f t="shared" si="14"/>
        <v>-20.38047058823566</v>
      </c>
      <c r="P100" s="437">
        <f t="shared" si="14"/>
        <v>5.8635294117521468</v>
      </c>
      <c r="Q100" s="437">
        <f t="shared" si="14"/>
        <v>7.7935294117596357</v>
      </c>
      <c r="R100" s="437">
        <f t="shared" si="14"/>
        <v>19.583529411762619</v>
      </c>
      <c r="S100" s="437">
        <f t="shared" si="14"/>
        <v>-1.8364705882371624</v>
      </c>
      <c r="T100" s="437"/>
      <c r="U100" s="437"/>
      <c r="V100" s="437"/>
    </row>
    <row r="101" spans="2:22" x14ac:dyDescent="0.25">
      <c r="B101">
        <f t="shared" si="13"/>
        <v>88</v>
      </c>
      <c r="C101" s="91">
        <v>38.99</v>
      </c>
      <c r="D101" s="92">
        <v>38.909999999999997</v>
      </c>
      <c r="E101" s="92">
        <v>39.35</v>
      </c>
      <c r="F101" s="92">
        <v>39.21</v>
      </c>
      <c r="G101" s="92">
        <v>39.19</v>
      </c>
      <c r="H101" s="93">
        <v>39.22</v>
      </c>
      <c r="I101" s="92"/>
      <c r="J101" s="92"/>
      <c r="K101" s="438"/>
      <c r="M101" s="434">
        <f t="shared" si="11"/>
        <v>88</v>
      </c>
      <c r="N101" s="437">
        <f t="shared" si="14"/>
        <v>-18.124705882347747</v>
      </c>
      <c r="O101" s="437">
        <f t="shared" si="14"/>
        <v>-20.748705882353335</v>
      </c>
      <c r="P101" s="437">
        <f t="shared" si="14"/>
        <v>5.9352941176344771</v>
      </c>
      <c r="Q101" s="437">
        <f t="shared" si="14"/>
        <v>7.7252941176419654</v>
      </c>
      <c r="R101" s="437">
        <f t="shared" si="14"/>
        <v>19.495294117644946</v>
      </c>
      <c r="S101" s="437">
        <f t="shared" si="14"/>
        <v>-1.8947058823548346</v>
      </c>
      <c r="T101" s="437"/>
      <c r="U101" s="437"/>
      <c r="V101" s="437"/>
    </row>
    <row r="102" spans="2:22" x14ac:dyDescent="0.25">
      <c r="B102">
        <f t="shared" si="13"/>
        <v>89</v>
      </c>
      <c r="C102" s="91">
        <v>38.94</v>
      </c>
      <c r="D102" s="92">
        <v>38.78</v>
      </c>
      <c r="E102" s="92">
        <v>39.200000000000003</v>
      </c>
      <c r="F102" s="92">
        <v>39.28</v>
      </c>
      <c r="G102" s="92">
        <v>39.21</v>
      </c>
      <c r="H102" s="93">
        <v>39.1</v>
      </c>
      <c r="I102" s="92"/>
      <c r="J102" s="92"/>
      <c r="K102" s="438"/>
      <c r="M102" s="434">
        <f t="shared" si="11"/>
        <v>89</v>
      </c>
      <c r="N102" s="437">
        <f t="shared" si="14"/>
        <v>-18.462941176465421</v>
      </c>
      <c r="O102" s="437">
        <f t="shared" si="14"/>
        <v>-21.246941176471005</v>
      </c>
      <c r="P102" s="437">
        <f t="shared" si="14"/>
        <v>5.8570588235168088</v>
      </c>
      <c r="Q102" s="437">
        <f t="shared" si="14"/>
        <v>7.7270588235242954</v>
      </c>
      <c r="R102" s="437">
        <f t="shared" si="14"/>
        <v>19.427058823527275</v>
      </c>
      <c r="S102" s="437">
        <f t="shared" si="14"/>
        <v>-2.0729411764725043</v>
      </c>
      <c r="T102" s="437"/>
      <c r="U102" s="437"/>
      <c r="V102" s="437"/>
    </row>
    <row r="103" spans="2:22" x14ac:dyDescent="0.25">
      <c r="B103">
        <f t="shared" si="13"/>
        <v>90</v>
      </c>
      <c r="C103" s="91">
        <v>39.01</v>
      </c>
      <c r="D103" s="92">
        <v>38.840000000000003</v>
      </c>
      <c r="E103" s="92">
        <v>39.26</v>
      </c>
      <c r="F103" s="92">
        <v>39.6</v>
      </c>
      <c r="G103" s="92">
        <v>39.119999999999997</v>
      </c>
      <c r="H103" s="93">
        <v>39</v>
      </c>
      <c r="I103" s="92"/>
      <c r="J103" s="92"/>
      <c r="K103" s="438"/>
      <c r="M103" s="434">
        <f t="shared" si="11"/>
        <v>90</v>
      </c>
      <c r="N103" s="437">
        <f t="shared" si="14"/>
        <v>-18.731176470583094</v>
      </c>
      <c r="O103" s="437">
        <f t="shared" si="14"/>
        <v>-21.685176470588672</v>
      </c>
      <c r="P103" s="437">
        <f t="shared" si="14"/>
        <v>5.8388235293991357</v>
      </c>
      <c r="Q103" s="437">
        <f t="shared" si="14"/>
        <v>8.0488235294066257</v>
      </c>
      <c r="R103" s="437">
        <f t="shared" si="14"/>
        <v>19.268823529409602</v>
      </c>
      <c r="S103" s="437">
        <f t="shared" si="14"/>
        <v>-2.3511764705901754</v>
      </c>
      <c r="T103" s="437"/>
      <c r="U103" s="437"/>
      <c r="V103" s="437"/>
    </row>
    <row r="104" spans="2:22" x14ac:dyDescent="0.25">
      <c r="B104">
        <f t="shared" si="13"/>
        <v>91</v>
      </c>
      <c r="C104" s="91">
        <v>39.409999999999997</v>
      </c>
      <c r="D104" s="92">
        <v>38.799999999999997</v>
      </c>
      <c r="E104" s="92">
        <v>39.49</v>
      </c>
      <c r="F104" s="92">
        <v>39.24</v>
      </c>
      <c r="G104" s="92">
        <v>39.130000000000003</v>
      </c>
      <c r="H104" s="93">
        <v>39.01</v>
      </c>
      <c r="I104" s="92"/>
      <c r="J104" s="92"/>
      <c r="K104" s="438"/>
      <c r="M104" s="434">
        <f t="shared" si="11"/>
        <v>91</v>
      </c>
      <c r="N104" s="437">
        <f t="shared" si="14"/>
        <v>-18.599411764700768</v>
      </c>
      <c r="O104" s="437">
        <f t="shared" si="14"/>
        <v>-22.163411764706346</v>
      </c>
      <c r="P104" s="437">
        <f t="shared" si="14"/>
        <v>6.0505882352814666</v>
      </c>
      <c r="Q104" s="437">
        <f t="shared" si="14"/>
        <v>8.0105882352889566</v>
      </c>
      <c r="R104" s="437">
        <f t="shared" si="14"/>
        <v>19.120588235291933</v>
      </c>
      <c r="S104" s="437">
        <f t="shared" si="14"/>
        <v>-2.6194117647078485</v>
      </c>
      <c r="T104" s="437"/>
      <c r="U104" s="437"/>
      <c r="V104" s="437"/>
    </row>
    <row r="105" spans="2:22" x14ac:dyDescent="0.25">
      <c r="B105">
        <f t="shared" si="13"/>
        <v>92</v>
      </c>
      <c r="C105" s="91">
        <v>123.31</v>
      </c>
      <c r="D105" s="92">
        <v>38.79</v>
      </c>
      <c r="E105" s="92">
        <v>39.18</v>
      </c>
      <c r="F105" s="92">
        <v>39.299999999999997</v>
      </c>
      <c r="G105" s="92">
        <v>39.340000000000003</v>
      </c>
      <c r="H105" s="93">
        <v>38.89</v>
      </c>
      <c r="I105" s="92"/>
      <c r="J105" s="92"/>
      <c r="K105" s="438"/>
      <c r="M105" s="434">
        <f t="shared" si="11"/>
        <v>92</v>
      </c>
      <c r="N105" s="437">
        <f t="shared" si="14"/>
        <v>-14.567647058818437</v>
      </c>
      <c r="O105" s="437">
        <f t="shared" si="14"/>
        <v>-22.651647058824018</v>
      </c>
      <c r="P105" s="437">
        <f t="shared" si="14"/>
        <v>5.9523529411637952</v>
      </c>
      <c r="Q105" s="437">
        <f t="shared" si="14"/>
        <v>8.0323529411712826</v>
      </c>
      <c r="R105" s="437">
        <f t="shared" si="14"/>
        <v>19.182352941174265</v>
      </c>
      <c r="S105" s="437">
        <f t="shared" si="14"/>
        <v>-3.0076470588255191</v>
      </c>
      <c r="T105" s="437"/>
      <c r="U105" s="437"/>
      <c r="V105" s="437"/>
    </row>
    <row r="106" spans="2:22" x14ac:dyDescent="0.25">
      <c r="B106">
        <f t="shared" si="13"/>
        <v>93</v>
      </c>
      <c r="C106" s="91">
        <v>39.49</v>
      </c>
      <c r="D106" s="92">
        <v>38.869999999999997</v>
      </c>
      <c r="E106" s="92">
        <v>39.119999999999997</v>
      </c>
      <c r="F106" s="92">
        <v>39.21</v>
      </c>
      <c r="G106" s="92">
        <v>39.090000000000003</v>
      </c>
      <c r="H106" s="93">
        <v>39</v>
      </c>
      <c r="I106" s="92"/>
      <c r="J106" s="92"/>
      <c r="K106" s="438"/>
      <c r="M106" s="434">
        <f t="shared" si="11"/>
        <v>93</v>
      </c>
      <c r="N106" s="437">
        <f t="shared" si="14"/>
        <v>-14.355882352936106</v>
      </c>
      <c r="O106" s="437">
        <f t="shared" si="14"/>
        <v>-23.059882352941692</v>
      </c>
      <c r="P106" s="437">
        <f t="shared" si="14"/>
        <v>5.7941176470461215</v>
      </c>
      <c r="Q106" s="437">
        <f t="shared" si="14"/>
        <v>7.9641176470536124</v>
      </c>
      <c r="R106" s="437">
        <f t="shared" si="14"/>
        <v>18.994117647056598</v>
      </c>
      <c r="S106" s="437">
        <f t="shared" si="14"/>
        <v>-3.2858823529431902</v>
      </c>
      <c r="T106" s="437"/>
      <c r="U106" s="437"/>
      <c r="V106" s="437"/>
    </row>
    <row r="107" spans="2:22" x14ac:dyDescent="0.25">
      <c r="B107">
        <f t="shared" si="13"/>
        <v>94</v>
      </c>
      <c r="C107" s="91">
        <v>39.22</v>
      </c>
      <c r="D107" s="92">
        <v>38.86</v>
      </c>
      <c r="E107" s="92">
        <v>39.15</v>
      </c>
      <c r="F107" s="92">
        <v>39.15</v>
      </c>
      <c r="G107" s="92">
        <v>39.32</v>
      </c>
      <c r="H107" s="93">
        <v>39.020000000000003</v>
      </c>
      <c r="I107" s="92"/>
      <c r="J107" s="92"/>
      <c r="K107" s="438"/>
      <c r="M107" s="434">
        <f t="shared" si="11"/>
        <v>94</v>
      </c>
      <c r="N107" s="437">
        <f t="shared" si="14"/>
        <v>-14.414117647053779</v>
      </c>
      <c r="O107" s="437">
        <f t="shared" si="14"/>
        <v>-23.478117647059364</v>
      </c>
      <c r="P107" s="437">
        <f t="shared" si="14"/>
        <v>5.665882352928449</v>
      </c>
      <c r="Q107" s="437">
        <f t="shared" si="14"/>
        <v>7.8358823529359398</v>
      </c>
      <c r="R107" s="437">
        <f t="shared" si="14"/>
        <v>19.035882352938927</v>
      </c>
      <c r="S107" s="437">
        <f t="shared" si="14"/>
        <v>-3.5441176470608582</v>
      </c>
      <c r="T107" s="437"/>
      <c r="U107" s="437"/>
      <c r="V107" s="437"/>
    </row>
    <row r="108" spans="2:22" x14ac:dyDescent="0.25">
      <c r="B108">
        <f t="shared" si="13"/>
        <v>95</v>
      </c>
      <c r="C108" s="91">
        <v>39.17</v>
      </c>
      <c r="D108" s="92">
        <v>38.9</v>
      </c>
      <c r="E108" s="92">
        <v>39.43</v>
      </c>
      <c r="F108" s="92">
        <v>39.08</v>
      </c>
      <c r="G108" s="92">
        <v>39.19</v>
      </c>
      <c r="H108" s="93">
        <v>39.29</v>
      </c>
      <c r="I108" s="92"/>
      <c r="J108" s="92"/>
      <c r="K108" s="438"/>
      <c r="M108" s="434">
        <f t="shared" si="11"/>
        <v>95</v>
      </c>
      <c r="N108" s="437">
        <f t="shared" si="14"/>
        <v>-14.522352941171448</v>
      </c>
      <c r="O108" s="437">
        <f t="shared" si="14"/>
        <v>-23.856352941177036</v>
      </c>
      <c r="P108" s="437">
        <f t="shared" si="14"/>
        <v>5.8176470588107776</v>
      </c>
      <c r="Q108" s="437">
        <f t="shared" si="14"/>
        <v>7.637647058818267</v>
      </c>
      <c r="R108" s="437">
        <f t="shared" si="14"/>
        <v>18.947647058821254</v>
      </c>
      <c r="S108" s="437">
        <f t="shared" si="14"/>
        <v>-3.5323529411785302</v>
      </c>
      <c r="T108" s="437"/>
      <c r="U108" s="437"/>
      <c r="V108" s="437"/>
    </row>
    <row r="109" spans="2:22" x14ac:dyDescent="0.25">
      <c r="B109">
        <f t="shared" si="13"/>
        <v>96</v>
      </c>
      <c r="C109" s="91">
        <v>38.99</v>
      </c>
      <c r="D109" s="92">
        <v>39.020000000000003</v>
      </c>
      <c r="E109" s="92">
        <v>39.39</v>
      </c>
      <c r="F109" s="92">
        <v>39.119999999999997</v>
      </c>
      <c r="G109" s="92">
        <v>39.25</v>
      </c>
      <c r="H109" s="93">
        <v>38.909999999999997</v>
      </c>
      <c r="I109" s="92"/>
      <c r="J109" s="92"/>
      <c r="K109" s="438"/>
      <c r="M109" s="434">
        <f t="shared" si="11"/>
        <v>96</v>
      </c>
      <c r="N109" s="437">
        <f t="shared" si="14"/>
        <v>-14.810588235289117</v>
      </c>
      <c r="O109" s="437">
        <f t="shared" si="14"/>
        <v>-24.114588235294704</v>
      </c>
      <c r="P109" s="437">
        <f t="shared" si="14"/>
        <v>5.929411764693107</v>
      </c>
      <c r="Q109" s="437">
        <f t="shared" si="14"/>
        <v>7.4794117647005933</v>
      </c>
      <c r="R109" s="437">
        <f t="shared" si="14"/>
        <v>18.919411764703582</v>
      </c>
      <c r="S109" s="437">
        <f t="shared" si="14"/>
        <v>-3.9005882352962047</v>
      </c>
      <c r="T109" s="437"/>
      <c r="U109" s="437"/>
      <c r="V109" s="437"/>
    </row>
    <row r="110" spans="2:22" x14ac:dyDescent="0.25">
      <c r="B110">
        <f t="shared" si="13"/>
        <v>97</v>
      </c>
      <c r="C110" s="91">
        <v>38.94</v>
      </c>
      <c r="D110" s="92">
        <v>39.03</v>
      </c>
      <c r="E110" s="92">
        <v>39.369999999999997</v>
      </c>
      <c r="F110" s="92">
        <v>39.299999999999997</v>
      </c>
      <c r="G110" s="92">
        <v>39.19</v>
      </c>
      <c r="H110" s="93">
        <v>39</v>
      </c>
      <c r="I110" s="92"/>
      <c r="J110" s="92"/>
      <c r="K110" s="438"/>
      <c r="M110" s="434">
        <f t="shared" si="11"/>
        <v>97</v>
      </c>
      <c r="N110" s="437">
        <f t="shared" ref="N110:S125" si="15">IF(C110&gt;60,C110-$H$4+N109-$H$5,C110-$H$4+N109)</f>
        <v>-15.148823529406791</v>
      </c>
      <c r="O110" s="437">
        <f t="shared" si="15"/>
        <v>-24.362823529412374</v>
      </c>
      <c r="P110" s="437">
        <f t="shared" si="15"/>
        <v>6.0211764705754334</v>
      </c>
      <c r="Q110" s="437">
        <f t="shared" si="15"/>
        <v>7.5011764705829194</v>
      </c>
      <c r="R110" s="437">
        <f t="shared" si="15"/>
        <v>18.831176470585909</v>
      </c>
      <c r="S110" s="437">
        <f t="shared" si="15"/>
        <v>-4.1788235294138758</v>
      </c>
      <c r="T110" s="437"/>
      <c r="U110" s="437"/>
      <c r="V110" s="437"/>
    </row>
    <row r="111" spans="2:22" x14ac:dyDescent="0.25">
      <c r="B111">
        <f t="shared" si="13"/>
        <v>98</v>
      </c>
      <c r="C111" s="91">
        <v>38.979999999999997</v>
      </c>
      <c r="D111" s="92">
        <v>39.26</v>
      </c>
      <c r="E111" s="92">
        <v>39.35</v>
      </c>
      <c r="F111" s="92">
        <v>39.229999999999997</v>
      </c>
      <c r="G111" s="92">
        <v>39.299999999999997</v>
      </c>
      <c r="H111" s="93">
        <v>38.950000000000003</v>
      </c>
      <c r="I111" s="92"/>
      <c r="J111" s="92"/>
      <c r="K111" s="438"/>
      <c r="M111" s="434">
        <f t="shared" si="11"/>
        <v>98</v>
      </c>
      <c r="N111" s="437">
        <f t="shared" si="15"/>
        <v>-15.447058823524465</v>
      </c>
      <c r="O111" s="437">
        <f t="shared" si="15"/>
        <v>-24.381058823530047</v>
      </c>
      <c r="P111" s="437">
        <f t="shared" si="15"/>
        <v>6.0929411764577637</v>
      </c>
      <c r="Q111" s="437">
        <f t="shared" si="15"/>
        <v>7.4529411764652451</v>
      </c>
      <c r="R111" s="437">
        <f t="shared" si="15"/>
        <v>18.852941176468235</v>
      </c>
      <c r="S111" s="437">
        <f t="shared" si="15"/>
        <v>-4.5070588235315441</v>
      </c>
      <c r="T111" s="437"/>
      <c r="U111" s="437"/>
      <c r="V111" s="437"/>
    </row>
    <row r="112" spans="2:22" x14ac:dyDescent="0.25">
      <c r="B112">
        <f t="shared" si="13"/>
        <v>99</v>
      </c>
      <c r="C112" s="91">
        <v>38.97</v>
      </c>
      <c r="D112" s="92">
        <v>38.94</v>
      </c>
      <c r="E112" s="92">
        <v>39.22</v>
      </c>
      <c r="F112" s="92">
        <v>39.24</v>
      </c>
      <c r="G112" s="92">
        <v>39.32</v>
      </c>
      <c r="H112" s="93">
        <v>38.869999999999997</v>
      </c>
      <c r="I112" s="92"/>
      <c r="J112" s="92"/>
      <c r="K112" s="438"/>
      <c r="M112" s="434">
        <f t="shared" si="11"/>
        <v>99</v>
      </c>
      <c r="N112" s="437">
        <f t="shared" si="15"/>
        <v>-15.755294117642137</v>
      </c>
      <c r="O112" s="437">
        <f t="shared" si="15"/>
        <v>-24.719294117647721</v>
      </c>
      <c r="P112" s="437">
        <f t="shared" si="15"/>
        <v>6.0347058823400914</v>
      </c>
      <c r="Q112" s="437">
        <f t="shared" si="15"/>
        <v>7.414705882347576</v>
      </c>
      <c r="R112" s="437">
        <f t="shared" si="15"/>
        <v>18.894705882350564</v>
      </c>
      <c r="S112" s="437">
        <f t="shared" si="15"/>
        <v>-4.9152941176492178</v>
      </c>
      <c r="T112" s="437"/>
      <c r="U112" s="437"/>
      <c r="V112" s="437"/>
    </row>
    <row r="113" spans="2:22" x14ac:dyDescent="0.25">
      <c r="B113">
        <f t="shared" si="13"/>
        <v>100</v>
      </c>
      <c r="C113" s="91">
        <v>38.9</v>
      </c>
      <c r="D113" s="92">
        <v>38.69</v>
      </c>
      <c r="E113" s="92">
        <v>39.36</v>
      </c>
      <c r="F113" s="92">
        <v>39.119999999999997</v>
      </c>
      <c r="G113" s="92">
        <v>39.950000000000003</v>
      </c>
      <c r="H113" s="93">
        <v>39.08</v>
      </c>
      <c r="I113" s="92"/>
      <c r="J113" s="92"/>
      <c r="K113" s="438"/>
      <c r="M113" s="434">
        <f t="shared" si="11"/>
        <v>100</v>
      </c>
      <c r="N113" s="437">
        <f t="shared" si="15"/>
        <v>-16.13352941175981</v>
      </c>
      <c r="O113" s="437">
        <f t="shared" si="15"/>
        <v>-25.307529411765394</v>
      </c>
      <c r="P113" s="437">
        <f t="shared" si="15"/>
        <v>6.1164705882224197</v>
      </c>
      <c r="Q113" s="437">
        <f t="shared" si="15"/>
        <v>7.2564705882299023</v>
      </c>
      <c r="R113" s="437">
        <f t="shared" si="15"/>
        <v>19.566470588232896</v>
      </c>
      <c r="S113" s="437">
        <f t="shared" si="15"/>
        <v>-5.1135294117668906</v>
      </c>
      <c r="T113" s="437"/>
      <c r="U113" s="437"/>
      <c r="V113" s="437"/>
    </row>
    <row r="114" spans="2:22" x14ac:dyDescent="0.25">
      <c r="B114">
        <f t="shared" si="13"/>
        <v>101</v>
      </c>
      <c r="C114" s="91">
        <v>38.950000000000003</v>
      </c>
      <c r="D114" s="92">
        <v>39.119999999999997</v>
      </c>
      <c r="E114" s="92">
        <v>39.549999999999997</v>
      </c>
      <c r="F114" s="92">
        <v>39.409999999999997</v>
      </c>
      <c r="G114" s="92">
        <v>39.090000000000003</v>
      </c>
      <c r="H114" s="93">
        <v>38.880000000000003</v>
      </c>
      <c r="I114" s="92"/>
      <c r="J114" s="92"/>
      <c r="K114" s="438"/>
      <c r="M114" s="434">
        <f t="shared" si="11"/>
        <v>101</v>
      </c>
      <c r="N114" s="437">
        <f t="shared" si="15"/>
        <v>-16.461764705877478</v>
      </c>
      <c r="O114" s="437">
        <f t="shared" si="15"/>
        <v>-25.465764705883068</v>
      </c>
      <c r="P114" s="437">
        <f t="shared" si="15"/>
        <v>6.3882352941047458</v>
      </c>
      <c r="Q114" s="437">
        <f t="shared" si="15"/>
        <v>7.3882352941122278</v>
      </c>
      <c r="R114" s="437">
        <f t="shared" si="15"/>
        <v>19.378235294115228</v>
      </c>
      <c r="S114" s="437">
        <f t="shared" si="15"/>
        <v>-5.5117647058845591</v>
      </c>
      <c r="T114" s="437"/>
      <c r="U114" s="437"/>
      <c r="V114" s="437"/>
    </row>
    <row r="115" spans="2:22" x14ac:dyDescent="0.25">
      <c r="B115">
        <f t="shared" si="13"/>
        <v>102</v>
      </c>
      <c r="C115" s="91">
        <v>39.049999999999997</v>
      </c>
      <c r="D115" s="92">
        <v>39.090000000000003</v>
      </c>
      <c r="E115" s="92">
        <v>39.200000000000003</v>
      </c>
      <c r="F115" s="92">
        <v>39.03</v>
      </c>
      <c r="G115" s="92">
        <v>39.17</v>
      </c>
      <c r="H115" s="93">
        <v>39.22</v>
      </c>
      <c r="I115" s="92"/>
      <c r="J115" s="92"/>
      <c r="K115" s="438"/>
      <c r="M115" s="434">
        <f t="shared" si="11"/>
        <v>102</v>
      </c>
      <c r="N115" s="437">
        <f t="shared" si="15"/>
        <v>-16.689999999995152</v>
      </c>
      <c r="O115" s="437">
        <f t="shared" si="15"/>
        <v>-25.654000000000735</v>
      </c>
      <c r="P115" s="437">
        <f t="shared" si="15"/>
        <v>6.3099999999870775</v>
      </c>
      <c r="Q115" s="437">
        <f t="shared" si="15"/>
        <v>7.1399999999945578</v>
      </c>
      <c r="R115" s="437">
        <f t="shared" si="15"/>
        <v>19.269999999997559</v>
      </c>
      <c r="S115" s="437">
        <f t="shared" si="15"/>
        <v>-5.5700000000022314</v>
      </c>
      <c r="T115" s="437"/>
      <c r="U115" s="437"/>
      <c r="V115" s="437"/>
    </row>
    <row r="116" spans="2:22" x14ac:dyDescent="0.25">
      <c r="B116">
        <f t="shared" si="13"/>
        <v>103</v>
      </c>
      <c r="C116" s="91">
        <v>38.82</v>
      </c>
      <c r="D116" s="92">
        <v>39.119999999999997</v>
      </c>
      <c r="E116" s="92">
        <v>39.51</v>
      </c>
      <c r="F116" s="92">
        <v>39.340000000000003</v>
      </c>
      <c r="G116" s="92">
        <v>39.119999999999997</v>
      </c>
      <c r="H116" s="93">
        <v>39.049999999999997</v>
      </c>
      <c r="I116" s="92"/>
      <c r="J116" s="92"/>
      <c r="K116" s="438"/>
      <c r="M116" s="434">
        <f t="shared" si="11"/>
        <v>103</v>
      </c>
      <c r="N116" s="437">
        <f t="shared" si="15"/>
        <v>-17.148235294112823</v>
      </c>
      <c r="O116" s="437">
        <f t="shared" si="15"/>
        <v>-25.812235294118409</v>
      </c>
      <c r="P116" s="437">
        <f t="shared" si="15"/>
        <v>6.5417647058694044</v>
      </c>
      <c r="Q116" s="437">
        <f t="shared" si="15"/>
        <v>7.2017647058768901</v>
      </c>
      <c r="R116" s="437">
        <f t="shared" si="15"/>
        <v>19.111764705879885</v>
      </c>
      <c r="S116" s="437">
        <f t="shared" si="15"/>
        <v>-5.7982352941199053</v>
      </c>
      <c r="T116" s="437"/>
      <c r="U116" s="437"/>
      <c r="V116" s="437"/>
    </row>
    <row r="117" spans="2:22" x14ac:dyDescent="0.25">
      <c r="B117">
        <f t="shared" si="13"/>
        <v>104</v>
      </c>
      <c r="C117" s="91">
        <v>39.1</v>
      </c>
      <c r="D117" s="92">
        <v>39.17</v>
      </c>
      <c r="E117" s="92">
        <v>39.44</v>
      </c>
      <c r="F117" s="92">
        <v>39.25</v>
      </c>
      <c r="G117" s="92">
        <v>38.950000000000003</v>
      </c>
      <c r="H117" s="93">
        <v>38.97</v>
      </c>
      <c r="I117" s="92"/>
      <c r="J117" s="92"/>
      <c r="K117" s="438"/>
      <c r="M117" s="434">
        <f t="shared" si="11"/>
        <v>104</v>
      </c>
      <c r="N117" s="437">
        <f t="shared" si="15"/>
        <v>-17.326470588230492</v>
      </c>
      <c r="O117" s="437">
        <f t="shared" si="15"/>
        <v>-25.920470588236078</v>
      </c>
      <c r="P117" s="437">
        <f t="shared" si="15"/>
        <v>6.703529411751731</v>
      </c>
      <c r="Q117" s="437">
        <f t="shared" si="15"/>
        <v>7.173529411759219</v>
      </c>
      <c r="R117" s="437">
        <f t="shared" si="15"/>
        <v>18.783529411762217</v>
      </c>
      <c r="S117" s="437">
        <f t="shared" si="15"/>
        <v>-6.1064705882375776</v>
      </c>
      <c r="T117" s="437"/>
      <c r="U117" s="437"/>
      <c r="V117" s="437"/>
    </row>
    <row r="118" spans="2:22" x14ac:dyDescent="0.25">
      <c r="B118">
        <f t="shared" si="13"/>
        <v>105</v>
      </c>
      <c r="C118" s="91">
        <v>38.82</v>
      </c>
      <c r="D118" s="92">
        <v>38.729999999999997</v>
      </c>
      <c r="E118" s="92">
        <v>41.12</v>
      </c>
      <c r="F118" s="92">
        <v>39.67</v>
      </c>
      <c r="G118" s="92">
        <v>39.380000000000003</v>
      </c>
      <c r="H118" s="93">
        <v>38.9</v>
      </c>
      <c r="I118" s="92"/>
      <c r="J118" s="92"/>
      <c r="K118" s="438"/>
      <c r="M118" s="434">
        <f t="shared" si="11"/>
        <v>105</v>
      </c>
      <c r="N118" s="437">
        <f t="shared" si="15"/>
        <v>-17.784705882348163</v>
      </c>
      <c r="O118" s="437">
        <f t="shared" si="15"/>
        <v>-26.468705882353753</v>
      </c>
      <c r="P118" s="437">
        <f t="shared" si="15"/>
        <v>8.5452941176340573</v>
      </c>
      <c r="Q118" s="437">
        <f t="shared" si="15"/>
        <v>7.5652941176415496</v>
      </c>
      <c r="R118" s="437">
        <f t="shared" si="15"/>
        <v>18.885294117644548</v>
      </c>
      <c r="S118" s="437">
        <f t="shared" si="15"/>
        <v>-6.4847058823552501</v>
      </c>
      <c r="T118" s="437"/>
      <c r="U118" s="437"/>
      <c r="V118" s="437"/>
    </row>
    <row r="119" spans="2:22" x14ac:dyDescent="0.25">
      <c r="B119">
        <f t="shared" si="13"/>
        <v>106</v>
      </c>
      <c r="C119" s="91">
        <v>39.54</v>
      </c>
      <c r="D119" s="92">
        <v>39.049999999999997</v>
      </c>
      <c r="E119" s="92">
        <v>39.44</v>
      </c>
      <c r="F119" s="92">
        <v>39.39</v>
      </c>
      <c r="G119" s="92">
        <v>39.590000000000003</v>
      </c>
      <c r="H119" s="93">
        <v>39.03</v>
      </c>
      <c r="I119" s="92"/>
      <c r="J119" s="92"/>
      <c r="K119" s="438"/>
      <c r="M119" s="434">
        <f t="shared" si="11"/>
        <v>106</v>
      </c>
      <c r="N119" s="437">
        <f t="shared" si="15"/>
        <v>-17.522941176465835</v>
      </c>
      <c r="O119" s="437">
        <f t="shared" si="15"/>
        <v>-26.696941176471427</v>
      </c>
      <c r="P119" s="437">
        <f t="shared" si="15"/>
        <v>8.7070588235163839</v>
      </c>
      <c r="Q119" s="437">
        <f t="shared" si="15"/>
        <v>7.677058823523879</v>
      </c>
      <c r="R119" s="437">
        <f t="shared" si="15"/>
        <v>19.197058823526881</v>
      </c>
      <c r="S119" s="437">
        <f t="shared" si="15"/>
        <v>-6.7329411764729201</v>
      </c>
      <c r="T119" s="437"/>
      <c r="U119" s="437"/>
      <c r="V119" s="437"/>
    </row>
    <row r="120" spans="2:22" x14ac:dyDescent="0.25">
      <c r="B120">
        <f t="shared" si="13"/>
        <v>107</v>
      </c>
      <c r="C120" s="91">
        <v>38.979999999999997</v>
      </c>
      <c r="D120" s="92">
        <v>38.92</v>
      </c>
      <c r="E120" s="92">
        <v>39.47</v>
      </c>
      <c r="F120" s="92">
        <v>39.36</v>
      </c>
      <c r="G120" s="204">
        <v>39.14</v>
      </c>
      <c r="H120" s="93">
        <v>39.19</v>
      </c>
      <c r="I120" s="92"/>
      <c r="J120" s="92"/>
      <c r="K120" s="438"/>
      <c r="M120" s="434">
        <f t="shared" si="11"/>
        <v>107</v>
      </c>
      <c r="N120" s="437">
        <f t="shared" si="15"/>
        <v>-17.821176470583509</v>
      </c>
      <c r="O120" s="437">
        <f t="shared" si="15"/>
        <v>-27.055176470589096</v>
      </c>
      <c r="P120" s="437">
        <f t="shared" si="15"/>
        <v>8.8988235293987117</v>
      </c>
      <c r="Q120" s="437">
        <f t="shared" si="15"/>
        <v>7.7588235294062073</v>
      </c>
      <c r="R120" s="437">
        <f t="shared" si="15"/>
        <v>19.05882352940921</v>
      </c>
      <c r="S120" s="437">
        <f t="shared" si="15"/>
        <v>-6.8211764705905935</v>
      </c>
      <c r="T120" s="437"/>
      <c r="U120" s="437"/>
      <c r="V120" s="437"/>
    </row>
    <row r="121" spans="2:22" x14ac:dyDescent="0.25">
      <c r="B121">
        <f t="shared" si="13"/>
        <v>108</v>
      </c>
      <c r="C121" s="91">
        <v>38.93</v>
      </c>
      <c r="D121" s="92">
        <v>38.71</v>
      </c>
      <c r="E121" s="92">
        <v>39.479999999999997</v>
      </c>
      <c r="F121" s="92">
        <v>39.36</v>
      </c>
      <c r="G121" s="92">
        <v>39.06</v>
      </c>
      <c r="H121" s="93">
        <v>39.08</v>
      </c>
      <c r="I121" s="92"/>
      <c r="J121" s="92"/>
      <c r="K121" s="438"/>
      <c r="M121" s="434">
        <f t="shared" si="11"/>
        <v>108</v>
      </c>
      <c r="N121" s="437">
        <f t="shared" si="15"/>
        <v>-18.169411764701181</v>
      </c>
      <c r="O121" s="437">
        <f t="shared" si="15"/>
        <v>-27.623411764706766</v>
      </c>
      <c r="P121" s="437">
        <f t="shared" si="15"/>
        <v>9.1005882352810374</v>
      </c>
      <c r="Q121" s="437">
        <f t="shared" si="15"/>
        <v>7.8405882352885357</v>
      </c>
      <c r="R121" s="437">
        <f t="shared" si="15"/>
        <v>18.840588235291541</v>
      </c>
      <c r="S121" s="437">
        <f t="shared" si="15"/>
        <v>-7.0194117647082663</v>
      </c>
      <c r="T121" s="437"/>
      <c r="U121" s="437"/>
      <c r="V121" s="437"/>
    </row>
    <row r="122" spans="2:22" x14ac:dyDescent="0.25">
      <c r="B122">
        <f t="shared" si="13"/>
        <v>109</v>
      </c>
      <c r="C122" s="91">
        <v>38.83</v>
      </c>
      <c r="D122" s="92">
        <v>38.909999999999997</v>
      </c>
      <c r="E122" s="92">
        <v>39.58</v>
      </c>
      <c r="F122" s="92">
        <v>39.380000000000003</v>
      </c>
      <c r="G122" s="92">
        <v>39.299999999999997</v>
      </c>
      <c r="H122" s="93">
        <v>39.04</v>
      </c>
      <c r="I122" s="92"/>
      <c r="J122" s="92"/>
      <c r="K122" s="438"/>
      <c r="M122" s="434">
        <f t="shared" si="11"/>
        <v>109</v>
      </c>
      <c r="N122" s="437">
        <f t="shared" si="15"/>
        <v>-18.617647058818854</v>
      </c>
      <c r="O122" s="437">
        <f t="shared" si="15"/>
        <v>-27.991647058824441</v>
      </c>
      <c r="P122" s="437">
        <f t="shared" si="15"/>
        <v>9.4023529411633646</v>
      </c>
      <c r="Q122" s="437">
        <f t="shared" si="15"/>
        <v>7.9423529411708671</v>
      </c>
      <c r="R122" s="437">
        <f t="shared" si="15"/>
        <v>18.862352941173867</v>
      </c>
      <c r="S122" s="437">
        <f t="shared" si="15"/>
        <v>-7.2576470588259383</v>
      </c>
      <c r="T122" s="437"/>
      <c r="U122" s="437"/>
      <c r="V122" s="437"/>
    </row>
    <row r="123" spans="2:22" x14ac:dyDescent="0.25">
      <c r="B123">
        <f t="shared" si="13"/>
        <v>110</v>
      </c>
      <c r="C123" s="91">
        <v>38.92</v>
      </c>
      <c r="D123" s="92">
        <v>38.880000000000003</v>
      </c>
      <c r="E123" s="92">
        <v>39.159999999999997</v>
      </c>
      <c r="F123" s="92">
        <v>39.22</v>
      </c>
      <c r="G123" s="92">
        <v>39.200000000000003</v>
      </c>
      <c r="H123" s="93">
        <v>38.94</v>
      </c>
      <c r="I123" s="92"/>
      <c r="J123" s="92"/>
      <c r="K123" s="438"/>
      <c r="M123" s="434">
        <f t="shared" si="11"/>
        <v>110</v>
      </c>
      <c r="N123" s="437">
        <f t="shared" si="15"/>
        <v>-18.975882352936523</v>
      </c>
      <c r="O123" s="437">
        <f t="shared" si="15"/>
        <v>-28.389882352942109</v>
      </c>
      <c r="P123" s="437">
        <f t="shared" si="15"/>
        <v>9.2841176470456901</v>
      </c>
      <c r="Q123" s="437">
        <f t="shared" si="15"/>
        <v>7.8841176470531948</v>
      </c>
      <c r="R123" s="437">
        <f t="shared" si="15"/>
        <v>18.784117647056199</v>
      </c>
      <c r="S123" s="437">
        <f t="shared" si="15"/>
        <v>-7.5958823529436117</v>
      </c>
      <c r="T123" s="437"/>
      <c r="U123" s="437"/>
      <c r="V123" s="437"/>
    </row>
    <row r="124" spans="2:22" x14ac:dyDescent="0.25">
      <c r="B124">
        <f t="shared" si="13"/>
        <v>111</v>
      </c>
      <c r="C124" s="91">
        <v>39.15</v>
      </c>
      <c r="D124" s="92">
        <v>38.81</v>
      </c>
      <c r="E124" s="92">
        <v>39.369999999999997</v>
      </c>
      <c r="F124" s="92">
        <v>39.42</v>
      </c>
      <c r="G124" s="92">
        <v>39.32</v>
      </c>
      <c r="H124" s="93">
        <v>38.92</v>
      </c>
      <c r="I124" s="92"/>
      <c r="J124" s="92"/>
      <c r="K124" s="438"/>
      <c r="M124" s="434">
        <f t="shared" si="11"/>
        <v>111</v>
      </c>
      <c r="N124" s="437">
        <f t="shared" si="15"/>
        <v>-19.104117647054196</v>
      </c>
      <c r="O124" s="437">
        <f t="shared" si="15"/>
        <v>-28.858117647059778</v>
      </c>
      <c r="P124" s="437">
        <f t="shared" si="15"/>
        <v>9.3758823529280164</v>
      </c>
      <c r="Q124" s="437">
        <f t="shared" si="15"/>
        <v>8.0258823529355254</v>
      </c>
      <c r="R124" s="437">
        <f t="shared" si="15"/>
        <v>18.825882352938528</v>
      </c>
      <c r="S124" s="437">
        <f t="shared" si="15"/>
        <v>-7.9541176470612811</v>
      </c>
      <c r="T124" s="437"/>
      <c r="U124" s="437"/>
      <c r="V124" s="437"/>
    </row>
    <row r="125" spans="2:22" x14ac:dyDescent="0.25">
      <c r="B125">
        <f t="shared" si="13"/>
        <v>112</v>
      </c>
      <c r="C125" s="91">
        <v>38.93</v>
      </c>
      <c r="D125" s="92">
        <v>38.67</v>
      </c>
      <c r="E125" s="92">
        <v>39.880000000000003</v>
      </c>
      <c r="F125" s="92">
        <v>39.18</v>
      </c>
      <c r="G125" s="92">
        <v>39.369999999999997</v>
      </c>
      <c r="H125" s="93">
        <v>39.04</v>
      </c>
      <c r="I125" s="92"/>
      <c r="J125" s="92"/>
      <c r="K125" s="438"/>
      <c r="M125" s="434">
        <f t="shared" si="11"/>
        <v>112</v>
      </c>
      <c r="N125" s="437">
        <f t="shared" si="15"/>
        <v>-19.452352941171867</v>
      </c>
      <c r="O125" s="437">
        <f t="shared" si="15"/>
        <v>-29.466352941177448</v>
      </c>
      <c r="P125" s="437">
        <f t="shared" si="15"/>
        <v>9.9776470588103479</v>
      </c>
      <c r="Q125" s="437">
        <f t="shared" si="15"/>
        <v>7.927647058817854</v>
      </c>
      <c r="R125" s="437">
        <f t="shared" si="15"/>
        <v>18.917647058820855</v>
      </c>
      <c r="S125" s="437">
        <f t="shared" si="15"/>
        <v>-8.1923529411789531</v>
      </c>
      <c r="T125" s="437"/>
      <c r="U125" s="437"/>
      <c r="V125" s="437"/>
    </row>
    <row r="126" spans="2:22" x14ac:dyDescent="0.25">
      <c r="B126">
        <f t="shared" si="13"/>
        <v>113</v>
      </c>
      <c r="C126" s="91">
        <v>38.85</v>
      </c>
      <c r="D126" s="92">
        <v>39.01</v>
      </c>
      <c r="E126" s="92">
        <v>39.36</v>
      </c>
      <c r="F126" s="92">
        <v>39.299999999999997</v>
      </c>
      <c r="G126" s="92">
        <v>39.28</v>
      </c>
      <c r="H126" s="93">
        <v>39.299999999999997</v>
      </c>
      <c r="I126" s="92"/>
      <c r="J126" s="92"/>
      <c r="K126" s="438"/>
      <c r="M126" s="434">
        <f t="shared" si="11"/>
        <v>113</v>
      </c>
      <c r="N126" s="437">
        <f t="shared" ref="N126:S141" si="16">IF(C126&gt;60,C126-$H$4+N125-$H$5,C126-$H$4+N125)</f>
        <v>-19.880588235289537</v>
      </c>
      <c r="O126" s="437">
        <f t="shared" si="16"/>
        <v>-29.734588235295121</v>
      </c>
      <c r="P126" s="437">
        <f t="shared" si="16"/>
        <v>10.059411764692676</v>
      </c>
      <c r="Q126" s="437">
        <f t="shared" si="16"/>
        <v>7.9494117647001801</v>
      </c>
      <c r="R126" s="437">
        <f t="shared" si="16"/>
        <v>18.919411764703185</v>
      </c>
      <c r="S126" s="437">
        <f t="shared" si="16"/>
        <v>-8.170588235296627</v>
      </c>
      <c r="T126" s="437"/>
      <c r="U126" s="437"/>
      <c r="V126" s="437"/>
    </row>
    <row r="127" spans="2:22" x14ac:dyDescent="0.25">
      <c r="B127">
        <f t="shared" si="13"/>
        <v>114</v>
      </c>
      <c r="C127" s="91">
        <v>38.79</v>
      </c>
      <c r="D127" s="92">
        <v>39.090000000000003</v>
      </c>
      <c r="E127" s="92">
        <v>39.65</v>
      </c>
      <c r="F127" s="92">
        <v>39.61</v>
      </c>
      <c r="G127" s="92">
        <v>39.159999999999997</v>
      </c>
      <c r="H127" s="93">
        <v>39.51</v>
      </c>
      <c r="I127" s="92"/>
      <c r="J127" s="92"/>
      <c r="K127" s="438"/>
      <c r="M127" s="434">
        <f t="shared" si="11"/>
        <v>114</v>
      </c>
      <c r="N127" s="437">
        <f t="shared" si="16"/>
        <v>-20.368823529407209</v>
      </c>
      <c r="O127" s="437">
        <f t="shared" si="16"/>
        <v>-29.922823529412788</v>
      </c>
      <c r="P127" s="437">
        <f t="shared" si="16"/>
        <v>10.431176470575004</v>
      </c>
      <c r="Q127" s="437">
        <f t="shared" si="16"/>
        <v>8.2811764705825084</v>
      </c>
      <c r="R127" s="437">
        <f t="shared" si="16"/>
        <v>18.80117647058551</v>
      </c>
      <c r="S127" s="437">
        <f t="shared" si="16"/>
        <v>-7.9388235294143001</v>
      </c>
      <c r="T127" s="437"/>
      <c r="U127" s="437"/>
      <c r="V127" s="437"/>
    </row>
    <row r="128" spans="2:22" x14ac:dyDescent="0.25">
      <c r="B128">
        <f t="shared" si="13"/>
        <v>115</v>
      </c>
      <c r="C128" s="91">
        <v>38.700000000000003</v>
      </c>
      <c r="D128" s="92">
        <v>38.94</v>
      </c>
      <c r="E128" s="92">
        <v>39.58</v>
      </c>
      <c r="F128" s="92">
        <v>40.19</v>
      </c>
      <c r="G128" s="92">
        <v>39.24</v>
      </c>
      <c r="H128" s="93">
        <v>42.66</v>
      </c>
      <c r="I128" s="92"/>
      <c r="J128" s="92"/>
      <c r="K128" s="438"/>
      <c r="M128" s="434">
        <f t="shared" si="11"/>
        <v>115</v>
      </c>
      <c r="N128" s="437">
        <f t="shared" si="16"/>
        <v>-20.947058823524877</v>
      </c>
      <c r="O128" s="437">
        <f t="shared" si="16"/>
        <v>-30.261058823530462</v>
      </c>
      <c r="P128" s="437">
        <f t="shared" si="16"/>
        <v>10.732941176457331</v>
      </c>
      <c r="Q128" s="437">
        <f t="shared" si="16"/>
        <v>9.192941176464835</v>
      </c>
      <c r="R128" s="437">
        <f t="shared" si="16"/>
        <v>18.762941176467841</v>
      </c>
      <c r="S128" s="437">
        <f t="shared" si="16"/>
        <v>-4.5570588235319747</v>
      </c>
      <c r="T128" s="437"/>
      <c r="U128" s="437"/>
      <c r="V128" s="437"/>
    </row>
    <row r="129" spans="2:22" x14ac:dyDescent="0.25">
      <c r="B129">
        <f t="shared" si="13"/>
        <v>116</v>
      </c>
      <c r="C129" s="91">
        <v>38.799999999999997</v>
      </c>
      <c r="D129" s="92">
        <v>39.03</v>
      </c>
      <c r="E129" s="92">
        <v>39.61</v>
      </c>
      <c r="F129" s="92">
        <v>39.26</v>
      </c>
      <c r="G129" s="92">
        <v>39.159999999999997</v>
      </c>
      <c r="H129" s="93">
        <v>39.4</v>
      </c>
      <c r="I129" s="92"/>
      <c r="J129" s="92"/>
      <c r="K129" s="438"/>
      <c r="M129" s="434">
        <f t="shared" si="11"/>
        <v>116</v>
      </c>
      <c r="N129" s="437">
        <f t="shared" si="16"/>
        <v>-21.425294117642551</v>
      </c>
      <c r="O129" s="437">
        <f t="shared" si="16"/>
        <v>-30.509294117648132</v>
      </c>
      <c r="P129" s="437">
        <f t="shared" si="16"/>
        <v>11.064705882339659</v>
      </c>
      <c r="Q129" s="437">
        <f t="shared" si="16"/>
        <v>9.1747058823471619</v>
      </c>
      <c r="R129" s="437">
        <f t="shared" si="16"/>
        <v>18.644705882350166</v>
      </c>
      <c r="S129" s="437">
        <f t="shared" si="16"/>
        <v>-4.4352941176496472</v>
      </c>
      <c r="T129" s="437"/>
      <c r="U129" s="437"/>
      <c r="V129" s="437"/>
    </row>
    <row r="130" spans="2:22" x14ac:dyDescent="0.25">
      <c r="B130">
        <f t="shared" si="13"/>
        <v>117</v>
      </c>
      <c r="C130" s="91">
        <v>38.93</v>
      </c>
      <c r="D130" s="92">
        <v>39.22</v>
      </c>
      <c r="E130" s="92">
        <v>39.450000000000003</v>
      </c>
      <c r="F130" s="92">
        <v>39.17</v>
      </c>
      <c r="G130" s="92">
        <v>39.26</v>
      </c>
      <c r="H130" s="93">
        <v>39.14</v>
      </c>
      <c r="I130" s="92"/>
      <c r="J130" s="92"/>
      <c r="K130" s="438"/>
      <c r="M130" s="434">
        <f t="shared" si="11"/>
        <v>117</v>
      </c>
      <c r="N130" s="437">
        <f t="shared" si="16"/>
        <v>-21.773529411760222</v>
      </c>
      <c r="O130" s="437">
        <f t="shared" si="16"/>
        <v>-30.567529411765804</v>
      </c>
      <c r="P130" s="437">
        <f t="shared" si="16"/>
        <v>11.236470588221991</v>
      </c>
      <c r="Q130" s="437">
        <f t="shared" si="16"/>
        <v>9.0664705882294925</v>
      </c>
      <c r="R130" s="437">
        <f t="shared" si="16"/>
        <v>18.626470588232493</v>
      </c>
      <c r="S130" s="437">
        <f t="shared" si="16"/>
        <v>-4.5735294117673178</v>
      </c>
      <c r="T130" s="437"/>
      <c r="U130" s="437"/>
      <c r="V130" s="437"/>
    </row>
    <row r="131" spans="2:22" x14ac:dyDescent="0.25">
      <c r="B131">
        <f t="shared" si="13"/>
        <v>118</v>
      </c>
      <c r="C131" s="91">
        <v>38.94</v>
      </c>
      <c r="D131" s="92">
        <v>39.19</v>
      </c>
      <c r="E131" s="92">
        <v>39.369999999999997</v>
      </c>
      <c r="F131" s="92">
        <v>39.18</v>
      </c>
      <c r="G131" s="92">
        <v>39.299999999999997</v>
      </c>
      <c r="H131" s="93">
        <v>38.96</v>
      </c>
      <c r="I131" s="92"/>
      <c r="J131" s="92"/>
      <c r="K131" s="438"/>
      <c r="M131" s="434">
        <f t="shared" si="11"/>
        <v>118</v>
      </c>
      <c r="N131" s="437">
        <f t="shared" si="16"/>
        <v>-22.111764705877896</v>
      </c>
      <c r="O131" s="437">
        <f t="shared" si="16"/>
        <v>-30.655764705883477</v>
      </c>
      <c r="P131" s="437">
        <f t="shared" si="16"/>
        <v>11.328235294104317</v>
      </c>
      <c r="Q131" s="437">
        <f t="shared" si="16"/>
        <v>8.9682352941118211</v>
      </c>
      <c r="R131" s="437">
        <f t="shared" si="16"/>
        <v>18.648235294114819</v>
      </c>
      <c r="S131" s="437">
        <f t="shared" si="16"/>
        <v>-4.891764705884988</v>
      </c>
      <c r="T131" s="437"/>
      <c r="U131" s="437"/>
      <c r="V131" s="437"/>
    </row>
    <row r="132" spans="2:22" x14ac:dyDescent="0.25">
      <c r="B132">
        <f t="shared" si="13"/>
        <v>119</v>
      </c>
      <c r="C132" s="91">
        <v>39.26</v>
      </c>
      <c r="D132" s="92">
        <v>38.869999999999997</v>
      </c>
      <c r="E132" s="92">
        <v>39.270000000000003</v>
      </c>
      <c r="F132" s="92">
        <v>39.25</v>
      </c>
      <c r="G132" s="92">
        <v>39.35</v>
      </c>
      <c r="H132" s="93">
        <v>38.950000000000003</v>
      </c>
      <c r="I132" s="92"/>
      <c r="J132" s="92"/>
      <c r="K132" s="438"/>
      <c r="M132" s="434">
        <f t="shared" si="11"/>
        <v>119</v>
      </c>
      <c r="N132" s="437">
        <f t="shared" si="16"/>
        <v>-22.129999999995569</v>
      </c>
      <c r="O132" s="437">
        <f t="shared" si="16"/>
        <v>-31.064000000001151</v>
      </c>
      <c r="P132" s="437">
        <f t="shared" si="16"/>
        <v>11.319999999986649</v>
      </c>
      <c r="Q132" s="437">
        <f t="shared" si="16"/>
        <v>8.93999999999415</v>
      </c>
      <c r="R132" s="437">
        <f t="shared" si="16"/>
        <v>18.71999999999715</v>
      </c>
      <c r="S132" s="437">
        <f t="shared" si="16"/>
        <v>-5.2200000000026563</v>
      </c>
      <c r="T132" s="437"/>
      <c r="U132" s="437"/>
      <c r="V132" s="437"/>
    </row>
    <row r="133" spans="2:22" x14ac:dyDescent="0.25">
      <c r="B133">
        <f t="shared" si="13"/>
        <v>120</v>
      </c>
      <c r="C133" s="91">
        <v>121.74</v>
      </c>
      <c r="D133" s="92">
        <v>38.92</v>
      </c>
      <c r="E133" s="92">
        <v>39.6</v>
      </c>
      <c r="F133" s="92">
        <v>39.21</v>
      </c>
      <c r="G133" s="92">
        <v>39.17</v>
      </c>
      <c r="H133" s="93">
        <v>39.380000000000003</v>
      </c>
      <c r="I133" s="92"/>
      <c r="J133" s="92"/>
      <c r="K133" s="438"/>
      <c r="M133" s="434">
        <f t="shared" si="11"/>
        <v>120</v>
      </c>
      <c r="N133" s="437">
        <f t="shared" si="16"/>
        <v>-19.668235294113238</v>
      </c>
      <c r="O133" s="437">
        <f t="shared" si="16"/>
        <v>-31.422235294118821</v>
      </c>
      <c r="P133" s="437">
        <f t="shared" si="16"/>
        <v>11.641764705868979</v>
      </c>
      <c r="Q133" s="437">
        <f t="shared" si="16"/>
        <v>8.8717647058764797</v>
      </c>
      <c r="R133" s="437">
        <f t="shared" si="16"/>
        <v>18.61176470587948</v>
      </c>
      <c r="S133" s="437">
        <f t="shared" si="16"/>
        <v>-5.1182352941203249</v>
      </c>
      <c r="T133" s="437"/>
      <c r="U133" s="437"/>
      <c r="V133" s="437"/>
    </row>
    <row r="134" spans="2:22" x14ac:dyDescent="0.25">
      <c r="B134">
        <f t="shared" si="13"/>
        <v>121</v>
      </c>
      <c r="C134" s="91">
        <v>39.590000000000003</v>
      </c>
      <c r="D134" s="92">
        <v>38.96</v>
      </c>
      <c r="E134" s="92">
        <v>39.4</v>
      </c>
      <c r="F134" s="92">
        <v>39.33</v>
      </c>
      <c r="G134" s="92">
        <v>39.06</v>
      </c>
      <c r="H134" s="93">
        <v>39.520000000000003</v>
      </c>
      <c r="I134" s="92"/>
      <c r="J134" s="92"/>
      <c r="K134" s="438"/>
      <c r="M134" s="434">
        <f t="shared" si="11"/>
        <v>121</v>
      </c>
      <c r="N134" s="437">
        <f t="shared" si="16"/>
        <v>-19.356470588230906</v>
      </c>
      <c r="O134" s="437">
        <f t="shared" si="16"/>
        <v>-31.740470588236491</v>
      </c>
      <c r="P134" s="437">
        <f t="shared" si="16"/>
        <v>11.763529411751307</v>
      </c>
      <c r="Q134" s="437">
        <f t="shared" si="16"/>
        <v>8.9235294117588069</v>
      </c>
      <c r="R134" s="437">
        <f t="shared" si="16"/>
        <v>18.393529411761811</v>
      </c>
      <c r="S134" s="437">
        <f t="shared" si="16"/>
        <v>-4.8764705882379928</v>
      </c>
      <c r="T134" s="437"/>
      <c r="U134" s="437"/>
      <c r="V134" s="437"/>
    </row>
    <row r="135" spans="2:22" x14ac:dyDescent="0.25">
      <c r="B135">
        <f t="shared" si="13"/>
        <v>122</v>
      </c>
      <c r="C135" s="91">
        <v>39.68</v>
      </c>
      <c r="D135" s="92">
        <v>38.979999999999997</v>
      </c>
      <c r="E135" s="92">
        <v>39.22</v>
      </c>
      <c r="F135" s="92">
        <v>39.33</v>
      </c>
      <c r="G135" s="92">
        <v>39.25</v>
      </c>
      <c r="H135" s="93">
        <v>39.08</v>
      </c>
      <c r="I135" s="92"/>
      <c r="J135" s="92"/>
      <c r="K135" s="438"/>
      <c r="M135" s="434">
        <f t="shared" si="11"/>
        <v>122</v>
      </c>
      <c r="N135" s="437">
        <f t="shared" si="16"/>
        <v>-18.954705882348577</v>
      </c>
      <c r="O135" s="437">
        <f t="shared" si="16"/>
        <v>-32.038705882354165</v>
      </c>
      <c r="P135" s="437">
        <f t="shared" si="16"/>
        <v>11.705294117633635</v>
      </c>
      <c r="Q135" s="437">
        <f t="shared" si="16"/>
        <v>8.9752941176411341</v>
      </c>
      <c r="R135" s="437">
        <f t="shared" si="16"/>
        <v>18.36529411764414</v>
      </c>
      <c r="S135" s="437">
        <f t="shared" si="16"/>
        <v>-5.0747058823556657</v>
      </c>
      <c r="T135" s="437"/>
      <c r="U135" s="437"/>
      <c r="V135" s="437"/>
    </row>
    <row r="136" spans="2:22" x14ac:dyDescent="0.25">
      <c r="B136">
        <f t="shared" si="13"/>
        <v>123</v>
      </c>
      <c r="C136" s="91">
        <v>39.479999999999997</v>
      </c>
      <c r="D136" s="92">
        <v>39.01</v>
      </c>
      <c r="E136" s="92">
        <v>39.799999999999997</v>
      </c>
      <c r="F136" s="92">
        <v>39.299999999999997</v>
      </c>
      <c r="G136" s="92">
        <v>39.340000000000003</v>
      </c>
      <c r="H136" s="93">
        <v>38.950000000000003</v>
      </c>
      <c r="I136" s="92"/>
      <c r="J136" s="92"/>
      <c r="K136" s="438"/>
      <c r="M136" s="434">
        <f t="shared" si="11"/>
        <v>123</v>
      </c>
      <c r="N136" s="437">
        <f t="shared" si="16"/>
        <v>-18.752941176466251</v>
      </c>
      <c r="O136" s="437">
        <f t="shared" si="16"/>
        <v>-32.306941176471838</v>
      </c>
      <c r="P136" s="437">
        <f t="shared" si="16"/>
        <v>12.227058823515961</v>
      </c>
      <c r="Q136" s="437">
        <f t="shared" si="16"/>
        <v>8.9970588235234601</v>
      </c>
      <c r="R136" s="437">
        <f t="shared" si="16"/>
        <v>18.427058823526473</v>
      </c>
      <c r="S136" s="437">
        <f t="shared" si="16"/>
        <v>-5.4029411764733339</v>
      </c>
      <c r="T136" s="437"/>
      <c r="U136" s="437"/>
      <c r="V136" s="437"/>
    </row>
    <row r="137" spans="2:22" x14ac:dyDescent="0.25">
      <c r="B137">
        <f t="shared" si="13"/>
        <v>124</v>
      </c>
      <c r="C137" s="91">
        <v>39.18</v>
      </c>
      <c r="D137" s="92">
        <v>39</v>
      </c>
      <c r="E137" s="92">
        <v>39.71</v>
      </c>
      <c r="F137" s="92">
        <v>39.130000000000003</v>
      </c>
      <c r="G137" s="92">
        <v>39.25</v>
      </c>
      <c r="H137" s="93">
        <v>39.15</v>
      </c>
      <c r="I137" s="92"/>
      <c r="J137" s="92"/>
      <c r="K137" s="438"/>
      <c r="M137" s="434">
        <f t="shared" si="11"/>
        <v>124</v>
      </c>
      <c r="N137" s="437">
        <f t="shared" si="16"/>
        <v>-18.851176470583923</v>
      </c>
      <c r="O137" s="437">
        <f t="shared" si="16"/>
        <v>-32.585176470589509</v>
      </c>
      <c r="P137" s="437">
        <f t="shared" si="16"/>
        <v>12.65882352939829</v>
      </c>
      <c r="Q137" s="437">
        <f t="shared" si="16"/>
        <v>8.8488235294057915</v>
      </c>
      <c r="R137" s="437">
        <f t="shared" si="16"/>
        <v>18.398823529408801</v>
      </c>
      <c r="S137" s="437">
        <f t="shared" si="16"/>
        <v>-5.5311764705910065</v>
      </c>
      <c r="T137" s="437"/>
      <c r="U137" s="437"/>
      <c r="V137" s="437"/>
    </row>
    <row r="138" spans="2:22" x14ac:dyDescent="0.25">
      <c r="B138">
        <f t="shared" si="13"/>
        <v>125</v>
      </c>
      <c r="C138" s="91">
        <v>39.17</v>
      </c>
      <c r="D138" s="92">
        <v>39</v>
      </c>
      <c r="E138" s="92">
        <v>40.4</v>
      </c>
      <c r="F138" s="92">
        <v>39.21</v>
      </c>
      <c r="G138" s="92">
        <v>39.590000000000003</v>
      </c>
      <c r="H138" s="93">
        <v>39.14</v>
      </c>
      <c r="I138" s="92"/>
      <c r="J138" s="92"/>
      <c r="K138" s="438"/>
      <c r="M138" s="434">
        <f t="shared" si="11"/>
        <v>125</v>
      </c>
      <c r="N138" s="437">
        <f t="shared" si="16"/>
        <v>-18.959411764701592</v>
      </c>
      <c r="O138" s="437">
        <f t="shared" si="16"/>
        <v>-32.86341176470718</v>
      </c>
      <c r="P138" s="437">
        <f t="shared" si="16"/>
        <v>13.780588235280618</v>
      </c>
      <c r="Q138" s="437">
        <f t="shared" si="16"/>
        <v>8.7805882352881213</v>
      </c>
      <c r="R138" s="437">
        <f t="shared" si="16"/>
        <v>18.710588235291134</v>
      </c>
      <c r="S138" s="437">
        <f t="shared" si="16"/>
        <v>-5.669411764708677</v>
      </c>
      <c r="T138" s="437"/>
      <c r="U138" s="437"/>
      <c r="V138" s="437"/>
    </row>
    <row r="139" spans="2:22" x14ac:dyDescent="0.25">
      <c r="B139">
        <f t="shared" si="13"/>
        <v>126</v>
      </c>
      <c r="C139" s="91">
        <v>39.33</v>
      </c>
      <c r="D139" s="92">
        <v>38.97</v>
      </c>
      <c r="E139" s="92">
        <v>39.58</v>
      </c>
      <c r="F139" s="92">
        <v>39.130000000000003</v>
      </c>
      <c r="G139" s="92">
        <v>39.31</v>
      </c>
      <c r="H139" s="93">
        <v>38.97</v>
      </c>
      <c r="I139" s="92"/>
      <c r="J139" s="92"/>
      <c r="K139" s="438"/>
      <c r="M139" s="434">
        <f t="shared" si="11"/>
        <v>126</v>
      </c>
      <c r="N139" s="437">
        <f t="shared" si="16"/>
        <v>-18.907647058819265</v>
      </c>
      <c r="O139" s="437">
        <f t="shared" si="16"/>
        <v>-33.171647058824853</v>
      </c>
      <c r="P139" s="437">
        <f t="shared" si="16"/>
        <v>14.082352941162945</v>
      </c>
      <c r="Q139" s="437">
        <f t="shared" si="16"/>
        <v>8.6323529411704527</v>
      </c>
      <c r="R139" s="437">
        <f t="shared" si="16"/>
        <v>18.742352941173465</v>
      </c>
      <c r="S139" s="437">
        <f t="shared" si="16"/>
        <v>-5.9776470588263493</v>
      </c>
      <c r="T139" s="437"/>
      <c r="U139" s="437"/>
      <c r="V139" s="437"/>
    </row>
    <row r="140" spans="2:22" x14ac:dyDescent="0.25">
      <c r="B140">
        <f t="shared" si="13"/>
        <v>127</v>
      </c>
      <c r="C140" s="91">
        <v>39.25</v>
      </c>
      <c r="D140" s="92">
        <v>39.159999999999997</v>
      </c>
      <c r="E140" s="92">
        <v>39.71</v>
      </c>
      <c r="F140" s="92">
        <v>39.22</v>
      </c>
      <c r="G140" s="92">
        <v>39.44</v>
      </c>
      <c r="H140" s="93">
        <v>38.950000000000003</v>
      </c>
      <c r="I140" s="92"/>
      <c r="J140" s="92"/>
      <c r="K140" s="438"/>
      <c r="M140" s="434">
        <f t="shared" si="11"/>
        <v>127</v>
      </c>
      <c r="N140" s="437">
        <f t="shared" si="16"/>
        <v>-18.935882352936936</v>
      </c>
      <c r="O140" s="437">
        <f t="shared" si="16"/>
        <v>-33.289882352942527</v>
      </c>
      <c r="P140" s="437">
        <f t="shared" si="16"/>
        <v>14.514117647045275</v>
      </c>
      <c r="Q140" s="437">
        <f t="shared" si="16"/>
        <v>8.5741176470527805</v>
      </c>
      <c r="R140" s="437">
        <f t="shared" si="16"/>
        <v>18.904117647055791</v>
      </c>
      <c r="S140" s="437">
        <f t="shared" si="16"/>
        <v>-6.3058823529440176</v>
      </c>
      <c r="T140" s="437"/>
      <c r="U140" s="437"/>
      <c r="V140" s="437"/>
    </row>
    <row r="141" spans="2:22" x14ac:dyDescent="0.25">
      <c r="B141">
        <f t="shared" si="13"/>
        <v>128</v>
      </c>
      <c r="C141" s="91">
        <v>39.020000000000003</v>
      </c>
      <c r="D141" s="92">
        <v>39.1</v>
      </c>
      <c r="E141" s="92">
        <v>39.67</v>
      </c>
      <c r="F141" s="92">
        <v>39.270000000000003</v>
      </c>
      <c r="G141" s="92">
        <v>39.32</v>
      </c>
      <c r="H141" s="93">
        <v>38.979999999999997</v>
      </c>
      <c r="I141" s="92"/>
      <c r="J141" s="92"/>
      <c r="K141" s="438"/>
      <c r="M141" s="434">
        <f t="shared" ref="M141:M161" si="17">B141</f>
        <v>128</v>
      </c>
      <c r="N141" s="437">
        <f t="shared" si="16"/>
        <v>-19.194117647054604</v>
      </c>
      <c r="O141" s="437">
        <f t="shared" si="16"/>
        <v>-33.468117647060197</v>
      </c>
      <c r="P141" s="437">
        <f t="shared" si="16"/>
        <v>14.905882352927605</v>
      </c>
      <c r="Q141" s="437">
        <f t="shared" si="16"/>
        <v>8.5658823529351125</v>
      </c>
      <c r="R141" s="437">
        <f t="shared" si="16"/>
        <v>18.945882352938121</v>
      </c>
      <c r="S141" s="437">
        <f t="shared" si="16"/>
        <v>-6.6041176470616918</v>
      </c>
      <c r="T141" s="437"/>
      <c r="U141" s="437"/>
      <c r="V141" s="437"/>
    </row>
    <row r="142" spans="2:22" x14ac:dyDescent="0.25">
      <c r="B142">
        <f t="shared" si="13"/>
        <v>129</v>
      </c>
      <c r="C142" s="91">
        <v>39.04</v>
      </c>
      <c r="D142" s="92">
        <v>38.840000000000003</v>
      </c>
      <c r="E142" s="92">
        <v>39.54</v>
      </c>
      <c r="F142" s="92">
        <v>39.14</v>
      </c>
      <c r="G142" s="92">
        <v>39.270000000000003</v>
      </c>
      <c r="H142" s="93">
        <v>38.869999999999997</v>
      </c>
      <c r="I142" s="92"/>
      <c r="J142" s="92"/>
      <c r="K142" s="438"/>
      <c r="M142" s="434">
        <f t="shared" si="17"/>
        <v>129</v>
      </c>
      <c r="N142" s="437">
        <f t="shared" ref="N142:S157" si="18">IF(C142&gt;60,C142-$H$4+N141-$H$5,C142-$H$4+N141)</f>
        <v>-19.432352941172276</v>
      </c>
      <c r="O142" s="437">
        <f t="shared" si="18"/>
        <v>-33.906352941177865</v>
      </c>
      <c r="P142" s="437">
        <f t="shared" si="18"/>
        <v>15.167647058809933</v>
      </c>
      <c r="Q142" s="437">
        <f t="shared" si="18"/>
        <v>8.4276470588174419</v>
      </c>
      <c r="R142" s="437">
        <f t="shared" si="18"/>
        <v>18.937647058820453</v>
      </c>
      <c r="S142" s="437">
        <f t="shared" si="18"/>
        <v>-7.0123529411793655</v>
      </c>
      <c r="T142" s="437"/>
      <c r="U142" s="437"/>
      <c r="V142" s="437"/>
    </row>
    <row r="143" spans="2:22" x14ac:dyDescent="0.25">
      <c r="B143">
        <f t="shared" si="13"/>
        <v>130</v>
      </c>
      <c r="C143" s="91">
        <v>39.01</v>
      </c>
      <c r="D143" s="92">
        <v>39.08</v>
      </c>
      <c r="E143" s="92">
        <v>39.5</v>
      </c>
      <c r="F143" s="92">
        <v>39.200000000000003</v>
      </c>
      <c r="G143" s="92">
        <v>39.65</v>
      </c>
      <c r="H143" s="93">
        <v>38.92</v>
      </c>
      <c r="I143" s="92"/>
      <c r="J143" s="92"/>
      <c r="K143" s="438"/>
      <c r="M143" s="434">
        <f t="shared" si="17"/>
        <v>130</v>
      </c>
      <c r="N143" s="437">
        <f t="shared" si="18"/>
        <v>-19.700588235289949</v>
      </c>
      <c r="O143" s="437">
        <f t="shared" si="18"/>
        <v>-34.104588235295537</v>
      </c>
      <c r="P143" s="437">
        <f t="shared" si="18"/>
        <v>15.389411764692262</v>
      </c>
      <c r="Q143" s="437">
        <f t="shared" si="18"/>
        <v>8.3494117646997736</v>
      </c>
      <c r="R143" s="437">
        <f t="shared" si="18"/>
        <v>19.30941176470278</v>
      </c>
      <c r="S143" s="437">
        <f t="shared" si="18"/>
        <v>-7.3705882352970349</v>
      </c>
      <c r="T143" s="437"/>
      <c r="U143" s="437"/>
      <c r="V143" s="437"/>
    </row>
    <row r="144" spans="2:22" x14ac:dyDescent="0.25">
      <c r="B144">
        <f t="shared" ref="B144:B207" si="19">1+B143</f>
        <v>131</v>
      </c>
      <c r="C144" s="91">
        <v>39.24</v>
      </c>
      <c r="D144" s="92">
        <v>39.159999999999997</v>
      </c>
      <c r="E144" s="92">
        <v>39.770000000000003</v>
      </c>
      <c r="F144" s="92">
        <v>39.270000000000003</v>
      </c>
      <c r="G144" s="92">
        <v>123.03</v>
      </c>
      <c r="H144" s="93">
        <v>38.97</v>
      </c>
      <c r="I144" s="92"/>
      <c r="J144" s="92"/>
      <c r="K144" s="438"/>
      <c r="M144" s="434">
        <f t="shared" si="17"/>
        <v>131</v>
      </c>
      <c r="N144" s="437">
        <f t="shared" si="18"/>
        <v>-19.738823529407618</v>
      </c>
      <c r="O144" s="437">
        <f t="shared" si="18"/>
        <v>-34.222823529413212</v>
      </c>
      <c r="P144" s="437">
        <f t="shared" si="18"/>
        <v>15.881176470574594</v>
      </c>
      <c r="Q144" s="437">
        <f t="shared" si="18"/>
        <v>8.3411764705821057</v>
      </c>
      <c r="R144" s="437">
        <f t="shared" si="18"/>
        <v>23.06117647058511</v>
      </c>
      <c r="S144" s="437">
        <f t="shared" si="18"/>
        <v>-7.6788235294147071</v>
      </c>
      <c r="T144" s="437"/>
      <c r="U144" s="437"/>
      <c r="V144" s="437"/>
    </row>
    <row r="145" spans="2:22" x14ac:dyDescent="0.25">
      <c r="B145">
        <f t="shared" si="19"/>
        <v>132</v>
      </c>
      <c r="C145" s="91">
        <v>39.85</v>
      </c>
      <c r="D145" s="92">
        <v>39.15</v>
      </c>
      <c r="E145" s="92">
        <v>39.97</v>
      </c>
      <c r="F145" s="92">
        <v>39.630000000000003</v>
      </c>
      <c r="G145" s="92">
        <v>39.18</v>
      </c>
      <c r="H145" s="93">
        <v>129.56</v>
      </c>
      <c r="I145" s="92"/>
      <c r="J145" s="92"/>
      <c r="K145" s="438"/>
      <c r="M145" s="434">
        <f t="shared" si="17"/>
        <v>132</v>
      </c>
      <c r="N145" s="437">
        <f t="shared" si="18"/>
        <v>-19.167058823525288</v>
      </c>
      <c r="O145" s="437">
        <f t="shared" si="18"/>
        <v>-34.351058823530884</v>
      </c>
      <c r="P145" s="437">
        <f t="shared" si="18"/>
        <v>16.572941176456922</v>
      </c>
      <c r="Q145" s="437">
        <f t="shared" si="18"/>
        <v>8.6929411764644371</v>
      </c>
      <c r="R145" s="437">
        <f t="shared" si="18"/>
        <v>22.962941176467439</v>
      </c>
      <c r="S145" s="437">
        <f t="shared" si="18"/>
        <v>2.602941176467624</v>
      </c>
      <c r="T145" s="437"/>
      <c r="U145" s="437"/>
      <c r="V145" s="437"/>
    </row>
    <row r="146" spans="2:22" x14ac:dyDescent="0.25">
      <c r="B146">
        <f t="shared" si="19"/>
        <v>133</v>
      </c>
      <c r="C146" s="91">
        <v>39</v>
      </c>
      <c r="D146" s="92">
        <v>39.409999999999997</v>
      </c>
      <c r="E146" s="92">
        <v>39.64</v>
      </c>
      <c r="F146" s="92">
        <v>39.29</v>
      </c>
      <c r="G146" s="92">
        <v>39.229999999999997</v>
      </c>
      <c r="H146" s="93">
        <v>39.549999999999997</v>
      </c>
      <c r="I146" s="92"/>
      <c r="J146" s="92"/>
      <c r="K146" s="438"/>
      <c r="M146" s="434">
        <f t="shared" si="17"/>
        <v>133</v>
      </c>
      <c r="N146" s="437">
        <f t="shared" si="18"/>
        <v>-19.445294117642959</v>
      </c>
      <c r="O146" s="437">
        <f t="shared" si="18"/>
        <v>-34.219294117648559</v>
      </c>
      <c r="P146" s="437">
        <f t="shared" si="18"/>
        <v>16.934705882339252</v>
      </c>
      <c r="Q146" s="437">
        <f t="shared" si="18"/>
        <v>8.7047058823467651</v>
      </c>
      <c r="R146" s="437">
        <f t="shared" si="18"/>
        <v>22.914705882349764</v>
      </c>
      <c r="S146" s="437">
        <f t="shared" si="18"/>
        <v>2.8747058823499501</v>
      </c>
      <c r="T146" s="437"/>
      <c r="U146" s="437"/>
      <c r="V146" s="437"/>
    </row>
    <row r="147" spans="2:22" x14ac:dyDescent="0.25">
      <c r="B147">
        <f t="shared" si="19"/>
        <v>134</v>
      </c>
      <c r="C147" s="91">
        <v>39.1</v>
      </c>
      <c r="D147" s="92">
        <v>121.18</v>
      </c>
      <c r="E147" s="92">
        <v>39.5</v>
      </c>
      <c r="F147" s="92">
        <v>39.54</v>
      </c>
      <c r="G147" s="92">
        <v>39</v>
      </c>
      <c r="H147" s="93">
        <v>39.56</v>
      </c>
      <c r="I147" s="92"/>
      <c r="J147" s="92"/>
      <c r="K147" s="438"/>
      <c r="M147" s="434">
        <f t="shared" si="17"/>
        <v>134</v>
      </c>
      <c r="N147" s="437">
        <f t="shared" si="18"/>
        <v>-19.623529411760629</v>
      </c>
      <c r="O147" s="437">
        <f t="shared" si="18"/>
        <v>-32.31752941176623</v>
      </c>
      <c r="P147" s="437">
        <f t="shared" si="18"/>
        <v>17.15647058822158</v>
      </c>
      <c r="Q147" s="437">
        <f t="shared" si="18"/>
        <v>8.9664705882290932</v>
      </c>
      <c r="R147" s="437">
        <f t="shared" si="18"/>
        <v>22.636470588232093</v>
      </c>
      <c r="S147" s="437">
        <f t="shared" si="18"/>
        <v>3.1564705882322812</v>
      </c>
      <c r="T147" s="437"/>
      <c r="U147" s="437"/>
      <c r="V147" s="437"/>
    </row>
    <row r="148" spans="2:22" x14ac:dyDescent="0.25">
      <c r="B148">
        <f t="shared" si="19"/>
        <v>135</v>
      </c>
      <c r="C148" s="91">
        <v>39.11</v>
      </c>
      <c r="D148" s="92">
        <v>40.75</v>
      </c>
      <c r="E148" s="92">
        <v>39.47</v>
      </c>
      <c r="F148" s="92">
        <v>39.36</v>
      </c>
      <c r="G148" s="92">
        <v>39.03</v>
      </c>
      <c r="H148" s="93">
        <v>39.32</v>
      </c>
      <c r="I148" s="92"/>
      <c r="J148" s="92"/>
      <c r="K148" s="438"/>
      <c r="M148" s="434">
        <f t="shared" si="17"/>
        <v>135</v>
      </c>
      <c r="N148" s="437">
        <f t="shared" si="18"/>
        <v>-19.7917647058783</v>
      </c>
      <c r="O148" s="437">
        <f t="shared" si="18"/>
        <v>-30.845764705883902</v>
      </c>
      <c r="P148" s="437">
        <f t="shared" si="18"/>
        <v>17.348235294103908</v>
      </c>
      <c r="Q148" s="437">
        <f t="shared" si="18"/>
        <v>9.0482352941114215</v>
      </c>
      <c r="R148" s="437">
        <f t="shared" si="18"/>
        <v>22.388235294114423</v>
      </c>
      <c r="S148" s="437">
        <f t="shared" si="18"/>
        <v>3.1982352941146104</v>
      </c>
      <c r="T148" s="437"/>
      <c r="U148" s="437"/>
      <c r="V148" s="437"/>
    </row>
    <row r="149" spans="2:22" x14ac:dyDescent="0.25">
      <c r="B149">
        <f t="shared" si="19"/>
        <v>136</v>
      </c>
      <c r="C149" s="91">
        <v>39.229999999999997</v>
      </c>
      <c r="D149" s="92">
        <v>39.79</v>
      </c>
      <c r="E149" s="92">
        <v>39.6</v>
      </c>
      <c r="F149" s="92">
        <v>39.6</v>
      </c>
      <c r="G149" s="92">
        <v>39.049999999999997</v>
      </c>
      <c r="H149" s="93">
        <v>39.14</v>
      </c>
      <c r="I149" s="92"/>
      <c r="J149" s="92"/>
      <c r="K149" s="438"/>
      <c r="M149" s="434">
        <f t="shared" si="17"/>
        <v>136</v>
      </c>
      <c r="N149" s="437">
        <f t="shared" si="18"/>
        <v>-19.839999999995975</v>
      </c>
      <c r="O149" s="437">
        <f t="shared" si="18"/>
        <v>-30.334000000001573</v>
      </c>
      <c r="P149" s="437">
        <f t="shared" si="18"/>
        <v>17.669999999986238</v>
      </c>
      <c r="Q149" s="437">
        <f t="shared" si="18"/>
        <v>9.3699999999937518</v>
      </c>
      <c r="R149" s="437">
        <f t="shared" si="18"/>
        <v>22.159999999996749</v>
      </c>
      <c r="S149" s="437">
        <f t="shared" si="18"/>
        <v>3.0599999999969398</v>
      </c>
      <c r="T149" s="437"/>
      <c r="U149" s="437"/>
      <c r="V149" s="437"/>
    </row>
    <row r="150" spans="2:22" x14ac:dyDescent="0.25">
      <c r="B150">
        <f t="shared" si="19"/>
        <v>137</v>
      </c>
      <c r="C150" s="91">
        <v>39.18</v>
      </c>
      <c r="D150" s="92">
        <v>39.380000000000003</v>
      </c>
      <c r="E150" s="92">
        <v>40.98</v>
      </c>
      <c r="F150" s="92">
        <v>39.28</v>
      </c>
      <c r="G150" s="92">
        <v>39.04</v>
      </c>
      <c r="H150" s="93">
        <v>39.06</v>
      </c>
      <c r="I150" s="92"/>
      <c r="J150" s="92"/>
      <c r="K150" s="438"/>
      <c r="M150" s="434">
        <f t="shared" si="17"/>
        <v>137</v>
      </c>
      <c r="N150" s="437">
        <f t="shared" si="18"/>
        <v>-19.938235294113646</v>
      </c>
      <c r="O150" s="437">
        <f t="shared" si="18"/>
        <v>-30.232235294119242</v>
      </c>
      <c r="P150" s="437">
        <f t="shared" si="18"/>
        <v>19.371764705868564</v>
      </c>
      <c r="Q150" s="437">
        <f t="shared" si="18"/>
        <v>9.3717647058760818</v>
      </c>
      <c r="R150" s="437">
        <f t="shared" si="18"/>
        <v>21.921764705879077</v>
      </c>
      <c r="S150" s="437">
        <f t="shared" si="18"/>
        <v>2.841764705879271</v>
      </c>
      <c r="T150" s="437"/>
      <c r="U150" s="437"/>
      <c r="V150" s="437"/>
    </row>
    <row r="151" spans="2:22" x14ac:dyDescent="0.25">
      <c r="B151">
        <f t="shared" si="19"/>
        <v>138</v>
      </c>
      <c r="C151" s="91">
        <v>39.090000000000003</v>
      </c>
      <c r="D151" s="92">
        <v>39.200000000000003</v>
      </c>
      <c r="E151" s="92">
        <v>39.799999999999997</v>
      </c>
      <c r="F151" s="92">
        <v>39.36</v>
      </c>
      <c r="G151" s="92">
        <v>39.08</v>
      </c>
      <c r="H151" s="93">
        <v>39.11</v>
      </c>
      <c r="I151" s="92"/>
      <c r="J151" s="92"/>
      <c r="K151" s="438"/>
      <c r="M151" s="434">
        <f t="shared" si="17"/>
        <v>138</v>
      </c>
      <c r="N151" s="437">
        <f t="shared" si="18"/>
        <v>-20.126470588231314</v>
      </c>
      <c r="O151" s="437">
        <f t="shared" si="18"/>
        <v>-30.31047058823691</v>
      </c>
      <c r="P151" s="437">
        <f t="shared" si="18"/>
        <v>19.89352941175089</v>
      </c>
      <c r="Q151" s="437">
        <f t="shared" si="18"/>
        <v>9.4535294117584101</v>
      </c>
      <c r="R151" s="437">
        <f t="shared" si="18"/>
        <v>21.723529411761405</v>
      </c>
      <c r="S151" s="437">
        <f t="shared" si="18"/>
        <v>2.6735294117615993</v>
      </c>
      <c r="T151" s="437"/>
      <c r="U151" s="437"/>
      <c r="V151" s="437"/>
    </row>
    <row r="152" spans="2:22" x14ac:dyDescent="0.25">
      <c r="B152">
        <f t="shared" si="19"/>
        <v>139</v>
      </c>
      <c r="C152" s="91">
        <v>39.29</v>
      </c>
      <c r="D152" s="92">
        <v>39.42</v>
      </c>
      <c r="E152" s="92">
        <v>39.590000000000003</v>
      </c>
      <c r="F152" s="92">
        <v>39.19</v>
      </c>
      <c r="G152" s="92">
        <v>38.840000000000003</v>
      </c>
      <c r="H152" s="93">
        <v>39</v>
      </c>
      <c r="I152" s="92"/>
      <c r="J152" s="92"/>
      <c r="K152" s="438"/>
      <c r="M152" s="434">
        <f t="shared" si="17"/>
        <v>139</v>
      </c>
      <c r="N152" s="437">
        <f t="shared" si="18"/>
        <v>-20.114705882348986</v>
      </c>
      <c r="O152" s="437">
        <f t="shared" si="18"/>
        <v>-30.16870588235458</v>
      </c>
      <c r="P152" s="437">
        <f t="shared" si="18"/>
        <v>20.205294117633223</v>
      </c>
      <c r="Q152" s="437">
        <f t="shared" si="18"/>
        <v>9.3652941176407367</v>
      </c>
      <c r="R152" s="437">
        <f t="shared" si="18"/>
        <v>21.285294117643737</v>
      </c>
      <c r="S152" s="437">
        <f t="shared" si="18"/>
        <v>2.3952941176439282</v>
      </c>
      <c r="T152" s="437"/>
      <c r="U152" s="437"/>
      <c r="V152" s="437"/>
    </row>
    <row r="153" spans="2:22" x14ac:dyDescent="0.25">
      <c r="B153">
        <f t="shared" si="19"/>
        <v>140</v>
      </c>
      <c r="C153" s="91">
        <v>39.159999999999997</v>
      </c>
      <c r="D153" s="92">
        <v>39.33</v>
      </c>
      <c r="E153" s="92">
        <v>40.98</v>
      </c>
      <c r="F153" s="92">
        <v>39.07</v>
      </c>
      <c r="G153" s="92">
        <v>38.799999999999997</v>
      </c>
      <c r="H153" s="93">
        <v>38.950000000000003</v>
      </c>
      <c r="I153" s="92"/>
      <c r="J153" s="92"/>
      <c r="K153" s="438"/>
      <c r="M153" s="434">
        <f t="shared" si="17"/>
        <v>140</v>
      </c>
      <c r="N153" s="437">
        <f t="shared" si="18"/>
        <v>-20.23294117646666</v>
      </c>
      <c r="O153" s="437">
        <f t="shared" si="18"/>
        <v>-30.116941176472253</v>
      </c>
      <c r="P153" s="437">
        <f t="shared" si="18"/>
        <v>21.907058823515548</v>
      </c>
      <c r="Q153" s="437">
        <f t="shared" si="18"/>
        <v>9.1570588235230659</v>
      </c>
      <c r="R153" s="437">
        <f t="shared" si="18"/>
        <v>20.807058823526063</v>
      </c>
      <c r="S153" s="437">
        <f t="shared" si="18"/>
        <v>2.0670588235262599</v>
      </c>
      <c r="T153" s="437"/>
      <c r="U153" s="437"/>
      <c r="V153" s="437"/>
    </row>
    <row r="154" spans="2:22" x14ac:dyDescent="0.25">
      <c r="B154">
        <f t="shared" si="19"/>
        <v>141</v>
      </c>
      <c r="C154" s="91">
        <v>39.130000000000003</v>
      </c>
      <c r="D154" s="92">
        <v>39.36</v>
      </c>
      <c r="E154" s="92">
        <v>39.78</v>
      </c>
      <c r="F154" s="92">
        <v>39.25</v>
      </c>
      <c r="G154" s="92">
        <v>39.36</v>
      </c>
      <c r="H154" s="93">
        <v>39.159999999999997</v>
      </c>
      <c r="I154" s="92"/>
      <c r="J154" s="92"/>
      <c r="K154" s="438"/>
      <c r="M154" s="434">
        <f t="shared" si="17"/>
        <v>141</v>
      </c>
      <c r="N154" s="437">
        <f t="shared" si="18"/>
        <v>-20.381176470584329</v>
      </c>
      <c r="O154" s="437">
        <f t="shared" si="18"/>
        <v>-30.035176470589924</v>
      </c>
      <c r="P154" s="437">
        <f t="shared" si="18"/>
        <v>22.408823529397878</v>
      </c>
      <c r="Q154" s="437">
        <f t="shared" si="18"/>
        <v>9.1288235294053948</v>
      </c>
      <c r="R154" s="437">
        <f t="shared" si="18"/>
        <v>20.888823529408391</v>
      </c>
      <c r="S154" s="437">
        <f t="shared" si="18"/>
        <v>1.9488235294085854</v>
      </c>
      <c r="T154" s="437"/>
      <c r="U154" s="437"/>
      <c r="V154" s="437"/>
    </row>
    <row r="155" spans="2:22" x14ac:dyDescent="0.25">
      <c r="B155">
        <f t="shared" si="19"/>
        <v>142</v>
      </c>
      <c r="C155" s="91">
        <v>39.4</v>
      </c>
      <c r="D155" s="92">
        <v>39.340000000000003</v>
      </c>
      <c r="E155" s="92">
        <v>39.75</v>
      </c>
      <c r="F155" s="92">
        <v>39.090000000000003</v>
      </c>
      <c r="G155" s="92">
        <v>38.869999999999997</v>
      </c>
      <c r="H155" s="93">
        <v>38.97</v>
      </c>
      <c r="I155" s="92"/>
      <c r="J155" s="92"/>
      <c r="K155" s="438"/>
      <c r="M155" s="434">
        <f t="shared" si="17"/>
        <v>142</v>
      </c>
      <c r="N155" s="437">
        <f t="shared" si="18"/>
        <v>-20.259411764702001</v>
      </c>
      <c r="O155" s="437">
        <f t="shared" si="18"/>
        <v>-29.973411764707592</v>
      </c>
      <c r="P155" s="437">
        <f t="shared" si="18"/>
        <v>22.880588235280207</v>
      </c>
      <c r="Q155" s="437">
        <f t="shared" si="18"/>
        <v>8.9405882352877271</v>
      </c>
      <c r="R155" s="437">
        <f t="shared" si="18"/>
        <v>20.480588235290718</v>
      </c>
      <c r="S155" s="437">
        <f t="shared" si="18"/>
        <v>1.6405882352909131</v>
      </c>
      <c r="T155" s="437"/>
      <c r="U155" s="437"/>
      <c r="V155" s="437"/>
    </row>
    <row r="156" spans="2:22" x14ac:dyDescent="0.25">
      <c r="B156">
        <f t="shared" si="19"/>
        <v>143</v>
      </c>
      <c r="C156" s="91">
        <v>39.270000000000003</v>
      </c>
      <c r="D156" s="92">
        <v>39.24</v>
      </c>
      <c r="E156" s="92">
        <v>40.020000000000003</v>
      </c>
      <c r="F156" s="92">
        <v>39.22</v>
      </c>
      <c r="G156" s="92">
        <v>38.96</v>
      </c>
      <c r="H156" s="93">
        <v>39.119999999999997</v>
      </c>
      <c r="I156" s="92"/>
      <c r="J156" s="92"/>
      <c r="K156" s="438"/>
      <c r="M156" s="434">
        <f t="shared" si="17"/>
        <v>143</v>
      </c>
      <c r="N156" s="437">
        <f t="shared" si="18"/>
        <v>-20.267647058819669</v>
      </c>
      <c r="O156" s="437">
        <f t="shared" si="18"/>
        <v>-30.011647058825261</v>
      </c>
      <c r="P156" s="437">
        <f t="shared" si="18"/>
        <v>23.622352941162539</v>
      </c>
      <c r="Q156" s="437">
        <f t="shared" si="18"/>
        <v>8.8823529411700548</v>
      </c>
      <c r="R156" s="437">
        <f t="shared" si="18"/>
        <v>20.162352941173047</v>
      </c>
      <c r="S156" s="437">
        <f t="shared" si="18"/>
        <v>1.4823529411732395</v>
      </c>
      <c r="T156" s="437"/>
      <c r="U156" s="437"/>
      <c r="V156" s="437"/>
    </row>
    <row r="157" spans="2:22" x14ac:dyDescent="0.25">
      <c r="B157">
        <f t="shared" si="19"/>
        <v>144</v>
      </c>
      <c r="C157" s="91">
        <v>39.119999999999997</v>
      </c>
      <c r="D157" s="92">
        <v>39.299999999999997</v>
      </c>
      <c r="E157" s="92">
        <v>39.94</v>
      </c>
      <c r="F157" s="92">
        <v>39.39</v>
      </c>
      <c r="G157" s="92">
        <v>38.82</v>
      </c>
      <c r="H157" s="93">
        <v>38.950000000000003</v>
      </c>
      <c r="I157" s="92"/>
      <c r="J157" s="92"/>
      <c r="K157" s="438"/>
      <c r="M157" s="434">
        <f t="shared" si="17"/>
        <v>144</v>
      </c>
      <c r="N157" s="437">
        <f t="shared" si="18"/>
        <v>-20.425882352937343</v>
      </c>
      <c r="O157" s="437">
        <f t="shared" si="18"/>
        <v>-29.989882352942935</v>
      </c>
      <c r="P157" s="437">
        <f t="shared" si="18"/>
        <v>24.284117647044866</v>
      </c>
      <c r="Q157" s="437">
        <f t="shared" si="18"/>
        <v>8.9941176470523843</v>
      </c>
      <c r="R157" s="437">
        <f t="shared" si="18"/>
        <v>19.704117647055376</v>
      </c>
      <c r="S157" s="437">
        <f t="shared" si="18"/>
        <v>1.1541176470555712</v>
      </c>
      <c r="T157" s="437"/>
      <c r="U157" s="437"/>
      <c r="V157" s="437"/>
    </row>
    <row r="158" spans="2:22" x14ac:dyDescent="0.25">
      <c r="B158">
        <f t="shared" si="19"/>
        <v>145</v>
      </c>
      <c r="C158" s="91">
        <v>39.409999999999997</v>
      </c>
      <c r="D158" s="92">
        <v>39.380000000000003</v>
      </c>
      <c r="E158" s="92">
        <v>40.090000000000003</v>
      </c>
      <c r="F158" s="92">
        <v>39.22</v>
      </c>
      <c r="G158" s="92">
        <v>38.81</v>
      </c>
      <c r="H158" s="93">
        <v>39.14</v>
      </c>
      <c r="I158" s="92"/>
      <c r="J158" s="92"/>
      <c r="K158" s="438"/>
      <c r="M158" s="434">
        <f t="shared" si="17"/>
        <v>145</v>
      </c>
      <c r="N158" s="437">
        <f t="shared" ref="N158:S161" si="20">IF(C158&gt;60,C158-$H$4+N157-$H$5,C158-$H$4+N157)</f>
        <v>-20.294117647055018</v>
      </c>
      <c r="O158" s="437">
        <f t="shared" si="20"/>
        <v>-29.888117647060604</v>
      </c>
      <c r="P158" s="437">
        <f t="shared" si="20"/>
        <v>25.095882352927198</v>
      </c>
      <c r="Q158" s="437">
        <f t="shared" si="20"/>
        <v>8.935882352934712</v>
      </c>
      <c r="R158" s="437">
        <f t="shared" si="20"/>
        <v>19.235882352937708</v>
      </c>
      <c r="S158" s="437">
        <f t="shared" si="20"/>
        <v>1.0158823529379006</v>
      </c>
      <c r="T158" s="437"/>
      <c r="U158" s="437"/>
      <c r="V158" s="437"/>
    </row>
    <row r="159" spans="2:22" x14ac:dyDescent="0.25">
      <c r="B159">
        <f t="shared" si="19"/>
        <v>146</v>
      </c>
      <c r="C159" s="91">
        <v>120.7</v>
      </c>
      <c r="D159" s="92">
        <v>39.44</v>
      </c>
      <c r="E159" s="92">
        <v>39.729999999999997</v>
      </c>
      <c r="F159" s="92">
        <v>39.43</v>
      </c>
      <c r="G159" s="92">
        <v>38.85</v>
      </c>
      <c r="H159" s="93">
        <v>38.880000000000003</v>
      </c>
      <c r="I159" s="92"/>
      <c r="J159" s="92"/>
      <c r="K159" s="438"/>
      <c r="M159" s="434">
        <f t="shared" si="17"/>
        <v>146</v>
      </c>
      <c r="N159" s="437">
        <f t="shared" si="20"/>
        <v>-18.872352941172679</v>
      </c>
      <c r="O159" s="437">
        <f t="shared" si="20"/>
        <v>-29.726352941178277</v>
      </c>
      <c r="P159" s="437">
        <f t="shared" si="20"/>
        <v>25.547647058809524</v>
      </c>
      <c r="Q159" s="437">
        <f t="shared" si="20"/>
        <v>9.0876470588170406</v>
      </c>
      <c r="R159" s="437">
        <f t="shared" si="20"/>
        <v>18.807647058820038</v>
      </c>
      <c r="S159" s="437">
        <f t="shared" si="20"/>
        <v>0.61764705882023208</v>
      </c>
      <c r="T159" s="437"/>
      <c r="U159" s="437"/>
      <c r="V159" s="437"/>
    </row>
    <row r="160" spans="2:22" x14ac:dyDescent="0.25">
      <c r="B160">
        <f t="shared" si="19"/>
        <v>147</v>
      </c>
      <c r="C160" s="91">
        <v>39.19</v>
      </c>
      <c r="D160" s="92">
        <v>39.31</v>
      </c>
      <c r="E160" s="92">
        <v>40.14</v>
      </c>
      <c r="F160" s="92">
        <v>121.95</v>
      </c>
      <c r="G160" s="92">
        <v>38.76</v>
      </c>
      <c r="H160" s="93">
        <v>39.020000000000003</v>
      </c>
      <c r="I160" s="92"/>
      <c r="J160" s="92"/>
      <c r="K160" s="438"/>
      <c r="M160" s="434">
        <f t="shared" si="17"/>
        <v>147</v>
      </c>
      <c r="N160" s="437">
        <f t="shared" si="20"/>
        <v>-18.960588235290352</v>
      </c>
      <c r="O160" s="437">
        <f t="shared" si="20"/>
        <v>-29.694588235295946</v>
      </c>
      <c r="P160" s="437">
        <f t="shared" si="20"/>
        <v>26.409411764691853</v>
      </c>
      <c r="Q160" s="437">
        <f t="shared" si="20"/>
        <v>11.759411764699379</v>
      </c>
      <c r="R160" s="437">
        <f t="shared" si="20"/>
        <v>18.289411764702365</v>
      </c>
      <c r="S160" s="437">
        <f t="shared" si="20"/>
        <v>0.35941176470256408</v>
      </c>
      <c r="T160" s="437"/>
      <c r="U160" s="437"/>
      <c r="V160" s="437"/>
    </row>
    <row r="161" spans="2:22" x14ac:dyDescent="0.25">
      <c r="B161">
        <f t="shared" si="19"/>
        <v>148</v>
      </c>
      <c r="C161" s="91">
        <v>38.950000000000003</v>
      </c>
      <c r="D161" s="92">
        <v>39.94</v>
      </c>
      <c r="E161" s="92">
        <v>120.03</v>
      </c>
      <c r="F161" s="92">
        <v>40.35</v>
      </c>
      <c r="G161" s="92">
        <v>40.28</v>
      </c>
      <c r="H161" s="93">
        <v>39.049999999999997</v>
      </c>
      <c r="I161" s="92"/>
      <c r="J161" s="92"/>
      <c r="K161" s="438"/>
      <c r="M161" s="434">
        <f t="shared" si="17"/>
        <v>148</v>
      </c>
      <c r="N161" s="437">
        <f t="shared" si="20"/>
        <v>-19.28882352940802</v>
      </c>
      <c r="O161" s="437">
        <f t="shared" si="20"/>
        <v>-29.032823529413619</v>
      </c>
      <c r="P161" s="437">
        <f t="shared" si="20"/>
        <v>27.161176470574176</v>
      </c>
      <c r="Q161" s="437">
        <f t="shared" si="20"/>
        <v>12.83117647058171</v>
      </c>
      <c r="R161" s="437">
        <f t="shared" si="20"/>
        <v>19.291176470584695</v>
      </c>
      <c r="S161" s="437">
        <f t="shared" si="20"/>
        <v>0.13117647058489013</v>
      </c>
      <c r="T161" s="437"/>
      <c r="U161" s="437"/>
      <c r="V161" s="437"/>
    </row>
    <row r="162" spans="2:22" x14ac:dyDescent="0.25">
      <c r="B162">
        <f t="shared" si="19"/>
        <v>149</v>
      </c>
      <c r="C162" s="91">
        <v>39.11</v>
      </c>
      <c r="D162" s="92">
        <v>39.619999999999997</v>
      </c>
      <c r="E162" s="92">
        <v>39.340000000000003</v>
      </c>
      <c r="F162" s="92">
        <v>39.31</v>
      </c>
      <c r="G162" s="92">
        <v>38.97</v>
      </c>
      <c r="H162" s="93">
        <v>39.130000000000003</v>
      </c>
      <c r="I162" s="92"/>
      <c r="J162" s="92"/>
      <c r="K162" s="438"/>
      <c r="M162" s="434">
        <f t="shared" ref="M162:M169" si="21">B162</f>
        <v>149</v>
      </c>
      <c r="N162" s="437">
        <f t="shared" ref="N162:N169" si="22">IF(C162&gt;60,C162-$H$4+N161-$H$5,C162-$H$4+N161)</f>
        <v>-19.457058823525692</v>
      </c>
      <c r="O162" s="437">
        <f t="shared" ref="O162:O169" si="23">IF(D162&gt;60,D162-$H$4+O161-$H$5,D162-$H$4+O161)</f>
        <v>-28.691058823531293</v>
      </c>
      <c r="P162" s="437">
        <f t="shared" ref="P162:P169" si="24">IF(E162&gt;60,E162-$H$4+P161-$H$5,E162-$H$4+P161)</f>
        <v>27.222941176456509</v>
      </c>
      <c r="Q162" s="437">
        <f t="shared" ref="Q162:Q169" si="25">IF(F162&gt;60,F162-$H$4+Q161-$H$5,F162-$H$4+Q161)</f>
        <v>12.862941176464041</v>
      </c>
      <c r="R162" s="437">
        <f t="shared" ref="R162:R169" si="26">IF(G162&gt;60,G162-$H$4+R161-$H$5,G162-$H$4+R161)</f>
        <v>18.982941176467023</v>
      </c>
      <c r="S162" s="437">
        <f t="shared" ref="S162:S169" si="27">IF(H162&gt;60,H162-$H$4+S161-$H$5,H162-$H$4+S161)</f>
        <v>-1.7058823532778433E-2</v>
      </c>
      <c r="T162" s="437"/>
      <c r="U162" s="437"/>
      <c r="V162" s="437"/>
    </row>
    <row r="163" spans="2:22" x14ac:dyDescent="0.25">
      <c r="B163">
        <f t="shared" si="19"/>
        <v>150</v>
      </c>
      <c r="C163" s="91">
        <v>39.04</v>
      </c>
      <c r="D163" s="92">
        <v>39.58</v>
      </c>
      <c r="E163" s="92">
        <v>39.299999999999997</v>
      </c>
      <c r="F163" s="92">
        <v>39.06</v>
      </c>
      <c r="G163" s="92">
        <v>38.79</v>
      </c>
      <c r="H163" s="93">
        <v>39.229999999999997</v>
      </c>
      <c r="I163" s="92"/>
      <c r="J163" s="92"/>
      <c r="K163" s="438"/>
      <c r="M163" s="434">
        <f t="shared" si="21"/>
        <v>150</v>
      </c>
      <c r="N163" s="437">
        <f t="shared" si="22"/>
        <v>-19.695294117643364</v>
      </c>
      <c r="O163" s="437">
        <f t="shared" si="23"/>
        <v>-28.389294117648966</v>
      </c>
      <c r="P163" s="437">
        <f t="shared" si="24"/>
        <v>27.244705882338835</v>
      </c>
      <c r="Q163" s="437">
        <f t="shared" si="25"/>
        <v>12.644705882346372</v>
      </c>
      <c r="R163" s="437">
        <f t="shared" si="26"/>
        <v>18.494705882349351</v>
      </c>
      <c r="S163" s="437">
        <f t="shared" si="27"/>
        <v>-6.5294117650452677E-2</v>
      </c>
      <c r="T163" s="437"/>
      <c r="U163" s="437"/>
      <c r="V163" s="437"/>
    </row>
    <row r="164" spans="2:22" x14ac:dyDescent="0.25">
      <c r="B164">
        <f t="shared" si="19"/>
        <v>151</v>
      </c>
      <c r="C164" s="91">
        <v>38.81</v>
      </c>
      <c r="D164" s="92">
        <v>39.61</v>
      </c>
      <c r="E164" s="92">
        <v>39.369999999999997</v>
      </c>
      <c r="F164" s="92">
        <v>39.03</v>
      </c>
      <c r="G164" s="92">
        <v>38.630000000000003</v>
      </c>
      <c r="H164" s="93">
        <v>39.32</v>
      </c>
      <c r="I164" s="92"/>
      <c r="J164" s="92"/>
      <c r="K164" s="438"/>
      <c r="M164" s="434">
        <f t="shared" si="21"/>
        <v>151</v>
      </c>
      <c r="N164" s="437">
        <f t="shared" si="22"/>
        <v>-20.163529411761033</v>
      </c>
      <c r="O164" s="437">
        <f t="shared" si="23"/>
        <v>-28.057529411766637</v>
      </c>
      <c r="P164" s="437">
        <f t="shared" si="24"/>
        <v>27.336470588221161</v>
      </c>
      <c r="Q164" s="437">
        <f t="shared" si="25"/>
        <v>12.396470588228702</v>
      </c>
      <c r="R164" s="437">
        <f t="shared" si="26"/>
        <v>17.846470588231682</v>
      </c>
      <c r="S164" s="437">
        <f t="shared" si="27"/>
        <v>-2.3529411768123509E-2</v>
      </c>
      <c r="T164" s="437"/>
      <c r="U164" s="437"/>
      <c r="V164" s="437"/>
    </row>
    <row r="165" spans="2:22" x14ac:dyDescent="0.25">
      <c r="B165">
        <f t="shared" si="19"/>
        <v>152</v>
      </c>
      <c r="C165" s="91">
        <v>39.380000000000003</v>
      </c>
      <c r="D165" s="92">
        <v>39.299999999999997</v>
      </c>
      <c r="E165" s="92">
        <v>39.33</v>
      </c>
      <c r="F165" s="92">
        <v>38.83</v>
      </c>
      <c r="G165" s="92">
        <v>39.01</v>
      </c>
      <c r="H165" s="93">
        <v>39.04</v>
      </c>
      <c r="I165" s="92"/>
      <c r="J165" s="92"/>
      <c r="K165" s="438"/>
      <c r="M165" s="434">
        <f t="shared" si="21"/>
        <v>152</v>
      </c>
      <c r="N165" s="437">
        <f t="shared" si="22"/>
        <v>-20.061764705878701</v>
      </c>
      <c r="O165" s="437">
        <f t="shared" si="23"/>
        <v>-28.035764705884311</v>
      </c>
      <c r="P165" s="437">
        <f t="shared" si="24"/>
        <v>27.388235294103488</v>
      </c>
      <c r="Q165" s="437">
        <f t="shared" si="25"/>
        <v>11.948235294111029</v>
      </c>
      <c r="R165" s="437">
        <f t="shared" si="26"/>
        <v>17.578235294114009</v>
      </c>
      <c r="S165" s="437">
        <f t="shared" si="27"/>
        <v>-0.26176470588579548</v>
      </c>
      <c r="T165" s="437"/>
      <c r="U165" s="437"/>
      <c r="V165" s="437"/>
    </row>
    <row r="166" spans="2:22" x14ac:dyDescent="0.25">
      <c r="B166">
        <f t="shared" si="19"/>
        <v>153</v>
      </c>
      <c r="C166" s="91">
        <v>38.92</v>
      </c>
      <c r="D166" s="92">
        <v>39.659999999999997</v>
      </c>
      <c r="E166" s="92">
        <v>39.21</v>
      </c>
      <c r="F166" s="92">
        <v>39.47</v>
      </c>
      <c r="G166" s="92">
        <v>39.4</v>
      </c>
      <c r="H166" s="93">
        <v>38.97</v>
      </c>
      <c r="I166" s="92"/>
      <c r="J166" s="92"/>
      <c r="K166" s="438"/>
      <c r="M166" s="434">
        <f t="shared" si="21"/>
        <v>153</v>
      </c>
      <c r="N166" s="437">
        <f t="shared" si="22"/>
        <v>-20.419999999996371</v>
      </c>
      <c r="O166" s="437">
        <f t="shared" si="23"/>
        <v>-27.654000000001986</v>
      </c>
      <c r="P166" s="437">
        <f t="shared" si="24"/>
        <v>27.319999999985818</v>
      </c>
      <c r="Q166" s="437">
        <f t="shared" si="25"/>
        <v>12.139999999993357</v>
      </c>
      <c r="R166" s="437">
        <f t="shared" si="26"/>
        <v>17.699999999996336</v>
      </c>
      <c r="S166" s="437">
        <f t="shared" si="27"/>
        <v>-0.57000000000346773</v>
      </c>
      <c r="T166" s="437"/>
      <c r="U166" s="437"/>
      <c r="V166" s="437"/>
    </row>
    <row r="167" spans="2:22" x14ac:dyDescent="0.25">
      <c r="B167">
        <f t="shared" si="19"/>
        <v>154</v>
      </c>
      <c r="C167" s="91">
        <v>38.72</v>
      </c>
      <c r="D167" s="92">
        <v>40.58</v>
      </c>
      <c r="E167" s="92">
        <v>39.31</v>
      </c>
      <c r="F167" s="92">
        <v>39.08</v>
      </c>
      <c r="G167" s="92">
        <v>38.950000000000003</v>
      </c>
      <c r="H167" s="93">
        <v>38.85</v>
      </c>
      <c r="I167" s="92"/>
      <c r="J167" s="92"/>
      <c r="K167" s="438"/>
      <c r="M167" s="434">
        <f t="shared" si="21"/>
        <v>154</v>
      </c>
      <c r="N167" s="437">
        <f t="shared" si="22"/>
        <v>-20.978235294114043</v>
      </c>
      <c r="O167" s="437">
        <f t="shared" si="23"/>
        <v>-26.352235294119659</v>
      </c>
      <c r="P167" s="437">
        <f t="shared" si="24"/>
        <v>27.351764705868149</v>
      </c>
      <c r="Q167" s="437">
        <f t="shared" si="25"/>
        <v>11.941764705875684</v>
      </c>
      <c r="R167" s="437">
        <f t="shared" si="26"/>
        <v>17.371764705878668</v>
      </c>
      <c r="S167" s="437">
        <f t="shared" si="27"/>
        <v>-0.99823529412113743</v>
      </c>
      <c r="T167" s="437"/>
      <c r="U167" s="437"/>
      <c r="V167" s="437"/>
    </row>
    <row r="168" spans="2:22" x14ac:dyDescent="0.25">
      <c r="B168">
        <f t="shared" si="19"/>
        <v>155</v>
      </c>
      <c r="C168" s="91">
        <v>38.67</v>
      </c>
      <c r="D168" s="92">
        <v>39.31</v>
      </c>
      <c r="E168" s="92">
        <v>39.200000000000003</v>
      </c>
      <c r="F168" s="92">
        <v>38.81</v>
      </c>
      <c r="G168" s="92">
        <v>38.909999999999997</v>
      </c>
      <c r="H168" s="93">
        <v>38.99</v>
      </c>
      <c r="I168" s="92"/>
      <c r="J168" s="92"/>
      <c r="K168" s="438"/>
      <c r="M168" s="434">
        <f t="shared" si="21"/>
        <v>155</v>
      </c>
      <c r="N168" s="437">
        <f t="shared" si="22"/>
        <v>-21.586470588231712</v>
      </c>
      <c r="O168" s="437">
        <f t="shared" si="23"/>
        <v>-26.320470588237328</v>
      </c>
      <c r="P168" s="437">
        <f t="shared" si="24"/>
        <v>27.273529411750481</v>
      </c>
      <c r="Q168" s="437">
        <f t="shared" si="25"/>
        <v>11.473529411758015</v>
      </c>
      <c r="R168" s="437">
        <f t="shared" si="26"/>
        <v>17.003529411760994</v>
      </c>
      <c r="S168" s="437">
        <f t="shared" si="27"/>
        <v>-1.2864705882388066</v>
      </c>
      <c r="T168" s="437"/>
      <c r="U168" s="437"/>
      <c r="V168" s="437"/>
    </row>
    <row r="169" spans="2:22" x14ac:dyDescent="0.25">
      <c r="B169">
        <f t="shared" si="19"/>
        <v>156</v>
      </c>
      <c r="C169" s="91">
        <v>39</v>
      </c>
      <c r="D169" s="92">
        <v>39.32</v>
      </c>
      <c r="E169" s="92">
        <v>39.11</v>
      </c>
      <c r="F169" s="92">
        <v>38.770000000000003</v>
      </c>
      <c r="G169" s="92">
        <v>38.81</v>
      </c>
      <c r="H169" s="93">
        <v>39.03</v>
      </c>
      <c r="I169" s="92"/>
      <c r="J169" s="92"/>
      <c r="K169" s="438"/>
      <c r="M169" s="434">
        <f t="shared" si="21"/>
        <v>156</v>
      </c>
      <c r="N169" s="437">
        <f t="shared" si="22"/>
        <v>-21.864705882349384</v>
      </c>
      <c r="O169" s="437">
        <f t="shared" si="23"/>
        <v>-26.278705882354998</v>
      </c>
      <c r="P169" s="437">
        <f t="shared" si="24"/>
        <v>27.105294117632809</v>
      </c>
      <c r="Q169" s="437">
        <f t="shared" si="25"/>
        <v>10.965294117640347</v>
      </c>
      <c r="R169" s="437">
        <f t="shared" si="26"/>
        <v>16.535294117643325</v>
      </c>
      <c r="S169" s="437">
        <f t="shared" si="27"/>
        <v>-1.5347058823564765</v>
      </c>
      <c r="T169" s="437"/>
      <c r="U169" s="437"/>
      <c r="V169" s="437"/>
    </row>
    <row r="170" spans="2:22" x14ac:dyDescent="0.25">
      <c r="B170">
        <f t="shared" si="19"/>
        <v>157</v>
      </c>
      <c r="C170" s="91">
        <v>38.799999999999997</v>
      </c>
      <c r="D170" s="92">
        <v>39.200000000000003</v>
      </c>
      <c r="E170" s="92">
        <v>39.04</v>
      </c>
      <c r="F170" s="92">
        <v>38.729999999999997</v>
      </c>
      <c r="G170" s="92">
        <v>38.81</v>
      </c>
      <c r="H170" s="93">
        <v>39.21</v>
      </c>
      <c r="I170" s="92"/>
      <c r="J170" s="92"/>
      <c r="K170" s="438"/>
      <c r="M170" s="434">
        <f t="shared" ref="M170:M233" si="28">B170</f>
        <v>157</v>
      </c>
      <c r="N170" s="437">
        <f t="shared" ref="N170:N233" si="29">IF(C170&gt;60,C170-$H$4+N169-$H$5,C170-$H$4+N169)</f>
        <v>-22.342941176467058</v>
      </c>
      <c r="O170" s="437">
        <f t="shared" ref="O170:O233" si="30">IF(D170&gt;60,D170-$H$4+O169-$H$5,D170-$H$4+O169)</f>
        <v>-26.356941176472667</v>
      </c>
      <c r="P170" s="437">
        <f t="shared" ref="P170:P233" si="31">IF(E170&gt;60,E170-$H$4+P169-$H$5,E170-$H$4+P169)</f>
        <v>26.867058823515137</v>
      </c>
      <c r="Q170" s="437">
        <f t="shared" ref="Q170:Q233" si="32">IF(F170&gt;60,F170-$H$4+Q169-$H$5,F170-$H$4+Q169)</f>
        <v>10.417058823522673</v>
      </c>
      <c r="R170" s="437">
        <f t="shared" ref="R170:R233" si="33">IF(G170&gt;60,G170-$H$4+R169-$H$5,G170-$H$4+R169)</f>
        <v>16.067058823525656</v>
      </c>
      <c r="S170" s="437">
        <f t="shared" ref="S170:S233" si="34">IF(H170&gt;60,H170-$H$4+S169-$H$5,H170-$H$4+S169)</f>
        <v>-1.6029411764741468</v>
      </c>
      <c r="T170" s="437"/>
      <c r="U170" s="437"/>
      <c r="V170" s="437"/>
    </row>
    <row r="171" spans="2:22" x14ac:dyDescent="0.25">
      <c r="B171">
        <f t="shared" si="19"/>
        <v>158</v>
      </c>
      <c r="C171" s="91">
        <v>38.799999999999997</v>
      </c>
      <c r="D171" s="92">
        <v>39.25</v>
      </c>
      <c r="E171" s="92">
        <v>39.78</v>
      </c>
      <c r="F171" s="92">
        <v>38.85</v>
      </c>
      <c r="G171" s="92">
        <v>38.729999999999997</v>
      </c>
      <c r="H171" s="93">
        <v>38.92</v>
      </c>
      <c r="I171" s="92"/>
      <c r="J171" s="92"/>
      <c r="K171" s="438"/>
      <c r="M171" s="434">
        <f t="shared" si="28"/>
        <v>158</v>
      </c>
      <c r="N171" s="437">
        <f t="shared" si="29"/>
        <v>-22.821176470584732</v>
      </c>
      <c r="O171" s="437">
        <f t="shared" si="30"/>
        <v>-26.385176470590338</v>
      </c>
      <c r="P171" s="437">
        <f t="shared" si="31"/>
        <v>27.368823529397467</v>
      </c>
      <c r="Q171" s="437">
        <f t="shared" si="32"/>
        <v>9.9888235294050034</v>
      </c>
      <c r="R171" s="437">
        <f t="shared" si="33"/>
        <v>15.518823529407982</v>
      </c>
      <c r="S171" s="437">
        <f t="shared" si="34"/>
        <v>-1.9611764705918162</v>
      </c>
      <c r="T171" s="437"/>
      <c r="U171" s="437"/>
      <c r="V171" s="437"/>
    </row>
    <row r="172" spans="2:22" x14ac:dyDescent="0.25">
      <c r="B172">
        <f t="shared" si="19"/>
        <v>159</v>
      </c>
      <c r="C172" s="91">
        <v>38.619999999999997</v>
      </c>
      <c r="D172" s="92">
        <v>39.49</v>
      </c>
      <c r="E172" s="92">
        <v>38.89</v>
      </c>
      <c r="F172" s="92">
        <v>38.72</v>
      </c>
      <c r="G172" s="92">
        <v>38.79</v>
      </c>
      <c r="H172" s="93">
        <v>38.96</v>
      </c>
      <c r="I172" s="92"/>
      <c r="J172" s="92"/>
      <c r="K172" s="438"/>
      <c r="M172" s="434">
        <f t="shared" si="28"/>
        <v>159</v>
      </c>
      <c r="N172" s="437">
        <f t="shared" si="29"/>
        <v>-23.479411764702405</v>
      </c>
      <c r="O172" s="437">
        <f t="shared" si="30"/>
        <v>-26.173411764708007</v>
      </c>
      <c r="P172" s="437">
        <f t="shared" si="31"/>
        <v>26.980588235279797</v>
      </c>
      <c r="Q172" s="437">
        <f t="shared" si="32"/>
        <v>9.4305882352873311</v>
      </c>
      <c r="R172" s="437">
        <f t="shared" si="33"/>
        <v>15.03058823529031</v>
      </c>
      <c r="S172" s="437">
        <f t="shared" si="34"/>
        <v>-2.2794117647094865</v>
      </c>
      <c r="T172" s="437"/>
      <c r="U172" s="437"/>
      <c r="V172" s="437"/>
    </row>
    <row r="173" spans="2:22" x14ac:dyDescent="0.25">
      <c r="B173">
        <f t="shared" si="19"/>
        <v>160</v>
      </c>
      <c r="C173" s="91">
        <v>38.64</v>
      </c>
      <c r="D173" s="92">
        <v>39.659999999999997</v>
      </c>
      <c r="E173" s="92">
        <v>39.119999999999997</v>
      </c>
      <c r="F173" s="92">
        <v>39.04</v>
      </c>
      <c r="G173" s="92">
        <v>38.85</v>
      </c>
      <c r="H173" s="93">
        <v>38.94</v>
      </c>
      <c r="I173" s="92"/>
      <c r="J173" s="92"/>
      <c r="K173" s="438"/>
      <c r="M173" s="434">
        <f t="shared" si="28"/>
        <v>160</v>
      </c>
      <c r="N173" s="437">
        <f t="shared" si="29"/>
        <v>-24.117647058820076</v>
      </c>
      <c r="O173" s="437">
        <f t="shared" si="30"/>
        <v>-25.791647058825681</v>
      </c>
      <c r="P173" s="437">
        <f t="shared" si="31"/>
        <v>26.822352941162123</v>
      </c>
      <c r="Q173" s="437">
        <f t="shared" si="32"/>
        <v>9.1923529411696592</v>
      </c>
      <c r="R173" s="437">
        <f t="shared" si="33"/>
        <v>14.60235294117264</v>
      </c>
      <c r="S173" s="437">
        <f t="shared" si="34"/>
        <v>-2.6176470588271599</v>
      </c>
      <c r="T173" s="437"/>
      <c r="U173" s="437"/>
      <c r="V173" s="437"/>
    </row>
    <row r="174" spans="2:22" x14ac:dyDescent="0.25">
      <c r="B174">
        <f t="shared" si="19"/>
        <v>161</v>
      </c>
      <c r="C174" s="91">
        <v>38.799999999999997</v>
      </c>
      <c r="D174" s="92">
        <v>39.46</v>
      </c>
      <c r="E174" s="92">
        <v>39.04</v>
      </c>
      <c r="F174" s="92">
        <v>38.75</v>
      </c>
      <c r="G174" s="92">
        <v>39.049999999999997</v>
      </c>
      <c r="H174" s="93">
        <v>39.729999999999997</v>
      </c>
      <c r="I174" s="92"/>
      <c r="J174" s="92"/>
      <c r="K174" s="438"/>
      <c r="M174" s="434">
        <f t="shared" si="28"/>
        <v>161</v>
      </c>
      <c r="N174" s="437">
        <f t="shared" si="29"/>
        <v>-24.59588235293775</v>
      </c>
      <c r="O174" s="437">
        <f t="shared" si="30"/>
        <v>-25.609882352943352</v>
      </c>
      <c r="P174" s="437">
        <f t="shared" si="31"/>
        <v>26.584117647044451</v>
      </c>
      <c r="Q174" s="437">
        <f t="shared" si="32"/>
        <v>8.6641176470519881</v>
      </c>
      <c r="R174" s="437">
        <f t="shared" si="33"/>
        <v>14.374117647054966</v>
      </c>
      <c r="S174" s="437">
        <f t="shared" si="34"/>
        <v>-2.1658823529448341</v>
      </c>
      <c r="T174" s="437"/>
      <c r="U174" s="437"/>
      <c r="V174" s="437"/>
    </row>
    <row r="175" spans="2:22" x14ac:dyDescent="0.25">
      <c r="B175">
        <f t="shared" si="19"/>
        <v>162</v>
      </c>
      <c r="C175" s="91">
        <v>38.75</v>
      </c>
      <c r="D175" s="92">
        <v>39.68</v>
      </c>
      <c r="E175" s="92">
        <v>39.26</v>
      </c>
      <c r="F175" s="92">
        <v>38.71</v>
      </c>
      <c r="G175" s="92">
        <v>38.6</v>
      </c>
      <c r="H175" s="93">
        <v>38.85</v>
      </c>
      <c r="I175" s="92"/>
      <c r="J175" s="92"/>
      <c r="K175" s="438"/>
      <c r="M175" s="434">
        <f t="shared" si="28"/>
        <v>162</v>
      </c>
      <c r="N175" s="437">
        <f t="shared" si="29"/>
        <v>-25.124117647055421</v>
      </c>
      <c r="O175" s="437">
        <f t="shared" si="30"/>
        <v>-25.208117647061023</v>
      </c>
      <c r="P175" s="437">
        <f t="shared" si="31"/>
        <v>26.565882352926778</v>
      </c>
      <c r="Q175" s="437">
        <f t="shared" si="32"/>
        <v>8.0958823529343178</v>
      </c>
      <c r="R175" s="437">
        <f t="shared" si="33"/>
        <v>13.695882352937296</v>
      </c>
      <c r="S175" s="437">
        <f t="shared" si="34"/>
        <v>-2.5941176470625038</v>
      </c>
      <c r="T175" s="437"/>
      <c r="U175" s="437"/>
      <c r="V175" s="437"/>
    </row>
    <row r="176" spans="2:22" x14ac:dyDescent="0.25">
      <c r="B176">
        <f t="shared" si="19"/>
        <v>163</v>
      </c>
      <c r="C176" s="91">
        <v>38.65</v>
      </c>
      <c r="D176" s="92">
        <v>39.380000000000003</v>
      </c>
      <c r="E176" s="92">
        <v>39.15</v>
      </c>
      <c r="F176" s="92">
        <v>38.83</v>
      </c>
      <c r="G176" s="92">
        <v>38.840000000000003</v>
      </c>
      <c r="H176" s="93">
        <v>39.29</v>
      </c>
      <c r="I176" s="92"/>
      <c r="J176" s="92"/>
      <c r="K176" s="438"/>
      <c r="M176" s="434">
        <f t="shared" si="28"/>
        <v>163</v>
      </c>
      <c r="N176" s="437">
        <f t="shared" si="29"/>
        <v>-25.752352941173093</v>
      </c>
      <c r="O176" s="437">
        <f t="shared" si="30"/>
        <v>-25.106352941178692</v>
      </c>
      <c r="P176" s="437">
        <f t="shared" si="31"/>
        <v>26.437647058809105</v>
      </c>
      <c r="Q176" s="437">
        <f t="shared" si="32"/>
        <v>7.647647058816645</v>
      </c>
      <c r="R176" s="437">
        <f t="shared" si="33"/>
        <v>13.257647058819629</v>
      </c>
      <c r="S176" s="437">
        <f t="shared" si="34"/>
        <v>-2.5823529411801758</v>
      </c>
      <c r="T176" s="437"/>
      <c r="U176" s="437"/>
      <c r="V176" s="437"/>
    </row>
    <row r="177" spans="2:22" x14ac:dyDescent="0.25">
      <c r="B177">
        <f t="shared" si="19"/>
        <v>164</v>
      </c>
      <c r="C177" s="91">
        <v>38.82</v>
      </c>
      <c r="D177" s="92">
        <v>39.21</v>
      </c>
      <c r="E177" s="92">
        <v>39.15</v>
      </c>
      <c r="F177" s="92">
        <v>38.75</v>
      </c>
      <c r="G177" s="92">
        <v>38.6</v>
      </c>
      <c r="H177" s="93">
        <v>39.04</v>
      </c>
      <c r="I177" s="92"/>
      <c r="J177" s="92"/>
      <c r="K177" s="438"/>
      <c r="M177" s="434">
        <f t="shared" si="28"/>
        <v>164</v>
      </c>
      <c r="N177" s="437">
        <f t="shared" si="29"/>
        <v>-26.210588235290764</v>
      </c>
      <c r="O177" s="437">
        <f t="shared" si="30"/>
        <v>-25.174588235296362</v>
      </c>
      <c r="P177" s="437">
        <f t="shared" si="31"/>
        <v>26.309411764691433</v>
      </c>
      <c r="Q177" s="437">
        <f t="shared" si="32"/>
        <v>7.1194117646989739</v>
      </c>
      <c r="R177" s="437">
        <f t="shared" si="33"/>
        <v>12.579411764701959</v>
      </c>
      <c r="S177" s="437">
        <f t="shared" si="34"/>
        <v>-2.8205882352978477</v>
      </c>
      <c r="T177" s="437"/>
      <c r="U177" s="437"/>
      <c r="V177" s="437"/>
    </row>
    <row r="178" spans="2:22" x14ac:dyDescent="0.25">
      <c r="B178">
        <f t="shared" si="19"/>
        <v>165</v>
      </c>
      <c r="C178" s="91">
        <v>38.71</v>
      </c>
      <c r="D178" s="92">
        <v>39.54</v>
      </c>
      <c r="E178" s="92">
        <v>39.14</v>
      </c>
      <c r="F178" s="92">
        <v>38.840000000000003</v>
      </c>
      <c r="G178" s="92">
        <v>38.81</v>
      </c>
      <c r="H178" s="93">
        <v>39.33</v>
      </c>
      <c r="I178" s="92"/>
      <c r="J178" s="92"/>
      <c r="K178" s="438"/>
      <c r="M178" s="434">
        <f t="shared" si="28"/>
        <v>165</v>
      </c>
      <c r="N178" s="437">
        <f t="shared" si="29"/>
        <v>-26.778823529408434</v>
      </c>
      <c r="O178" s="437">
        <f t="shared" si="30"/>
        <v>-24.912823529414034</v>
      </c>
      <c r="P178" s="437">
        <f t="shared" si="31"/>
        <v>26.171176470573762</v>
      </c>
      <c r="Q178" s="437">
        <f t="shared" si="32"/>
        <v>6.6811764705813061</v>
      </c>
      <c r="R178" s="437">
        <f t="shared" si="33"/>
        <v>12.11117647058429</v>
      </c>
      <c r="S178" s="437">
        <f t="shared" si="34"/>
        <v>-2.7688235294155206</v>
      </c>
      <c r="T178" s="437"/>
      <c r="U178" s="437"/>
      <c r="V178" s="437"/>
    </row>
    <row r="179" spans="2:22" x14ac:dyDescent="0.25">
      <c r="B179">
        <f t="shared" si="19"/>
        <v>166</v>
      </c>
      <c r="C179" s="91">
        <v>38.69</v>
      </c>
      <c r="D179" s="92">
        <v>40.04</v>
      </c>
      <c r="E179" s="92">
        <v>39.06</v>
      </c>
      <c r="F179" s="92">
        <v>38.869999999999997</v>
      </c>
      <c r="G179" s="92">
        <v>38.979999999999997</v>
      </c>
      <c r="H179" s="93">
        <v>39.17</v>
      </c>
      <c r="I179" s="92"/>
      <c r="J179" s="92"/>
      <c r="K179" s="438"/>
      <c r="M179" s="434">
        <f t="shared" si="28"/>
        <v>166</v>
      </c>
      <c r="N179" s="437">
        <f t="shared" si="29"/>
        <v>-27.367058823526108</v>
      </c>
      <c r="O179" s="437">
        <f t="shared" si="30"/>
        <v>-24.151058823531706</v>
      </c>
      <c r="P179" s="437">
        <f t="shared" si="31"/>
        <v>25.952941176456093</v>
      </c>
      <c r="Q179" s="437">
        <f t="shared" si="32"/>
        <v>6.2729411764636325</v>
      </c>
      <c r="R179" s="437">
        <f t="shared" si="33"/>
        <v>11.812941176466616</v>
      </c>
      <c r="S179" s="437">
        <f t="shared" si="34"/>
        <v>-2.87705882353319</v>
      </c>
      <c r="T179" s="437"/>
      <c r="U179" s="437"/>
      <c r="V179" s="437"/>
    </row>
    <row r="180" spans="2:22" x14ac:dyDescent="0.25">
      <c r="B180">
        <f t="shared" si="19"/>
        <v>167</v>
      </c>
      <c r="C180" s="91">
        <v>38.630000000000003</v>
      </c>
      <c r="D180" s="92">
        <v>39.299999999999997</v>
      </c>
      <c r="E180" s="92">
        <v>39.020000000000003</v>
      </c>
      <c r="F180" s="92">
        <v>38.75</v>
      </c>
      <c r="G180" s="92">
        <v>38.700000000000003</v>
      </c>
      <c r="H180" s="93">
        <v>39</v>
      </c>
      <c r="I180" s="92"/>
      <c r="J180" s="92"/>
      <c r="K180" s="438"/>
      <c r="M180" s="434">
        <f t="shared" si="28"/>
        <v>167</v>
      </c>
      <c r="N180" s="437">
        <f t="shared" si="29"/>
        <v>-28.015294117643776</v>
      </c>
      <c r="O180" s="437">
        <f t="shared" si="30"/>
        <v>-24.12929411764938</v>
      </c>
      <c r="P180" s="437">
        <f t="shared" si="31"/>
        <v>25.694705882338425</v>
      </c>
      <c r="Q180" s="437">
        <f t="shared" si="32"/>
        <v>5.7447058823459614</v>
      </c>
      <c r="R180" s="437">
        <f t="shared" si="33"/>
        <v>11.234705882348948</v>
      </c>
      <c r="S180" s="437">
        <f t="shared" si="34"/>
        <v>-3.1552941176508611</v>
      </c>
      <c r="T180" s="437"/>
      <c r="U180" s="437"/>
      <c r="V180" s="437"/>
    </row>
    <row r="181" spans="2:22" x14ac:dyDescent="0.25">
      <c r="B181">
        <f t="shared" si="19"/>
        <v>168</v>
      </c>
      <c r="C181" s="91">
        <v>38.69</v>
      </c>
      <c r="D181" s="92">
        <v>39.26</v>
      </c>
      <c r="E181" s="92">
        <v>39.200000000000003</v>
      </c>
      <c r="F181" s="92">
        <v>38.81</v>
      </c>
      <c r="G181" s="92">
        <v>38.869999999999997</v>
      </c>
      <c r="H181" s="93">
        <v>39.01</v>
      </c>
      <c r="I181" s="92"/>
      <c r="J181" s="92"/>
      <c r="K181" s="438"/>
      <c r="M181" s="434">
        <f t="shared" si="28"/>
        <v>168</v>
      </c>
      <c r="N181" s="437">
        <f t="shared" si="29"/>
        <v>-28.60352941176145</v>
      </c>
      <c r="O181" s="437">
        <f t="shared" si="30"/>
        <v>-24.147529411767053</v>
      </c>
      <c r="P181" s="437">
        <f t="shared" si="31"/>
        <v>25.616470588220757</v>
      </c>
      <c r="Q181" s="437">
        <f t="shared" si="32"/>
        <v>5.2764705882282925</v>
      </c>
      <c r="R181" s="437">
        <f t="shared" si="33"/>
        <v>10.826470588231274</v>
      </c>
      <c r="S181" s="437">
        <f t="shared" si="34"/>
        <v>-3.4235294117685342</v>
      </c>
      <c r="T181" s="437"/>
      <c r="U181" s="437"/>
      <c r="V181" s="437"/>
    </row>
    <row r="182" spans="2:22" x14ac:dyDescent="0.25">
      <c r="B182">
        <f t="shared" si="19"/>
        <v>169</v>
      </c>
      <c r="C182" s="91">
        <v>38.799999999999997</v>
      </c>
      <c r="D182" s="92">
        <v>39.47</v>
      </c>
      <c r="E182" s="92">
        <v>39.11</v>
      </c>
      <c r="F182" s="92">
        <v>38.76</v>
      </c>
      <c r="G182" s="92">
        <v>38.83</v>
      </c>
      <c r="H182" s="93">
        <v>39</v>
      </c>
      <c r="I182" s="92"/>
      <c r="J182" s="92"/>
      <c r="K182" s="438"/>
      <c r="M182" s="434">
        <f t="shared" si="28"/>
        <v>169</v>
      </c>
      <c r="N182" s="437">
        <f t="shared" si="29"/>
        <v>-29.081764705879124</v>
      </c>
      <c r="O182" s="437">
        <f t="shared" si="30"/>
        <v>-23.955764705884725</v>
      </c>
      <c r="P182" s="437">
        <f t="shared" si="31"/>
        <v>25.448235294103085</v>
      </c>
      <c r="Q182" s="437">
        <f t="shared" si="32"/>
        <v>4.7582352941106194</v>
      </c>
      <c r="R182" s="437">
        <f t="shared" si="33"/>
        <v>10.378235294113601</v>
      </c>
      <c r="S182" s="437">
        <f t="shared" si="34"/>
        <v>-3.7017647058862053</v>
      </c>
      <c r="T182" s="437"/>
      <c r="U182" s="437"/>
      <c r="V182" s="437"/>
    </row>
    <row r="183" spans="2:22" x14ac:dyDescent="0.25">
      <c r="B183">
        <f t="shared" si="19"/>
        <v>170</v>
      </c>
      <c r="C183" s="91">
        <v>38.799999999999997</v>
      </c>
      <c r="D183" s="92">
        <v>39.57</v>
      </c>
      <c r="E183" s="92">
        <v>39.22</v>
      </c>
      <c r="F183" s="92">
        <v>39.590000000000003</v>
      </c>
      <c r="G183" s="92">
        <v>39.5</v>
      </c>
      <c r="H183" s="93">
        <v>39.299999999999997</v>
      </c>
      <c r="I183" s="92"/>
      <c r="J183" s="92"/>
      <c r="K183" s="441"/>
      <c r="M183" s="434">
        <f t="shared" si="28"/>
        <v>170</v>
      </c>
      <c r="N183" s="437">
        <f t="shared" si="29"/>
        <v>-29.559999999996798</v>
      </c>
      <c r="O183" s="437">
        <f t="shared" si="30"/>
        <v>-23.664000000002396</v>
      </c>
      <c r="P183" s="437">
        <f t="shared" si="31"/>
        <v>25.389999999985413</v>
      </c>
      <c r="Q183" s="437">
        <f t="shared" si="32"/>
        <v>5.0699999999929517</v>
      </c>
      <c r="R183" s="437">
        <f t="shared" si="33"/>
        <v>10.59999999999593</v>
      </c>
      <c r="S183" s="437">
        <f t="shared" si="34"/>
        <v>-3.6800000000038793</v>
      </c>
      <c r="T183" s="437"/>
      <c r="U183" s="437"/>
      <c r="V183" s="437"/>
    </row>
    <row r="184" spans="2:22" x14ac:dyDescent="0.25">
      <c r="B184">
        <f t="shared" si="19"/>
        <v>171</v>
      </c>
      <c r="C184" s="91">
        <v>38.840000000000003</v>
      </c>
      <c r="D184" s="92">
        <v>39.69</v>
      </c>
      <c r="E184" s="92">
        <v>39.159999999999997</v>
      </c>
      <c r="F184" s="92">
        <v>38.82</v>
      </c>
      <c r="G184" s="92">
        <v>38.869999999999997</v>
      </c>
      <c r="H184" s="93">
        <v>39.1</v>
      </c>
      <c r="I184" s="92"/>
      <c r="J184" s="92"/>
      <c r="K184" s="441"/>
      <c r="M184" s="434">
        <f t="shared" si="28"/>
        <v>171</v>
      </c>
      <c r="N184" s="437">
        <f t="shared" si="29"/>
        <v>-29.998235294114465</v>
      </c>
      <c r="O184" s="437">
        <f t="shared" si="30"/>
        <v>-23.252235294120069</v>
      </c>
      <c r="P184" s="437">
        <f t="shared" si="31"/>
        <v>25.271764705867739</v>
      </c>
      <c r="Q184" s="437">
        <f t="shared" si="32"/>
        <v>4.6117647058752809</v>
      </c>
      <c r="R184" s="437">
        <f t="shared" si="33"/>
        <v>10.191764705878256</v>
      </c>
      <c r="S184" s="437">
        <f t="shared" si="34"/>
        <v>-3.858235294121549</v>
      </c>
      <c r="T184" s="437"/>
      <c r="U184" s="437"/>
      <c r="V184" s="437"/>
    </row>
    <row r="185" spans="2:22" x14ac:dyDescent="0.25">
      <c r="B185">
        <f t="shared" si="19"/>
        <v>172</v>
      </c>
      <c r="C185" s="91">
        <v>38.96</v>
      </c>
      <c r="D185" s="92">
        <v>39.22</v>
      </c>
      <c r="E185" s="92">
        <v>39.119999999999997</v>
      </c>
      <c r="F185" s="92">
        <v>38.93</v>
      </c>
      <c r="G185" s="92">
        <v>38.869999999999997</v>
      </c>
      <c r="H185" s="93">
        <v>39.049999999999997</v>
      </c>
      <c r="I185" s="442"/>
      <c r="J185" s="443"/>
      <c r="K185" s="444"/>
      <c r="L185" t="s">
        <v>269</v>
      </c>
      <c r="M185" s="434">
        <f t="shared" si="28"/>
        <v>172</v>
      </c>
      <c r="N185" s="437">
        <f t="shared" si="29"/>
        <v>-30.316470588232136</v>
      </c>
      <c r="O185" s="437">
        <f t="shared" si="30"/>
        <v>-23.310470588237742</v>
      </c>
      <c r="P185" s="437">
        <f t="shared" si="31"/>
        <v>25.113529411750065</v>
      </c>
      <c r="Q185" s="437">
        <f t="shared" si="32"/>
        <v>4.2635294117576095</v>
      </c>
      <c r="R185" s="437">
        <f t="shared" si="33"/>
        <v>9.7835294117605827</v>
      </c>
      <c r="S185" s="437">
        <f t="shared" si="34"/>
        <v>-4.0864705882392229</v>
      </c>
      <c r="T185" s="437"/>
      <c r="U185" s="437"/>
      <c r="V185" s="437"/>
    </row>
    <row r="186" spans="2:22" x14ac:dyDescent="0.25">
      <c r="B186">
        <f t="shared" si="19"/>
        <v>173</v>
      </c>
      <c r="C186" s="91">
        <v>39.119999999999997</v>
      </c>
      <c r="D186" s="92">
        <v>40.04</v>
      </c>
      <c r="E186" s="92">
        <v>39.1</v>
      </c>
      <c r="F186" s="92">
        <v>38.840000000000003</v>
      </c>
      <c r="G186" s="92">
        <v>38.979999999999997</v>
      </c>
      <c r="H186" s="93">
        <v>39.479999999999997</v>
      </c>
      <c r="M186" s="434">
        <f t="shared" si="28"/>
        <v>173</v>
      </c>
      <c r="N186" s="437">
        <f t="shared" si="29"/>
        <v>-30.474705882349809</v>
      </c>
      <c r="O186" s="437">
        <f t="shared" si="30"/>
        <v>-22.548705882355414</v>
      </c>
      <c r="P186" s="437">
        <f t="shared" si="31"/>
        <v>24.935294117632395</v>
      </c>
      <c r="Q186" s="437">
        <f t="shared" si="32"/>
        <v>3.8252941176399418</v>
      </c>
      <c r="R186" s="437">
        <f t="shared" si="33"/>
        <v>9.4852941176429084</v>
      </c>
      <c r="S186" s="437">
        <f t="shared" si="34"/>
        <v>-3.8847058823568972</v>
      </c>
      <c r="T186" s="435"/>
      <c r="U186" s="435"/>
      <c r="V186" s="436"/>
    </row>
    <row r="187" spans="2:22" x14ac:dyDescent="0.25">
      <c r="B187">
        <f t="shared" si="19"/>
        <v>174</v>
      </c>
      <c r="C187" s="91">
        <v>39.56</v>
      </c>
      <c r="D187" s="92">
        <v>125.58</v>
      </c>
      <c r="E187" s="92">
        <v>39.19</v>
      </c>
      <c r="F187" s="92">
        <v>38.799999999999997</v>
      </c>
      <c r="G187" s="92">
        <v>38.86</v>
      </c>
      <c r="H187" s="93">
        <v>39.200000000000003</v>
      </c>
      <c r="M187" s="434">
        <f t="shared" si="28"/>
        <v>174</v>
      </c>
      <c r="N187" s="437">
        <f t="shared" si="29"/>
        <v>-30.192941176467478</v>
      </c>
      <c r="O187" s="437">
        <f t="shared" si="30"/>
        <v>-16.246941176473079</v>
      </c>
      <c r="P187" s="437">
        <f t="shared" si="31"/>
        <v>24.847058823514722</v>
      </c>
      <c r="Q187" s="437">
        <f t="shared" si="32"/>
        <v>3.3470588235222678</v>
      </c>
      <c r="R187" s="437">
        <f t="shared" si="33"/>
        <v>9.0670588235252367</v>
      </c>
      <c r="S187" s="437">
        <f t="shared" si="34"/>
        <v>-3.9629411764745655</v>
      </c>
      <c r="T187" s="435"/>
      <c r="U187" s="435"/>
      <c r="V187" s="436"/>
    </row>
    <row r="188" spans="2:22" x14ac:dyDescent="0.25">
      <c r="B188">
        <f t="shared" si="19"/>
        <v>175</v>
      </c>
      <c r="C188" s="91">
        <v>38.99</v>
      </c>
      <c r="D188" s="92">
        <v>40.76</v>
      </c>
      <c r="E188" s="92">
        <v>39.14</v>
      </c>
      <c r="F188" s="92">
        <v>38.78</v>
      </c>
      <c r="G188" s="92">
        <v>39.14</v>
      </c>
      <c r="H188" s="93">
        <v>39.36</v>
      </c>
      <c r="M188" s="434">
        <f t="shared" si="28"/>
        <v>175</v>
      </c>
      <c r="N188" s="437">
        <f t="shared" si="29"/>
        <v>-30.481176470585147</v>
      </c>
      <c r="O188" s="437">
        <f t="shared" si="30"/>
        <v>-14.765176470590752</v>
      </c>
      <c r="P188" s="437">
        <f t="shared" si="31"/>
        <v>24.708823529397051</v>
      </c>
      <c r="Q188" s="437">
        <f t="shared" si="32"/>
        <v>2.8488235294045978</v>
      </c>
      <c r="R188" s="437">
        <f t="shared" si="33"/>
        <v>8.9288235294075662</v>
      </c>
      <c r="S188" s="437">
        <f t="shared" si="34"/>
        <v>-3.8811764705922371</v>
      </c>
      <c r="T188" s="435"/>
      <c r="U188" s="435"/>
      <c r="V188" s="436"/>
    </row>
    <row r="189" spans="2:22" x14ac:dyDescent="0.25">
      <c r="B189">
        <f t="shared" si="19"/>
        <v>176</v>
      </c>
      <c r="C189" s="91">
        <v>38.85</v>
      </c>
      <c r="D189" s="92">
        <v>39.29</v>
      </c>
      <c r="E189" s="92">
        <v>40.14</v>
      </c>
      <c r="F189" s="92">
        <v>39.1</v>
      </c>
      <c r="G189" s="92">
        <v>39.08</v>
      </c>
      <c r="H189" s="93">
        <v>39.22</v>
      </c>
      <c r="M189" s="434">
        <f t="shared" si="28"/>
        <v>176</v>
      </c>
      <c r="N189" s="437">
        <f t="shared" si="29"/>
        <v>-30.909411764702817</v>
      </c>
      <c r="O189" s="437">
        <f t="shared" si="30"/>
        <v>-14.753411764708424</v>
      </c>
      <c r="P189" s="437">
        <f t="shared" si="31"/>
        <v>25.570588235279381</v>
      </c>
      <c r="Q189" s="437">
        <f t="shared" si="32"/>
        <v>2.6705882352869281</v>
      </c>
      <c r="R189" s="437">
        <f t="shared" si="33"/>
        <v>8.7305882352898934</v>
      </c>
      <c r="S189" s="437">
        <f t="shared" si="34"/>
        <v>-3.9394117647099094</v>
      </c>
      <c r="T189" s="435"/>
      <c r="U189" s="435"/>
      <c r="V189" s="436"/>
    </row>
    <row r="190" spans="2:22" ht="15.75" thickBot="1" x14ac:dyDescent="0.3">
      <c r="B190">
        <f t="shared" si="19"/>
        <v>177</v>
      </c>
      <c r="C190" s="91">
        <v>38.89</v>
      </c>
      <c r="D190" s="92">
        <v>39.65</v>
      </c>
      <c r="E190" s="92">
        <v>39.18</v>
      </c>
      <c r="F190" s="92">
        <v>39.94</v>
      </c>
      <c r="G190" s="92">
        <v>39.31</v>
      </c>
      <c r="H190" s="93">
        <v>39.090000000000003</v>
      </c>
      <c r="M190" s="434">
        <f t="shared" si="28"/>
        <v>177</v>
      </c>
      <c r="N190" s="437">
        <f t="shared" si="29"/>
        <v>-31.297647058820488</v>
      </c>
      <c r="O190" s="437">
        <f t="shared" si="30"/>
        <v>-14.381647058826097</v>
      </c>
      <c r="P190" s="437">
        <f t="shared" si="31"/>
        <v>25.472352941161709</v>
      </c>
      <c r="Q190" s="437">
        <f t="shared" si="32"/>
        <v>3.3323529411692547</v>
      </c>
      <c r="R190" s="437">
        <f t="shared" si="33"/>
        <v>8.7623529411722245</v>
      </c>
      <c r="S190" s="437">
        <f t="shared" si="34"/>
        <v>-4.1276470588275771</v>
      </c>
      <c r="T190" s="445"/>
      <c r="U190" s="445"/>
      <c r="V190" s="446"/>
    </row>
    <row r="191" spans="2:22" x14ac:dyDescent="0.25">
      <c r="B191">
        <f t="shared" si="19"/>
        <v>178</v>
      </c>
      <c r="C191" s="91">
        <v>38.78</v>
      </c>
      <c r="D191" s="92">
        <v>40.01</v>
      </c>
      <c r="E191" s="92">
        <v>40.409999999999997</v>
      </c>
      <c r="F191" s="92">
        <v>38.909999999999997</v>
      </c>
      <c r="G191" s="92">
        <v>39.11</v>
      </c>
      <c r="H191" s="93">
        <v>39.35</v>
      </c>
      <c r="M191" s="434">
        <f t="shared" si="28"/>
        <v>178</v>
      </c>
      <c r="N191" s="437">
        <f t="shared" si="29"/>
        <v>-31.795882352938158</v>
      </c>
      <c r="O191" s="437">
        <f t="shared" si="30"/>
        <v>-13.64988235294377</v>
      </c>
      <c r="P191" s="437">
        <f t="shared" si="31"/>
        <v>26.604117647044035</v>
      </c>
      <c r="Q191" s="437">
        <f t="shared" si="32"/>
        <v>2.9641176470515802</v>
      </c>
      <c r="R191" s="437">
        <f t="shared" si="33"/>
        <v>8.5941176470545528</v>
      </c>
      <c r="S191" s="437">
        <f t="shared" si="34"/>
        <v>-4.0558823529452468</v>
      </c>
    </row>
    <row r="192" spans="2:22" x14ac:dyDescent="0.25">
      <c r="B192">
        <f t="shared" si="19"/>
        <v>179</v>
      </c>
      <c r="C192" s="91">
        <v>38.92</v>
      </c>
      <c r="D192" s="92">
        <v>40.28</v>
      </c>
      <c r="E192" s="92">
        <v>39.979999999999997</v>
      </c>
      <c r="F192" s="92">
        <v>38.9</v>
      </c>
      <c r="G192" s="92">
        <v>38.78</v>
      </c>
      <c r="H192" s="93">
        <v>39.26</v>
      </c>
      <c r="M192" s="434">
        <f t="shared" si="28"/>
        <v>179</v>
      </c>
      <c r="N192" s="437">
        <f t="shared" si="29"/>
        <v>-32.154117647055827</v>
      </c>
      <c r="O192" s="437">
        <f t="shared" si="30"/>
        <v>-12.64811764706144</v>
      </c>
      <c r="P192" s="437">
        <f t="shared" si="31"/>
        <v>27.305882352926361</v>
      </c>
      <c r="Q192" s="437">
        <f t="shared" si="32"/>
        <v>2.5858823529339077</v>
      </c>
      <c r="R192" s="437">
        <f t="shared" si="33"/>
        <v>8.0958823529368829</v>
      </c>
      <c r="S192" s="437">
        <f t="shared" si="34"/>
        <v>-4.0741176470629199</v>
      </c>
    </row>
    <row r="193" spans="2:19" x14ac:dyDescent="0.25">
      <c r="B193">
        <f t="shared" si="19"/>
        <v>180</v>
      </c>
      <c r="C193" s="91">
        <v>38.85</v>
      </c>
      <c r="D193" s="92">
        <v>39.58</v>
      </c>
      <c r="E193" s="92">
        <v>40.19</v>
      </c>
      <c r="F193" s="92">
        <v>38.799999999999997</v>
      </c>
      <c r="G193" s="92">
        <v>38.81</v>
      </c>
      <c r="H193" s="93">
        <v>39.119999999999997</v>
      </c>
      <c r="M193" s="434">
        <f t="shared" si="28"/>
        <v>180</v>
      </c>
      <c r="N193" s="437">
        <f t="shared" si="29"/>
        <v>-32.582352941173497</v>
      </c>
      <c r="O193" s="437">
        <f t="shared" si="30"/>
        <v>-12.346352941179113</v>
      </c>
      <c r="P193" s="437">
        <f t="shared" si="31"/>
        <v>28.217647058808687</v>
      </c>
      <c r="Q193" s="437">
        <f t="shared" si="32"/>
        <v>2.1076470588162337</v>
      </c>
      <c r="R193" s="437">
        <f t="shared" si="33"/>
        <v>7.627647058819214</v>
      </c>
      <c r="S193" s="437">
        <f t="shared" si="34"/>
        <v>-4.2323529411805936</v>
      </c>
    </row>
    <row r="194" spans="2:19" x14ac:dyDescent="0.25">
      <c r="B194">
        <f t="shared" si="19"/>
        <v>181</v>
      </c>
      <c r="C194" s="91">
        <v>38.67</v>
      </c>
      <c r="D194" s="92">
        <v>38.94</v>
      </c>
      <c r="E194" s="92">
        <v>39.51</v>
      </c>
      <c r="F194" s="92">
        <v>38.79</v>
      </c>
      <c r="G194" s="92">
        <v>38.96</v>
      </c>
      <c r="H194" s="93">
        <v>39.270000000000003</v>
      </c>
      <c r="M194" s="434">
        <f t="shared" si="28"/>
        <v>181</v>
      </c>
      <c r="N194" s="437">
        <f t="shared" si="29"/>
        <v>-33.190588235291166</v>
      </c>
      <c r="O194" s="437">
        <f t="shared" si="30"/>
        <v>-12.684588235296786</v>
      </c>
      <c r="P194" s="437">
        <f t="shared" si="31"/>
        <v>28.449411764691014</v>
      </c>
      <c r="Q194" s="437">
        <f t="shared" si="32"/>
        <v>1.6194117646985617</v>
      </c>
      <c r="R194" s="437">
        <f t="shared" si="33"/>
        <v>7.3094117647015437</v>
      </c>
      <c r="S194" s="437">
        <f t="shared" si="34"/>
        <v>-4.2405882352982616</v>
      </c>
    </row>
    <row r="195" spans="2:19" x14ac:dyDescent="0.25">
      <c r="B195">
        <f t="shared" si="19"/>
        <v>182</v>
      </c>
      <c r="C195" s="91">
        <v>38.74</v>
      </c>
      <c r="D195" s="92">
        <v>39.090000000000003</v>
      </c>
      <c r="E195" s="92">
        <v>39.520000000000003</v>
      </c>
      <c r="F195" s="92">
        <v>38.82</v>
      </c>
      <c r="G195" s="92">
        <v>38.93</v>
      </c>
      <c r="H195" s="93">
        <v>38.97</v>
      </c>
      <c r="M195" s="434">
        <f t="shared" si="28"/>
        <v>182</v>
      </c>
      <c r="N195" s="437">
        <f t="shared" si="29"/>
        <v>-33.728823529408835</v>
      </c>
      <c r="O195" s="437">
        <f t="shared" si="30"/>
        <v>-12.872823529414454</v>
      </c>
      <c r="P195" s="437">
        <f t="shared" si="31"/>
        <v>28.691176470573346</v>
      </c>
      <c r="Q195" s="437">
        <f t="shared" si="32"/>
        <v>1.1611764705808909</v>
      </c>
      <c r="R195" s="437">
        <f t="shared" si="33"/>
        <v>6.9611764705838723</v>
      </c>
      <c r="S195" s="437">
        <f t="shared" si="34"/>
        <v>-4.5488235294159338</v>
      </c>
    </row>
    <row r="196" spans="2:19" x14ac:dyDescent="0.25">
      <c r="B196">
        <f t="shared" si="19"/>
        <v>183</v>
      </c>
      <c r="C196" s="91">
        <v>38.96</v>
      </c>
      <c r="D196" s="92">
        <v>38.950000000000003</v>
      </c>
      <c r="E196" s="447">
        <v>121.77</v>
      </c>
      <c r="F196" s="92">
        <v>38.78</v>
      </c>
      <c r="G196" s="92">
        <v>38.86</v>
      </c>
      <c r="H196" s="93">
        <v>39.51</v>
      </c>
      <c r="M196" s="434">
        <f t="shared" si="28"/>
        <v>183</v>
      </c>
      <c r="N196" s="437">
        <f t="shared" si="29"/>
        <v>-34.047058823526505</v>
      </c>
      <c r="O196" s="437">
        <f t="shared" si="30"/>
        <v>-13.201058823532122</v>
      </c>
      <c r="P196" s="437">
        <f t="shared" si="31"/>
        <v>31.182941176455671</v>
      </c>
      <c r="Q196" s="437">
        <f t="shared" si="32"/>
        <v>0.66294117646322093</v>
      </c>
      <c r="R196" s="437">
        <f t="shared" si="33"/>
        <v>6.5429411764662007</v>
      </c>
      <c r="S196" s="437">
        <f t="shared" si="34"/>
        <v>-4.3170588235336069</v>
      </c>
    </row>
    <row r="197" spans="2:19" x14ac:dyDescent="0.25">
      <c r="B197">
        <f t="shared" si="19"/>
        <v>184</v>
      </c>
      <c r="C197" s="91">
        <v>38.69</v>
      </c>
      <c r="D197" s="92">
        <v>38.99</v>
      </c>
      <c r="E197" s="92">
        <v>41.1</v>
      </c>
      <c r="F197" s="92">
        <v>38.81</v>
      </c>
      <c r="G197" s="92">
        <v>38.909999999999997</v>
      </c>
      <c r="H197" s="93">
        <v>39.36</v>
      </c>
      <c r="M197" s="434">
        <f t="shared" si="28"/>
        <v>184</v>
      </c>
      <c r="N197" s="437">
        <f t="shared" si="29"/>
        <v>-34.635294117644179</v>
      </c>
      <c r="O197" s="437">
        <f t="shared" si="30"/>
        <v>-13.489294117649791</v>
      </c>
      <c r="P197" s="437">
        <f t="shared" si="31"/>
        <v>33.004705882338001</v>
      </c>
      <c r="Q197" s="437">
        <f t="shared" si="32"/>
        <v>0.19470588234555208</v>
      </c>
      <c r="R197" s="437">
        <f t="shared" si="33"/>
        <v>6.1747058823485261</v>
      </c>
      <c r="S197" s="437">
        <f t="shared" si="34"/>
        <v>-4.2352941176512786</v>
      </c>
    </row>
    <row r="198" spans="2:19" x14ac:dyDescent="0.25">
      <c r="B198">
        <f t="shared" si="19"/>
        <v>185</v>
      </c>
      <c r="C198" s="91">
        <v>38.78</v>
      </c>
      <c r="D198" s="92">
        <v>38.979999999999997</v>
      </c>
      <c r="E198" s="92">
        <v>39.520000000000003</v>
      </c>
      <c r="F198" s="92">
        <v>38.909999999999997</v>
      </c>
      <c r="G198" s="92">
        <v>38.72</v>
      </c>
      <c r="H198" s="93">
        <v>39.11</v>
      </c>
      <c r="M198" s="434">
        <f t="shared" si="28"/>
        <v>185</v>
      </c>
      <c r="N198" s="437">
        <f t="shared" si="29"/>
        <v>-35.133529411761849</v>
      </c>
      <c r="O198" s="437">
        <f t="shared" si="30"/>
        <v>-13.787529411767466</v>
      </c>
      <c r="P198" s="437">
        <f t="shared" si="31"/>
        <v>33.246470588220333</v>
      </c>
      <c r="Q198" s="437">
        <f t="shared" si="32"/>
        <v>-0.17352941177212244</v>
      </c>
      <c r="R198" s="437">
        <f t="shared" si="33"/>
        <v>5.6164705882308539</v>
      </c>
      <c r="S198" s="437">
        <f t="shared" si="34"/>
        <v>-4.4035294117689503</v>
      </c>
    </row>
    <row r="199" spans="2:19" x14ac:dyDescent="0.25">
      <c r="B199">
        <f t="shared" si="19"/>
        <v>186</v>
      </c>
      <c r="C199" s="91">
        <v>38.67</v>
      </c>
      <c r="D199" s="92">
        <v>38.64</v>
      </c>
      <c r="E199" s="92">
        <v>39.33</v>
      </c>
      <c r="F199" s="92">
        <v>40.659999999999997</v>
      </c>
      <c r="G199" s="92">
        <v>40.49</v>
      </c>
      <c r="H199" s="93">
        <v>39.17</v>
      </c>
      <c r="M199" s="434">
        <f t="shared" si="28"/>
        <v>186</v>
      </c>
      <c r="N199" s="437">
        <f t="shared" si="29"/>
        <v>-35.741764705879518</v>
      </c>
      <c r="O199" s="437">
        <f t="shared" si="30"/>
        <v>-14.425764705885136</v>
      </c>
      <c r="P199" s="437">
        <f t="shared" si="31"/>
        <v>33.29823529410266</v>
      </c>
      <c r="Q199" s="437">
        <f t="shared" si="32"/>
        <v>1.208235294110203</v>
      </c>
      <c r="R199" s="437">
        <f t="shared" si="33"/>
        <v>6.8282352941131848</v>
      </c>
      <c r="S199" s="437">
        <f t="shared" si="34"/>
        <v>-4.5117647058866197</v>
      </c>
    </row>
    <row r="200" spans="2:19" x14ac:dyDescent="0.25">
      <c r="B200">
        <f t="shared" si="19"/>
        <v>187</v>
      </c>
      <c r="C200" s="91">
        <v>38.75</v>
      </c>
      <c r="D200" s="92">
        <v>38.9</v>
      </c>
      <c r="E200" s="92">
        <v>39.159999999999997</v>
      </c>
      <c r="F200" s="92">
        <v>39.71</v>
      </c>
      <c r="G200" s="447">
        <v>122.4</v>
      </c>
      <c r="H200" s="93">
        <v>39.79</v>
      </c>
      <c r="M200" s="434">
        <f t="shared" si="28"/>
        <v>187</v>
      </c>
      <c r="N200" s="437">
        <f t="shared" si="29"/>
        <v>-36.269999999997189</v>
      </c>
      <c r="O200" s="437">
        <f t="shared" si="30"/>
        <v>-14.804000000002809</v>
      </c>
      <c r="P200" s="437">
        <f t="shared" si="31"/>
        <v>33.179999999984986</v>
      </c>
      <c r="Q200" s="437">
        <f t="shared" si="32"/>
        <v>1.6399999999925328</v>
      </c>
      <c r="R200" s="437">
        <f t="shared" si="33"/>
        <v>9.9499999999955122</v>
      </c>
      <c r="S200" s="437">
        <f t="shared" si="34"/>
        <v>-4.0000000000042917</v>
      </c>
    </row>
    <row r="201" spans="2:19" x14ac:dyDescent="0.25">
      <c r="B201">
        <f t="shared" si="19"/>
        <v>188</v>
      </c>
      <c r="C201" s="91">
        <v>39.42</v>
      </c>
      <c r="D201" s="92">
        <v>38.65</v>
      </c>
      <c r="E201" s="92">
        <v>39.369999999999997</v>
      </c>
      <c r="F201" s="92">
        <v>38.97</v>
      </c>
      <c r="G201" s="92">
        <v>39.590000000000003</v>
      </c>
      <c r="H201" s="448">
        <v>124.12</v>
      </c>
      <c r="M201" s="434">
        <f t="shared" si="28"/>
        <v>188</v>
      </c>
      <c r="N201" s="437">
        <f t="shared" si="29"/>
        <v>-36.128235294114859</v>
      </c>
      <c r="O201" s="437">
        <f t="shared" si="30"/>
        <v>-15.432235294120481</v>
      </c>
      <c r="P201" s="437">
        <f t="shared" si="31"/>
        <v>33.271764705867312</v>
      </c>
      <c r="Q201" s="437">
        <f t="shared" si="32"/>
        <v>1.3317647058748605</v>
      </c>
      <c r="R201" s="437">
        <f t="shared" si="33"/>
        <v>10.261764705877845</v>
      </c>
      <c r="S201" s="437">
        <f t="shared" si="34"/>
        <v>0.84176470587803465</v>
      </c>
    </row>
    <row r="202" spans="2:19" x14ac:dyDescent="0.25">
      <c r="B202">
        <f t="shared" si="19"/>
        <v>189</v>
      </c>
      <c r="C202" s="91">
        <v>39.32</v>
      </c>
      <c r="D202" s="92">
        <v>38.770000000000003</v>
      </c>
      <c r="E202" s="92">
        <v>39.090000000000003</v>
      </c>
      <c r="F202" s="92">
        <v>38.93</v>
      </c>
      <c r="G202" s="92">
        <v>40.119999999999997</v>
      </c>
      <c r="H202" s="153">
        <v>40.340000000000003</v>
      </c>
      <c r="M202" s="434">
        <f t="shared" si="28"/>
        <v>189</v>
      </c>
      <c r="N202" s="437">
        <f t="shared" si="29"/>
        <v>-36.08647058823253</v>
      </c>
      <c r="O202" s="437">
        <f t="shared" si="30"/>
        <v>-15.940470588238149</v>
      </c>
      <c r="P202" s="437">
        <f t="shared" si="31"/>
        <v>33.083529411749645</v>
      </c>
      <c r="Q202" s="437">
        <f t="shared" si="32"/>
        <v>0.98352941175718911</v>
      </c>
      <c r="R202" s="437">
        <f t="shared" si="33"/>
        <v>11.103529411760171</v>
      </c>
      <c r="S202" s="437">
        <f t="shared" si="34"/>
        <v>1.9035294117603669</v>
      </c>
    </row>
    <row r="203" spans="2:19" x14ac:dyDescent="0.25">
      <c r="B203">
        <f t="shared" si="19"/>
        <v>190</v>
      </c>
      <c r="C203" s="91">
        <v>39.200000000000003</v>
      </c>
      <c r="D203" s="92">
        <v>38.659999999999997</v>
      </c>
      <c r="E203" s="92">
        <v>39.14</v>
      </c>
      <c r="F203" s="92">
        <v>40.119999999999997</v>
      </c>
      <c r="G203" s="92">
        <v>40.409999999999997</v>
      </c>
      <c r="H203" s="153">
        <v>39.700000000000003</v>
      </c>
      <c r="M203" s="434">
        <f t="shared" si="28"/>
        <v>190</v>
      </c>
      <c r="N203" s="437">
        <f t="shared" si="29"/>
        <v>-36.164705882350198</v>
      </c>
      <c r="O203" s="437">
        <f t="shared" si="30"/>
        <v>-16.558705882355824</v>
      </c>
      <c r="P203" s="437">
        <f t="shared" si="31"/>
        <v>32.945294117631974</v>
      </c>
      <c r="Q203" s="437">
        <f t="shared" si="32"/>
        <v>1.8252941176395154</v>
      </c>
      <c r="R203" s="437">
        <f t="shared" si="33"/>
        <v>12.235294117642496</v>
      </c>
      <c r="S203" s="437">
        <f t="shared" si="34"/>
        <v>2.3252941176426987</v>
      </c>
    </row>
    <row r="204" spans="2:19" x14ac:dyDescent="0.25">
      <c r="B204">
        <f t="shared" si="19"/>
        <v>191</v>
      </c>
      <c r="C204" s="91">
        <v>38.82</v>
      </c>
      <c r="D204" s="92">
        <v>38.520000000000003</v>
      </c>
      <c r="E204" s="92">
        <v>39.159999999999997</v>
      </c>
      <c r="F204" s="92">
        <v>47.99</v>
      </c>
      <c r="G204" s="92">
        <v>40.08</v>
      </c>
      <c r="H204" s="153">
        <v>41.03</v>
      </c>
      <c r="M204" s="434">
        <f t="shared" si="28"/>
        <v>191</v>
      </c>
      <c r="N204" s="437">
        <f t="shared" si="29"/>
        <v>-36.622941176467869</v>
      </c>
      <c r="O204" s="437">
        <f t="shared" si="30"/>
        <v>-17.316941176473492</v>
      </c>
      <c r="P204" s="437">
        <f t="shared" si="31"/>
        <v>32.827058823514299</v>
      </c>
      <c r="Q204" s="437">
        <f t="shared" si="32"/>
        <v>10.537058823521846</v>
      </c>
      <c r="R204" s="437">
        <f t="shared" si="33"/>
        <v>13.037058823524823</v>
      </c>
      <c r="S204" s="437">
        <f t="shared" si="34"/>
        <v>4.0770588235250287</v>
      </c>
    </row>
    <row r="205" spans="2:19" x14ac:dyDescent="0.25">
      <c r="B205">
        <f t="shared" si="19"/>
        <v>192</v>
      </c>
      <c r="C205" s="91">
        <v>39.229999999999997</v>
      </c>
      <c r="D205" s="92">
        <v>38.75</v>
      </c>
      <c r="E205" s="92">
        <v>39.07</v>
      </c>
      <c r="F205" s="92">
        <v>39.11</v>
      </c>
      <c r="G205" s="92">
        <v>39.75</v>
      </c>
      <c r="H205" s="153">
        <v>39.340000000000003</v>
      </c>
      <c r="M205" s="434">
        <f t="shared" si="28"/>
        <v>192</v>
      </c>
      <c r="N205" s="437">
        <f t="shared" si="29"/>
        <v>-36.671176470585543</v>
      </c>
      <c r="O205" s="437">
        <f t="shared" si="30"/>
        <v>-17.845176470591163</v>
      </c>
      <c r="P205" s="437">
        <f t="shared" si="31"/>
        <v>32.618823529396629</v>
      </c>
      <c r="Q205" s="437">
        <f t="shared" si="32"/>
        <v>10.368823529404175</v>
      </c>
      <c r="R205" s="437">
        <f t="shared" si="33"/>
        <v>13.508823529407152</v>
      </c>
      <c r="S205" s="437">
        <f t="shared" si="34"/>
        <v>4.138823529407361</v>
      </c>
    </row>
    <row r="206" spans="2:19" x14ac:dyDescent="0.25">
      <c r="B206">
        <f t="shared" si="19"/>
        <v>193</v>
      </c>
      <c r="C206" s="91">
        <v>38.92</v>
      </c>
      <c r="D206" s="92">
        <v>38.700000000000003</v>
      </c>
      <c r="E206" s="92">
        <v>39.25</v>
      </c>
      <c r="F206" s="92">
        <v>39.200000000000003</v>
      </c>
      <c r="G206" s="92">
        <v>40.520000000000003</v>
      </c>
      <c r="H206" s="153">
        <v>39.4</v>
      </c>
      <c r="M206" s="434">
        <f t="shared" si="28"/>
        <v>193</v>
      </c>
      <c r="N206" s="437">
        <f t="shared" si="29"/>
        <v>-37.029411764703212</v>
      </c>
      <c r="O206" s="437">
        <f t="shared" si="30"/>
        <v>-18.423411764708831</v>
      </c>
      <c r="P206" s="437">
        <f t="shared" si="31"/>
        <v>32.590588235278958</v>
      </c>
      <c r="Q206" s="437">
        <f t="shared" si="32"/>
        <v>10.290588235286506</v>
      </c>
      <c r="R206" s="437">
        <f t="shared" si="33"/>
        <v>14.750588235289484</v>
      </c>
      <c r="S206" s="437">
        <f t="shared" si="34"/>
        <v>4.2605882352896884</v>
      </c>
    </row>
    <row r="207" spans="2:19" x14ac:dyDescent="0.25">
      <c r="B207">
        <f t="shared" si="19"/>
        <v>194</v>
      </c>
      <c r="C207" s="91">
        <v>38.83</v>
      </c>
      <c r="D207" s="92">
        <v>38.92</v>
      </c>
      <c r="E207" s="92">
        <v>38.979999999999997</v>
      </c>
      <c r="F207" s="92">
        <v>38.909999999999997</v>
      </c>
      <c r="G207" s="92">
        <v>39.56</v>
      </c>
      <c r="H207" s="153">
        <v>39.450000000000003</v>
      </c>
      <c r="M207" s="434">
        <f t="shared" si="28"/>
        <v>194</v>
      </c>
      <c r="N207" s="437">
        <f t="shared" si="29"/>
        <v>-37.477647058820885</v>
      </c>
      <c r="O207" s="437">
        <f t="shared" si="30"/>
        <v>-18.781647058826501</v>
      </c>
      <c r="P207" s="437">
        <f t="shared" si="31"/>
        <v>32.292352941161283</v>
      </c>
      <c r="Q207" s="437">
        <f t="shared" si="32"/>
        <v>9.9223529411688318</v>
      </c>
      <c r="R207" s="437">
        <f t="shared" si="33"/>
        <v>15.032352941171816</v>
      </c>
      <c r="S207" s="437">
        <f t="shared" si="34"/>
        <v>4.4323529411720202</v>
      </c>
    </row>
    <row r="208" spans="2:19" x14ac:dyDescent="0.25">
      <c r="B208">
        <f t="shared" ref="B208:B271" si="35">1+B207</f>
        <v>195</v>
      </c>
      <c r="C208" s="91">
        <v>38.9</v>
      </c>
      <c r="D208" s="92">
        <v>38.659999999999997</v>
      </c>
      <c r="E208" s="92">
        <v>39.049999999999997</v>
      </c>
      <c r="F208" s="92">
        <v>39.659999999999997</v>
      </c>
      <c r="G208" s="92">
        <v>39.479999999999997</v>
      </c>
      <c r="H208" s="153">
        <v>38.93</v>
      </c>
      <c r="M208" s="434">
        <f t="shared" si="28"/>
        <v>195</v>
      </c>
      <c r="N208" s="437">
        <f t="shared" si="29"/>
        <v>-37.855882352938558</v>
      </c>
      <c r="O208" s="437">
        <f t="shared" si="30"/>
        <v>-19.399882352944175</v>
      </c>
      <c r="P208" s="437">
        <f t="shared" si="31"/>
        <v>32.064117647043609</v>
      </c>
      <c r="Q208" s="437">
        <f t="shared" si="32"/>
        <v>10.304117647051157</v>
      </c>
      <c r="R208" s="437">
        <f t="shared" si="33"/>
        <v>15.234117647054141</v>
      </c>
      <c r="S208" s="437">
        <f t="shared" si="34"/>
        <v>4.0841176470543488</v>
      </c>
    </row>
    <row r="209" spans="2:19" x14ac:dyDescent="0.25">
      <c r="B209">
        <f t="shared" si="35"/>
        <v>196</v>
      </c>
      <c r="C209" s="91">
        <v>38.75</v>
      </c>
      <c r="D209" s="92">
        <v>38.76</v>
      </c>
      <c r="E209" s="92">
        <v>38.9</v>
      </c>
      <c r="F209" s="92">
        <v>38.93</v>
      </c>
      <c r="G209" s="92">
        <v>39.61</v>
      </c>
      <c r="H209" s="153">
        <v>39.46</v>
      </c>
      <c r="M209" s="434">
        <f t="shared" si="28"/>
        <v>196</v>
      </c>
      <c r="N209" s="437">
        <f t="shared" si="29"/>
        <v>-38.384117647056229</v>
      </c>
      <c r="O209" s="437">
        <f t="shared" si="30"/>
        <v>-19.918117647061848</v>
      </c>
      <c r="P209" s="437">
        <f t="shared" si="31"/>
        <v>31.685882352925937</v>
      </c>
      <c r="Q209" s="437">
        <f t="shared" si="32"/>
        <v>9.9558823529334859</v>
      </c>
      <c r="R209" s="437">
        <f t="shared" si="33"/>
        <v>15.56588235293647</v>
      </c>
      <c r="S209" s="437">
        <f t="shared" si="34"/>
        <v>4.2658823529366785</v>
      </c>
    </row>
    <row r="210" spans="2:19" x14ac:dyDescent="0.25">
      <c r="B210">
        <f t="shared" si="35"/>
        <v>197</v>
      </c>
      <c r="C210" s="91">
        <v>38.700000000000003</v>
      </c>
      <c r="D210" s="92">
        <v>39</v>
      </c>
      <c r="E210" s="92">
        <v>39.15</v>
      </c>
      <c r="F210" s="92">
        <v>38.93</v>
      </c>
      <c r="G210" s="92">
        <v>39.81</v>
      </c>
      <c r="H210" s="153">
        <v>39.28</v>
      </c>
      <c r="M210" s="434">
        <f t="shared" si="28"/>
        <v>197</v>
      </c>
      <c r="N210" s="437">
        <f t="shared" si="29"/>
        <v>-38.962352941173897</v>
      </c>
      <c r="O210" s="437">
        <f t="shared" si="30"/>
        <v>-20.196352941179519</v>
      </c>
      <c r="P210" s="437">
        <f t="shared" si="31"/>
        <v>31.557647058808264</v>
      </c>
      <c r="Q210" s="437">
        <f t="shared" si="32"/>
        <v>9.6076470588158145</v>
      </c>
      <c r="R210" s="437">
        <f t="shared" si="33"/>
        <v>16.097647058818801</v>
      </c>
      <c r="S210" s="437">
        <f t="shared" si="34"/>
        <v>4.2676470588190085</v>
      </c>
    </row>
    <row r="211" spans="2:19" x14ac:dyDescent="0.25">
      <c r="B211">
        <f t="shared" si="35"/>
        <v>198</v>
      </c>
      <c r="C211" s="91">
        <v>38.700000000000003</v>
      </c>
      <c r="D211" s="92">
        <v>38.83</v>
      </c>
      <c r="E211" s="92">
        <v>39</v>
      </c>
      <c r="F211" s="92">
        <v>39.03</v>
      </c>
      <c r="G211" s="92">
        <v>39.979999999999997</v>
      </c>
      <c r="H211" s="153">
        <v>39.200000000000003</v>
      </c>
      <c r="M211" s="434">
        <f t="shared" si="28"/>
        <v>198</v>
      </c>
      <c r="N211" s="437">
        <f t="shared" si="29"/>
        <v>-39.540588235291565</v>
      </c>
      <c r="O211" s="437">
        <f t="shared" si="30"/>
        <v>-20.644588235297192</v>
      </c>
      <c r="P211" s="437">
        <f t="shared" si="31"/>
        <v>31.279411764690593</v>
      </c>
      <c r="Q211" s="437">
        <f t="shared" si="32"/>
        <v>9.3594117646981445</v>
      </c>
      <c r="R211" s="437">
        <f t="shared" si="33"/>
        <v>16.799411764701127</v>
      </c>
      <c r="S211" s="437">
        <f t="shared" si="34"/>
        <v>4.1894117647013402</v>
      </c>
    </row>
    <row r="212" spans="2:19" x14ac:dyDescent="0.25">
      <c r="B212">
        <f t="shared" si="35"/>
        <v>199</v>
      </c>
      <c r="C212" s="91">
        <v>38.78</v>
      </c>
      <c r="D212" s="92">
        <v>39.049999999999997</v>
      </c>
      <c r="E212" s="92">
        <v>38.909999999999997</v>
      </c>
      <c r="F212" s="92">
        <v>38.96</v>
      </c>
      <c r="G212" s="92">
        <v>39.79</v>
      </c>
      <c r="H212" s="153">
        <v>38.950000000000003</v>
      </c>
      <c r="M212" s="434">
        <f t="shared" si="28"/>
        <v>199</v>
      </c>
      <c r="N212" s="437">
        <f t="shared" si="29"/>
        <v>-40.038823529409235</v>
      </c>
      <c r="O212" s="437">
        <f t="shared" si="30"/>
        <v>-20.872823529414866</v>
      </c>
      <c r="P212" s="437">
        <f t="shared" si="31"/>
        <v>30.911176470572919</v>
      </c>
      <c r="Q212" s="437">
        <f t="shared" si="32"/>
        <v>9.0411764705804742</v>
      </c>
      <c r="R212" s="437">
        <f t="shared" si="33"/>
        <v>17.311176470583455</v>
      </c>
      <c r="S212" s="437">
        <f t="shared" si="34"/>
        <v>3.861176470583672</v>
      </c>
    </row>
    <row r="213" spans="2:19" x14ac:dyDescent="0.25">
      <c r="B213">
        <f t="shared" si="35"/>
        <v>200</v>
      </c>
      <c r="C213" s="91">
        <v>38.729999999999997</v>
      </c>
      <c r="D213" s="92">
        <v>38.99</v>
      </c>
      <c r="E213" s="92">
        <v>39.090000000000003</v>
      </c>
      <c r="F213" s="92">
        <v>38.85</v>
      </c>
      <c r="G213" s="92">
        <v>39.82</v>
      </c>
      <c r="H213" s="153">
        <v>39.03</v>
      </c>
      <c r="M213" s="434">
        <f t="shared" si="28"/>
        <v>200</v>
      </c>
      <c r="N213" s="437">
        <f t="shared" si="29"/>
        <v>-40.58705882352691</v>
      </c>
      <c r="O213" s="437">
        <f t="shared" si="30"/>
        <v>-21.161058823532535</v>
      </c>
      <c r="P213" s="437">
        <f t="shared" si="31"/>
        <v>30.722941176455251</v>
      </c>
      <c r="Q213" s="437">
        <f t="shared" si="32"/>
        <v>8.6129411764628045</v>
      </c>
      <c r="R213" s="437">
        <f t="shared" si="33"/>
        <v>17.852941176465784</v>
      </c>
      <c r="S213" s="437">
        <f t="shared" si="34"/>
        <v>3.612941176466002</v>
      </c>
    </row>
    <row r="214" spans="2:19" x14ac:dyDescent="0.25">
      <c r="B214">
        <f t="shared" si="35"/>
        <v>201</v>
      </c>
      <c r="C214" s="91">
        <v>38.86</v>
      </c>
      <c r="D214" s="92">
        <v>38.880000000000003</v>
      </c>
      <c r="E214" s="92">
        <v>38.909999999999997</v>
      </c>
      <c r="F214" s="92">
        <v>38.85</v>
      </c>
      <c r="G214" s="92">
        <v>39.72</v>
      </c>
      <c r="H214" s="153">
        <v>39.1</v>
      </c>
      <c r="M214" s="434">
        <f t="shared" si="28"/>
        <v>201</v>
      </c>
      <c r="N214" s="437">
        <f t="shared" si="29"/>
        <v>-41.005294117644581</v>
      </c>
      <c r="O214" s="437">
        <f t="shared" si="30"/>
        <v>-21.559294117650204</v>
      </c>
      <c r="P214" s="437">
        <f t="shared" si="31"/>
        <v>30.354705882337576</v>
      </c>
      <c r="Q214" s="437">
        <f t="shared" si="32"/>
        <v>8.1847058823451349</v>
      </c>
      <c r="R214" s="437">
        <f t="shared" si="33"/>
        <v>18.294705882348111</v>
      </c>
      <c r="S214" s="437">
        <f t="shared" si="34"/>
        <v>3.4347058823483323</v>
      </c>
    </row>
    <row r="215" spans="2:19" x14ac:dyDescent="0.25">
      <c r="B215">
        <f t="shared" si="35"/>
        <v>202</v>
      </c>
      <c r="C215" s="91">
        <v>38.69</v>
      </c>
      <c r="D215" s="92">
        <v>38.89</v>
      </c>
      <c r="E215" s="92">
        <v>38.93</v>
      </c>
      <c r="F215" s="92">
        <v>38.74</v>
      </c>
      <c r="G215" s="92">
        <v>39.72</v>
      </c>
      <c r="H215" s="153">
        <v>39.4</v>
      </c>
      <c r="M215" s="434">
        <f t="shared" si="28"/>
        <v>202</v>
      </c>
      <c r="N215" s="437">
        <f t="shared" si="29"/>
        <v>-41.593529411762255</v>
      </c>
      <c r="O215" s="437">
        <f t="shared" si="30"/>
        <v>-21.947529411767874</v>
      </c>
      <c r="P215" s="437">
        <f t="shared" si="31"/>
        <v>30.006470588219905</v>
      </c>
      <c r="Q215" s="437">
        <f t="shared" si="32"/>
        <v>7.6464705882274657</v>
      </c>
      <c r="R215" s="437">
        <f t="shared" si="33"/>
        <v>18.736470588230439</v>
      </c>
      <c r="S215" s="437">
        <f t="shared" si="34"/>
        <v>3.5564705882306598</v>
      </c>
    </row>
    <row r="216" spans="2:19" x14ac:dyDescent="0.25">
      <c r="B216">
        <f t="shared" si="35"/>
        <v>203</v>
      </c>
      <c r="C216" s="91">
        <v>38.67</v>
      </c>
      <c r="D216" s="92">
        <v>38.93</v>
      </c>
      <c r="E216" s="92">
        <v>38.880000000000003</v>
      </c>
      <c r="F216" s="92">
        <v>38.75</v>
      </c>
      <c r="G216" s="92">
        <v>39.909999999999997</v>
      </c>
      <c r="H216" s="153">
        <v>39.04</v>
      </c>
      <c r="M216" s="434">
        <f t="shared" si="28"/>
        <v>203</v>
      </c>
      <c r="N216" s="437">
        <f t="shared" si="29"/>
        <v>-42.201764705879924</v>
      </c>
      <c r="O216" s="437">
        <f t="shared" si="30"/>
        <v>-22.295764705885546</v>
      </c>
      <c r="P216" s="437">
        <f t="shared" si="31"/>
        <v>29.608235294102236</v>
      </c>
      <c r="Q216" s="437">
        <f t="shared" si="32"/>
        <v>7.1182352941097946</v>
      </c>
      <c r="R216" s="437">
        <f t="shared" si="33"/>
        <v>19.368235294112765</v>
      </c>
      <c r="S216" s="437">
        <f t="shared" si="34"/>
        <v>3.3182352941129878</v>
      </c>
    </row>
    <row r="217" spans="2:19" x14ac:dyDescent="0.25">
      <c r="B217">
        <f t="shared" si="35"/>
        <v>204</v>
      </c>
      <c r="C217" s="91">
        <v>38.81</v>
      </c>
      <c r="D217" s="92">
        <v>38.78</v>
      </c>
      <c r="E217" s="92">
        <v>39.700000000000003</v>
      </c>
      <c r="F217" s="92">
        <v>38.78</v>
      </c>
      <c r="G217" s="92">
        <v>39.619999999999997</v>
      </c>
      <c r="H217" s="153">
        <v>39.15</v>
      </c>
      <c r="M217" s="434">
        <f t="shared" si="28"/>
        <v>204</v>
      </c>
      <c r="N217" s="437">
        <f t="shared" si="29"/>
        <v>-42.669999999997593</v>
      </c>
      <c r="O217" s="437">
        <f t="shared" si="30"/>
        <v>-22.794000000003216</v>
      </c>
      <c r="P217" s="437">
        <f t="shared" si="31"/>
        <v>30.029999999984568</v>
      </c>
      <c r="Q217" s="437">
        <f t="shared" si="32"/>
        <v>6.6199999999921246</v>
      </c>
      <c r="R217" s="437">
        <f t="shared" si="33"/>
        <v>19.709999999995091</v>
      </c>
      <c r="S217" s="437">
        <f t="shared" si="34"/>
        <v>3.1899999999953152</v>
      </c>
    </row>
    <row r="218" spans="2:19" x14ac:dyDescent="0.25">
      <c r="B218">
        <f t="shared" si="35"/>
        <v>205</v>
      </c>
      <c r="C218" s="91">
        <v>38.729999999999997</v>
      </c>
      <c r="D218" s="92">
        <v>38.75</v>
      </c>
      <c r="E218" s="92">
        <v>39.159999999999997</v>
      </c>
      <c r="F218" s="92">
        <v>38.950000000000003</v>
      </c>
      <c r="G218" s="92">
        <v>39.78</v>
      </c>
      <c r="H218" s="153">
        <v>39.07</v>
      </c>
      <c r="M218" s="434">
        <f t="shared" si="28"/>
        <v>205</v>
      </c>
      <c r="N218" s="437">
        <f t="shared" si="29"/>
        <v>-43.218235294115267</v>
      </c>
      <c r="O218" s="437">
        <f t="shared" si="30"/>
        <v>-23.322235294120887</v>
      </c>
      <c r="P218" s="437">
        <f t="shared" si="31"/>
        <v>29.911764705866894</v>
      </c>
      <c r="Q218" s="437">
        <f t="shared" si="32"/>
        <v>6.2917647058744564</v>
      </c>
      <c r="R218" s="437">
        <f t="shared" si="33"/>
        <v>20.211764705877421</v>
      </c>
      <c r="S218" s="437">
        <f t="shared" si="34"/>
        <v>2.9817647058776444</v>
      </c>
    </row>
    <row r="219" spans="2:19" x14ac:dyDescent="0.25">
      <c r="B219">
        <f t="shared" si="35"/>
        <v>206</v>
      </c>
      <c r="C219" s="91">
        <v>38.94</v>
      </c>
      <c r="D219" s="92">
        <v>38.74</v>
      </c>
      <c r="E219" s="92">
        <v>38.85</v>
      </c>
      <c r="F219" s="92">
        <v>38.92</v>
      </c>
      <c r="G219" s="92">
        <v>40.96</v>
      </c>
      <c r="H219" s="153">
        <v>39.15</v>
      </c>
      <c r="M219" s="434">
        <f t="shared" si="28"/>
        <v>206</v>
      </c>
      <c r="N219" s="437">
        <f t="shared" si="29"/>
        <v>-43.556470588232941</v>
      </c>
      <c r="O219" s="437">
        <f t="shared" si="30"/>
        <v>-23.860470588238556</v>
      </c>
      <c r="P219" s="437">
        <f t="shared" si="31"/>
        <v>29.483529411749224</v>
      </c>
      <c r="Q219" s="437">
        <f t="shared" si="32"/>
        <v>5.9335294117567869</v>
      </c>
      <c r="R219" s="437">
        <f t="shared" si="33"/>
        <v>21.893529411759751</v>
      </c>
      <c r="S219" s="437">
        <f t="shared" si="34"/>
        <v>2.8535294117599719</v>
      </c>
    </row>
    <row r="220" spans="2:19" x14ac:dyDescent="0.25">
      <c r="B220">
        <f t="shared" si="35"/>
        <v>207</v>
      </c>
      <c r="C220" s="454">
        <v>120.14</v>
      </c>
      <c r="D220" s="92">
        <v>39.43</v>
      </c>
      <c r="E220" s="92">
        <v>38.94</v>
      </c>
      <c r="F220" s="92">
        <v>39.14</v>
      </c>
      <c r="G220" s="92">
        <v>39.590000000000003</v>
      </c>
      <c r="H220" s="153">
        <v>39.17</v>
      </c>
      <c r="M220" s="434">
        <f t="shared" si="28"/>
        <v>207</v>
      </c>
      <c r="N220" s="437">
        <f t="shared" si="29"/>
        <v>-42.694705882350604</v>
      </c>
      <c r="O220" s="437">
        <f t="shared" si="30"/>
        <v>-23.708705882356227</v>
      </c>
      <c r="P220" s="437">
        <f t="shared" si="31"/>
        <v>29.145294117631551</v>
      </c>
      <c r="Q220" s="437">
        <f t="shared" si="32"/>
        <v>5.7952941176391164</v>
      </c>
      <c r="R220" s="437">
        <f t="shared" si="33"/>
        <v>22.205294117642083</v>
      </c>
      <c r="S220" s="437">
        <f t="shared" si="34"/>
        <v>2.7452941176423025</v>
      </c>
    </row>
    <row r="221" spans="2:19" x14ac:dyDescent="0.25">
      <c r="B221">
        <f t="shared" si="35"/>
        <v>208</v>
      </c>
      <c r="C221" s="91">
        <v>39.409999999999997</v>
      </c>
      <c r="D221" s="92">
        <v>38.83</v>
      </c>
      <c r="E221" s="92">
        <v>38.979999999999997</v>
      </c>
      <c r="F221" s="447">
        <v>121.9</v>
      </c>
      <c r="G221" s="92">
        <v>39.68</v>
      </c>
      <c r="H221" s="153">
        <v>39.04</v>
      </c>
      <c r="M221" s="434">
        <f t="shared" si="28"/>
        <v>208</v>
      </c>
      <c r="N221" s="437">
        <f t="shared" si="29"/>
        <v>-42.562941176468279</v>
      </c>
      <c r="O221" s="437">
        <f t="shared" si="30"/>
        <v>-24.1569411764739</v>
      </c>
      <c r="P221" s="437">
        <f t="shared" si="31"/>
        <v>28.847058823513876</v>
      </c>
      <c r="Q221" s="437">
        <f t="shared" si="32"/>
        <v>8.4170588235214439</v>
      </c>
      <c r="R221" s="437">
        <f t="shared" si="33"/>
        <v>22.607058823524412</v>
      </c>
      <c r="S221" s="437">
        <f t="shared" si="34"/>
        <v>2.5070588235246305</v>
      </c>
    </row>
    <row r="222" spans="2:19" x14ac:dyDescent="0.25">
      <c r="B222">
        <f t="shared" si="35"/>
        <v>209</v>
      </c>
      <c r="C222" s="91">
        <v>39.21</v>
      </c>
      <c r="D222" s="92">
        <v>38.880000000000003</v>
      </c>
      <c r="E222" s="92">
        <v>39.6</v>
      </c>
      <c r="F222" s="92">
        <v>39.74</v>
      </c>
      <c r="G222" s="92">
        <v>39.840000000000003</v>
      </c>
      <c r="H222" s="153">
        <v>38.97</v>
      </c>
      <c r="M222" s="434">
        <f t="shared" si="28"/>
        <v>209</v>
      </c>
      <c r="N222" s="437">
        <f t="shared" si="29"/>
        <v>-42.631176470585949</v>
      </c>
      <c r="O222" s="437">
        <f t="shared" si="30"/>
        <v>-24.555176470591569</v>
      </c>
      <c r="P222" s="437">
        <f t="shared" si="31"/>
        <v>29.168823529396207</v>
      </c>
      <c r="Q222" s="437">
        <f t="shared" si="32"/>
        <v>8.8788235294037747</v>
      </c>
      <c r="R222" s="437">
        <f t="shared" si="33"/>
        <v>23.168823529406744</v>
      </c>
      <c r="S222" s="437">
        <f t="shared" si="34"/>
        <v>2.1988235294069582</v>
      </c>
    </row>
    <row r="223" spans="2:19" x14ac:dyDescent="0.25">
      <c r="B223">
        <f t="shared" si="35"/>
        <v>210</v>
      </c>
      <c r="C223" s="91">
        <v>39.42</v>
      </c>
      <c r="D223" s="92">
        <v>38.89</v>
      </c>
      <c r="E223" s="92">
        <v>39.869999999999997</v>
      </c>
      <c r="F223" s="92">
        <v>39.32</v>
      </c>
      <c r="G223" s="92">
        <v>39.590000000000003</v>
      </c>
      <c r="H223" s="153">
        <v>39.06</v>
      </c>
      <c r="M223" s="434">
        <f t="shared" si="28"/>
        <v>210</v>
      </c>
      <c r="N223" s="437">
        <f t="shared" si="29"/>
        <v>-42.489411764703618</v>
      </c>
      <c r="O223" s="437">
        <f t="shared" si="30"/>
        <v>-24.943411764709239</v>
      </c>
      <c r="P223" s="437">
        <f t="shared" si="31"/>
        <v>29.760588235278533</v>
      </c>
      <c r="Q223" s="437">
        <f t="shared" si="32"/>
        <v>8.9205882352861039</v>
      </c>
      <c r="R223" s="437">
        <f t="shared" si="33"/>
        <v>23.480588235289076</v>
      </c>
      <c r="S223" s="437">
        <f t="shared" si="34"/>
        <v>1.9805882352892894</v>
      </c>
    </row>
    <row r="224" spans="2:19" x14ac:dyDescent="0.25">
      <c r="B224">
        <f t="shared" si="35"/>
        <v>211</v>
      </c>
      <c r="C224" s="91">
        <v>39.619999999999997</v>
      </c>
      <c r="D224" s="92">
        <v>38.86</v>
      </c>
      <c r="E224" s="92">
        <v>39.06</v>
      </c>
      <c r="F224" s="92">
        <v>39.270000000000003</v>
      </c>
      <c r="G224" s="92">
        <v>39.68</v>
      </c>
      <c r="H224" s="153">
        <v>38.979999999999997</v>
      </c>
      <c r="M224" s="434">
        <f t="shared" si="28"/>
        <v>211</v>
      </c>
      <c r="N224" s="437">
        <f t="shared" si="29"/>
        <v>-42.147647058821292</v>
      </c>
      <c r="O224" s="437">
        <f t="shared" si="30"/>
        <v>-25.361647058826911</v>
      </c>
      <c r="P224" s="437">
        <f t="shared" si="31"/>
        <v>29.542352941160864</v>
      </c>
      <c r="Q224" s="437">
        <f t="shared" si="32"/>
        <v>8.9123529411684359</v>
      </c>
      <c r="R224" s="437">
        <f t="shared" si="33"/>
        <v>23.882352941171405</v>
      </c>
      <c r="S224" s="437">
        <f t="shared" si="34"/>
        <v>1.6823529411716152</v>
      </c>
    </row>
    <row r="225" spans="2:19" x14ac:dyDescent="0.25">
      <c r="B225">
        <f t="shared" si="35"/>
        <v>212</v>
      </c>
      <c r="C225" s="91">
        <v>39.99</v>
      </c>
      <c r="D225" s="92">
        <v>39.07</v>
      </c>
      <c r="E225" s="92">
        <v>38.950000000000003</v>
      </c>
      <c r="F225" s="92">
        <v>39.130000000000003</v>
      </c>
      <c r="G225" s="92">
        <v>39.72</v>
      </c>
      <c r="H225" s="153">
        <v>39.11</v>
      </c>
      <c r="M225" s="434">
        <f t="shared" si="28"/>
        <v>212</v>
      </c>
      <c r="N225" s="437">
        <f t="shared" si="29"/>
        <v>-41.435882352938961</v>
      </c>
      <c r="O225" s="437">
        <f t="shared" si="30"/>
        <v>-25.569882352944582</v>
      </c>
      <c r="P225" s="437">
        <f t="shared" si="31"/>
        <v>29.214117647043196</v>
      </c>
      <c r="Q225" s="437">
        <f t="shared" si="32"/>
        <v>8.7641176470507673</v>
      </c>
      <c r="R225" s="437">
        <f t="shared" si="33"/>
        <v>24.324117647053733</v>
      </c>
      <c r="S225" s="437">
        <f t="shared" si="34"/>
        <v>1.5141176470539435</v>
      </c>
    </row>
    <row r="226" spans="2:19" x14ac:dyDescent="0.25">
      <c r="B226">
        <f t="shared" si="35"/>
        <v>213</v>
      </c>
      <c r="C226" s="91">
        <v>40.18</v>
      </c>
      <c r="D226" s="92">
        <v>38.950000000000003</v>
      </c>
      <c r="E226" s="92">
        <v>39.06</v>
      </c>
      <c r="F226" s="92">
        <v>39.369999999999997</v>
      </c>
      <c r="G226" s="92">
        <v>39.6</v>
      </c>
      <c r="H226" s="153">
        <v>38.950000000000003</v>
      </c>
      <c r="M226" s="434">
        <f t="shared" si="28"/>
        <v>213</v>
      </c>
      <c r="N226" s="437">
        <f t="shared" si="29"/>
        <v>-40.534117647056632</v>
      </c>
      <c r="O226" s="437">
        <f t="shared" si="30"/>
        <v>-25.89811764706225</v>
      </c>
      <c r="P226" s="437">
        <f t="shared" si="31"/>
        <v>28.995882352925527</v>
      </c>
      <c r="Q226" s="437">
        <f t="shared" si="32"/>
        <v>8.8558823529330937</v>
      </c>
      <c r="R226" s="437">
        <f t="shared" si="33"/>
        <v>24.645882352936063</v>
      </c>
      <c r="S226" s="437">
        <f t="shared" si="34"/>
        <v>1.1858823529362752</v>
      </c>
    </row>
    <row r="227" spans="2:19" x14ac:dyDescent="0.25">
      <c r="B227">
        <f t="shared" si="35"/>
        <v>214</v>
      </c>
      <c r="C227" s="91">
        <v>39.369999999999997</v>
      </c>
      <c r="D227" s="92">
        <v>38.78</v>
      </c>
      <c r="E227" s="92">
        <v>38.869999999999997</v>
      </c>
      <c r="F227" s="92">
        <v>39.25</v>
      </c>
      <c r="G227" s="92">
        <v>39.68</v>
      </c>
      <c r="H227" s="153">
        <v>39.369999999999997</v>
      </c>
      <c r="M227" s="434">
        <f t="shared" si="28"/>
        <v>214</v>
      </c>
      <c r="N227" s="437">
        <f t="shared" si="29"/>
        <v>-40.442352941174306</v>
      </c>
      <c r="O227" s="437">
        <f t="shared" si="30"/>
        <v>-26.39635294117992</v>
      </c>
      <c r="P227" s="437">
        <f t="shared" si="31"/>
        <v>28.587647058807853</v>
      </c>
      <c r="Q227" s="437">
        <f t="shared" si="32"/>
        <v>8.8276470588154226</v>
      </c>
      <c r="R227" s="437">
        <f t="shared" si="33"/>
        <v>25.047647058818391</v>
      </c>
      <c r="S227" s="437">
        <f t="shared" si="34"/>
        <v>1.2776470588186015</v>
      </c>
    </row>
    <row r="228" spans="2:19" x14ac:dyDescent="0.25">
      <c r="B228">
        <f t="shared" si="35"/>
        <v>215</v>
      </c>
      <c r="C228" s="91">
        <v>39.25</v>
      </c>
      <c r="D228" s="92">
        <v>38.86</v>
      </c>
      <c r="E228" s="92">
        <v>38.880000000000003</v>
      </c>
      <c r="F228" s="92">
        <v>39.19</v>
      </c>
      <c r="G228" s="92">
        <v>39.64</v>
      </c>
      <c r="H228" s="153">
        <v>39.549999999999997</v>
      </c>
      <c r="M228" s="434">
        <f t="shared" si="28"/>
        <v>215</v>
      </c>
      <c r="N228" s="437">
        <f t="shared" si="29"/>
        <v>-40.470588235291977</v>
      </c>
      <c r="O228" s="437">
        <f t="shared" si="30"/>
        <v>-26.814588235297592</v>
      </c>
      <c r="P228" s="437">
        <f t="shared" si="31"/>
        <v>28.189411764690185</v>
      </c>
      <c r="Q228" s="437">
        <f t="shared" si="32"/>
        <v>8.7394117646977492</v>
      </c>
      <c r="R228" s="437">
        <f t="shared" si="33"/>
        <v>25.409411764700721</v>
      </c>
      <c r="S228" s="437">
        <f t="shared" si="34"/>
        <v>1.5494117647009276</v>
      </c>
    </row>
    <row r="229" spans="2:19" x14ac:dyDescent="0.25">
      <c r="B229">
        <f t="shared" si="35"/>
        <v>216</v>
      </c>
      <c r="C229" s="91">
        <v>39.11</v>
      </c>
      <c r="D229" s="92">
        <v>38.82</v>
      </c>
      <c r="E229" s="92">
        <v>39.020000000000003</v>
      </c>
      <c r="F229" s="92">
        <v>39.15</v>
      </c>
      <c r="G229" s="92">
        <v>39.6</v>
      </c>
      <c r="H229" s="153">
        <v>39.07</v>
      </c>
      <c r="M229" s="434">
        <f t="shared" si="28"/>
        <v>216</v>
      </c>
      <c r="N229" s="437">
        <f t="shared" si="29"/>
        <v>-40.638823529409649</v>
      </c>
      <c r="O229" s="437">
        <f t="shared" si="30"/>
        <v>-27.272823529415263</v>
      </c>
      <c r="P229" s="437">
        <f t="shared" si="31"/>
        <v>27.931176470572517</v>
      </c>
      <c r="Q229" s="437">
        <f t="shared" si="32"/>
        <v>8.6111764705800766</v>
      </c>
      <c r="R229" s="437">
        <f t="shared" si="33"/>
        <v>25.731176470583051</v>
      </c>
      <c r="S229" s="437">
        <f t="shared" si="34"/>
        <v>1.3411764705832567</v>
      </c>
    </row>
    <row r="230" spans="2:19" x14ac:dyDescent="0.25">
      <c r="B230">
        <f t="shared" si="35"/>
        <v>217</v>
      </c>
      <c r="C230" s="91">
        <v>39.19</v>
      </c>
      <c r="D230" s="92">
        <v>38.79</v>
      </c>
      <c r="E230" s="92">
        <v>39.19</v>
      </c>
      <c r="F230" s="92">
        <v>39.07</v>
      </c>
      <c r="G230" s="92">
        <v>40.01</v>
      </c>
      <c r="H230" s="153">
        <v>38.909999999999997</v>
      </c>
      <c r="M230" s="434">
        <f t="shared" si="28"/>
        <v>217</v>
      </c>
      <c r="N230" s="437">
        <f t="shared" si="29"/>
        <v>-40.727058823527322</v>
      </c>
      <c r="O230" s="437">
        <f t="shared" si="30"/>
        <v>-27.761058823532935</v>
      </c>
      <c r="P230" s="437">
        <f t="shared" si="31"/>
        <v>27.842941176454843</v>
      </c>
      <c r="Q230" s="437">
        <f t="shared" si="32"/>
        <v>8.4029411764624058</v>
      </c>
      <c r="R230" s="437">
        <f t="shared" si="33"/>
        <v>26.462941176465378</v>
      </c>
      <c r="S230" s="437">
        <f t="shared" si="34"/>
        <v>0.9729411764655822</v>
      </c>
    </row>
    <row r="231" spans="2:19" x14ac:dyDescent="0.25">
      <c r="B231">
        <f t="shared" si="35"/>
        <v>218</v>
      </c>
      <c r="C231" s="91">
        <v>39.39</v>
      </c>
      <c r="D231" s="92">
        <v>38.96</v>
      </c>
      <c r="E231" s="92">
        <v>38.880000000000003</v>
      </c>
      <c r="F231" s="92">
        <v>39.159999999999997</v>
      </c>
      <c r="G231" s="447">
        <v>119.58</v>
      </c>
      <c r="H231" s="153">
        <v>38.85</v>
      </c>
      <c r="M231" s="434">
        <f t="shared" si="28"/>
        <v>218</v>
      </c>
      <c r="N231" s="437">
        <f t="shared" si="29"/>
        <v>-40.615294117644993</v>
      </c>
      <c r="O231" s="437">
        <f t="shared" si="30"/>
        <v>-28.079294117650605</v>
      </c>
      <c r="P231" s="437">
        <f t="shared" si="31"/>
        <v>27.444705882337175</v>
      </c>
      <c r="Q231" s="437">
        <f t="shared" si="32"/>
        <v>8.2847058823447313</v>
      </c>
      <c r="R231" s="437">
        <f t="shared" si="33"/>
        <v>26.764705882347712</v>
      </c>
      <c r="S231" s="437">
        <f t="shared" si="34"/>
        <v>0.54470588234791251</v>
      </c>
    </row>
    <row r="232" spans="2:19" x14ac:dyDescent="0.25">
      <c r="B232">
        <f t="shared" si="35"/>
        <v>219</v>
      </c>
      <c r="C232" s="91">
        <v>40.200000000000003</v>
      </c>
      <c r="D232" s="92">
        <v>39.19</v>
      </c>
      <c r="E232" s="92">
        <v>38.93</v>
      </c>
      <c r="F232" s="92">
        <v>39.24</v>
      </c>
      <c r="G232" s="92">
        <v>39.979999999999997</v>
      </c>
      <c r="H232" s="246">
        <v>39.119999999999997</v>
      </c>
      <c r="M232" s="434">
        <f t="shared" si="28"/>
        <v>219</v>
      </c>
      <c r="N232" s="437">
        <f t="shared" si="29"/>
        <v>-39.693529411762661</v>
      </c>
      <c r="O232" s="437">
        <f t="shared" si="30"/>
        <v>-28.167529411768278</v>
      </c>
      <c r="P232" s="437">
        <f t="shared" si="31"/>
        <v>27.096470588219503</v>
      </c>
      <c r="Q232" s="437">
        <f t="shared" si="32"/>
        <v>8.2464705882270621</v>
      </c>
      <c r="R232" s="437">
        <f t="shared" si="33"/>
        <v>27.466470588230038</v>
      </c>
      <c r="S232" s="437">
        <f t="shared" si="34"/>
        <v>0.38647058823023883</v>
      </c>
    </row>
    <row r="233" spans="2:19" x14ac:dyDescent="0.25">
      <c r="B233">
        <f t="shared" si="35"/>
        <v>220</v>
      </c>
      <c r="C233" s="91">
        <v>39.270000000000003</v>
      </c>
      <c r="D233" s="92">
        <v>38.97</v>
      </c>
      <c r="E233" s="92">
        <v>38.950000000000003</v>
      </c>
      <c r="F233" s="92">
        <v>39.159999999999997</v>
      </c>
      <c r="G233" s="92">
        <v>39.93</v>
      </c>
      <c r="H233" s="153">
        <v>39.270000000000003</v>
      </c>
      <c r="M233" s="434">
        <f t="shared" si="28"/>
        <v>220</v>
      </c>
      <c r="N233" s="437">
        <f t="shared" si="29"/>
        <v>-39.701764705880329</v>
      </c>
      <c r="O233" s="437">
        <f t="shared" si="30"/>
        <v>-28.47576470588595</v>
      </c>
      <c r="P233" s="437">
        <f t="shared" si="31"/>
        <v>26.768235294101835</v>
      </c>
      <c r="Q233" s="437">
        <f t="shared" si="32"/>
        <v>8.1282352941093876</v>
      </c>
      <c r="R233" s="437">
        <f t="shared" si="33"/>
        <v>28.118235294112367</v>
      </c>
      <c r="S233" s="437">
        <f t="shared" si="34"/>
        <v>0.37823529411257084</v>
      </c>
    </row>
    <row r="234" spans="2:19" x14ac:dyDescent="0.25">
      <c r="B234">
        <f t="shared" si="35"/>
        <v>221</v>
      </c>
      <c r="C234" s="91">
        <v>39.51</v>
      </c>
      <c r="D234" s="92">
        <v>39.11</v>
      </c>
      <c r="E234" s="92">
        <v>39.020000000000003</v>
      </c>
      <c r="F234" s="92">
        <v>39.46</v>
      </c>
      <c r="G234" s="447">
        <v>256.97000000000003</v>
      </c>
      <c r="H234" s="153">
        <v>39.46</v>
      </c>
      <c r="M234" s="434">
        <f t="shared" ref="M234:M297" si="36">B234</f>
        <v>221</v>
      </c>
      <c r="N234" s="437">
        <f t="shared" ref="N234:N297" si="37">IF(C234&gt;60,C234-$H$4+N233-$H$5,C234-$H$4+N233)</f>
        <v>-39.469999999998002</v>
      </c>
      <c r="O234" s="437">
        <f t="shared" ref="O234:O297" si="38">IF(D234&gt;60,D234-$H$4+O233-$H$5,D234-$H$4+O233)</f>
        <v>-28.644000000003622</v>
      </c>
      <c r="P234" s="437">
        <f t="shared" ref="P234:P297" si="39">IF(E234&gt;60,E234-$H$4+P233-$H$5,E234-$H$4+P233)</f>
        <v>26.509999999984167</v>
      </c>
      <c r="Q234" s="437">
        <f t="shared" ref="Q234:Q297" si="40">IF(F234&gt;60,F234-$H$4+Q233-$H$5,F234-$H$4+Q233)</f>
        <v>8.3099999999917173</v>
      </c>
      <c r="R234" s="437">
        <f>IF(G234&gt;60,G234-$H$4+R233-$H$6,G234-$H$4+R233)</f>
        <v>35.809999999994716</v>
      </c>
      <c r="S234" s="437">
        <f t="shared" ref="S234:S297" si="41">IF(H234&gt;60,H234-$H$4+S233-$H$5,H234-$H$4+S233)</f>
        <v>0.55999999999490058</v>
      </c>
    </row>
    <row r="235" spans="2:19" x14ac:dyDescent="0.25">
      <c r="B235">
        <f t="shared" si="35"/>
        <v>222</v>
      </c>
      <c r="C235" s="91">
        <v>39.47</v>
      </c>
      <c r="D235" s="92">
        <v>39.21</v>
      </c>
      <c r="E235" s="92">
        <v>39.43</v>
      </c>
      <c r="F235" s="92">
        <v>39.21</v>
      </c>
      <c r="G235" s="92">
        <v>43.63</v>
      </c>
      <c r="H235" s="153">
        <v>39.630000000000003</v>
      </c>
      <c r="M235" s="434">
        <f t="shared" si="36"/>
        <v>222</v>
      </c>
      <c r="N235" s="437">
        <f t="shared" si="37"/>
        <v>-39.278235294115674</v>
      </c>
      <c r="O235" s="437">
        <f t="shared" si="38"/>
        <v>-28.712235294121292</v>
      </c>
      <c r="P235" s="437">
        <f t="shared" si="39"/>
        <v>26.661764705866496</v>
      </c>
      <c r="Q235" s="437">
        <f t="shared" si="40"/>
        <v>8.2417647058740471</v>
      </c>
      <c r="R235" s="437">
        <f t="shared" ref="R234:R297" si="42">IF(G235&gt;60,G235-$H$4+R234-$H$5,G235-$H$4+R234)</f>
        <v>40.161764705877047</v>
      </c>
      <c r="S235" s="437">
        <f t="shared" si="41"/>
        <v>0.91176470587723202</v>
      </c>
    </row>
    <row r="236" spans="2:19" x14ac:dyDescent="0.25">
      <c r="B236">
        <f t="shared" si="35"/>
        <v>223</v>
      </c>
      <c r="C236" s="454">
        <v>266.66000000000003</v>
      </c>
      <c r="D236" s="92">
        <v>39.15</v>
      </c>
      <c r="E236" s="447">
        <v>250.34</v>
      </c>
      <c r="F236" s="92">
        <v>39.71</v>
      </c>
      <c r="G236" s="92">
        <v>43.06</v>
      </c>
      <c r="H236" s="153">
        <v>39.35</v>
      </c>
      <c r="M236" s="434">
        <f t="shared" si="36"/>
        <v>223</v>
      </c>
      <c r="N236" s="437">
        <f>IF(C236&gt;60,C236-$H$4+N235-H6,C236-$H$4+N235)</f>
        <v>-21.896470588233342</v>
      </c>
      <c r="O236" s="437">
        <f t="shared" si="38"/>
        <v>-28.840470588238965</v>
      </c>
      <c r="P236" s="437">
        <f>IF(E236&gt;60,E236-$H$4+P235-$H$6,E236-$H$4+P235)</f>
        <v>27.723529411748814</v>
      </c>
      <c r="Q236" s="437">
        <f t="shared" si="40"/>
        <v>8.6735294117563768</v>
      </c>
      <c r="R236" s="437">
        <f t="shared" si="42"/>
        <v>43.943529411759378</v>
      </c>
      <c r="S236" s="437">
        <f t="shared" si="41"/>
        <v>0.98352941175956232</v>
      </c>
    </row>
    <row r="237" spans="2:19" x14ac:dyDescent="0.25">
      <c r="B237">
        <f t="shared" si="35"/>
        <v>224</v>
      </c>
      <c r="C237" s="91">
        <v>42.82</v>
      </c>
      <c r="D237" s="447">
        <v>290.22000000000003</v>
      </c>
      <c r="E237" s="92">
        <v>43.35</v>
      </c>
      <c r="F237" s="447">
        <v>280.86</v>
      </c>
      <c r="G237" s="92">
        <v>42.78</v>
      </c>
      <c r="H237" s="449">
        <v>286.05</v>
      </c>
      <c r="M237" s="434">
        <f t="shared" si="36"/>
        <v>224</v>
      </c>
      <c r="N237" s="437">
        <f t="shared" si="37"/>
        <v>-18.354705882351013</v>
      </c>
      <c r="O237" s="437">
        <f>IF(D237&gt;60,D237-$H$4+O236-$H$6,D237-$H$4+O236)</f>
        <v>12.101294117643391</v>
      </c>
      <c r="P237" s="437">
        <f t="shared" si="39"/>
        <v>31.795294117631144</v>
      </c>
      <c r="Q237" s="437">
        <f>IF(F237&gt;60,F237-$H$4+Q236-$H$6,F237-$H$4+Q236)</f>
        <v>40.255294117638698</v>
      </c>
      <c r="R237" s="437">
        <f t="shared" si="42"/>
        <v>47.445294117641708</v>
      </c>
      <c r="S237" s="437">
        <f>IF(H237&gt;60,H237-$H$4+S236-$H$6,H237-$H$4+S236)</f>
        <v>37.755294117641881</v>
      </c>
    </row>
    <row r="238" spans="2:19" x14ac:dyDescent="0.25">
      <c r="B238">
        <f t="shared" si="35"/>
        <v>225</v>
      </c>
      <c r="C238" s="91">
        <v>42.65</v>
      </c>
      <c r="D238" s="92">
        <v>42.74</v>
      </c>
      <c r="E238" s="92">
        <v>42.92</v>
      </c>
      <c r="F238" s="92">
        <v>42.83</v>
      </c>
      <c r="G238" s="92">
        <v>43.97</v>
      </c>
      <c r="H238" s="153">
        <v>42.97</v>
      </c>
      <c r="M238" s="434">
        <f t="shared" si="36"/>
        <v>225</v>
      </c>
      <c r="N238" s="437">
        <f t="shared" si="37"/>
        <v>-14.982941176468685</v>
      </c>
      <c r="O238" s="437">
        <f t="shared" si="38"/>
        <v>15.563058823525722</v>
      </c>
      <c r="P238" s="437">
        <f t="shared" si="39"/>
        <v>35.437058823513475</v>
      </c>
      <c r="Q238" s="437">
        <f t="shared" si="40"/>
        <v>43.807058823521025</v>
      </c>
      <c r="R238" s="437">
        <f t="shared" si="42"/>
        <v>52.137058823524036</v>
      </c>
      <c r="S238" s="437">
        <f t="shared" si="41"/>
        <v>41.447058823524209</v>
      </c>
    </row>
    <row r="239" spans="2:19" x14ac:dyDescent="0.25">
      <c r="B239">
        <f t="shared" si="35"/>
        <v>226</v>
      </c>
      <c r="C239" s="91">
        <v>42.36</v>
      </c>
      <c r="D239" s="92">
        <v>42.53</v>
      </c>
      <c r="E239" s="92">
        <v>42.23</v>
      </c>
      <c r="F239" s="92">
        <v>42.49</v>
      </c>
      <c r="G239" s="92">
        <v>43.23</v>
      </c>
      <c r="H239" s="153">
        <v>43.24</v>
      </c>
      <c r="M239" s="434">
        <f t="shared" si="36"/>
        <v>226</v>
      </c>
      <c r="N239" s="437">
        <f t="shared" si="37"/>
        <v>-11.901176470586357</v>
      </c>
      <c r="O239" s="437">
        <f t="shared" si="38"/>
        <v>18.814823529408052</v>
      </c>
      <c r="P239" s="437">
        <f t="shared" si="39"/>
        <v>38.3888235293958</v>
      </c>
      <c r="Q239" s="437">
        <f t="shared" si="40"/>
        <v>47.018823529403356</v>
      </c>
      <c r="R239" s="437">
        <f t="shared" si="42"/>
        <v>56.088823529406362</v>
      </c>
      <c r="S239" s="437">
        <f t="shared" si="41"/>
        <v>45.40882352940654</v>
      </c>
    </row>
    <row r="240" spans="2:19" x14ac:dyDescent="0.25">
      <c r="B240">
        <f t="shared" si="35"/>
        <v>227</v>
      </c>
      <c r="C240" s="91">
        <v>42.41</v>
      </c>
      <c r="D240" s="92">
        <v>42.24</v>
      </c>
      <c r="E240" s="92">
        <v>42.3</v>
      </c>
      <c r="F240" s="92">
        <v>44.31</v>
      </c>
      <c r="G240" s="92">
        <v>42.29</v>
      </c>
      <c r="H240" s="153">
        <v>42.48</v>
      </c>
      <c r="M240" s="434">
        <f t="shared" si="36"/>
        <v>227</v>
      </c>
      <c r="N240" s="437">
        <f t="shared" si="37"/>
        <v>-8.7694117647040315</v>
      </c>
      <c r="O240" s="437">
        <f t="shared" si="38"/>
        <v>21.776588235290383</v>
      </c>
      <c r="P240" s="437">
        <f t="shared" si="39"/>
        <v>41.410588235278126</v>
      </c>
      <c r="Q240" s="437">
        <f t="shared" si="40"/>
        <v>52.050588235285687</v>
      </c>
      <c r="R240" s="437">
        <f t="shared" si="42"/>
        <v>59.10058823528869</v>
      </c>
      <c r="S240" s="437">
        <f t="shared" si="41"/>
        <v>48.610588235288866</v>
      </c>
    </row>
    <row r="241" spans="2:19" x14ac:dyDescent="0.25">
      <c r="B241">
        <f t="shared" si="35"/>
        <v>228</v>
      </c>
      <c r="C241" s="91">
        <v>42.05</v>
      </c>
      <c r="D241" s="92">
        <v>41.96</v>
      </c>
      <c r="E241" s="92">
        <v>41.82</v>
      </c>
      <c r="F241" s="92">
        <v>43.56</v>
      </c>
      <c r="G241" s="92">
        <v>42.45</v>
      </c>
      <c r="H241" s="153">
        <v>43.33</v>
      </c>
      <c r="M241" s="434">
        <f t="shared" si="36"/>
        <v>228</v>
      </c>
      <c r="N241" s="437">
        <f t="shared" si="37"/>
        <v>-5.9976470588217055</v>
      </c>
      <c r="O241" s="437">
        <f t="shared" si="38"/>
        <v>24.458352941172713</v>
      </c>
      <c r="P241" s="437">
        <f t="shared" si="39"/>
        <v>43.952352941160456</v>
      </c>
      <c r="Q241" s="437">
        <f t="shared" si="40"/>
        <v>56.332352941168018</v>
      </c>
      <c r="R241" s="437">
        <f t="shared" si="42"/>
        <v>62.272352941171022</v>
      </c>
      <c r="S241" s="437">
        <f t="shared" si="41"/>
        <v>52.662352941171193</v>
      </c>
    </row>
    <row r="242" spans="2:19" x14ac:dyDescent="0.25">
      <c r="B242">
        <f t="shared" si="35"/>
        <v>229</v>
      </c>
      <c r="C242" s="91">
        <v>42.32</v>
      </c>
      <c r="D242" s="92">
        <v>41.85</v>
      </c>
      <c r="E242" s="92">
        <v>42.27</v>
      </c>
      <c r="F242" s="92">
        <v>42.04</v>
      </c>
      <c r="G242" s="92">
        <v>42.26</v>
      </c>
      <c r="H242" s="449">
        <v>122.6</v>
      </c>
      <c r="M242" s="434">
        <f t="shared" si="36"/>
        <v>229</v>
      </c>
      <c r="N242" s="437">
        <f t="shared" si="37"/>
        <v>-2.9558823529393763</v>
      </c>
      <c r="O242" s="437">
        <f t="shared" si="38"/>
        <v>27.030117647055043</v>
      </c>
      <c r="P242" s="437">
        <f t="shared" si="39"/>
        <v>46.944117647042788</v>
      </c>
      <c r="Q242" s="437">
        <f t="shared" si="40"/>
        <v>59.094117647050346</v>
      </c>
      <c r="R242" s="437">
        <f t="shared" si="42"/>
        <v>65.254117647053349</v>
      </c>
      <c r="S242" s="437">
        <f t="shared" si="41"/>
        <v>55.984117647053495</v>
      </c>
    </row>
    <row r="243" spans="2:19" x14ac:dyDescent="0.25">
      <c r="B243">
        <f t="shared" si="35"/>
        <v>230</v>
      </c>
      <c r="C243" s="91">
        <v>42.46</v>
      </c>
      <c r="D243" s="92">
        <v>41.85</v>
      </c>
      <c r="E243" s="447">
        <v>128.88</v>
      </c>
      <c r="F243" s="92">
        <v>42.18</v>
      </c>
      <c r="G243" s="92">
        <v>42.22</v>
      </c>
      <c r="H243" s="153">
        <v>42.66</v>
      </c>
      <c r="M243" s="434">
        <f t="shared" si="36"/>
        <v>230</v>
      </c>
      <c r="N243" s="437">
        <f t="shared" si="37"/>
        <v>0.22588235294295345</v>
      </c>
      <c r="O243" s="437">
        <f t="shared" si="38"/>
        <v>29.601882352937373</v>
      </c>
      <c r="P243" s="437">
        <f t="shared" si="39"/>
        <v>56.545882352925105</v>
      </c>
      <c r="Q243" s="437">
        <f t="shared" si="40"/>
        <v>61.995882352932675</v>
      </c>
      <c r="R243" s="437">
        <f t="shared" si="42"/>
        <v>68.195882352935683</v>
      </c>
      <c r="S243" s="437">
        <f t="shared" si="41"/>
        <v>59.36588235293582</v>
      </c>
    </row>
    <row r="244" spans="2:19" x14ac:dyDescent="0.25">
      <c r="B244">
        <f t="shared" si="35"/>
        <v>231</v>
      </c>
      <c r="C244" s="454">
        <v>121.72</v>
      </c>
      <c r="D244" s="447">
        <v>121.73</v>
      </c>
      <c r="E244" s="92">
        <v>42.41</v>
      </c>
      <c r="F244" s="92">
        <v>42.55</v>
      </c>
      <c r="G244" s="92">
        <v>42.37</v>
      </c>
      <c r="H244" s="153">
        <v>42.33</v>
      </c>
      <c r="M244" s="434">
        <f t="shared" si="36"/>
        <v>231</v>
      </c>
      <c r="N244" s="437">
        <f t="shared" si="37"/>
        <v>2.6676470588252812</v>
      </c>
      <c r="O244" s="437">
        <f t="shared" si="38"/>
        <v>32.053647058819706</v>
      </c>
      <c r="P244" s="437">
        <f t="shared" si="39"/>
        <v>59.67764705880743</v>
      </c>
      <c r="Q244" s="437">
        <f t="shared" si="40"/>
        <v>65.267647058815001</v>
      </c>
      <c r="R244" s="437">
        <f t="shared" si="42"/>
        <v>71.28764705881801</v>
      </c>
      <c r="S244" s="437">
        <f t="shared" si="41"/>
        <v>62.417647058818147</v>
      </c>
    </row>
    <row r="245" spans="2:19" x14ac:dyDescent="0.25">
      <c r="B245">
        <f t="shared" si="35"/>
        <v>232</v>
      </c>
      <c r="C245" s="91">
        <v>42.22</v>
      </c>
      <c r="D245" s="92">
        <v>42.99</v>
      </c>
      <c r="E245" s="92">
        <v>42.37</v>
      </c>
      <c r="F245" s="447">
        <v>124.03</v>
      </c>
      <c r="G245" s="92">
        <v>42.31</v>
      </c>
      <c r="H245" s="153">
        <v>42.16</v>
      </c>
      <c r="M245" s="434">
        <f t="shared" si="36"/>
        <v>232</v>
      </c>
      <c r="N245" s="437">
        <f t="shared" si="37"/>
        <v>5.6094117647076089</v>
      </c>
      <c r="O245" s="437">
        <f t="shared" si="38"/>
        <v>35.765411764702037</v>
      </c>
      <c r="P245" s="437">
        <f t="shared" si="39"/>
        <v>62.769411764689757</v>
      </c>
      <c r="Q245" s="437">
        <f t="shared" si="40"/>
        <v>70.019411764697338</v>
      </c>
      <c r="R245" s="437">
        <f t="shared" si="42"/>
        <v>74.319411764700334</v>
      </c>
      <c r="S245" s="437">
        <f t="shared" si="41"/>
        <v>65.299411764700466</v>
      </c>
    </row>
    <row r="246" spans="2:19" x14ac:dyDescent="0.25">
      <c r="B246">
        <f t="shared" si="35"/>
        <v>233</v>
      </c>
      <c r="C246" s="91">
        <v>41.93</v>
      </c>
      <c r="D246" s="92">
        <v>42.71</v>
      </c>
      <c r="E246" s="92">
        <v>42.06</v>
      </c>
      <c r="F246" s="92">
        <v>42.26</v>
      </c>
      <c r="G246" s="92">
        <v>42.15</v>
      </c>
      <c r="H246" s="153">
        <v>42.34</v>
      </c>
      <c r="M246" s="434">
        <f t="shared" si="36"/>
        <v>233</v>
      </c>
      <c r="N246" s="437">
        <f t="shared" si="37"/>
        <v>8.2611764705899375</v>
      </c>
      <c r="O246" s="437">
        <f t="shared" si="38"/>
        <v>39.197176470584367</v>
      </c>
      <c r="P246" s="437">
        <f t="shared" si="39"/>
        <v>65.551176470572088</v>
      </c>
      <c r="Q246" s="437">
        <f t="shared" si="40"/>
        <v>73.001176470579665</v>
      </c>
      <c r="R246" s="437">
        <f t="shared" si="42"/>
        <v>77.191176470582661</v>
      </c>
      <c r="S246" s="437">
        <f t="shared" si="41"/>
        <v>68.361176470582791</v>
      </c>
    </row>
    <row r="247" spans="2:19" x14ac:dyDescent="0.25">
      <c r="B247">
        <f t="shared" si="35"/>
        <v>234</v>
      </c>
      <c r="C247" s="91">
        <v>42.76</v>
      </c>
      <c r="D247" s="92">
        <v>42.54</v>
      </c>
      <c r="E247" s="92">
        <v>42.08</v>
      </c>
      <c r="F247" s="92">
        <v>42.02</v>
      </c>
      <c r="G247" s="92">
        <v>42.34</v>
      </c>
      <c r="H247" s="153">
        <v>41.93</v>
      </c>
      <c r="M247" s="434">
        <f t="shared" si="36"/>
        <v>234</v>
      </c>
      <c r="N247" s="437">
        <f t="shared" si="37"/>
        <v>11.742941176472264</v>
      </c>
      <c r="O247" s="437">
        <f t="shared" si="38"/>
        <v>42.458941176466695</v>
      </c>
      <c r="P247" s="437">
        <f t="shared" si="39"/>
        <v>68.352941176454408</v>
      </c>
      <c r="Q247" s="437">
        <f t="shared" si="40"/>
        <v>75.742941176461997</v>
      </c>
      <c r="R247" s="437">
        <f t="shared" si="42"/>
        <v>80.252941176464986</v>
      </c>
      <c r="S247" s="437">
        <f t="shared" si="41"/>
        <v>71.012941176465119</v>
      </c>
    </row>
    <row r="248" spans="2:19" x14ac:dyDescent="0.25">
      <c r="B248">
        <f t="shared" si="35"/>
        <v>235</v>
      </c>
      <c r="C248" s="91">
        <v>42.45</v>
      </c>
      <c r="D248" s="92">
        <v>42.08</v>
      </c>
      <c r="E248" s="92">
        <v>42.01</v>
      </c>
      <c r="F248" s="92">
        <v>42.48</v>
      </c>
      <c r="G248" s="92">
        <v>42.45</v>
      </c>
      <c r="H248" s="153">
        <v>42.04</v>
      </c>
      <c r="M248" s="434">
        <f t="shared" si="36"/>
        <v>235</v>
      </c>
      <c r="N248" s="437">
        <f t="shared" si="37"/>
        <v>14.914705882354596</v>
      </c>
      <c r="O248" s="437">
        <f t="shared" si="38"/>
        <v>45.260705882349022</v>
      </c>
      <c r="P248" s="437">
        <f t="shared" si="39"/>
        <v>71.084705882336735</v>
      </c>
      <c r="Q248" s="437">
        <f t="shared" si="40"/>
        <v>78.944705882344323</v>
      </c>
      <c r="R248" s="437">
        <f t="shared" si="42"/>
        <v>83.424705882347325</v>
      </c>
      <c r="S248" s="437">
        <f t="shared" si="41"/>
        <v>73.774705882347448</v>
      </c>
    </row>
    <row r="249" spans="2:19" x14ac:dyDescent="0.25">
      <c r="B249">
        <f t="shared" si="35"/>
        <v>236</v>
      </c>
      <c r="C249" s="91">
        <v>42.18</v>
      </c>
      <c r="D249" s="92">
        <v>42.16</v>
      </c>
      <c r="E249" s="92">
        <v>42.07</v>
      </c>
      <c r="F249" s="92">
        <v>41.98</v>
      </c>
      <c r="G249" s="92">
        <v>42.34</v>
      </c>
      <c r="H249" s="153">
        <v>42.16</v>
      </c>
      <c r="M249" s="434">
        <f t="shared" si="36"/>
        <v>236</v>
      </c>
      <c r="N249" s="437">
        <f t="shared" si="37"/>
        <v>17.816470588236925</v>
      </c>
      <c r="O249" s="437">
        <f t="shared" si="38"/>
        <v>48.142470588231348</v>
      </c>
      <c r="P249" s="437">
        <f t="shared" si="39"/>
        <v>73.876470588219064</v>
      </c>
      <c r="Q249" s="437">
        <f t="shared" si="40"/>
        <v>81.646470588226649</v>
      </c>
      <c r="R249" s="437">
        <f t="shared" si="42"/>
        <v>86.486470588229651</v>
      </c>
      <c r="S249" s="437">
        <f t="shared" si="41"/>
        <v>76.65647058822978</v>
      </c>
    </row>
    <row r="250" spans="2:19" x14ac:dyDescent="0.25">
      <c r="B250">
        <f t="shared" si="35"/>
        <v>237</v>
      </c>
      <c r="C250" s="91">
        <v>41.79</v>
      </c>
      <c r="D250" s="92">
        <v>42.08</v>
      </c>
      <c r="E250" s="92">
        <v>42.09</v>
      </c>
      <c r="F250" s="92">
        <v>41.88</v>
      </c>
      <c r="G250" s="92">
        <v>42.09</v>
      </c>
      <c r="H250" s="153">
        <v>41.72</v>
      </c>
      <c r="M250" s="434">
        <f t="shared" si="36"/>
        <v>237</v>
      </c>
      <c r="N250" s="437">
        <f t="shared" si="37"/>
        <v>20.328235294119253</v>
      </c>
      <c r="O250" s="437">
        <f t="shared" si="38"/>
        <v>50.944235294113675</v>
      </c>
      <c r="P250" s="437">
        <f t="shared" si="39"/>
        <v>76.688235294101389</v>
      </c>
      <c r="Q250" s="437">
        <f t="shared" si="40"/>
        <v>84.24823529410898</v>
      </c>
      <c r="R250" s="437">
        <f t="shared" si="42"/>
        <v>89.298235294111976</v>
      </c>
      <c r="S250" s="437">
        <f t="shared" si="41"/>
        <v>79.098235294112101</v>
      </c>
    </row>
    <row r="251" spans="2:19" x14ac:dyDescent="0.25">
      <c r="B251">
        <f t="shared" si="35"/>
        <v>238</v>
      </c>
      <c r="C251" s="91">
        <v>41.87</v>
      </c>
      <c r="D251" s="92">
        <v>41.994</v>
      </c>
      <c r="E251" s="92">
        <v>41.98</v>
      </c>
      <c r="F251" s="92">
        <v>41.93</v>
      </c>
      <c r="G251" s="92">
        <v>42.9</v>
      </c>
      <c r="H251" s="153">
        <v>41.92</v>
      </c>
      <c r="M251" s="434">
        <f t="shared" si="36"/>
        <v>238</v>
      </c>
      <c r="N251" s="437">
        <f t="shared" si="37"/>
        <v>22.920000000001579</v>
      </c>
      <c r="O251" s="437">
        <f t="shared" si="38"/>
        <v>53.659999999996003</v>
      </c>
      <c r="P251" s="437">
        <f t="shared" si="39"/>
        <v>79.389999999983715</v>
      </c>
      <c r="Q251" s="437">
        <f t="shared" si="40"/>
        <v>86.899999999991309</v>
      </c>
      <c r="R251" s="437">
        <f t="shared" si="42"/>
        <v>92.919999999994303</v>
      </c>
      <c r="S251" s="437">
        <f t="shared" si="41"/>
        <v>81.739999999994438</v>
      </c>
    </row>
    <row r="252" spans="2:19" x14ac:dyDescent="0.25">
      <c r="B252">
        <f t="shared" si="35"/>
        <v>239</v>
      </c>
      <c r="C252" s="91">
        <v>41.83</v>
      </c>
      <c r="D252" s="92">
        <v>41.86</v>
      </c>
      <c r="E252" s="92">
        <v>42.15</v>
      </c>
      <c r="F252" s="92">
        <v>42.04</v>
      </c>
      <c r="G252" s="92">
        <v>42.11</v>
      </c>
      <c r="H252" s="153">
        <v>42</v>
      </c>
      <c r="M252" s="434">
        <f t="shared" si="36"/>
        <v>239</v>
      </c>
      <c r="N252" s="437">
        <f t="shared" si="37"/>
        <v>25.471764705883906</v>
      </c>
      <c r="O252" s="437">
        <f t="shared" si="38"/>
        <v>56.241764705878332</v>
      </c>
      <c r="P252" s="437">
        <f t="shared" si="39"/>
        <v>82.261764705866042</v>
      </c>
      <c r="Q252" s="437">
        <f t="shared" si="40"/>
        <v>89.661764705873637</v>
      </c>
      <c r="R252" s="437">
        <f t="shared" si="42"/>
        <v>95.751764705876639</v>
      </c>
      <c r="S252" s="437">
        <f t="shared" si="41"/>
        <v>84.46176470587676</v>
      </c>
    </row>
    <row r="253" spans="2:19" x14ac:dyDescent="0.25">
      <c r="B253">
        <f t="shared" si="35"/>
        <v>240</v>
      </c>
      <c r="C253" s="91">
        <v>41.86</v>
      </c>
      <c r="D253" s="92">
        <v>42.12</v>
      </c>
      <c r="E253" s="92">
        <v>42.04</v>
      </c>
      <c r="F253" s="92">
        <v>41.98</v>
      </c>
      <c r="G253" s="92">
        <v>42.15</v>
      </c>
      <c r="H253" s="153">
        <v>41.86</v>
      </c>
      <c r="M253" s="434">
        <f t="shared" si="36"/>
        <v>240</v>
      </c>
      <c r="N253" s="437">
        <f t="shared" si="37"/>
        <v>28.053529411766235</v>
      </c>
      <c r="O253" s="437">
        <f t="shared" si="38"/>
        <v>59.083529411760658</v>
      </c>
      <c r="P253" s="437">
        <f t="shared" si="39"/>
        <v>85.02352941174837</v>
      </c>
      <c r="Q253" s="437">
        <f t="shared" si="40"/>
        <v>92.363529411755962</v>
      </c>
      <c r="R253" s="437">
        <f t="shared" si="42"/>
        <v>98.623529411758966</v>
      </c>
      <c r="S253" s="437">
        <f t="shared" si="41"/>
        <v>87.043529411759096</v>
      </c>
    </row>
    <row r="254" spans="2:19" x14ac:dyDescent="0.25">
      <c r="B254">
        <f t="shared" si="35"/>
        <v>241</v>
      </c>
      <c r="C254" s="91">
        <v>41.81</v>
      </c>
      <c r="D254" s="92">
        <v>42.1</v>
      </c>
      <c r="E254" s="92">
        <v>42.22</v>
      </c>
      <c r="F254" s="92">
        <v>42.08</v>
      </c>
      <c r="G254" s="92">
        <v>42.48</v>
      </c>
      <c r="H254" s="153">
        <v>42.01</v>
      </c>
      <c r="M254" s="434">
        <f t="shared" si="36"/>
        <v>241</v>
      </c>
      <c r="N254" s="437">
        <f t="shared" si="37"/>
        <v>30.585294117648566</v>
      </c>
      <c r="O254" s="437">
        <f t="shared" si="38"/>
        <v>61.905294117642988</v>
      </c>
      <c r="P254" s="437">
        <f t="shared" si="39"/>
        <v>87.965294117630691</v>
      </c>
      <c r="Q254" s="437">
        <f t="shared" si="40"/>
        <v>95.165294117638297</v>
      </c>
      <c r="R254" s="437">
        <f t="shared" si="42"/>
        <v>101.82529411764129</v>
      </c>
      <c r="S254" s="437">
        <f t="shared" si="41"/>
        <v>89.775294117641423</v>
      </c>
    </row>
    <row r="255" spans="2:19" x14ac:dyDescent="0.25">
      <c r="B255">
        <f t="shared" si="35"/>
        <v>242</v>
      </c>
      <c r="C255" s="91">
        <v>42.43</v>
      </c>
      <c r="D255" s="92">
        <v>41.91</v>
      </c>
      <c r="E255" s="92">
        <v>42.05</v>
      </c>
      <c r="F255" s="92">
        <v>41.68</v>
      </c>
      <c r="G255" s="92">
        <v>42.3</v>
      </c>
      <c r="H255" s="153">
        <v>42.02</v>
      </c>
      <c r="M255" s="434">
        <f t="shared" si="36"/>
        <v>242</v>
      </c>
      <c r="N255" s="437">
        <f t="shared" si="37"/>
        <v>33.737058823530894</v>
      </c>
      <c r="O255" s="437">
        <f t="shared" si="38"/>
        <v>64.537058823525314</v>
      </c>
      <c r="P255" s="437">
        <f t="shared" si="39"/>
        <v>90.737058823513024</v>
      </c>
      <c r="Q255" s="437">
        <f t="shared" si="40"/>
        <v>97.567058823520625</v>
      </c>
      <c r="R255" s="437">
        <f t="shared" si="42"/>
        <v>104.84705882352361</v>
      </c>
      <c r="S255" s="437">
        <f t="shared" si="41"/>
        <v>92.517058823523755</v>
      </c>
    </row>
    <row r="256" spans="2:19" x14ac:dyDescent="0.25">
      <c r="B256">
        <f t="shared" si="35"/>
        <v>243</v>
      </c>
      <c r="C256" s="91">
        <v>42.71</v>
      </c>
      <c r="D256" s="92">
        <v>41.98</v>
      </c>
      <c r="E256" s="92">
        <v>41.92</v>
      </c>
      <c r="F256" s="92">
        <v>41.9</v>
      </c>
      <c r="G256" s="92">
        <v>42.56</v>
      </c>
      <c r="H256" s="153">
        <v>41.8</v>
      </c>
      <c r="M256" s="434">
        <f t="shared" si="36"/>
        <v>243</v>
      </c>
      <c r="N256" s="437">
        <f t="shared" si="37"/>
        <v>37.168823529413224</v>
      </c>
      <c r="O256" s="437">
        <f t="shared" si="38"/>
        <v>67.23882352940764</v>
      </c>
      <c r="P256" s="437">
        <f t="shared" si="39"/>
        <v>93.378823529395362</v>
      </c>
      <c r="Q256" s="437">
        <f t="shared" si="40"/>
        <v>100.18882352940295</v>
      </c>
      <c r="R256" s="437">
        <f t="shared" si="42"/>
        <v>108.12882352940593</v>
      </c>
      <c r="S256" s="437">
        <f t="shared" si="41"/>
        <v>95.038823529406073</v>
      </c>
    </row>
    <row r="257" spans="2:19" x14ac:dyDescent="0.25">
      <c r="B257">
        <f t="shared" si="35"/>
        <v>244</v>
      </c>
      <c r="C257" s="91">
        <v>41.93</v>
      </c>
      <c r="D257" s="92">
        <v>41.94</v>
      </c>
      <c r="E257" s="92">
        <v>41.94</v>
      </c>
      <c r="F257" s="92">
        <v>42.08</v>
      </c>
      <c r="G257" s="92">
        <v>42.41</v>
      </c>
      <c r="H257" s="153">
        <v>41.83</v>
      </c>
      <c r="M257" s="434">
        <f t="shared" si="36"/>
        <v>244</v>
      </c>
      <c r="N257" s="437">
        <f t="shared" si="37"/>
        <v>39.820588235295553</v>
      </c>
      <c r="O257" s="437">
        <f t="shared" si="38"/>
        <v>69.900588235289973</v>
      </c>
      <c r="P257" s="437">
        <f t="shared" si="39"/>
        <v>96.040588235277681</v>
      </c>
      <c r="Q257" s="437">
        <f t="shared" si="40"/>
        <v>102.99058823528529</v>
      </c>
      <c r="R257" s="437">
        <f t="shared" si="42"/>
        <v>111.26058823528825</v>
      </c>
      <c r="S257" s="437">
        <f t="shared" si="41"/>
        <v>97.590588235288408</v>
      </c>
    </row>
    <row r="258" spans="2:19" x14ac:dyDescent="0.25">
      <c r="B258">
        <f t="shared" si="35"/>
        <v>245</v>
      </c>
      <c r="C258" s="91">
        <v>41.9</v>
      </c>
      <c r="D258" s="92">
        <v>42.13</v>
      </c>
      <c r="E258" s="92">
        <v>41.95</v>
      </c>
      <c r="F258" s="92">
        <v>41.91</v>
      </c>
      <c r="G258" s="92">
        <v>42.36</v>
      </c>
      <c r="H258" s="153">
        <v>41.93</v>
      </c>
      <c r="M258" s="434">
        <f t="shared" si="36"/>
        <v>245</v>
      </c>
      <c r="N258" s="437">
        <f t="shared" si="37"/>
        <v>42.44235294117788</v>
      </c>
      <c r="O258" s="437">
        <f t="shared" si="38"/>
        <v>72.752352941172305</v>
      </c>
      <c r="P258" s="437">
        <f t="shared" si="39"/>
        <v>98.71235294116002</v>
      </c>
      <c r="Q258" s="437">
        <f t="shared" si="40"/>
        <v>105.62235294116761</v>
      </c>
      <c r="R258" s="437">
        <f t="shared" si="42"/>
        <v>114.34235294117059</v>
      </c>
      <c r="S258" s="437">
        <f t="shared" si="41"/>
        <v>100.24235294117074</v>
      </c>
    </row>
    <row r="259" spans="2:19" x14ac:dyDescent="0.25">
      <c r="B259">
        <f t="shared" si="35"/>
        <v>246</v>
      </c>
      <c r="C259" s="91">
        <v>42</v>
      </c>
      <c r="D259" s="92">
        <v>42.21</v>
      </c>
      <c r="E259" s="92">
        <v>41.89</v>
      </c>
      <c r="F259" s="92">
        <v>41.86</v>
      </c>
      <c r="G259" s="92">
        <v>42.25</v>
      </c>
      <c r="H259" s="153">
        <v>41.68</v>
      </c>
      <c r="M259" s="434">
        <f t="shared" si="36"/>
        <v>246</v>
      </c>
      <c r="N259" s="437">
        <f t="shared" si="37"/>
        <v>45.164117647060209</v>
      </c>
      <c r="O259" s="437">
        <f t="shared" si="38"/>
        <v>75.684117647054634</v>
      </c>
      <c r="P259" s="437">
        <f t="shared" si="39"/>
        <v>101.32411764704236</v>
      </c>
      <c r="Q259" s="437">
        <f t="shared" si="40"/>
        <v>108.20411764704994</v>
      </c>
      <c r="R259" s="437">
        <f t="shared" si="42"/>
        <v>117.31411764705291</v>
      </c>
      <c r="S259" s="437">
        <f t="shared" si="41"/>
        <v>102.64411764705306</v>
      </c>
    </row>
    <row r="260" spans="2:19" x14ac:dyDescent="0.25">
      <c r="B260">
        <f t="shared" si="35"/>
        <v>247</v>
      </c>
      <c r="C260" s="91">
        <v>41.85</v>
      </c>
      <c r="D260" s="92">
        <v>42.02</v>
      </c>
      <c r="E260" s="92">
        <v>42.34</v>
      </c>
      <c r="F260" s="92">
        <v>42</v>
      </c>
      <c r="G260" s="92">
        <v>42.43</v>
      </c>
      <c r="H260" s="153">
        <v>42.77</v>
      </c>
      <c r="M260" s="434">
        <f t="shared" si="36"/>
        <v>247</v>
      </c>
      <c r="N260" s="437">
        <f t="shared" si="37"/>
        <v>47.735882352942539</v>
      </c>
      <c r="O260" s="437">
        <f t="shared" si="38"/>
        <v>78.425882352936966</v>
      </c>
      <c r="P260" s="437">
        <f t="shared" si="39"/>
        <v>104.38588235292468</v>
      </c>
      <c r="Q260" s="437">
        <f t="shared" si="40"/>
        <v>110.92588235293226</v>
      </c>
      <c r="R260" s="437">
        <f t="shared" si="42"/>
        <v>120.46588235293524</v>
      </c>
      <c r="S260" s="437">
        <f t="shared" si="41"/>
        <v>106.1358823529354</v>
      </c>
    </row>
    <row r="261" spans="2:19" x14ac:dyDescent="0.25">
      <c r="B261">
        <f t="shared" si="35"/>
        <v>248</v>
      </c>
      <c r="C261" s="91">
        <v>41.9</v>
      </c>
      <c r="D261" s="92">
        <v>42.34</v>
      </c>
      <c r="E261" s="92">
        <v>42.28</v>
      </c>
      <c r="F261" s="92">
        <v>41.96</v>
      </c>
      <c r="G261" s="92">
        <v>42.28</v>
      </c>
      <c r="H261" s="153">
        <v>42.02</v>
      </c>
      <c r="M261" s="434">
        <f t="shared" si="36"/>
        <v>248</v>
      </c>
      <c r="N261" s="437">
        <f t="shared" si="37"/>
        <v>50.357647058824867</v>
      </c>
      <c r="O261" s="437">
        <f t="shared" si="38"/>
        <v>81.487647058819306</v>
      </c>
      <c r="P261" s="437">
        <f t="shared" si="39"/>
        <v>107.387647058807</v>
      </c>
      <c r="Q261" s="437">
        <f t="shared" si="40"/>
        <v>113.60764705881459</v>
      </c>
      <c r="R261" s="437">
        <f t="shared" si="42"/>
        <v>123.46764705881756</v>
      </c>
      <c r="S261" s="437">
        <f t="shared" si="41"/>
        <v>108.87764705881773</v>
      </c>
    </row>
    <row r="262" spans="2:19" x14ac:dyDescent="0.25">
      <c r="B262">
        <f t="shared" si="35"/>
        <v>249</v>
      </c>
      <c r="C262" s="91">
        <v>42.06</v>
      </c>
      <c r="D262" s="92">
        <v>42.12</v>
      </c>
      <c r="E262" s="92">
        <v>41.9</v>
      </c>
      <c r="F262" s="92">
        <v>42</v>
      </c>
      <c r="G262" s="92">
        <v>42.45</v>
      </c>
      <c r="H262" s="153">
        <v>41.98</v>
      </c>
      <c r="M262" s="434">
        <f t="shared" si="36"/>
        <v>249</v>
      </c>
      <c r="N262" s="437">
        <f t="shared" si="37"/>
        <v>53.139411764707198</v>
      </c>
      <c r="O262" s="437">
        <f t="shared" si="38"/>
        <v>84.329411764701632</v>
      </c>
      <c r="P262" s="437">
        <f t="shared" si="39"/>
        <v>110.00941176468933</v>
      </c>
      <c r="Q262" s="437">
        <f t="shared" si="40"/>
        <v>116.32941176469691</v>
      </c>
      <c r="R262" s="437">
        <f t="shared" si="42"/>
        <v>126.6394117646999</v>
      </c>
      <c r="S262" s="437">
        <f t="shared" si="41"/>
        <v>111.57941176470005</v>
      </c>
    </row>
    <row r="263" spans="2:19" x14ac:dyDescent="0.25">
      <c r="B263">
        <f t="shared" si="35"/>
        <v>250</v>
      </c>
      <c r="C263" s="91">
        <v>41.99</v>
      </c>
      <c r="D263" s="92">
        <v>42.09</v>
      </c>
      <c r="E263" s="92">
        <v>42.09</v>
      </c>
      <c r="F263" s="92">
        <v>41.88</v>
      </c>
      <c r="G263" s="92">
        <v>42.4</v>
      </c>
      <c r="H263" s="153">
        <v>41.98</v>
      </c>
      <c r="M263" s="434">
        <f t="shared" si="36"/>
        <v>250</v>
      </c>
      <c r="N263" s="437">
        <f t="shared" si="37"/>
        <v>55.851176470589529</v>
      </c>
      <c r="O263" s="437">
        <f t="shared" si="38"/>
        <v>87.141176470583957</v>
      </c>
      <c r="P263" s="437">
        <f t="shared" si="39"/>
        <v>112.82117647057166</v>
      </c>
      <c r="Q263" s="437">
        <f t="shared" si="40"/>
        <v>118.93117647057925</v>
      </c>
      <c r="R263" s="437">
        <f t="shared" si="42"/>
        <v>129.76117647058223</v>
      </c>
      <c r="S263" s="437">
        <f t="shared" si="41"/>
        <v>114.28117647058238</v>
      </c>
    </row>
    <row r="264" spans="2:19" x14ac:dyDescent="0.25">
      <c r="B264">
        <f t="shared" si="35"/>
        <v>251</v>
      </c>
      <c r="C264" s="91">
        <v>42.04</v>
      </c>
      <c r="D264" s="92">
        <v>42.14</v>
      </c>
      <c r="E264" s="92">
        <v>41.93</v>
      </c>
      <c r="F264" s="92">
        <v>42.07</v>
      </c>
      <c r="G264" s="92">
        <v>42.33</v>
      </c>
      <c r="H264" s="153">
        <v>42.08</v>
      </c>
      <c r="M264" s="434">
        <f t="shared" si="36"/>
        <v>251</v>
      </c>
      <c r="N264" s="437">
        <f t="shared" si="37"/>
        <v>58.612941176471857</v>
      </c>
      <c r="O264" s="437">
        <f t="shared" si="38"/>
        <v>90.002941176466294</v>
      </c>
      <c r="P264" s="437">
        <f t="shared" si="39"/>
        <v>115.47294117645399</v>
      </c>
      <c r="Q264" s="437">
        <f t="shared" si="40"/>
        <v>121.72294117646157</v>
      </c>
      <c r="R264" s="437">
        <f t="shared" si="42"/>
        <v>132.81294117646456</v>
      </c>
      <c r="S264" s="437">
        <f t="shared" si="41"/>
        <v>117.08294117646471</v>
      </c>
    </row>
    <row r="265" spans="2:19" x14ac:dyDescent="0.25">
      <c r="B265">
        <f t="shared" si="35"/>
        <v>252</v>
      </c>
      <c r="C265" s="91">
        <v>41.92</v>
      </c>
      <c r="D265" s="92">
        <v>42.08</v>
      </c>
      <c r="E265" s="92">
        <v>42.7</v>
      </c>
      <c r="F265" s="92">
        <v>41.99</v>
      </c>
      <c r="G265" s="92">
        <v>42.21</v>
      </c>
      <c r="H265" s="153">
        <v>41.99</v>
      </c>
      <c r="M265" s="434">
        <f t="shared" si="36"/>
        <v>252</v>
      </c>
      <c r="N265" s="437">
        <f t="shared" si="37"/>
        <v>61.254705882354187</v>
      </c>
      <c r="O265" s="437">
        <f t="shared" si="38"/>
        <v>92.804705882348628</v>
      </c>
      <c r="P265" s="437">
        <f t="shared" si="39"/>
        <v>118.89470588233632</v>
      </c>
      <c r="Q265" s="437">
        <f t="shared" si="40"/>
        <v>124.43470588234391</v>
      </c>
      <c r="R265" s="437">
        <f t="shared" si="42"/>
        <v>135.74470588234689</v>
      </c>
      <c r="S265" s="437">
        <f t="shared" si="41"/>
        <v>119.79470588234705</v>
      </c>
    </row>
    <row r="266" spans="2:19" x14ac:dyDescent="0.25">
      <c r="B266">
        <f t="shared" si="35"/>
        <v>253</v>
      </c>
      <c r="C266" s="91">
        <v>42.04</v>
      </c>
      <c r="D266" s="92">
        <v>42.16</v>
      </c>
      <c r="E266" s="92">
        <v>42.27</v>
      </c>
      <c r="F266" s="92">
        <v>41.94</v>
      </c>
      <c r="G266" s="92">
        <v>42.54</v>
      </c>
      <c r="H266" s="153">
        <v>42.69</v>
      </c>
      <c r="M266" s="434">
        <f t="shared" si="36"/>
        <v>253</v>
      </c>
      <c r="N266" s="437">
        <f t="shared" si="37"/>
        <v>64.016470588236515</v>
      </c>
      <c r="O266" s="437">
        <f t="shared" si="38"/>
        <v>95.686470588230947</v>
      </c>
      <c r="P266" s="437">
        <f t="shared" si="39"/>
        <v>121.88647058821866</v>
      </c>
      <c r="Q266" s="437">
        <f t="shared" si="40"/>
        <v>127.09647058822623</v>
      </c>
      <c r="R266" s="437">
        <f t="shared" si="42"/>
        <v>139.00647058822921</v>
      </c>
      <c r="S266" s="437">
        <f t="shared" si="41"/>
        <v>123.20647058822937</v>
      </c>
    </row>
    <row r="267" spans="2:19" x14ac:dyDescent="0.25">
      <c r="B267">
        <f t="shared" si="35"/>
        <v>254</v>
      </c>
      <c r="C267" s="91">
        <v>41.85</v>
      </c>
      <c r="D267" s="92">
        <v>42.08</v>
      </c>
      <c r="E267" s="92">
        <v>42.52</v>
      </c>
      <c r="F267" s="92">
        <v>42.07</v>
      </c>
      <c r="G267" s="92">
        <v>42.42</v>
      </c>
      <c r="H267" s="449">
        <v>123.14</v>
      </c>
      <c r="M267" s="434">
        <f t="shared" si="36"/>
        <v>254</v>
      </c>
      <c r="N267" s="437">
        <f t="shared" si="37"/>
        <v>66.588235294118846</v>
      </c>
      <c r="O267" s="437">
        <f t="shared" si="38"/>
        <v>98.488235294113281</v>
      </c>
      <c r="P267" s="437">
        <f t="shared" si="39"/>
        <v>125.12823529410099</v>
      </c>
      <c r="Q267" s="437">
        <f t="shared" si="40"/>
        <v>129.88823529410854</v>
      </c>
      <c r="R267" s="437">
        <f t="shared" si="42"/>
        <v>142.14823529411154</v>
      </c>
      <c r="S267" s="437">
        <f t="shared" si="41"/>
        <v>127.0682352941117</v>
      </c>
    </row>
    <row r="268" spans="2:19" x14ac:dyDescent="0.25">
      <c r="B268">
        <f t="shared" si="35"/>
        <v>255</v>
      </c>
      <c r="C268" s="91">
        <v>41.89</v>
      </c>
      <c r="D268" s="92">
        <v>42</v>
      </c>
      <c r="E268" s="447">
        <v>122.39</v>
      </c>
      <c r="F268" s="92">
        <v>42.09</v>
      </c>
      <c r="G268" s="92">
        <v>42.3</v>
      </c>
      <c r="H268" s="153">
        <v>42.76</v>
      </c>
      <c r="M268" s="434">
        <f t="shared" si="36"/>
        <v>255</v>
      </c>
      <c r="N268" s="437">
        <f t="shared" si="37"/>
        <v>69.200000000001182</v>
      </c>
      <c r="O268" s="437">
        <f t="shared" si="38"/>
        <v>101.2099999999956</v>
      </c>
      <c r="P268" s="437">
        <f t="shared" si="39"/>
        <v>128.23999999998333</v>
      </c>
      <c r="Q268" s="437">
        <f t="shared" si="40"/>
        <v>132.69999999999087</v>
      </c>
      <c r="R268" s="437">
        <f t="shared" si="42"/>
        <v>145.16999999999388</v>
      </c>
      <c r="S268" s="437">
        <f t="shared" si="41"/>
        <v>130.54999999999404</v>
      </c>
    </row>
    <row r="269" spans="2:19" x14ac:dyDescent="0.25">
      <c r="B269">
        <f t="shared" si="35"/>
        <v>256</v>
      </c>
      <c r="C269" s="91">
        <v>41.87</v>
      </c>
      <c r="D269" s="92">
        <v>42.32</v>
      </c>
      <c r="E269" s="92">
        <v>42.27</v>
      </c>
      <c r="F269" s="92">
        <v>42.32</v>
      </c>
      <c r="G269" s="92">
        <v>42.1</v>
      </c>
      <c r="H269" s="153">
        <v>42.56</v>
      </c>
      <c r="M269" s="434">
        <f t="shared" si="36"/>
        <v>256</v>
      </c>
      <c r="N269" s="437">
        <f t="shared" si="37"/>
        <v>71.791764705883509</v>
      </c>
      <c r="O269" s="437">
        <f t="shared" si="38"/>
        <v>104.25176470587793</v>
      </c>
      <c r="P269" s="437">
        <f t="shared" si="39"/>
        <v>131.23176470586566</v>
      </c>
      <c r="Q269" s="437">
        <f t="shared" si="40"/>
        <v>135.74176470587321</v>
      </c>
      <c r="R269" s="437">
        <f t="shared" si="42"/>
        <v>147.99176470587622</v>
      </c>
      <c r="S269" s="437">
        <f t="shared" si="41"/>
        <v>133.83176470587637</v>
      </c>
    </row>
    <row r="270" spans="2:19" x14ac:dyDescent="0.25">
      <c r="B270">
        <f t="shared" si="35"/>
        <v>257</v>
      </c>
      <c r="C270" s="91">
        <v>41.75</v>
      </c>
      <c r="D270" s="447">
        <v>120.48</v>
      </c>
      <c r="E270" s="92">
        <v>42.07</v>
      </c>
      <c r="F270" s="92">
        <v>42.05</v>
      </c>
      <c r="G270" s="92">
        <v>42.06</v>
      </c>
      <c r="H270" s="153">
        <v>42.48</v>
      </c>
      <c r="M270" s="434">
        <f t="shared" si="36"/>
        <v>257</v>
      </c>
      <c r="N270" s="437">
        <f t="shared" si="37"/>
        <v>74.26352941176583</v>
      </c>
      <c r="O270" s="437">
        <f t="shared" si="38"/>
        <v>105.45352941176026</v>
      </c>
      <c r="P270" s="437">
        <f t="shared" si="39"/>
        <v>134.02352941174797</v>
      </c>
      <c r="Q270" s="437">
        <f t="shared" si="40"/>
        <v>138.51352941175554</v>
      </c>
      <c r="R270" s="437">
        <f t="shared" si="42"/>
        <v>150.77352941175855</v>
      </c>
      <c r="S270" s="437">
        <f t="shared" si="41"/>
        <v>137.03352941175871</v>
      </c>
    </row>
    <row r="271" spans="2:19" x14ac:dyDescent="0.25">
      <c r="B271">
        <f t="shared" si="35"/>
        <v>258</v>
      </c>
      <c r="C271" s="91">
        <v>42.01</v>
      </c>
      <c r="D271" s="92">
        <v>41.94</v>
      </c>
      <c r="E271" s="92">
        <v>42.32</v>
      </c>
      <c r="F271" s="92">
        <v>41.77</v>
      </c>
      <c r="G271" s="92">
        <v>42.46</v>
      </c>
      <c r="H271" s="153">
        <v>42.19</v>
      </c>
      <c r="M271" s="434">
        <f t="shared" si="36"/>
        <v>258</v>
      </c>
      <c r="N271" s="437">
        <f t="shared" si="37"/>
        <v>76.995294117648157</v>
      </c>
      <c r="O271" s="437">
        <f t="shared" si="38"/>
        <v>108.11529411764258</v>
      </c>
      <c r="P271" s="437">
        <f t="shared" si="39"/>
        <v>137.06529411763029</v>
      </c>
      <c r="Q271" s="437">
        <f t="shared" si="40"/>
        <v>141.00529411763787</v>
      </c>
      <c r="R271" s="437">
        <f t="shared" si="42"/>
        <v>153.95529411764088</v>
      </c>
      <c r="S271" s="437">
        <f t="shared" si="41"/>
        <v>139.94529411764103</v>
      </c>
    </row>
    <row r="272" spans="2:19" x14ac:dyDescent="0.25">
      <c r="B272">
        <f t="shared" ref="B272:B335" si="43">1+B271</f>
        <v>259</v>
      </c>
      <c r="C272" s="91">
        <v>41.83</v>
      </c>
      <c r="D272" s="92">
        <v>41.96</v>
      </c>
      <c r="E272" s="92">
        <v>41.99</v>
      </c>
      <c r="F272" s="92">
        <v>41.71</v>
      </c>
      <c r="G272" s="92">
        <v>42.52</v>
      </c>
      <c r="H272" s="153">
        <v>42.4</v>
      </c>
      <c r="M272" s="434">
        <f t="shared" si="36"/>
        <v>259</v>
      </c>
      <c r="N272" s="437">
        <f t="shared" si="37"/>
        <v>79.547058823530477</v>
      </c>
      <c r="O272" s="437">
        <f t="shared" si="38"/>
        <v>110.79705882352491</v>
      </c>
      <c r="P272" s="437">
        <f t="shared" si="39"/>
        <v>139.77705882351262</v>
      </c>
      <c r="Q272" s="437">
        <f t="shared" si="40"/>
        <v>143.4370588235202</v>
      </c>
      <c r="R272" s="437">
        <f t="shared" si="42"/>
        <v>157.19705882352321</v>
      </c>
      <c r="S272" s="437">
        <f t="shared" si="41"/>
        <v>143.06705882352335</v>
      </c>
    </row>
    <row r="273" spans="2:19" x14ac:dyDescent="0.25">
      <c r="B273">
        <f t="shared" si="43"/>
        <v>260</v>
      </c>
      <c r="C273" s="91">
        <v>41.75</v>
      </c>
      <c r="D273" s="92">
        <v>41.82</v>
      </c>
      <c r="E273" s="92">
        <v>42</v>
      </c>
      <c r="F273" s="92">
        <v>41.74</v>
      </c>
      <c r="G273" s="92">
        <v>42.28</v>
      </c>
      <c r="H273" s="153">
        <v>42.41</v>
      </c>
      <c r="M273" s="434">
        <f t="shared" si="36"/>
        <v>260</v>
      </c>
      <c r="N273" s="437">
        <f t="shared" si="37"/>
        <v>82.018823529412799</v>
      </c>
      <c r="O273" s="437">
        <f t="shared" si="38"/>
        <v>113.33882352940724</v>
      </c>
      <c r="P273" s="437">
        <f t="shared" si="39"/>
        <v>142.49882352939494</v>
      </c>
      <c r="Q273" s="437">
        <f t="shared" si="40"/>
        <v>145.89882352940253</v>
      </c>
      <c r="R273" s="437">
        <f t="shared" si="42"/>
        <v>160.19882352940553</v>
      </c>
      <c r="S273" s="437">
        <f t="shared" si="41"/>
        <v>146.19882352940567</v>
      </c>
    </row>
    <row r="274" spans="2:19" x14ac:dyDescent="0.25">
      <c r="B274">
        <f t="shared" si="43"/>
        <v>261</v>
      </c>
      <c r="C274" s="91">
        <v>42</v>
      </c>
      <c r="D274" s="92">
        <v>41.95</v>
      </c>
      <c r="E274" s="92">
        <v>42.08</v>
      </c>
      <c r="F274" s="92">
        <v>41.76</v>
      </c>
      <c r="G274" s="92">
        <v>42.42</v>
      </c>
      <c r="H274" s="153">
        <v>42.31</v>
      </c>
      <c r="M274" s="434">
        <f t="shared" si="36"/>
        <v>261</v>
      </c>
      <c r="N274" s="437">
        <f t="shared" si="37"/>
        <v>84.740588235295121</v>
      </c>
      <c r="O274" s="437">
        <f t="shared" si="38"/>
        <v>116.01058823528956</v>
      </c>
      <c r="P274" s="437">
        <f t="shared" si="39"/>
        <v>145.30058823527727</v>
      </c>
      <c r="Q274" s="437">
        <f t="shared" si="40"/>
        <v>148.38058823528485</v>
      </c>
      <c r="R274" s="437">
        <f t="shared" si="42"/>
        <v>163.34058823528787</v>
      </c>
      <c r="S274" s="437">
        <f t="shared" si="41"/>
        <v>149.230588235288</v>
      </c>
    </row>
    <row r="275" spans="2:19" x14ac:dyDescent="0.25">
      <c r="B275">
        <f t="shared" si="43"/>
        <v>262</v>
      </c>
      <c r="C275" s="91">
        <v>41.91</v>
      </c>
      <c r="D275" s="92">
        <v>42.01</v>
      </c>
      <c r="E275" s="92">
        <v>42.01</v>
      </c>
      <c r="F275" s="92">
        <v>41.81</v>
      </c>
      <c r="G275" s="92">
        <v>42.28</v>
      </c>
      <c r="H275" s="153">
        <v>42.5</v>
      </c>
      <c r="M275" s="434">
        <f t="shared" si="36"/>
        <v>262</v>
      </c>
      <c r="N275" s="437">
        <f t="shared" si="37"/>
        <v>87.372352941177439</v>
      </c>
      <c r="O275" s="437">
        <f t="shared" si="38"/>
        <v>118.74235294117189</v>
      </c>
      <c r="P275" s="437">
        <f t="shared" si="39"/>
        <v>148.03235294115962</v>
      </c>
      <c r="Q275" s="437">
        <f t="shared" si="40"/>
        <v>150.91235294116717</v>
      </c>
      <c r="R275" s="437">
        <f t="shared" si="42"/>
        <v>166.34235294117019</v>
      </c>
      <c r="S275" s="437">
        <f t="shared" si="41"/>
        <v>152.45235294117032</v>
      </c>
    </row>
    <row r="276" spans="2:19" x14ac:dyDescent="0.25">
      <c r="B276">
        <f t="shared" si="43"/>
        <v>263</v>
      </c>
      <c r="C276" s="91">
        <v>41.9</v>
      </c>
      <c r="D276" s="92">
        <v>41.89</v>
      </c>
      <c r="E276" s="92">
        <v>42.25</v>
      </c>
      <c r="F276" s="92">
        <v>42.04</v>
      </c>
      <c r="G276" s="92">
        <v>42.48</v>
      </c>
      <c r="H276" s="153">
        <v>42.43</v>
      </c>
      <c r="M276" s="434">
        <f t="shared" si="36"/>
        <v>263</v>
      </c>
      <c r="N276" s="437">
        <f t="shared" si="37"/>
        <v>89.994117647059767</v>
      </c>
      <c r="O276" s="437">
        <f t="shared" si="38"/>
        <v>121.35411764705421</v>
      </c>
      <c r="P276" s="437">
        <f t="shared" si="39"/>
        <v>151.00411764704194</v>
      </c>
      <c r="Q276" s="437">
        <f t="shared" si="40"/>
        <v>153.67411764704951</v>
      </c>
      <c r="R276" s="437">
        <f t="shared" si="42"/>
        <v>169.54411764705253</v>
      </c>
      <c r="S276" s="437">
        <f t="shared" si="41"/>
        <v>155.60411764705265</v>
      </c>
    </row>
    <row r="277" spans="2:19" x14ac:dyDescent="0.25">
      <c r="B277">
        <f t="shared" si="43"/>
        <v>264</v>
      </c>
      <c r="C277" s="91">
        <v>41.8</v>
      </c>
      <c r="D277" s="92">
        <v>41.89</v>
      </c>
      <c r="E277" s="92">
        <v>41.82</v>
      </c>
      <c r="F277" s="92">
        <v>41.68</v>
      </c>
      <c r="G277" s="447">
        <v>121.86</v>
      </c>
      <c r="H277" s="153">
        <v>42.32</v>
      </c>
      <c r="M277" s="434">
        <f t="shared" si="36"/>
        <v>264</v>
      </c>
      <c r="N277" s="437">
        <f t="shared" si="37"/>
        <v>92.5158823529421</v>
      </c>
      <c r="O277" s="437">
        <f t="shared" si="38"/>
        <v>123.96588235293655</v>
      </c>
      <c r="P277" s="437">
        <f t="shared" si="39"/>
        <v>153.54588235292425</v>
      </c>
      <c r="Q277" s="437">
        <f t="shared" si="40"/>
        <v>156.07588235293184</v>
      </c>
      <c r="R277" s="437">
        <f t="shared" si="42"/>
        <v>172.12588235293487</v>
      </c>
      <c r="S277" s="437">
        <f t="shared" si="41"/>
        <v>158.64588235293496</v>
      </c>
    </row>
    <row r="278" spans="2:19" x14ac:dyDescent="0.25">
      <c r="B278">
        <f t="shared" si="43"/>
        <v>265</v>
      </c>
      <c r="C278" s="91">
        <v>41.74</v>
      </c>
      <c r="D278" s="92">
        <v>41.92</v>
      </c>
      <c r="E278" s="92">
        <v>42.03</v>
      </c>
      <c r="F278" s="92">
        <v>41.59</v>
      </c>
      <c r="G278" s="92">
        <v>42.07</v>
      </c>
      <c r="H278" s="153">
        <v>43.53</v>
      </c>
      <c r="M278" s="434">
        <f t="shared" si="36"/>
        <v>265</v>
      </c>
      <c r="N278" s="437">
        <f t="shared" si="37"/>
        <v>94.977647058824431</v>
      </c>
      <c r="O278" s="437">
        <f t="shared" si="38"/>
        <v>126.60764705881888</v>
      </c>
      <c r="P278" s="437">
        <f t="shared" si="39"/>
        <v>156.29764705880658</v>
      </c>
      <c r="Q278" s="437">
        <f t="shared" si="40"/>
        <v>158.38764705881417</v>
      </c>
      <c r="R278" s="437">
        <f t="shared" si="42"/>
        <v>174.91764705881718</v>
      </c>
      <c r="S278" s="437">
        <f t="shared" si="41"/>
        <v>162.89764705881728</v>
      </c>
    </row>
    <row r="279" spans="2:19" x14ac:dyDescent="0.25">
      <c r="B279">
        <f t="shared" si="43"/>
        <v>266</v>
      </c>
      <c r="C279" s="91">
        <v>41.93</v>
      </c>
      <c r="D279" s="92">
        <v>41.91</v>
      </c>
      <c r="E279" s="92">
        <v>42.15</v>
      </c>
      <c r="F279" s="92">
        <v>41.77</v>
      </c>
      <c r="G279" s="92">
        <v>41.62</v>
      </c>
      <c r="H279" s="153">
        <v>42.56</v>
      </c>
      <c r="M279" s="434">
        <f t="shared" si="36"/>
        <v>266</v>
      </c>
      <c r="N279" s="437">
        <f t="shared" si="37"/>
        <v>97.629411764706759</v>
      </c>
      <c r="O279" s="437">
        <f t="shared" si="38"/>
        <v>129.2394117647012</v>
      </c>
      <c r="P279" s="437">
        <f t="shared" si="39"/>
        <v>159.1694117646889</v>
      </c>
      <c r="Q279" s="437">
        <f t="shared" si="40"/>
        <v>160.8794117646965</v>
      </c>
      <c r="R279" s="437">
        <f t="shared" si="42"/>
        <v>177.25941176469951</v>
      </c>
      <c r="S279" s="437">
        <f t="shared" si="41"/>
        <v>166.17941176469961</v>
      </c>
    </row>
    <row r="280" spans="2:19" x14ac:dyDescent="0.25">
      <c r="B280">
        <f t="shared" si="43"/>
        <v>267</v>
      </c>
      <c r="C280" s="91">
        <v>41.93</v>
      </c>
      <c r="D280" s="92">
        <v>41.79</v>
      </c>
      <c r="E280" s="92">
        <v>42.1</v>
      </c>
      <c r="F280" s="92">
        <v>42.07</v>
      </c>
      <c r="G280" s="92">
        <v>41.63</v>
      </c>
      <c r="H280" s="153">
        <v>42.47</v>
      </c>
      <c r="M280" s="434">
        <f t="shared" si="36"/>
        <v>267</v>
      </c>
      <c r="N280" s="437">
        <f t="shared" si="37"/>
        <v>100.28117647058909</v>
      </c>
      <c r="O280" s="437">
        <f t="shared" si="38"/>
        <v>131.75117647058352</v>
      </c>
      <c r="P280" s="437">
        <f t="shared" si="39"/>
        <v>161.99117647057125</v>
      </c>
      <c r="Q280" s="437">
        <f t="shared" si="40"/>
        <v>163.67117647057881</v>
      </c>
      <c r="R280" s="437">
        <f t="shared" si="42"/>
        <v>179.61117647058182</v>
      </c>
      <c r="S280" s="437">
        <f t="shared" si="41"/>
        <v>169.37117647058193</v>
      </c>
    </row>
    <row r="281" spans="2:19" x14ac:dyDescent="0.25">
      <c r="B281">
        <f t="shared" si="43"/>
        <v>268</v>
      </c>
      <c r="C281" s="91">
        <v>42.15</v>
      </c>
      <c r="D281" s="92">
        <v>41.91</v>
      </c>
      <c r="E281" s="92">
        <v>42.11</v>
      </c>
      <c r="F281" s="92">
        <v>41.89</v>
      </c>
      <c r="G281" s="92">
        <v>41.75</v>
      </c>
      <c r="H281" s="153">
        <v>42.46</v>
      </c>
      <c r="M281" s="434">
        <f t="shared" si="36"/>
        <v>268</v>
      </c>
      <c r="N281" s="437">
        <f t="shared" si="37"/>
        <v>103.15294117647142</v>
      </c>
      <c r="O281" s="437">
        <f t="shared" si="38"/>
        <v>134.38294117646583</v>
      </c>
      <c r="P281" s="437">
        <f t="shared" si="39"/>
        <v>164.82294117645358</v>
      </c>
      <c r="Q281" s="437">
        <f t="shared" si="40"/>
        <v>166.28294117646115</v>
      </c>
      <c r="R281" s="437">
        <f t="shared" si="42"/>
        <v>182.08294117646415</v>
      </c>
      <c r="S281" s="437">
        <f t="shared" si="41"/>
        <v>172.55294117646426</v>
      </c>
    </row>
    <row r="282" spans="2:19" x14ac:dyDescent="0.25">
      <c r="B282">
        <f t="shared" si="43"/>
        <v>269</v>
      </c>
      <c r="C282" s="91">
        <v>41.8</v>
      </c>
      <c r="D282" s="92">
        <v>42.02</v>
      </c>
      <c r="E282" s="92">
        <v>42.2</v>
      </c>
      <c r="F282" s="92">
        <v>42.09</v>
      </c>
      <c r="G282" s="92">
        <v>41.89</v>
      </c>
      <c r="H282" s="153">
        <v>42.62</v>
      </c>
      <c r="M282" s="434">
        <f t="shared" si="36"/>
        <v>269</v>
      </c>
      <c r="N282" s="437">
        <f t="shared" si="37"/>
        <v>105.67470588235375</v>
      </c>
      <c r="O282" s="437">
        <f t="shared" si="38"/>
        <v>137.12470588234817</v>
      </c>
      <c r="P282" s="437">
        <f t="shared" si="39"/>
        <v>167.74470588233592</v>
      </c>
      <c r="Q282" s="437">
        <f t="shared" si="40"/>
        <v>169.09470588234348</v>
      </c>
      <c r="R282" s="437">
        <f t="shared" si="42"/>
        <v>184.69470588234648</v>
      </c>
      <c r="S282" s="437">
        <f t="shared" si="41"/>
        <v>175.89470588234659</v>
      </c>
    </row>
    <row r="283" spans="2:19" x14ac:dyDescent="0.25">
      <c r="B283">
        <f t="shared" si="43"/>
        <v>270</v>
      </c>
      <c r="C283" s="91">
        <v>41.97</v>
      </c>
      <c r="D283" s="92">
        <v>41.85</v>
      </c>
      <c r="E283" s="92">
        <v>42.1</v>
      </c>
      <c r="F283" s="447">
        <v>121.81</v>
      </c>
      <c r="G283" s="92">
        <v>41.79</v>
      </c>
      <c r="H283" s="153">
        <v>42.43</v>
      </c>
      <c r="M283" s="434">
        <f t="shared" si="36"/>
        <v>270</v>
      </c>
      <c r="N283" s="437">
        <f t="shared" si="37"/>
        <v>108.36647058823607</v>
      </c>
      <c r="O283" s="437">
        <f t="shared" si="38"/>
        <v>139.69647058823051</v>
      </c>
      <c r="P283" s="437">
        <f t="shared" si="39"/>
        <v>170.56647058821824</v>
      </c>
      <c r="Q283" s="437">
        <f t="shared" si="40"/>
        <v>171.6264705882258</v>
      </c>
      <c r="R283" s="437">
        <f t="shared" si="42"/>
        <v>187.2064705882288</v>
      </c>
      <c r="S283" s="437">
        <f t="shared" si="41"/>
        <v>179.04647058822891</v>
      </c>
    </row>
    <row r="284" spans="2:19" x14ac:dyDescent="0.25">
      <c r="B284">
        <f t="shared" si="43"/>
        <v>271</v>
      </c>
      <c r="C284" s="91">
        <v>41.87</v>
      </c>
      <c r="D284" s="92">
        <v>41.95</v>
      </c>
      <c r="E284" s="92">
        <v>43.12</v>
      </c>
      <c r="F284" s="92">
        <v>42.52</v>
      </c>
      <c r="G284" s="92">
        <v>42.13</v>
      </c>
      <c r="H284" s="153">
        <v>42.39</v>
      </c>
      <c r="M284" s="434">
        <f t="shared" si="36"/>
        <v>271</v>
      </c>
      <c r="N284" s="437">
        <f t="shared" si="37"/>
        <v>110.9582352941184</v>
      </c>
      <c r="O284" s="437">
        <f t="shared" si="38"/>
        <v>142.36823529411285</v>
      </c>
      <c r="P284" s="437">
        <f t="shared" si="39"/>
        <v>174.40823529410056</v>
      </c>
      <c r="Q284" s="437">
        <f t="shared" si="40"/>
        <v>174.86823529410813</v>
      </c>
      <c r="R284" s="437">
        <f t="shared" si="42"/>
        <v>190.05823529411111</v>
      </c>
      <c r="S284" s="437">
        <f t="shared" si="41"/>
        <v>182.15823529411125</v>
      </c>
    </row>
    <row r="285" spans="2:19" x14ac:dyDescent="0.25">
      <c r="B285">
        <f t="shared" si="43"/>
        <v>272</v>
      </c>
      <c r="C285" s="91">
        <v>41.85</v>
      </c>
      <c r="D285" s="92">
        <v>41.9</v>
      </c>
      <c r="E285" s="92">
        <v>42.41</v>
      </c>
      <c r="F285" s="92">
        <v>43.16</v>
      </c>
      <c r="G285" s="92">
        <v>41.56</v>
      </c>
      <c r="H285" s="153">
        <v>42.74</v>
      </c>
      <c r="M285" s="434">
        <f t="shared" si="36"/>
        <v>272</v>
      </c>
      <c r="N285" s="437">
        <f t="shared" si="37"/>
        <v>113.53000000000073</v>
      </c>
      <c r="O285" s="437">
        <f t="shared" si="38"/>
        <v>144.98999999999518</v>
      </c>
      <c r="P285" s="437">
        <f t="shared" si="39"/>
        <v>177.53999999998288</v>
      </c>
      <c r="Q285" s="437">
        <f t="shared" si="40"/>
        <v>178.74999999999045</v>
      </c>
      <c r="R285" s="437">
        <f t="shared" si="42"/>
        <v>192.33999999999344</v>
      </c>
      <c r="S285" s="437">
        <f t="shared" si="41"/>
        <v>185.61999999999358</v>
      </c>
    </row>
    <row r="286" spans="2:19" x14ac:dyDescent="0.25">
      <c r="B286">
        <f t="shared" si="43"/>
        <v>273</v>
      </c>
      <c r="C286" s="91">
        <v>41.86</v>
      </c>
      <c r="D286" s="92">
        <v>41.75</v>
      </c>
      <c r="E286" s="92">
        <v>41.98</v>
      </c>
      <c r="F286" s="92">
        <v>43.22</v>
      </c>
      <c r="G286" s="92">
        <v>42.29</v>
      </c>
      <c r="H286" s="153">
        <v>43.84</v>
      </c>
      <c r="M286" s="434">
        <f t="shared" si="36"/>
        <v>273</v>
      </c>
      <c r="N286" s="437">
        <f t="shared" si="37"/>
        <v>116.11176470588305</v>
      </c>
      <c r="O286" s="437">
        <f t="shared" si="38"/>
        <v>147.4617647058775</v>
      </c>
      <c r="P286" s="437">
        <f t="shared" si="39"/>
        <v>180.24176470586519</v>
      </c>
      <c r="Q286" s="437">
        <f t="shared" si="40"/>
        <v>182.69176470587277</v>
      </c>
      <c r="R286" s="437">
        <f t="shared" si="42"/>
        <v>195.35176470587578</v>
      </c>
      <c r="S286" s="437">
        <f t="shared" si="41"/>
        <v>190.18176470587591</v>
      </c>
    </row>
    <row r="287" spans="2:19" x14ac:dyDescent="0.25">
      <c r="B287">
        <f t="shared" si="43"/>
        <v>274</v>
      </c>
      <c r="C287" s="91">
        <v>41.63</v>
      </c>
      <c r="D287" s="92">
        <v>42.35</v>
      </c>
      <c r="E287" s="92">
        <v>41.98</v>
      </c>
      <c r="F287" s="92">
        <v>43.26</v>
      </c>
      <c r="G287" s="92">
        <v>42.09</v>
      </c>
      <c r="H287" s="153">
        <v>43</v>
      </c>
      <c r="M287" s="434">
        <f t="shared" si="36"/>
        <v>274</v>
      </c>
      <c r="N287" s="437">
        <f t="shared" si="37"/>
        <v>118.46352941176538</v>
      </c>
      <c r="O287" s="437">
        <f t="shared" si="38"/>
        <v>150.53352941175984</v>
      </c>
      <c r="P287" s="437">
        <f t="shared" si="39"/>
        <v>182.94352941174753</v>
      </c>
      <c r="Q287" s="437">
        <f t="shared" si="40"/>
        <v>186.67352941175511</v>
      </c>
      <c r="R287" s="437">
        <f t="shared" si="42"/>
        <v>198.16352941175811</v>
      </c>
      <c r="S287" s="437">
        <f t="shared" si="41"/>
        <v>193.90352941175823</v>
      </c>
    </row>
    <row r="288" spans="2:19" x14ac:dyDescent="0.25">
      <c r="B288">
        <f t="shared" si="43"/>
        <v>275</v>
      </c>
      <c r="C288" s="91">
        <v>41.88</v>
      </c>
      <c r="D288" s="92">
        <v>42.08</v>
      </c>
      <c r="E288" s="92">
        <v>41.81</v>
      </c>
      <c r="F288" s="92">
        <v>42.96</v>
      </c>
      <c r="G288" s="92">
        <v>41.96</v>
      </c>
      <c r="H288" s="153">
        <v>42.42</v>
      </c>
      <c r="M288" s="434">
        <f t="shared" si="36"/>
        <v>275</v>
      </c>
      <c r="N288" s="437">
        <f t="shared" si="37"/>
        <v>121.06529411764771</v>
      </c>
      <c r="O288" s="437">
        <f t="shared" si="38"/>
        <v>153.33529411764218</v>
      </c>
      <c r="P288" s="437">
        <f t="shared" si="39"/>
        <v>185.47529411762986</v>
      </c>
      <c r="Q288" s="437">
        <f t="shared" si="40"/>
        <v>190.35529411763744</v>
      </c>
      <c r="R288" s="437">
        <f t="shared" si="42"/>
        <v>200.84529411764044</v>
      </c>
      <c r="S288" s="437">
        <f t="shared" si="41"/>
        <v>197.04529411764057</v>
      </c>
    </row>
    <row r="289" spans="2:19" x14ac:dyDescent="0.25">
      <c r="B289">
        <f t="shared" si="43"/>
        <v>276</v>
      </c>
      <c r="C289" s="91">
        <v>41.82</v>
      </c>
      <c r="D289" s="92">
        <v>41.94</v>
      </c>
      <c r="E289" s="92">
        <v>42.04</v>
      </c>
      <c r="F289" s="92">
        <v>42.29</v>
      </c>
      <c r="G289" s="92">
        <v>42.37</v>
      </c>
      <c r="H289" s="153">
        <v>42.41</v>
      </c>
      <c r="M289" s="434">
        <f t="shared" si="36"/>
        <v>276</v>
      </c>
      <c r="N289" s="437">
        <f t="shared" si="37"/>
        <v>123.60705882353004</v>
      </c>
      <c r="O289" s="437">
        <f t="shared" si="38"/>
        <v>155.9970588235245</v>
      </c>
      <c r="P289" s="437">
        <f t="shared" si="39"/>
        <v>188.2370588235122</v>
      </c>
      <c r="Q289" s="437">
        <f t="shared" si="40"/>
        <v>193.36705882351976</v>
      </c>
      <c r="R289" s="437">
        <f t="shared" si="42"/>
        <v>203.93705882352276</v>
      </c>
      <c r="S289" s="437">
        <f t="shared" si="41"/>
        <v>200.17705882352288</v>
      </c>
    </row>
    <row r="290" spans="2:19" x14ac:dyDescent="0.25">
      <c r="B290">
        <f t="shared" si="43"/>
        <v>277</v>
      </c>
      <c r="C290" s="91">
        <v>41.79</v>
      </c>
      <c r="D290" s="92">
        <v>42.23</v>
      </c>
      <c r="E290" s="92">
        <v>41.95</v>
      </c>
      <c r="F290" s="92">
        <v>42.31</v>
      </c>
      <c r="G290" s="92">
        <v>41.95</v>
      </c>
      <c r="H290" s="153">
        <v>42.4</v>
      </c>
      <c r="M290" s="434">
        <f t="shared" si="36"/>
        <v>277</v>
      </c>
      <c r="N290" s="437">
        <f t="shared" si="37"/>
        <v>126.11882352941237</v>
      </c>
      <c r="O290" s="437">
        <f t="shared" si="38"/>
        <v>158.94882352940681</v>
      </c>
      <c r="P290" s="437">
        <f t="shared" si="39"/>
        <v>190.90882352939454</v>
      </c>
      <c r="Q290" s="437">
        <f t="shared" si="40"/>
        <v>196.39882352940208</v>
      </c>
      <c r="R290" s="437">
        <f t="shared" si="42"/>
        <v>206.6088235294051</v>
      </c>
      <c r="S290" s="437">
        <f t="shared" si="41"/>
        <v>203.29882352940521</v>
      </c>
    </row>
    <row r="291" spans="2:19" x14ac:dyDescent="0.25">
      <c r="B291">
        <f t="shared" si="43"/>
        <v>278</v>
      </c>
      <c r="C291" s="91">
        <v>41.94</v>
      </c>
      <c r="D291" s="92">
        <v>41.91</v>
      </c>
      <c r="E291" s="92">
        <v>42.58</v>
      </c>
      <c r="F291" s="92">
        <v>42.27</v>
      </c>
      <c r="G291" s="92">
        <v>41.94</v>
      </c>
      <c r="H291" s="153">
        <v>42.71</v>
      </c>
      <c r="M291" s="434">
        <f t="shared" si="36"/>
        <v>278</v>
      </c>
      <c r="N291" s="437">
        <f t="shared" si="37"/>
        <v>128.78058823529469</v>
      </c>
      <c r="O291" s="437">
        <f t="shared" si="38"/>
        <v>161.58058823528913</v>
      </c>
      <c r="P291" s="437">
        <f t="shared" si="39"/>
        <v>194.21058823527687</v>
      </c>
      <c r="Q291" s="437">
        <f t="shared" si="40"/>
        <v>199.39058823528441</v>
      </c>
      <c r="R291" s="437">
        <f t="shared" si="42"/>
        <v>209.27058823528742</v>
      </c>
      <c r="S291" s="437">
        <f t="shared" si="41"/>
        <v>206.73058823528754</v>
      </c>
    </row>
    <row r="292" spans="2:19" x14ac:dyDescent="0.25">
      <c r="B292">
        <f t="shared" si="43"/>
        <v>279</v>
      </c>
      <c r="C292" s="91">
        <v>41.81</v>
      </c>
      <c r="D292" s="92">
        <v>42.09</v>
      </c>
      <c r="E292" s="447">
        <v>123.06</v>
      </c>
      <c r="F292" s="92">
        <v>42.4</v>
      </c>
      <c r="G292" s="92">
        <v>41.66</v>
      </c>
      <c r="H292" s="153">
        <v>42.65</v>
      </c>
      <c r="M292" s="434">
        <f t="shared" si="36"/>
        <v>279</v>
      </c>
      <c r="N292" s="437">
        <f t="shared" si="37"/>
        <v>131.31235294117701</v>
      </c>
      <c r="O292" s="437">
        <f t="shared" si="38"/>
        <v>164.39235294117145</v>
      </c>
      <c r="P292" s="437">
        <f t="shared" si="39"/>
        <v>197.9923529411592</v>
      </c>
      <c r="Q292" s="437">
        <f t="shared" si="40"/>
        <v>202.51235294116674</v>
      </c>
      <c r="R292" s="437">
        <f t="shared" si="42"/>
        <v>211.65235294116974</v>
      </c>
      <c r="S292" s="437">
        <f t="shared" si="41"/>
        <v>210.10235294116987</v>
      </c>
    </row>
    <row r="293" spans="2:19" x14ac:dyDescent="0.25">
      <c r="B293">
        <f t="shared" si="43"/>
        <v>280</v>
      </c>
      <c r="C293" s="91">
        <v>42.17</v>
      </c>
      <c r="D293" s="447">
        <v>120.99</v>
      </c>
      <c r="E293" s="92">
        <v>42.39</v>
      </c>
      <c r="F293" s="92">
        <v>42.17</v>
      </c>
      <c r="G293" s="92">
        <v>41.56</v>
      </c>
      <c r="H293" s="153">
        <v>42.53</v>
      </c>
      <c r="M293" s="434">
        <f t="shared" si="36"/>
        <v>280</v>
      </c>
      <c r="N293" s="437">
        <f t="shared" si="37"/>
        <v>134.20411764705935</v>
      </c>
      <c r="O293" s="437">
        <f t="shared" si="38"/>
        <v>166.10411764705378</v>
      </c>
      <c r="P293" s="437">
        <f t="shared" si="39"/>
        <v>201.10411764704153</v>
      </c>
      <c r="Q293" s="437">
        <f t="shared" si="40"/>
        <v>205.40411764704908</v>
      </c>
      <c r="R293" s="437">
        <f t="shared" si="42"/>
        <v>213.93411764705206</v>
      </c>
      <c r="S293" s="437">
        <f t="shared" si="41"/>
        <v>213.35411764705219</v>
      </c>
    </row>
    <row r="294" spans="2:19" x14ac:dyDescent="0.25">
      <c r="B294">
        <f t="shared" si="43"/>
        <v>281</v>
      </c>
      <c r="C294" s="91">
        <v>42.48</v>
      </c>
      <c r="D294" s="92">
        <v>42.07</v>
      </c>
      <c r="E294" s="92">
        <v>41.96</v>
      </c>
      <c r="F294" s="92">
        <v>42</v>
      </c>
      <c r="G294" s="92">
        <v>41.51</v>
      </c>
      <c r="H294" s="153">
        <v>42.41</v>
      </c>
      <c r="M294" s="434">
        <f t="shared" si="36"/>
        <v>281</v>
      </c>
      <c r="N294" s="437">
        <f t="shared" si="37"/>
        <v>137.40588235294166</v>
      </c>
      <c r="O294" s="437">
        <f t="shared" si="38"/>
        <v>168.8958823529361</v>
      </c>
      <c r="P294" s="437">
        <f t="shared" si="39"/>
        <v>203.78588235292386</v>
      </c>
      <c r="Q294" s="437">
        <f t="shared" si="40"/>
        <v>208.1258823529314</v>
      </c>
      <c r="R294" s="437">
        <f t="shared" si="42"/>
        <v>216.16588235293437</v>
      </c>
      <c r="S294" s="437">
        <f t="shared" si="41"/>
        <v>216.48588235293451</v>
      </c>
    </row>
    <row r="295" spans="2:19" x14ac:dyDescent="0.25">
      <c r="B295">
        <f t="shared" si="43"/>
        <v>282</v>
      </c>
      <c r="C295" s="91">
        <v>42.02</v>
      </c>
      <c r="D295" s="92">
        <v>42.12</v>
      </c>
      <c r="E295" s="92">
        <v>41.91</v>
      </c>
      <c r="F295" s="92">
        <v>42.1</v>
      </c>
      <c r="G295" s="92">
        <v>41.7</v>
      </c>
      <c r="H295" s="153">
        <v>44.3</v>
      </c>
      <c r="M295" s="434">
        <f t="shared" si="36"/>
        <v>282</v>
      </c>
      <c r="N295" s="437">
        <f t="shared" si="37"/>
        <v>140.14764705882399</v>
      </c>
      <c r="O295" s="437">
        <f t="shared" si="38"/>
        <v>171.73764705881842</v>
      </c>
      <c r="P295" s="437">
        <f t="shared" si="39"/>
        <v>206.41764705880618</v>
      </c>
      <c r="Q295" s="437">
        <f t="shared" si="40"/>
        <v>210.94764705881374</v>
      </c>
      <c r="R295" s="437">
        <f t="shared" si="42"/>
        <v>218.58764705881671</v>
      </c>
      <c r="S295" s="437">
        <f t="shared" si="41"/>
        <v>221.50764705881684</v>
      </c>
    </row>
    <row r="296" spans="2:19" x14ac:dyDescent="0.25">
      <c r="B296">
        <f t="shared" si="43"/>
        <v>283</v>
      </c>
      <c r="C296" s="91">
        <v>41.98</v>
      </c>
      <c r="D296" s="92">
        <v>42.03</v>
      </c>
      <c r="E296" s="92">
        <v>41.87</v>
      </c>
      <c r="F296" s="92">
        <v>42.01</v>
      </c>
      <c r="G296" s="92">
        <v>41.72</v>
      </c>
      <c r="H296" s="153">
        <v>43.28</v>
      </c>
      <c r="M296" s="434">
        <f t="shared" si="36"/>
        <v>283</v>
      </c>
      <c r="N296" s="437">
        <f t="shared" si="37"/>
        <v>142.8494117647063</v>
      </c>
      <c r="O296" s="437">
        <f t="shared" si="38"/>
        <v>174.48941176470075</v>
      </c>
      <c r="P296" s="437">
        <f t="shared" si="39"/>
        <v>209.00941176468851</v>
      </c>
      <c r="Q296" s="437">
        <f t="shared" si="40"/>
        <v>213.67941176469606</v>
      </c>
      <c r="R296" s="437">
        <f t="shared" si="42"/>
        <v>221.02941176469903</v>
      </c>
      <c r="S296" s="437">
        <f t="shared" si="41"/>
        <v>225.50941176469917</v>
      </c>
    </row>
    <row r="297" spans="2:19" x14ac:dyDescent="0.25">
      <c r="B297">
        <f t="shared" si="43"/>
        <v>284</v>
      </c>
      <c r="C297" s="91">
        <v>41.88</v>
      </c>
      <c r="D297" s="92">
        <v>42.04</v>
      </c>
      <c r="E297" s="92">
        <v>42.04</v>
      </c>
      <c r="F297" s="92">
        <v>42.18</v>
      </c>
      <c r="G297" s="92">
        <v>41.67</v>
      </c>
      <c r="H297" s="153">
        <v>42.97</v>
      </c>
      <c r="M297" s="434">
        <f t="shared" si="36"/>
        <v>284</v>
      </c>
      <c r="N297" s="437">
        <f t="shared" si="37"/>
        <v>145.45117647058862</v>
      </c>
      <c r="O297" s="437">
        <f t="shared" si="38"/>
        <v>177.25117647058306</v>
      </c>
      <c r="P297" s="437">
        <f t="shared" si="39"/>
        <v>211.77117647057082</v>
      </c>
      <c r="Q297" s="437">
        <f t="shared" si="40"/>
        <v>216.58117647057838</v>
      </c>
      <c r="R297" s="437">
        <f t="shared" si="42"/>
        <v>223.42117647058137</v>
      </c>
      <c r="S297" s="437">
        <f t="shared" si="41"/>
        <v>229.20117647058149</v>
      </c>
    </row>
    <row r="298" spans="2:19" x14ac:dyDescent="0.25">
      <c r="B298">
        <f t="shared" si="43"/>
        <v>285</v>
      </c>
      <c r="C298" s="91">
        <v>41.99</v>
      </c>
      <c r="D298" s="92">
        <v>41.97</v>
      </c>
      <c r="E298" s="92">
        <v>42.06</v>
      </c>
      <c r="F298" s="92">
        <v>42.81</v>
      </c>
      <c r="G298" s="92">
        <v>42.07</v>
      </c>
      <c r="H298" s="449">
        <v>123.53</v>
      </c>
      <c r="M298" s="434">
        <f t="shared" ref="M298:M353" si="44">B298</f>
        <v>285</v>
      </c>
      <c r="N298" s="437">
        <f t="shared" ref="N298:N353" si="45">IF(C298&gt;60,C298-$H$4+N297-$H$5,C298-$H$4+N297)</f>
        <v>148.16294117647095</v>
      </c>
      <c r="O298" s="437">
        <f t="shared" ref="O298:O353" si="46">IF(D298&gt;60,D298-$H$4+O297-$H$5,D298-$H$4+O297)</f>
        <v>179.94294117646538</v>
      </c>
      <c r="P298" s="437">
        <f t="shared" ref="P298:P353" si="47">IF(E298&gt;60,E298-$H$4+P297-$H$5,E298-$H$4+P297)</f>
        <v>214.55294117645315</v>
      </c>
      <c r="Q298" s="437">
        <f t="shared" ref="Q298:Q353" si="48">IF(F298&gt;60,F298-$H$4+Q297-$H$5,F298-$H$4+Q297)</f>
        <v>220.11294117646071</v>
      </c>
      <c r="R298" s="437">
        <f t="shared" ref="R298:R353" si="49">IF(G298&gt;60,G298-$H$4+R297-$H$5,G298-$H$4+R297)</f>
        <v>226.21294117646369</v>
      </c>
      <c r="S298" s="437">
        <f t="shared" ref="S298:S353" si="50">IF(H298&gt;60,H298-$H$4+S297-$H$5,H298-$H$4+S297)</f>
        <v>233.45294117646381</v>
      </c>
    </row>
    <row r="299" spans="2:19" x14ac:dyDescent="0.25">
      <c r="B299">
        <f t="shared" si="43"/>
        <v>286</v>
      </c>
      <c r="C299" s="91">
        <v>42.05</v>
      </c>
      <c r="D299" s="92">
        <v>42.29</v>
      </c>
      <c r="E299" s="92">
        <v>41.93</v>
      </c>
      <c r="F299" s="92">
        <v>41.93</v>
      </c>
      <c r="G299" s="92">
        <v>41.65</v>
      </c>
      <c r="H299" s="153">
        <v>44.19</v>
      </c>
      <c r="M299" s="434">
        <f t="shared" si="44"/>
        <v>286</v>
      </c>
      <c r="N299" s="437">
        <f t="shared" si="45"/>
        <v>150.93470588235328</v>
      </c>
      <c r="O299" s="437">
        <f t="shared" si="46"/>
        <v>182.9547058823477</v>
      </c>
      <c r="P299" s="437">
        <f t="shared" si="47"/>
        <v>217.20470588233547</v>
      </c>
      <c r="Q299" s="437">
        <f t="shared" si="48"/>
        <v>222.76470588234304</v>
      </c>
      <c r="R299" s="437">
        <f t="shared" si="49"/>
        <v>228.58470588234601</v>
      </c>
      <c r="S299" s="437">
        <f t="shared" si="50"/>
        <v>238.36470588234613</v>
      </c>
    </row>
    <row r="300" spans="2:19" x14ac:dyDescent="0.25">
      <c r="B300">
        <f t="shared" si="43"/>
        <v>287</v>
      </c>
      <c r="C300" s="454">
        <v>123</v>
      </c>
      <c r="D300" s="92">
        <v>41.93</v>
      </c>
      <c r="E300" s="92">
        <v>41.93</v>
      </c>
      <c r="F300" s="92">
        <v>42.57</v>
      </c>
      <c r="G300" s="92">
        <v>42.41</v>
      </c>
      <c r="H300" s="153">
        <v>44.11</v>
      </c>
      <c r="M300" s="434">
        <f t="shared" si="44"/>
        <v>287</v>
      </c>
      <c r="N300" s="437">
        <f t="shared" si="45"/>
        <v>154.65647058823561</v>
      </c>
      <c r="O300" s="437">
        <f t="shared" si="46"/>
        <v>185.60647058823002</v>
      </c>
      <c r="P300" s="437">
        <f t="shared" si="47"/>
        <v>219.8564705882178</v>
      </c>
      <c r="Q300" s="437">
        <f t="shared" si="48"/>
        <v>226.05647058822535</v>
      </c>
      <c r="R300" s="437">
        <f t="shared" si="49"/>
        <v>231.71647058822833</v>
      </c>
      <c r="S300" s="437">
        <f t="shared" si="50"/>
        <v>243.19647058822846</v>
      </c>
    </row>
    <row r="301" spans="2:19" x14ac:dyDescent="0.25">
      <c r="B301">
        <f t="shared" si="43"/>
        <v>288</v>
      </c>
      <c r="C301" s="91">
        <v>43.8</v>
      </c>
      <c r="D301" s="92">
        <v>42.08</v>
      </c>
      <c r="E301" s="92">
        <v>41.83</v>
      </c>
      <c r="F301" s="92">
        <v>42.48</v>
      </c>
      <c r="G301" s="447">
        <v>132.07</v>
      </c>
      <c r="H301" s="153">
        <v>42.94</v>
      </c>
      <c r="M301" s="434">
        <f t="shared" si="44"/>
        <v>288</v>
      </c>
      <c r="N301" s="437">
        <f t="shared" si="45"/>
        <v>159.17823529411794</v>
      </c>
      <c r="O301" s="437">
        <f t="shared" si="46"/>
        <v>188.40823529411236</v>
      </c>
      <c r="P301" s="437">
        <f t="shared" si="47"/>
        <v>222.40823529410014</v>
      </c>
      <c r="Q301" s="437">
        <f t="shared" si="48"/>
        <v>229.25823529410769</v>
      </c>
      <c r="R301" s="437">
        <f t="shared" si="49"/>
        <v>244.50823529411065</v>
      </c>
      <c r="S301" s="437">
        <f t="shared" si="50"/>
        <v>246.85823529411078</v>
      </c>
    </row>
    <row r="302" spans="2:19" x14ac:dyDescent="0.25">
      <c r="B302">
        <f t="shared" si="43"/>
        <v>289</v>
      </c>
      <c r="C302" s="91">
        <v>42.64</v>
      </c>
      <c r="D302" s="92">
        <v>42.08</v>
      </c>
      <c r="E302" s="92">
        <v>41.92</v>
      </c>
      <c r="F302" s="92">
        <v>42.5</v>
      </c>
      <c r="G302" s="92">
        <v>42.76</v>
      </c>
      <c r="H302" s="153">
        <v>42.25</v>
      </c>
      <c r="M302" s="434">
        <f t="shared" si="44"/>
        <v>289</v>
      </c>
      <c r="N302" s="437">
        <f t="shared" si="45"/>
        <v>162.54000000000028</v>
      </c>
      <c r="O302" s="437">
        <f t="shared" si="46"/>
        <v>191.20999999999469</v>
      </c>
      <c r="P302" s="437">
        <f t="shared" si="47"/>
        <v>225.04999999998248</v>
      </c>
      <c r="Q302" s="437">
        <f t="shared" si="48"/>
        <v>232.47999999999001</v>
      </c>
      <c r="R302" s="437">
        <f t="shared" si="49"/>
        <v>247.98999999999296</v>
      </c>
      <c r="S302" s="437">
        <f t="shared" si="50"/>
        <v>249.82999999999311</v>
      </c>
    </row>
    <row r="303" spans="2:19" x14ac:dyDescent="0.25">
      <c r="B303">
        <f t="shared" si="43"/>
        <v>290</v>
      </c>
      <c r="C303" s="91">
        <v>42.32</v>
      </c>
      <c r="D303" s="92">
        <v>42.07</v>
      </c>
      <c r="E303" s="92">
        <v>41.86</v>
      </c>
      <c r="F303" s="92">
        <v>42.14</v>
      </c>
      <c r="G303" s="92">
        <v>42.15</v>
      </c>
      <c r="H303" s="153">
        <v>42.18</v>
      </c>
      <c r="M303" s="434">
        <f t="shared" si="44"/>
        <v>290</v>
      </c>
      <c r="N303" s="437">
        <f t="shared" si="45"/>
        <v>165.58176470588262</v>
      </c>
      <c r="O303" s="437">
        <f t="shared" si="46"/>
        <v>194.00176470587701</v>
      </c>
      <c r="P303" s="437">
        <f t="shared" si="47"/>
        <v>227.63176470586481</v>
      </c>
      <c r="Q303" s="437">
        <f t="shared" si="48"/>
        <v>235.34176470587235</v>
      </c>
      <c r="R303" s="437">
        <f t="shared" si="49"/>
        <v>250.86176470587529</v>
      </c>
      <c r="S303" s="437">
        <f t="shared" si="50"/>
        <v>252.73176470587543</v>
      </c>
    </row>
    <row r="304" spans="2:19" x14ac:dyDescent="0.25">
      <c r="B304">
        <f t="shared" si="43"/>
        <v>291</v>
      </c>
      <c r="C304" s="91">
        <v>42.59</v>
      </c>
      <c r="D304" s="92">
        <v>41.96</v>
      </c>
      <c r="E304" s="92">
        <v>41.76</v>
      </c>
      <c r="F304" s="92">
        <v>42.18</v>
      </c>
      <c r="G304" s="92">
        <v>42.27</v>
      </c>
      <c r="H304" s="153">
        <v>42.47</v>
      </c>
      <c r="M304" s="434">
        <f t="shared" si="44"/>
        <v>291</v>
      </c>
      <c r="N304" s="437">
        <f t="shared" si="45"/>
        <v>168.89352941176494</v>
      </c>
      <c r="O304" s="437">
        <f t="shared" si="46"/>
        <v>196.68352941175934</v>
      </c>
      <c r="P304" s="437">
        <f t="shared" si="47"/>
        <v>230.11352941174715</v>
      </c>
      <c r="Q304" s="437">
        <f t="shared" si="48"/>
        <v>238.24352941175468</v>
      </c>
      <c r="R304" s="437">
        <f t="shared" si="49"/>
        <v>253.85352941175762</v>
      </c>
      <c r="S304" s="437">
        <f t="shared" si="50"/>
        <v>255.92352941175776</v>
      </c>
    </row>
    <row r="305" spans="2:19" x14ac:dyDescent="0.25">
      <c r="B305">
        <f t="shared" si="43"/>
        <v>292</v>
      </c>
      <c r="C305" s="91">
        <v>42.29</v>
      </c>
      <c r="D305" s="92">
        <v>42.06</v>
      </c>
      <c r="E305" s="92">
        <v>42.02</v>
      </c>
      <c r="F305" s="92">
        <v>42.41</v>
      </c>
      <c r="G305" s="92">
        <v>42.07</v>
      </c>
      <c r="H305" s="153">
        <v>42.26</v>
      </c>
      <c r="M305" s="434">
        <f t="shared" si="44"/>
        <v>292</v>
      </c>
      <c r="N305" s="437">
        <f t="shared" si="45"/>
        <v>171.90529411764726</v>
      </c>
      <c r="O305" s="437">
        <f t="shared" si="46"/>
        <v>199.46529411764166</v>
      </c>
      <c r="P305" s="437">
        <f t="shared" si="47"/>
        <v>232.85529411762948</v>
      </c>
      <c r="Q305" s="437">
        <f t="shared" si="48"/>
        <v>241.375294117637</v>
      </c>
      <c r="R305" s="437">
        <f t="shared" si="49"/>
        <v>256.64529411763993</v>
      </c>
      <c r="S305" s="437">
        <f t="shared" si="50"/>
        <v>258.9052941176401</v>
      </c>
    </row>
    <row r="306" spans="2:19" x14ac:dyDescent="0.25">
      <c r="B306">
        <f t="shared" si="43"/>
        <v>293</v>
      </c>
      <c r="C306" s="91">
        <v>41.76</v>
      </c>
      <c r="D306" s="92">
        <v>41.84</v>
      </c>
      <c r="E306" s="92">
        <v>42.02</v>
      </c>
      <c r="F306" s="92">
        <v>42.06</v>
      </c>
      <c r="G306" s="92">
        <v>42.34</v>
      </c>
      <c r="H306" s="153">
        <v>42.3</v>
      </c>
      <c r="M306" s="434">
        <f t="shared" si="44"/>
        <v>293</v>
      </c>
      <c r="N306" s="437">
        <f t="shared" si="45"/>
        <v>174.38705882352957</v>
      </c>
      <c r="O306" s="437">
        <f t="shared" si="46"/>
        <v>202.02705882352399</v>
      </c>
      <c r="P306" s="437">
        <f t="shared" si="47"/>
        <v>235.59705882351182</v>
      </c>
      <c r="Q306" s="437">
        <f t="shared" si="48"/>
        <v>244.15705882351932</v>
      </c>
      <c r="R306" s="437">
        <f t="shared" si="49"/>
        <v>259.70705882352229</v>
      </c>
      <c r="S306" s="437">
        <f t="shared" si="50"/>
        <v>261.92705882352243</v>
      </c>
    </row>
    <row r="307" spans="2:19" x14ac:dyDescent="0.25">
      <c r="B307">
        <f t="shared" si="43"/>
        <v>294</v>
      </c>
      <c r="C307" s="91">
        <v>42</v>
      </c>
      <c r="D307" s="92">
        <v>41.76</v>
      </c>
      <c r="E307" s="92">
        <v>41.77</v>
      </c>
      <c r="F307" s="92">
        <v>42.16</v>
      </c>
      <c r="G307" s="92">
        <v>42.02</v>
      </c>
      <c r="H307" s="153">
        <v>42.36</v>
      </c>
      <c r="M307" s="434">
        <f t="shared" si="44"/>
        <v>294</v>
      </c>
      <c r="N307" s="437">
        <f t="shared" si="45"/>
        <v>177.10882352941189</v>
      </c>
      <c r="O307" s="437">
        <f t="shared" si="46"/>
        <v>204.5088235294063</v>
      </c>
      <c r="P307" s="437">
        <f t="shared" si="47"/>
        <v>238.08882352939415</v>
      </c>
      <c r="Q307" s="437">
        <f t="shared" si="48"/>
        <v>247.03882352940164</v>
      </c>
      <c r="R307" s="437">
        <f t="shared" si="49"/>
        <v>262.44882352940465</v>
      </c>
      <c r="S307" s="437">
        <f t="shared" si="50"/>
        <v>265.00882352940476</v>
      </c>
    </row>
    <row r="308" spans="2:19" x14ac:dyDescent="0.25">
      <c r="B308">
        <f t="shared" si="43"/>
        <v>295</v>
      </c>
      <c r="C308" s="91">
        <v>41.96</v>
      </c>
      <c r="D308" s="92">
        <v>41.67</v>
      </c>
      <c r="E308" s="92">
        <v>42.19</v>
      </c>
      <c r="F308" s="92">
        <v>42.22</v>
      </c>
      <c r="G308" s="92">
        <v>41.88</v>
      </c>
      <c r="H308" s="153">
        <v>42.27</v>
      </c>
      <c r="M308" s="434">
        <f t="shared" si="44"/>
        <v>295</v>
      </c>
      <c r="N308" s="437">
        <f t="shared" si="45"/>
        <v>179.79058823529422</v>
      </c>
      <c r="O308" s="437">
        <f t="shared" si="46"/>
        <v>206.90058823528864</v>
      </c>
      <c r="P308" s="437">
        <f t="shared" si="47"/>
        <v>241.00058823527647</v>
      </c>
      <c r="Q308" s="437">
        <f t="shared" si="48"/>
        <v>249.98058823528396</v>
      </c>
      <c r="R308" s="437">
        <f t="shared" si="49"/>
        <v>265.05058823528697</v>
      </c>
      <c r="S308" s="437">
        <f t="shared" si="50"/>
        <v>268.00058823528707</v>
      </c>
    </row>
    <row r="309" spans="2:19" x14ac:dyDescent="0.25">
      <c r="B309">
        <f t="shared" si="43"/>
        <v>296</v>
      </c>
      <c r="C309" s="91">
        <v>41.83</v>
      </c>
      <c r="D309" s="92">
        <v>42.26</v>
      </c>
      <c r="E309" s="92">
        <v>42.24</v>
      </c>
      <c r="F309" s="92">
        <v>42.18</v>
      </c>
      <c r="G309" s="92">
        <v>42.05</v>
      </c>
      <c r="H309" s="153">
        <v>42.02</v>
      </c>
      <c r="M309" s="434">
        <f t="shared" si="44"/>
        <v>296</v>
      </c>
      <c r="N309" s="437">
        <f t="shared" si="45"/>
        <v>182.34235294117656</v>
      </c>
      <c r="O309" s="437">
        <f t="shared" si="46"/>
        <v>209.88235294117095</v>
      </c>
      <c r="P309" s="437">
        <f t="shared" si="47"/>
        <v>243.9623529411588</v>
      </c>
      <c r="Q309" s="437">
        <f t="shared" si="48"/>
        <v>252.88235294116629</v>
      </c>
      <c r="R309" s="437">
        <f t="shared" si="49"/>
        <v>267.8223529411693</v>
      </c>
      <c r="S309" s="437">
        <f t="shared" si="50"/>
        <v>270.74235294116943</v>
      </c>
    </row>
    <row r="310" spans="2:19" x14ac:dyDescent="0.25">
      <c r="B310">
        <f t="shared" si="43"/>
        <v>297</v>
      </c>
      <c r="C310" s="91">
        <v>41.8</v>
      </c>
      <c r="D310" s="92">
        <v>41.88</v>
      </c>
      <c r="E310" s="92">
        <v>41.86</v>
      </c>
      <c r="F310" s="92">
        <v>42.04</v>
      </c>
      <c r="G310" s="92">
        <v>42.33</v>
      </c>
      <c r="H310" s="153">
        <v>42.21</v>
      </c>
      <c r="M310" s="434">
        <f t="shared" si="44"/>
        <v>297</v>
      </c>
      <c r="N310" s="437">
        <f t="shared" si="45"/>
        <v>184.86411764705889</v>
      </c>
      <c r="O310" s="437">
        <f t="shared" si="46"/>
        <v>212.48411764705327</v>
      </c>
      <c r="P310" s="437">
        <f t="shared" si="47"/>
        <v>246.54411764704113</v>
      </c>
      <c r="Q310" s="437">
        <f t="shared" si="48"/>
        <v>255.64411764704863</v>
      </c>
      <c r="R310" s="437">
        <f t="shared" si="49"/>
        <v>270.87411764705161</v>
      </c>
      <c r="S310" s="437">
        <f t="shared" si="50"/>
        <v>273.67411764705173</v>
      </c>
    </row>
    <row r="311" spans="2:19" x14ac:dyDescent="0.25">
      <c r="B311">
        <f t="shared" si="43"/>
        <v>298</v>
      </c>
      <c r="C311" s="91">
        <v>41.85</v>
      </c>
      <c r="D311" s="92">
        <v>42.04</v>
      </c>
      <c r="E311" s="92">
        <v>41.84</v>
      </c>
      <c r="F311" s="92">
        <v>42.04</v>
      </c>
      <c r="G311" s="92">
        <v>42.14</v>
      </c>
      <c r="H311" s="153">
        <v>42.35</v>
      </c>
      <c r="M311" s="434">
        <f t="shared" si="44"/>
        <v>298</v>
      </c>
      <c r="N311" s="437">
        <f t="shared" si="45"/>
        <v>187.43588235294123</v>
      </c>
      <c r="O311" s="437">
        <f t="shared" si="46"/>
        <v>215.24588235293561</v>
      </c>
      <c r="P311" s="437">
        <f t="shared" si="47"/>
        <v>249.10588235292346</v>
      </c>
      <c r="Q311" s="437">
        <f t="shared" si="48"/>
        <v>258.40588235293097</v>
      </c>
      <c r="R311" s="437">
        <f t="shared" si="49"/>
        <v>273.73588235293391</v>
      </c>
      <c r="S311" s="437">
        <f t="shared" si="50"/>
        <v>276.74588235293407</v>
      </c>
    </row>
    <row r="312" spans="2:19" x14ac:dyDescent="0.25">
      <c r="B312">
        <f t="shared" si="43"/>
        <v>299</v>
      </c>
      <c r="C312" s="91">
        <v>41.9</v>
      </c>
      <c r="D312" s="92">
        <v>41.74</v>
      </c>
      <c r="E312" s="92">
        <v>41.68</v>
      </c>
      <c r="F312" s="92">
        <v>42.15</v>
      </c>
      <c r="G312" s="92">
        <v>41.94</v>
      </c>
      <c r="H312" s="153">
        <v>42.38</v>
      </c>
      <c r="M312" s="434">
        <f t="shared" si="44"/>
        <v>299</v>
      </c>
      <c r="N312" s="437">
        <f t="shared" si="45"/>
        <v>190.05764705882356</v>
      </c>
      <c r="O312" s="437">
        <f t="shared" si="46"/>
        <v>217.70764705881794</v>
      </c>
      <c r="P312" s="437">
        <f t="shared" si="47"/>
        <v>251.50764705880579</v>
      </c>
      <c r="Q312" s="437">
        <f t="shared" si="48"/>
        <v>261.27764705881327</v>
      </c>
      <c r="R312" s="437">
        <f t="shared" si="49"/>
        <v>276.39764705881623</v>
      </c>
      <c r="S312" s="437">
        <f t="shared" si="50"/>
        <v>279.84764705881639</v>
      </c>
    </row>
    <row r="313" spans="2:19" x14ac:dyDescent="0.25">
      <c r="B313">
        <f t="shared" si="43"/>
        <v>300</v>
      </c>
      <c r="C313" s="91">
        <v>41.8</v>
      </c>
      <c r="D313" s="92">
        <v>41.94</v>
      </c>
      <c r="E313" s="92">
        <v>41.81</v>
      </c>
      <c r="F313" s="92">
        <v>42.03</v>
      </c>
      <c r="G313" s="92">
        <v>42.17</v>
      </c>
      <c r="H313" s="153">
        <v>42.47</v>
      </c>
      <c r="M313" s="434">
        <f t="shared" si="44"/>
        <v>300</v>
      </c>
      <c r="N313" s="437">
        <f t="shared" si="45"/>
        <v>192.5794117647059</v>
      </c>
      <c r="O313" s="437">
        <f t="shared" si="46"/>
        <v>220.36941176470026</v>
      </c>
      <c r="P313" s="437">
        <f t="shared" si="47"/>
        <v>254.03941176468811</v>
      </c>
      <c r="Q313" s="437">
        <f t="shared" si="48"/>
        <v>264.02941176469562</v>
      </c>
      <c r="R313" s="437">
        <f t="shared" si="49"/>
        <v>279.28941176469857</v>
      </c>
      <c r="S313" s="437">
        <f t="shared" si="50"/>
        <v>283.03941176469874</v>
      </c>
    </row>
    <row r="314" spans="2:19" x14ac:dyDescent="0.25">
      <c r="B314">
        <f t="shared" si="43"/>
        <v>301</v>
      </c>
      <c r="C314" s="91">
        <v>42.02</v>
      </c>
      <c r="D314" s="92">
        <v>41.95</v>
      </c>
      <c r="E314" s="92">
        <v>42.22</v>
      </c>
      <c r="F314" s="92">
        <v>42.15</v>
      </c>
      <c r="G314" s="92">
        <v>41.94</v>
      </c>
      <c r="H314" s="153">
        <v>42.36</v>
      </c>
      <c r="M314" s="434">
        <f t="shared" si="44"/>
        <v>301</v>
      </c>
      <c r="N314" s="437">
        <f t="shared" si="45"/>
        <v>195.32117647058823</v>
      </c>
      <c r="O314" s="437">
        <f t="shared" si="46"/>
        <v>223.0411764705826</v>
      </c>
      <c r="P314" s="437">
        <f t="shared" si="47"/>
        <v>256.98117647057046</v>
      </c>
      <c r="Q314" s="437">
        <f t="shared" si="48"/>
        <v>266.90117647057798</v>
      </c>
      <c r="R314" s="437">
        <f t="shared" si="49"/>
        <v>281.95117647058089</v>
      </c>
      <c r="S314" s="437">
        <f t="shared" si="50"/>
        <v>286.12117647058108</v>
      </c>
    </row>
    <row r="315" spans="2:19" x14ac:dyDescent="0.25">
      <c r="B315">
        <f t="shared" si="43"/>
        <v>302</v>
      </c>
      <c r="C315" s="91">
        <v>41.83</v>
      </c>
      <c r="D315" s="92">
        <v>41.88</v>
      </c>
      <c r="E315" s="92">
        <v>41.83</v>
      </c>
      <c r="F315" s="92">
        <v>42.01</v>
      </c>
      <c r="G315" s="92">
        <v>41.99</v>
      </c>
      <c r="H315" s="153">
        <v>42.21</v>
      </c>
      <c r="M315" s="434">
        <f t="shared" si="44"/>
        <v>302</v>
      </c>
      <c r="N315" s="437">
        <f t="shared" si="45"/>
        <v>197.87294117647056</v>
      </c>
      <c r="O315" s="437">
        <f t="shared" si="46"/>
        <v>225.64294117646494</v>
      </c>
      <c r="P315" s="437">
        <f t="shared" si="47"/>
        <v>259.53294117645277</v>
      </c>
      <c r="Q315" s="437">
        <f t="shared" si="48"/>
        <v>269.63294117646029</v>
      </c>
      <c r="R315" s="437">
        <f t="shared" si="49"/>
        <v>284.66294117646322</v>
      </c>
      <c r="S315" s="437">
        <f t="shared" si="50"/>
        <v>289.05294117646338</v>
      </c>
    </row>
    <row r="316" spans="2:19" x14ac:dyDescent="0.25">
      <c r="B316">
        <f t="shared" si="43"/>
        <v>303</v>
      </c>
      <c r="C316" s="91">
        <v>41.9</v>
      </c>
      <c r="D316" s="92">
        <v>42.45</v>
      </c>
      <c r="E316" s="92">
        <v>42.24</v>
      </c>
      <c r="F316" s="92">
        <v>42.07</v>
      </c>
      <c r="G316" s="92">
        <v>41.99</v>
      </c>
      <c r="H316" s="153">
        <v>42.34</v>
      </c>
      <c r="M316" s="434">
        <f t="shared" si="44"/>
        <v>303</v>
      </c>
      <c r="N316" s="437">
        <f t="shared" si="45"/>
        <v>200.49470588235289</v>
      </c>
      <c r="O316" s="437">
        <f t="shared" si="46"/>
        <v>228.81470588234728</v>
      </c>
      <c r="P316" s="437">
        <f t="shared" si="47"/>
        <v>262.4947058823351</v>
      </c>
      <c r="Q316" s="437">
        <f t="shared" si="48"/>
        <v>272.42470588234261</v>
      </c>
      <c r="R316" s="437">
        <f t="shared" si="49"/>
        <v>287.37470588234555</v>
      </c>
      <c r="S316" s="437">
        <f t="shared" si="50"/>
        <v>292.11470588234573</v>
      </c>
    </row>
    <row r="317" spans="2:19" x14ac:dyDescent="0.25">
      <c r="B317">
        <f t="shared" si="43"/>
        <v>304</v>
      </c>
      <c r="C317" s="91">
        <v>42.23</v>
      </c>
      <c r="D317" s="92">
        <v>42.15</v>
      </c>
      <c r="E317" s="92">
        <v>41.82</v>
      </c>
      <c r="F317" s="92">
        <v>42.01</v>
      </c>
      <c r="G317" s="92">
        <v>42.1</v>
      </c>
      <c r="H317" s="153">
        <v>42.24</v>
      </c>
      <c r="M317" s="434">
        <f t="shared" si="44"/>
        <v>304</v>
      </c>
      <c r="N317" s="437">
        <f t="shared" si="45"/>
        <v>203.44647058823523</v>
      </c>
      <c r="O317" s="437">
        <f t="shared" si="46"/>
        <v>231.68647058822961</v>
      </c>
      <c r="P317" s="437">
        <f t="shared" si="47"/>
        <v>265.03647058821741</v>
      </c>
      <c r="Q317" s="437">
        <f t="shared" si="48"/>
        <v>275.15647058822492</v>
      </c>
      <c r="R317" s="437">
        <f t="shared" si="49"/>
        <v>290.1964705882279</v>
      </c>
      <c r="S317" s="437">
        <f t="shared" si="50"/>
        <v>295.07647058822806</v>
      </c>
    </row>
    <row r="318" spans="2:19" x14ac:dyDescent="0.25">
      <c r="B318">
        <f t="shared" si="43"/>
        <v>305</v>
      </c>
      <c r="C318" s="91">
        <v>41.65</v>
      </c>
      <c r="D318" s="92">
        <v>42.05</v>
      </c>
      <c r="E318" s="92">
        <v>41.85</v>
      </c>
      <c r="F318" s="92">
        <v>41.83</v>
      </c>
      <c r="G318" s="92">
        <v>42.19</v>
      </c>
      <c r="H318" s="153">
        <v>42.26</v>
      </c>
      <c r="M318" s="434">
        <f t="shared" si="44"/>
        <v>305</v>
      </c>
      <c r="N318" s="437">
        <f t="shared" si="45"/>
        <v>205.81823529411756</v>
      </c>
      <c r="O318" s="437">
        <f t="shared" si="46"/>
        <v>234.45823529411194</v>
      </c>
      <c r="P318" s="437">
        <f t="shared" si="47"/>
        <v>267.60823529409976</v>
      </c>
      <c r="Q318" s="437">
        <f t="shared" si="48"/>
        <v>277.70823529410723</v>
      </c>
      <c r="R318" s="437">
        <f t="shared" si="49"/>
        <v>293.10823529411022</v>
      </c>
      <c r="S318" s="437">
        <f t="shared" si="50"/>
        <v>298.05823529411037</v>
      </c>
    </row>
    <row r="319" spans="2:19" x14ac:dyDescent="0.25">
      <c r="B319">
        <f t="shared" si="43"/>
        <v>306</v>
      </c>
      <c r="C319" s="91">
        <v>41.83</v>
      </c>
      <c r="D319" s="92">
        <v>41.94</v>
      </c>
      <c r="E319" s="92">
        <v>41.7</v>
      </c>
      <c r="F319" s="92">
        <v>42.25</v>
      </c>
      <c r="G319" s="92">
        <v>41.96</v>
      </c>
      <c r="H319" s="153">
        <v>42.18</v>
      </c>
      <c r="M319" s="434">
        <f t="shared" si="44"/>
        <v>306</v>
      </c>
      <c r="N319" s="437">
        <f t="shared" si="45"/>
        <v>208.36999999999989</v>
      </c>
      <c r="O319" s="437">
        <f t="shared" si="46"/>
        <v>237.11999999999426</v>
      </c>
      <c r="P319" s="437">
        <f t="shared" si="47"/>
        <v>270.02999999998207</v>
      </c>
      <c r="Q319" s="437">
        <f t="shared" si="48"/>
        <v>280.67999999998955</v>
      </c>
      <c r="R319" s="437">
        <f t="shared" si="49"/>
        <v>295.78999999999257</v>
      </c>
      <c r="S319" s="437">
        <f t="shared" si="50"/>
        <v>300.9599999999927</v>
      </c>
    </row>
    <row r="320" spans="2:19" x14ac:dyDescent="0.25">
      <c r="B320">
        <f t="shared" si="43"/>
        <v>307</v>
      </c>
      <c r="C320" s="91">
        <v>41.85</v>
      </c>
      <c r="D320" s="92">
        <v>42.08</v>
      </c>
      <c r="E320" s="92">
        <v>41.81</v>
      </c>
      <c r="F320" s="92">
        <v>41.79</v>
      </c>
      <c r="G320" s="92">
        <v>42.04</v>
      </c>
      <c r="H320" s="153">
        <v>42.33</v>
      </c>
      <c r="M320" s="434">
        <f t="shared" si="44"/>
        <v>307</v>
      </c>
      <c r="N320" s="437">
        <f t="shared" si="45"/>
        <v>210.94176470588224</v>
      </c>
      <c r="O320" s="437">
        <f t="shared" si="46"/>
        <v>239.9217647058766</v>
      </c>
      <c r="P320" s="437">
        <f t="shared" si="47"/>
        <v>272.56176470586439</v>
      </c>
      <c r="Q320" s="437">
        <f t="shared" si="48"/>
        <v>283.19176470587189</v>
      </c>
      <c r="R320" s="437">
        <f t="shared" si="49"/>
        <v>298.55176470587492</v>
      </c>
      <c r="S320" s="437">
        <f t="shared" si="50"/>
        <v>304.01176470587501</v>
      </c>
    </row>
    <row r="321" spans="2:19" x14ac:dyDescent="0.25">
      <c r="B321">
        <f t="shared" si="43"/>
        <v>308</v>
      </c>
      <c r="C321" s="91">
        <v>41.79</v>
      </c>
      <c r="D321" s="92">
        <v>42.11</v>
      </c>
      <c r="E321" s="92">
        <v>41.77</v>
      </c>
      <c r="F321" s="92">
        <v>42.11</v>
      </c>
      <c r="G321" s="92">
        <v>42.2</v>
      </c>
      <c r="H321" s="153">
        <v>42.42</v>
      </c>
      <c r="M321" s="434">
        <f t="shared" si="44"/>
        <v>308</v>
      </c>
      <c r="N321" s="437">
        <f t="shared" si="45"/>
        <v>213.45352941176458</v>
      </c>
      <c r="O321" s="437">
        <f t="shared" si="46"/>
        <v>242.75352941175893</v>
      </c>
      <c r="P321" s="437">
        <f t="shared" si="47"/>
        <v>275.05352941174669</v>
      </c>
      <c r="Q321" s="437">
        <f t="shared" si="48"/>
        <v>286.02352941175423</v>
      </c>
      <c r="R321" s="437">
        <f t="shared" si="49"/>
        <v>301.47352941175723</v>
      </c>
      <c r="S321" s="437">
        <f t="shared" si="50"/>
        <v>307.15352941175735</v>
      </c>
    </row>
    <row r="322" spans="2:19" x14ac:dyDescent="0.25">
      <c r="B322">
        <f t="shared" si="43"/>
        <v>309</v>
      </c>
      <c r="C322" s="91">
        <v>42.09</v>
      </c>
      <c r="D322" s="92">
        <v>42.94</v>
      </c>
      <c r="E322" s="92">
        <v>41.84</v>
      </c>
      <c r="F322" s="92">
        <v>42.11</v>
      </c>
      <c r="G322" s="92">
        <v>42.05</v>
      </c>
      <c r="H322" s="153">
        <v>42.59</v>
      </c>
      <c r="M322" s="434">
        <f t="shared" si="44"/>
        <v>309</v>
      </c>
      <c r="N322" s="437">
        <f t="shared" si="45"/>
        <v>216.2652941176469</v>
      </c>
      <c r="O322" s="437">
        <f t="shared" si="46"/>
        <v>246.41529411764125</v>
      </c>
      <c r="P322" s="437">
        <f t="shared" si="47"/>
        <v>277.61529411762905</v>
      </c>
      <c r="Q322" s="437">
        <f t="shared" si="48"/>
        <v>288.85529411763656</v>
      </c>
      <c r="R322" s="437">
        <f t="shared" si="49"/>
        <v>304.24529411763956</v>
      </c>
      <c r="S322" s="437">
        <f t="shared" si="50"/>
        <v>310.4652941176397</v>
      </c>
    </row>
    <row r="323" spans="2:19" x14ac:dyDescent="0.25">
      <c r="B323">
        <f t="shared" si="43"/>
        <v>310</v>
      </c>
      <c r="C323" s="91">
        <v>41.87</v>
      </c>
      <c r="D323" s="92">
        <v>42.5</v>
      </c>
      <c r="E323" s="92">
        <v>42.17</v>
      </c>
      <c r="F323" s="447">
        <v>121.04</v>
      </c>
      <c r="G323" s="92">
        <v>42.47</v>
      </c>
      <c r="H323" s="153">
        <v>42.53</v>
      </c>
      <c r="M323" s="434">
        <f t="shared" si="44"/>
        <v>310</v>
      </c>
      <c r="N323" s="437">
        <f t="shared" si="45"/>
        <v>218.85705882352923</v>
      </c>
      <c r="O323" s="437">
        <f t="shared" si="46"/>
        <v>249.63705882352357</v>
      </c>
      <c r="P323" s="437">
        <f t="shared" si="47"/>
        <v>280.50705882351139</v>
      </c>
      <c r="Q323" s="437">
        <f t="shared" si="48"/>
        <v>290.6170588235189</v>
      </c>
      <c r="R323" s="437">
        <f t="shared" si="49"/>
        <v>307.43705882352191</v>
      </c>
      <c r="S323" s="437">
        <f t="shared" si="50"/>
        <v>313.71705882352205</v>
      </c>
    </row>
    <row r="324" spans="2:19" x14ac:dyDescent="0.25">
      <c r="B324">
        <f t="shared" si="43"/>
        <v>311</v>
      </c>
      <c r="C324" s="91">
        <v>41.91</v>
      </c>
      <c r="D324" s="92">
        <v>42.09</v>
      </c>
      <c r="E324" s="92">
        <v>41.86</v>
      </c>
      <c r="F324" s="92">
        <v>42.64</v>
      </c>
      <c r="G324" s="92">
        <v>42.04</v>
      </c>
      <c r="H324" s="153">
        <v>42.43</v>
      </c>
      <c r="M324" s="434">
        <f t="shared" si="44"/>
        <v>311</v>
      </c>
      <c r="N324" s="437">
        <f t="shared" si="45"/>
        <v>221.48882352941155</v>
      </c>
      <c r="O324" s="437">
        <f t="shared" si="46"/>
        <v>252.4488235294059</v>
      </c>
      <c r="P324" s="437">
        <f t="shared" si="47"/>
        <v>283.08882352939372</v>
      </c>
      <c r="Q324" s="437">
        <f t="shared" si="48"/>
        <v>293.97882352940121</v>
      </c>
      <c r="R324" s="437">
        <f t="shared" si="49"/>
        <v>310.19882352940425</v>
      </c>
      <c r="S324" s="437">
        <f t="shared" si="50"/>
        <v>316.86882352940438</v>
      </c>
    </row>
    <row r="325" spans="2:19" x14ac:dyDescent="0.25">
      <c r="B325">
        <f t="shared" si="43"/>
        <v>312</v>
      </c>
      <c r="C325" s="91">
        <v>41.92</v>
      </c>
      <c r="D325" s="92">
        <v>42.23</v>
      </c>
      <c r="E325" s="92">
        <v>41.89</v>
      </c>
      <c r="F325" s="92">
        <v>42.09</v>
      </c>
      <c r="G325" s="92">
        <v>42.96</v>
      </c>
      <c r="H325" s="153">
        <v>42.32</v>
      </c>
      <c r="M325" s="434">
        <f t="shared" si="44"/>
        <v>312</v>
      </c>
      <c r="N325" s="437">
        <f t="shared" si="45"/>
        <v>224.13058823529389</v>
      </c>
      <c r="O325" s="437">
        <f t="shared" si="46"/>
        <v>255.40058823528824</v>
      </c>
      <c r="P325" s="437">
        <f t="shared" si="47"/>
        <v>285.70058823527603</v>
      </c>
      <c r="Q325" s="437">
        <f t="shared" si="48"/>
        <v>296.79058823528356</v>
      </c>
      <c r="R325" s="437">
        <f t="shared" si="49"/>
        <v>313.88058823528661</v>
      </c>
      <c r="S325" s="437">
        <f t="shared" si="50"/>
        <v>319.9105882352867</v>
      </c>
    </row>
    <row r="326" spans="2:19" x14ac:dyDescent="0.25">
      <c r="B326">
        <f t="shared" si="43"/>
        <v>313</v>
      </c>
      <c r="C326" s="91">
        <v>41.84</v>
      </c>
      <c r="D326" s="92">
        <v>42.03</v>
      </c>
      <c r="E326" s="92">
        <v>41.77</v>
      </c>
      <c r="F326" s="92">
        <v>42.15</v>
      </c>
      <c r="G326" s="92">
        <v>42.43</v>
      </c>
      <c r="H326" s="153">
        <v>42.5</v>
      </c>
      <c r="M326" s="434">
        <f t="shared" si="44"/>
        <v>313</v>
      </c>
      <c r="N326" s="437">
        <f t="shared" si="45"/>
        <v>226.69235294117621</v>
      </c>
      <c r="O326" s="437">
        <f t="shared" si="46"/>
        <v>258.15235294117059</v>
      </c>
      <c r="P326" s="437">
        <f t="shared" si="47"/>
        <v>288.19235294115833</v>
      </c>
      <c r="Q326" s="437">
        <f t="shared" si="48"/>
        <v>299.66235294116586</v>
      </c>
      <c r="R326" s="437">
        <f t="shared" si="49"/>
        <v>317.03235294116894</v>
      </c>
      <c r="S326" s="437">
        <f t="shared" si="50"/>
        <v>323.13235294116902</v>
      </c>
    </row>
    <row r="327" spans="2:19" x14ac:dyDescent="0.25">
      <c r="B327">
        <f t="shared" si="43"/>
        <v>314</v>
      </c>
      <c r="C327" s="91">
        <v>42.39</v>
      </c>
      <c r="D327" s="92">
        <v>42.04</v>
      </c>
      <c r="E327" s="92">
        <v>41.89</v>
      </c>
      <c r="F327" s="92">
        <v>41.96</v>
      </c>
      <c r="G327" s="92">
        <v>42.16</v>
      </c>
      <c r="H327" s="153">
        <v>42.5</v>
      </c>
      <c r="M327" s="434">
        <f t="shared" si="44"/>
        <v>314</v>
      </c>
      <c r="N327" s="437">
        <f t="shared" si="45"/>
        <v>229.80411764705855</v>
      </c>
      <c r="O327" s="437">
        <f t="shared" si="46"/>
        <v>260.91411764705293</v>
      </c>
      <c r="P327" s="437">
        <f t="shared" si="47"/>
        <v>290.80411764704064</v>
      </c>
      <c r="Q327" s="437">
        <f t="shared" si="48"/>
        <v>302.34411764704817</v>
      </c>
      <c r="R327" s="437">
        <f t="shared" si="49"/>
        <v>319.91411764705128</v>
      </c>
      <c r="S327" s="437">
        <f t="shared" si="50"/>
        <v>326.35411764705134</v>
      </c>
    </row>
    <row r="328" spans="2:19" x14ac:dyDescent="0.25">
      <c r="B328">
        <f t="shared" si="43"/>
        <v>315</v>
      </c>
      <c r="C328" s="91">
        <v>41.91</v>
      </c>
      <c r="D328" s="92">
        <v>41.98</v>
      </c>
      <c r="E328" s="92">
        <v>42.01</v>
      </c>
      <c r="F328" s="92">
        <v>41.94</v>
      </c>
      <c r="G328" s="92">
        <v>43.07</v>
      </c>
      <c r="H328" s="153">
        <v>42.27</v>
      </c>
      <c r="M328" s="434">
        <f t="shared" si="44"/>
        <v>315</v>
      </c>
      <c r="N328" s="437">
        <f t="shared" si="45"/>
        <v>232.43588235294087</v>
      </c>
      <c r="O328" s="437">
        <f t="shared" si="46"/>
        <v>263.61588235293527</v>
      </c>
      <c r="P328" s="437">
        <f t="shared" si="47"/>
        <v>293.53588235292295</v>
      </c>
      <c r="Q328" s="437">
        <f t="shared" si="48"/>
        <v>305.00588235293048</v>
      </c>
      <c r="R328" s="437">
        <f t="shared" si="49"/>
        <v>323.7058823529336</v>
      </c>
      <c r="S328" s="437">
        <f t="shared" si="50"/>
        <v>329.3458823529337</v>
      </c>
    </row>
    <row r="329" spans="2:19" x14ac:dyDescent="0.25">
      <c r="B329">
        <f t="shared" si="43"/>
        <v>316</v>
      </c>
      <c r="C329" s="91">
        <v>42.09</v>
      </c>
      <c r="D329" s="92">
        <v>42.21</v>
      </c>
      <c r="E329" s="92">
        <v>41.85</v>
      </c>
      <c r="F329" s="92">
        <v>42.11</v>
      </c>
      <c r="G329" s="92">
        <v>42.26</v>
      </c>
      <c r="H329" s="153">
        <v>42.5</v>
      </c>
      <c r="M329" s="434">
        <f t="shared" si="44"/>
        <v>316</v>
      </c>
      <c r="N329" s="437">
        <f t="shared" si="45"/>
        <v>235.24764705882319</v>
      </c>
      <c r="O329" s="437">
        <f t="shared" si="46"/>
        <v>266.54764705881757</v>
      </c>
      <c r="P329" s="437">
        <f t="shared" si="47"/>
        <v>296.1076470588053</v>
      </c>
      <c r="Q329" s="437">
        <f t="shared" si="48"/>
        <v>307.83764705881282</v>
      </c>
      <c r="R329" s="437">
        <f t="shared" si="49"/>
        <v>326.68764705881591</v>
      </c>
      <c r="S329" s="437">
        <f t="shared" si="50"/>
        <v>332.56764705881602</v>
      </c>
    </row>
    <row r="330" spans="2:19" x14ac:dyDescent="0.25">
      <c r="B330">
        <f t="shared" si="43"/>
        <v>317</v>
      </c>
      <c r="C330" s="91">
        <v>43.71</v>
      </c>
      <c r="D330" s="92">
        <v>41.98</v>
      </c>
      <c r="E330" s="92">
        <v>41.81</v>
      </c>
      <c r="F330" s="92">
        <v>41.97</v>
      </c>
      <c r="G330" s="92">
        <v>42.35</v>
      </c>
      <c r="H330" s="153">
        <v>42.62</v>
      </c>
      <c r="M330" s="434">
        <f t="shared" si="44"/>
        <v>317</v>
      </c>
      <c r="N330" s="437">
        <f t="shared" si="45"/>
        <v>239.67941176470552</v>
      </c>
      <c r="O330" s="437">
        <f t="shared" si="46"/>
        <v>269.24941176469991</v>
      </c>
      <c r="P330" s="437">
        <f t="shared" si="47"/>
        <v>298.63941176468762</v>
      </c>
      <c r="Q330" s="437">
        <f t="shared" si="48"/>
        <v>310.52941176469517</v>
      </c>
      <c r="R330" s="437">
        <f t="shared" si="49"/>
        <v>329.75941176469826</v>
      </c>
      <c r="S330" s="437">
        <f t="shared" si="50"/>
        <v>335.90941176469835</v>
      </c>
    </row>
    <row r="331" spans="2:19" x14ac:dyDescent="0.25">
      <c r="B331">
        <f t="shared" si="43"/>
        <v>318</v>
      </c>
      <c r="C331" s="91">
        <v>41.96</v>
      </c>
      <c r="D331" s="92">
        <v>41.98</v>
      </c>
      <c r="E331" s="92">
        <v>41.71</v>
      </c>
      <c r="F331" s="92">
        <v>41.85</v>
      </c>
      <c r="G331" s="92">
        <v>42.97</v>
      </c>
      <c r="H331" s="153">
        <v>42.28</v>
      </c>
      <c r="M331" s="434">
        <f t="shared" si="44"/>
        <v>318</v>
      </c>
      <c r="N331" s="437">
        <f t="shared" si="45"/>
        <v>242.36117647058785</v>
      </c>
      <c r="O331" s="437">
        <f t="shared" si="46"/>
        <v>271.95117647058225</v>
      </c>
      <c r="P331" s="437">
        <f t="shared" si="47"/>
        <v>301.07117647056998</v>
      </c>
      <c r="Q331" s="437">
        <f t="shared" si="48"/>
        <v>313.10117647057751</v>
      </c>
      <c r="R331" s="437">
        <f t="shared" si="49"/>
        <v>333.45117647058061</v>
      </c>
      <c r="S331" s="437">
        <f t="shared" si="50"/>
        <v>338.9111764705807</v>
      </c>
    </row>
    <row r="332" spans="2:19" x14ac:dyDescent="0.25">
      <c r="B332">
        <f t="shared" si="43"/>
        <v>319</v>
      </c>
      <c r="C332" s="91">
        <v>42.18</v>
      </c>
      <c r="D332" s="92">
        <v>41.8</v>
      </c>
      <c r="E332" s="92">
        <v>41.91</v>
      </c>
      <c r="F332" s="92">
        <v>41.84</v>
      </c>
      <c r="G332" s="92">
        <v>42.05</v>
      </c>
      <c r="H332" s="153">
        <v>42.73</v>
      </c>
      <c r="M332" s="434">
        <f t="shared" si="44"/>
        <v>319</v>
      </c>
      <c r="N332" s="437">
        <f t="shared" si="45"/>
        <v>245.26294117647018</v>
      </c>
      <c r="O332" s="437">
        <f t="shared" si="46"/>
        <v>274.47294117646459</v>
      </c>
      <c r="P332" s="437">
        <f t="shared" si="47"/>
        <v>303.70294117645233</v>
      </c>
      <c r="Q332" s="437">
        <f t="shared" si="48"/>
        <v>315.66294117645987</v>
      </c>
      <c r="R332" s="437">
        <f t="shared" si="49"/>
        <v>336.22294117646294</v>
      </c>
      <c r="S332" s="437">
        <f t="shared" si="50"/>
        <v>342.36294117646304</v>
      </c>
    </row>
    <row r="333" spans="2:19" x14ac:dyDescent="0.25">
      <c r="B333">
        <f t="shared" si="43"/>
        <v>320</v>
      </c>
      <c r="C333" s="91">
        <v>44.09</v>
      </c>
      <c r="D333" s="92">
        <v>41.88</v>
      </c>
      <c r="E333" s="92">
        <v>41.83</v>
      </c>
      <c r="F333" s="92">
        <v>41.79</v>
      </c>
      <c r="G333" s="92">
        <v>42.3</v>
      </c>
      <c r="H333" s="153">
        <v>42.49</v>
      </c>
      <c r="M333" s="434">
        <f t="shared" si="44"/>
        <v>320</v>
      </c>
      <c r="N333" s="437">
        <f t="shared" si="45"/>
        <v>250.0747058823525</v>
      </c>
      <c r="O333" s="437">
        <f t="shared" si="46"/>
        <v>277.0747058823469</v>
      </c>
      <c r="P333" s="437">
        <f t="shared" si="47"/>
        <v>306.25470588233463</v>
      </c>
      <c r="Q333" s="437">
        <f t="shared" si="48"/>
        <v>318.17470588234221</v>
      </c>
      <c r="R333" s="437">
        <f t="shared" si="49"/>
        <v>339.24470588234527</v>
      </c>
      <c r="S333" s="437">
        <f t="shared" si="50"/>
        <v>345.57470588234537</v>
      </c>
    </row>
    <row r="334" spans="2:19" x14ac:dyDescent="0.25">
      <c r="B334">
        <f t="shared" si="43"/>
        <v>321</v>
      </c>
      <c r="C334" s="91">
        <v>41.89</v>
      </c>
      <c r="D334" s="92">
        <v>41.96</v>
      </c>
      <c r="E334" s="92">
        <v>41.77</v>
      </c>
      <c r="F334" s="92">
        <v>41.83</v>
      </c>
      <c r="G334" s="92">
        <v>42.6</v>
      </c>
      <c r="H334" s="153">
        <v>42.24</v>
      </c>
      <c r="M334" s="434">
        <f t="shared" si="44"/>
        <v>321</v>
      </c>
      <c r="N334" s="437">
        <f t="shared" si="45"/>
        <v>252.68647058823484</v>
      </c>
      <c r="O334" s="437">
        <f t="shared" si="46"/>
        <v>279.75647058822926</v>
      </c>
      <c r="P334" s="437">
        <f t="shared" si="47"/>
        <v>308.74647058821699</v>
      </c>
      <c r="Q334" s="437">
        <f t="shared" si="48"/>
        <v>320.72647058822452</v>
      </c>
      <c r="R334" s="437">
        <f t="shared" si="49"/>
        <v>342.56647058822762</v>
      </c>
      <c r="S334" s="437">
        <f t="shared" si="50"/>
        <v>348.5364705882277</v>
      </c>
    </row>
    <row r="335" spans="2:19" x14ac:dyDescent="0.25">
      <c r="B335">
        <f t="shared" si="43"/>
        <v>322</v>
      </c>
      <c r="C335" s="91">
        <v>42.16</v>
      </c>
      <c r="D335" s="92">
        <v>41.83</v>
      </c>
      <c r="E335" s="92">
        <v>41.76</v>
      </c>
      <c r="F335" s="92">
        <v>41.97</v>
      </c>
      <c r="G335" s="92">
        <v>42.2</v>
      </c>
      <c r="H335" s="153">
        <v>42.45</v>
      </c>
      <c r="M335" s="434">
        <f t="shared" si="44"/>
        <v>322</v>
      </c>
      <c r="N335" s="437">
        <f t="shared" si="45"/>
        <v>255.56823529411716</v>
      </c>
      <c r="O335" s="437">
        <f t="shared" si="46"/>
        <v>282.30823529411157</v>
      </c>
      <c r="P335" s="437">
        <f t="shared" si="47"/>
        <v>311.22823529409931</v>
      </c>
      <c r="Q335" s="437">
        <f t="shared" si="48"/>
        <v>323.41823529410686</v>
      </c>
      <c r="R335" s="437">
        <f t="shared" si="49"/>
        <v>345.48823529410993</v>
      </c>
      <c r="S335" s="437">
        <f t="shared" si="50"/>
        <v>351.70823529411001</v>
      </c>
    </row>
    <row r="336" spans="2:19" x14ac:dyDescent="0.25">
      <c r="B336">
        <f t="shared" ref="B336:B353" si="51">1+B335</f>
        <v>323</v>
      </c>
      <c r="C336" s="91">
        <v>42.01</v>
      </c>
      <c r="D336" s="92">
        <v>41.91</v>
      </c>
      <c r="E336" s="92">
        <v>41.74</v>
      </c>
      <c r="F336" s="92">
        <v>41.76</v>
      </c>
      <c r="G336" s="92">
        <v>42.25</v>
      </c>
      <c r="H336" s="153">
        <v>43.84</v>
      </c>
      <c r="M336" s="434">
        <f t="shared" si="44"/>
        <v>323</v>
      </c>
      <c r="N336" s="437">
        <f t="shared" si="45"/>
        <v>258.2999999999995</v>
      </c>
      <c r="O336" s="437">
        <f t="shared" si="46"/>
        <v>284.93999999999392</v>
      </c>
      <c r="P336" s="437">
        <f t="shared" si="47"/>
        <v>313.68999999998164</v>
      </c>
      <c r="Q336" s="437">
        <f t="shared" si="48"/>
        <v>325.89999999998918</v>
      </c>
      <c r="R336" s="437">
        <f t="shared" si="49"/>
        <v>348.45999999999225</v>
      </c>
      <c r="S336" s="437">
        <f t="shared" si="50"/>
        <v>356.26999999999236</v>
      </c>
    </row>
    <row r="337" spans="2:19" x14ac:dyDescent="0.25">
      <c r="B337">
        <f t="shared" si="51"/>
        <v>324</v>
      </c>
      <c r="C337" s="91">
        <v>42.08</v>
      </c>
      <c r="D337" s="92">
        <v>42.04</v>
      </c>
      <c r="E337" s="92">
        <v>42.27</v>
      </c>
      <c r="F337" s="92">
        <v>41.86</v>
      </c>
      <c r="G337" s="92">
        <v>42.12</v>
      </c>
      <c r="H337" s="153">
        <v>42.77</v>
      </c>
      <c r="M337" s="434">
        <f t="shared" si="44"/>
        <v>324</v>
      </c>
      <c r="N337" s="437">
        <f t="shared" si="45"/>
        <v>261.10176470588181</v>
      </c>
      <c r="O337" s="437">
        <f t="shared" si="46"/>
        <v>287.70176470587626</v>
      </c>
      <c r="P337" s="437">
        <f t="shared" si="47"/>
        <v>316.681764705864</v>
      </c>
      <c r="Q337" s="437">
        <f t="shared" si="48"/>
        <v>328.48176470587151</v>
      </c>
      <c r="R337" s="437">
        <f t="shared" si="49"/>
        <v>351.30176470587458</v>
      </c>
      <c r="S337" s="437">
        <f t="shared" si="50"/>
        <v>359.76176470587473</v>
      </c>
    </row>
    <row r="338" spans="2:19" x14ac:dyDescent="0.25">
      <c r="B338">
        <f t="shared" si="51"/>
        <v>325</v>
      </c>
      <c r="C338" s="91">
        <v>41.94</v>
      </c>
      <c r="D338" s="92">
        <v>41.83</v>
      </c>
      <c r="E338" s="92">
        <v>41.93</v>
      </c>
      <c r="F338" s="92">
        <v>41.7</v>
      </c>
      <c r="G338" s="92">
        <v>42.03</v>
      </c>
      <c r="H338" s="153">
        <v>42.78</v>
      </c>
      <c r="M338" s="434">
        <f t="shared" si="44"/>
        <v>325</v>
      </c>
      <c r="N338" s="437">
        <f t="shared" si="45"/>
        <v>263.76352941176413</v>
      </c>
      <c r="O338" s="437">
        <f t="shared" si="46"/>
        <v>290.25352941175856</v>
      </c>
      <c r="P338" s="437">
        <f t="shared" si="47"/>
        <v>319.33352941174633</v>
      </c>
      <c r="Q338" s="437">
        <f t="shared" si="48"/>
        <v>330.90352941175382</v>
      </c>
      <c r="R338" s="437">
        <f t="shared" si="49"/>
        <v>354.05352941175693</v>
      </c>
      <c r="S338" s="437">
        <f t="shared" si="50"/>
        <v>363.26352941175708</v>
      </c>
    </row>
    <row r="339" spans="2:19" x14ac:dyDescent="0.25">
      <c r="B339">
        <f t="shared" si="51"/>
        <v>326</v>
      </c>
      <c r="C339" s="91">
        <v>41.99</v>
      </c>
      <c r="D339" s="92">
        <v>41.89</v>
      </c>
      <c r="E339" s="92">
        <v>44.03</v>
      </c>
      <c r="F339" s="92">
        <v>41.75</v>
      </c>
      <c r="G339" s="92">
        <v>42.02</v>
      </c>
      <c r="H339" s="153">
        <v>43.41</v>
      </c>
      <c r="M339" s="434">
        <f t="shared" si="44"/>
        <v>326</v>
      </c>
      <c r="N339" s="437">
        <f t="shared" si="45"/>
        <v>266.47529411764646</v>
      </c>
      <c r="O339" s="437">
        <f t="shared" si="46"/>
        <v>292.86529411764087</v>
      </c>
      <c r="P339" s="437">
        <f t="shared" si="47"/>
        <v>324.08529411762868</v>
      </c>
      <c r="Q339" s="437">
        <f t="shared" si="48"/>
        <v>333.37529411763614</v>
      </c>
      <c r="R339" s="437">
        <f t="shared" si="49"/>
        <v>356.79529411763929</v>
      </c>
      <c r="S339" s="437">
        <f t="shared" si="50"/>
        <v>367.39529411763942</v>
      </c>
    </row>
    <row r="340" spans="2:19" x14ac:dyDescent="0.25">
      <c r="B340">
        <f t="shared" si="51"/>
        <v>327</v>
      </c>
      <c r="C340" s="91">
        <v>42.07</v>
      </c>
      <c r="D340" s="92">
        <v>42.1</v>
      </c>
      <c r="E340" s="92">
        <v>42.17</v>
      </c>
      <c r="F340" s="92">
        <v>41.85</v>
      </c>
      <c r="G340" s="92">
        <v>42.03</v>
      </c>
      <c r="H340" s="153">
        <v>42.36</v>
      </c>
      <c r="M340" s="434">
        <f t="shared" si="44"/>
        <v>327</v>
      </c>
      <c r="N340" s="437">
        <f t="shared" si="45"/>
        <v>269.26705882352877</v>
      </c>
      <c r="O340" s="437">
        <f t="shared" si="46"/>
        <v>295.68705882352322</v>
      </c>
      <c r="P340" s="437">
        <f t="shared" si="47"/>
        <v>326.97705882351102</v>
      </c>
      <c r="Q340" s="437">
        <f t="shared" si="48"/>
        <v>335.94705882351849</v>
      </c>
      <c r="R340" s="437">
        <f t="shared" si="49"/>
        <v>359.54705882352164</v>
      </c>
      <c r="S340" s="437">
        <f t="shared" si="50"/>
        <v>370.47705882352176</v>
      </c>
    </row>
    <row r="341" spans="2:19" x14ac:dyDescent="0.25">
      <c r="B341">
        <f t="shared" si="51"/>
        <v>328</v>
      </c>
      <c r="C341" s="91">
        <v>42</v>
      </c>
      <c r="D341" s="92">
        <v>42.22</v>
      </c>
      <c r="E341" s="92">
        <v>41.84</v>
      </c>
      <c r="F341" s="92">
        <v>41.96</v>
      </c>
      <c r="G341" s="92">
        <v>42.06</v>
      </c>
      <c r="H341" s="153">
        <v>42.23</v>
      </c>
      <c r="M341" s="434">
        <f t="shared" si="44"/>
        <v>328</v>
      </c>
      <c r="N341" s="437">
        <f t="shared" si="45"/>
        <v>271.98882352941109</v>
      </c>
      <c r="O341" s="437">
        <f t="shared" si="46"/>
        <v>298.62882352940557</v>
      </c>
      <c r="P341" s="437">
        <f t="shared" si="47"/>
        <v>329.53882352939337</v>
      </c>
      <c r="Q341" s="437">
        <f t="shared" si="48"/>
        <v>338.62882352940085</v>
      </c>
      <c r="R341" s="437">
        <f t="shared" si="49"/>
        <v>362.32882352940396</v>
      </c>
      <c r="S341" s="437">
        <f t="shared" si="50"/>
        <v>373.4288235294041</v>
      </c>
    </row>
    <row r="342" spans="2:19" x14ac:dyDescent="0.25">
      <c r="B342">
        <f t="shared" si="51"/>
        <v>329</v>
      </c>
      <c r="C342" s="91">
        <v>41.85</v>
      </c>
      <c r="D342" s="92">
        <v>42.02</v>
      </c>
      <c r="E342" s="92">
        <v>42.03</v>
      </c>
      <c r="F342" s="92">
        <v>42.04</v>
      </c>
      <c r="G342" s="92">
        <v>42.24</v>
      </c>
      <c r="H342" s="153">
        <v>42.2</v>
      </c>
      <c r="M342" s="434">
        <f t="shared" si="44"/>
        <v>329</v>
      </c>
      <c r="N342" s="437">
        <f t="shared" si="45"/>
        <v>274.56058823529344</v>
      </c>
      <c r="O342" s="437">
        <f t="shared" si="46"/>
        <v>301.37058823528787</v>
      </c>
      <c r="P342" s="437">
        <f t="shared" si="47"/>
        <v>332.29058823527572</v>
      </c>
      <c r="Q342" s="437">
        <f t="shared" si="48"/>
        <v>341.39058823528319</v>
      </c>
      <c r="R342" s="437">
        <f t="shared" si="49"/>
        <v>365.29058823528629</v>
      </c>
      <c r="S342" s="437">
        <f t="shared" si="50"/>
        <v>376.35058823528641</v>
      </c>
    </row>
    <row r="343" spans="2:19" x14ac:dyDescent="0.25">
      <c r="B343">
        <f t="shared" si="51"/>
        <v>330</v>
      </c>
      <c r="C343" s="91">
        <v>41.77</v>
      </c>
      <c r="D343" s="92">
        <v>42.15</v>
      </c>
      <c r="E343" s="92">
        <v>42.17</v>
      </c>
      <c r="F343" s="92">
        <v>42.07</v>
      </c>
      <c r="G343" s="92">
        <v>41.99</v>
      </c>
      <c r="H343" s="153">
        <v>42.77</v>
      </c>
      <c r="M343" s="434">
        <f t="shared" si="44"/>
        <v>330</v>
      </c>
      <c r="N343" s="437">
        <f t="shared" si="45"/>
        <v>277.05235294117574</v>
      </c>
      <c r="O343" s="437">
        <f t="shared" si="46"/>
        <v>304.24235294117022</v>
      </c>
      <c r="P343" s="437">
        <f t="shared" si="47"/>
        <v>335.18235294115806</v>
      </c>
      <c r="Q343" s="437">
        <f t="shared" si="48"/>
        <v>344.1823529411655</v>
      </c>
      <c r="R343" s="437">
        <f t="shared" si="49"/>
        <v>368.00235294116862</v>
      </c>
      <c r="S343" s="437">
        <f t="shared" si="50"/>
        <v>379.84235294116877</v>
      </c>
    </row>
    <row r="344" spans="2:19" x14ac:dyDescent="0.25">
      <c r="B344">
        <f t="shared" si="51"/>
        <v>331</v>
      </c>
      <c r="C344" s="91">
        <v>41.95</v>
      </c>
      <c r="D344" s="92">
        <v>42.46</v>
      </c>
      <c r="E344" s="92">
        <v>42.03</v>
      </c>
      <c r="F344" s="92">
        <v>42.17</v>
      </c>
      <c r="G344" s="92">
        <v>42.56</v>
      </c>
      <c r="H344" s="153">
        <v>42.41</v>
      </c>
      <c r="M344" s="434">
        <f t="shared" si="44"/>
        <v>331</v>
      </c>
      <c r="N344" s="437">
        <f t="shared" si="45"/>
        <v>279.72411764705805</v>
      </c>
      <c r="O344" s="437">
        <f t="shared" si="46"/>
        <v>307.42411764705253</v>
      </c>
      <c r="P344" s="437">
        <f t="shared" si="47"/>
        <v>337.93411764704041</v>
      </c>
      <c r="Q344" s="437">
        <f t="shared" si="48"/>
        <v>347.07411764704784</v>
      </c>
      <c r="R344" s="437">
        <f t="shared" si="49"/>
        <v>371.28411764705095</v>
      </c>
      <c r="S344" s="437">
        <f t="shared" si="50"/>
        <v>382.97411764705112</v>
      </c>
    </row>
    <row r="345" spans="2:19" x14ac:dyDescent="0.25">
      <c r="B345">
        <f t="shared" si="51"/>
        <v>332</v>
      </c>
      <c r="C345" s="91">
        <v>41.9</v>
      </c>
      <c r="D345" s="92">
        <v>42.41</v>
      </c>
      <c r="E345" s="92">
        <v>41.97</v>
      </c>
      <c r="F345" s="92">
        <v>42.06</v>
      </c>
      <c r="G345" s="92">
        <v>42.31</v>
      </c>
      <c r="H345" s="153">
        <v>42.38</v>
      </c>
      <c r="M345" s="434">
        <f t="shared" si="44"/>
        <v>332</v>
      </c>
      <c r="N345" s="437">
        <f t="shared" si="45"/>
        <v>282.34588235294041</v>
      </c>
      <c r="O345" s="437">
        <f t="shared" si="46"/>
        <v>310.55588235293487</v>
      </c>
      <c r="P345" s="437">
        <f t="shared" si="47"/>
        <v>340.62588235292276</v>
      </c>
      <c r="Q345" s="437">
        <f t="shared" si="48"/>
        <v>349.85588235293017</v>
      </c>
      <c r="R345" s="437">
        <f t="shared" si="49"/>
        <v>374.31588235293327</v>
      </c>
      <c r="S345" s="437">
        <f t="shared" si="50"/>
        <v>386.07588235293343</v>
      </c>
    </row>
    <row r="346" spans="2:19" x14ac:dyDescent="0.25">
      <c r="B346">
        <f t="shared" si="51"/>
        <v>333</v>
      </c>
      <c r="C346" s="91">
        <v>42.37</v>
      </c>
      <c r="D346" s="92">
        <v>42.16</v>
      </c>
      <c r="E346" s="92">
        <v>41.92</v>
      </c>
      <c r="F346" s="92">
        <v>41.98</v>
      </c>
      <c r="G346" s="92">
        <v>42.55</v>
      </c>
      <c r="H346" s="153">
        <v>42.57</v>
      </c>
      <c r="M346" s="434">
        <f t="shared" si="44"/>
        <v>333</v>
      </c>
      <c r="N346" s="437">
        <f t="shared" si="45"/>
        <v>285.43764705882273</v>
      </c>
      <c r="O346" s="437">
        <f t="shared" si="46"/>
        <v>313.43764705881722</v>
      </c>
      <c r="P346" s="437">
        <f t="shared" si="47"/>
        <v>343.2676470588051</v>
      </c>
      <c r="Q346" s="437">
        <f t="shared" si="48"/>
        <v>352.55764705881251</v>
      </c>
      <c r="R346" s="437">
        <f t="shared" si="49"/>
        <v>377.58764705881561</v>
      </c>
      <c r="S346" s="437">
        <f t="shared" si="50"/>
        <v>389.36764705881575</v>
      </c>
    </row>
    <row r="347" spans="2:19" x14ac:dyDescent="0.25">
      <c r="B347">
        <f t="shared" si="51"/>
        <v>334</v>
      </c>
      <c r="C347" s="91">
        <v>41.98</v>
      </c>
      <c r="D347" s="92">
        <v>42.29</v>
      </c>
      <c r="E347" s="92">
        <v>41.93</v>
      </c>
      <c r="F347" s="92">
        <v>42.24</v>
      </c>
      <c r="G347" s="92">
        <v>42.09</v>
      </c>
      <c r="H347" s="153">
        <v>42.42</v>
      </c>
      <c r="M347" s="434">
        <f t="shared" si="44"/>
        <v>334</v>
      </c>
      <c r="N347" s="437">
        <f t="shared" si="45"/>
        <v>288.13941176470507</v>
      </c>
      <c r="O347" s="437">
        <f t="shared" si="46"/>
        <v>316.44941176469956</v>
      </c>
      <c r="P347" s="437">
        <f t="shared" si="47"/>
        <v>345.91941176468742</v>
      </c>
      <c r="Q347" s="437">
        <f t="shared" si="48"/>
        <v>355.51941176469484</v>
      </c>
      <c r="R347" s="437">
        <f t="shared" si="49"/>
        <v>380.39941176469796</v>
      </c>
      <c r="S347" s="437">
        <f t="shared" si="50"/>
        <v>392.50941176469809</v>
      </c>
    </row>
    <row r="348" spans="2:19" x14ac:dyDescent="0.25">
      <c r="B348">
        <f t="shared" si="51"/>
        <v>335</v>
      </c>
      <c r="C348" s="91">
        <v>41.96</v>
      </c>
      <c r="D348" s="92">
        <v>42.34</v>
      </c>
      <c r="E348" s="92">
        <v>41.87</v>
      </c>
      <c r="F348" s="92">
        <v>42.1</v>
      </c>
      <c r="G348" s="92">
        <v>42.44</v>
      </c>
      <c r="H348" s="153">
        <v>42.56</v>
      </c>
      <c r="M348" s="434">
        <f t="shared" si="44"/>
        <v>335</v>
      </c>
      <c r="N348" s="437">
        <f t="shared" si="45"/>
        <v>290.82117647058737</v>
      </c>
      <c r="O348" s="437">
        <f t="shared" si="46"/>
        <v>319.51117647058192</v>
      </c>
      <c r="P348" s="437">
        <f t="shared" si="47"/>
        <v>348.51117647056975</v>
      </c>
      <c r="Q348" s="437">
        <f t="shared" si="48"/>
        <v>358.34117647057718</v>
      </c>
      <c r="R348" s="437">
        <f t="shared" si="49"/>
        <v>383.56117647058028</v>
      </c>
      <c r="S348" s="437">
        <f t="shared" si="50"/>
        <v>395.79117647058041</v>
      </c>
    </row>
    <row r="349" spans="2:19" x14ac:dyDescent="0.25">
      <c r="B349">
        <f t="shared" si="51"/>
        <v>336</v>
      </c>
      <c r="C349" s="91">
        <v>41.7</v>
      </c>
      <c r="D349" s="92">
        <v>42.5</v>
      </c>
      <c r="E349" s="92">
        <v>41.95</v>
      </c>
      <c r="F349" s="92">
        <v>41.88</v>
      </c>
      <c r="G349" s="92">
        <v>42.3</v>
      </c>
      <c r="H349" s="153">
        <v>42.26</v>
      </c>
      <c r="M349" s="434">
        <f t="shared" si="44"/>
        <v>336</v>
      </c>
      <c r="N349" s="437">
        <f t="shared" si="45"/>
        <v>293.24294117646969</v>
      </c>
      <c r="O349" s="437">
        <f t="shared" si="46"/>
        <v>322.73294117646424</v>
      </c>
      <c r="P349" s="437">
        <f t="shared" si="47"/>
        <v>351.18294117645206</v>
      </c>
      <c r="Q349" s="437">
        <f t="shared" si="48"/>
        <v>360.9429411764595</v>
      </c>
      <c r="R349" s="437">
        <f t="shared" si="49"/>
        <v>386.58294117646261</v>
      </c>
      <c r="S349" s="437">
        <f t="shared" si="50"/>
        <v>398.77294117646272</v>
      </c>
    </row>
    <row r="350" spans="2:19" x14ac:dyDescent="0.25">
      <c r="B350">
        <f t="shared" si="51"/>
        <v>337</v>
      </c>
      <c r="C350" s="91">
        <v>42.01</v>
      </c>
      <c r="D350" s="92">
        <v>42.34</v>
      </c>
      <c r="E350" s="92">
        <v>41.92</v>
      </c>
      <c r="F350" s="92">
        <v>42.03</v>
      </c>
      <c r="G350" s="92">
        <v>42.24</v>
      </c>
      <c r="H350" s="153">
        <v>42.58</v>
      </c>
      <c r="M350" s="434">
        <f t="shared" si="44"/>
        <v>337</v>
      </c>
      <c r="N350" s="437">
        <f t="shared" si="45"/>
        <v>295.974705882352</v>
      </c>
      <c r="O350" s="437">
        <f t="shared" si="46"/>
        <v>325.79470588234659</v>
      </c>
      <c r="P350" s="437">
        <f t="shared" si="47"/>
        <v>353.8247058823344</v>
      </c>
      <c r="Q350" s="437">
        <f t="shared" si="48"/>
        <v>363.69470588234185</v>
      </c>
      <c r="R350" s="437">
        <f t="shared" si="49"/>
        <v>389.54470588234494</v>
      </c>
      <c r="S350" s="437">
        <f t="shared" si="50"/>
        <v>402.07470588234503</v>
      </c>
    </row>
    <row r="351" spans="2:19" x14ac:dyDescent="0.25">
      <c r="B351">
        <f t="shared" si="51"/>
        <v>338</v>
      </c>
      <c r="C351" s="91">
        <f>41.91+10</f>
        <v>51.91</v>
      </c>
      <c r="D351" s="92">
        <v>42.72</v>
      </c>
      <c r="E351" s="92">
        <v>41.95</v>
      </c>
      <c r="F351" s="92">
        <v>42.03</v>
      </c>
      <c r="G351" s="92">
        <v>42.14</v>
      </c>
      <c r="H351" s="153">
        <v>42.61</v>
      </c>
      <c r="M351" s="434">
        <f t="shared" si="44"/>
        <v>338</v>
      </c>
      <c r="N351" s="437">
        <f t="shared" si="45"/>
        <v>308.60647058823434</v>
      </c>
      <c r="O351" s="437">
        <f t="shared" si="46"/>
        <v>329.23647058822894</v>
      </c>
      <c r="P351" s="437">
        <f t="shared" si="47"/>
        <v>356.49647058821671</v>
      </c>
      <c r="Q351" s="437">
        <f t="shared" si="48"/>
        <v>366.4464705882242</v>
      </c>
      <c r="R351" s="437">
        <f t="shared" si="49"/>
        <v>392.40647058822725</v>
      </c>
      <c r="S351" s="437">
        <f t="shared" si="50"/>
        <v>405.40647058822736</v>
      </c>
    </row>
    <row r="352" spans="2:19" x14ac:dyDescent="0.25">
      <c r="B352">
        <f t="shared" si="51"/>
        <v>339</v>
      </c>
      <c r="C352" s="91">
        <v>41.99</v>
      </c>
      <c r="D352" s="92">
        <v>44.2</v>
      </c>
      <c r="E352" s="92">
        <v>41.9</v>
      </c>
      <c r="F352" s="92">
        <v>41.95</v>
      </c>
      <c r="G352" s="435"/>
      <c r="H352" s="436"/>
      <c r="M352" s="434">
        <f t="shared" si="44"/>
        <v>339</v>
      </c>
      <c r="N352" s="437">
        <f t="shared" si="45"/>
        <v>311.31823529411668</v>
      </c>
      <c r="O352" s="437">
        <f t="shared" si="46"/>
        <v>334.15823529411125</v>
      </c>
      <c r="P352" s="437">
        <f t="shared" si="47"/>
        <v>359.11823529409901</v>
      </c>
      <c r="Q352" s="437">
        <f t="shared" si="48"/>
        <v>369.11823529410651</v>
      </c>
      <c r="R352" s="437"/>
      <c r="S352" s="437"/>
    </row>
    <row r="353" spans="2:19" ht="15.75" thickBot="1" x14ac:dyDescent="0.3">
      <c r="B353">
        <f t="shared" si="51"/>
        <v>340</v>
      </c>
      <c r="C353" s="94">
        <f>42.04</f>
        <v>42.04</v>
      </c>
      <c r="D353" s="95">
        <v>43</v>
      </c>
      <c r="E353" s="445"/>
      <c r="F353" s="445"/>
      <c r="G353" s="445"/>
      <c r="H353" s="446"/>
      <c r="M353" s="434">
        <f t="shared" si="44"/>
        <v>340</v>
      </c>
      <c r="N353" s="437">
        <f t="shared" si="45"/>
        <v>314.07999999999902</v>
      </c>
      <c r="O353" s="437">
        <f t="shared" si="46"/>
        <v>337.87999999999357</v>
      </c>
      <c r="P353" s="437"/>
      <c r="Q353" s="437"/>
      <c r="R353" s="437"/>
      <c r="S353" s="437"/>
    </row>
  </sheetData>
  <mergeCells count="1">
    <mergeCell ref="M11:V11"/>
  </mergeCells>
  <conditionalFormatting sqref="C12:K353">
    <cfRule type="cellIs" dxfId="1" priority="1" operator="greaterThan">
      <formula>200</formula>
    </cfRule>
    <cfRule type="cellIs" dxfId="0" priority="2" operator="greaterThan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7"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24.28515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76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77</v>
      </c>
      <c r="C10" s="53">
        <v>2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38.897727272727273</v>
      </c>
      <c r="H10" s="55">
        <v>2</v>
      </c>
      <c r="I10" s="56">
        <f>G10-F10</f>
        <v>0.36772727272727224</v>
      </c>
      <c r="J10" s="57">
        <v>1.9849537037037037E-2</v>
      </c>
      <c r="K10" s="57">
        <f>J10</f>
        <v>1.9849537037037037E-2</v>
      </c>
      <c r="L10" s="58">
        <f>K10</f>
        <v>1.9849537037037037E-2</v>
      </c>
      <c r="M10" s="59" t="s">
        <v>163</v>
      </c>
      <c r="N10" s="60">
        <v>-25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120</v>
      </c>
      <c r="C11" s="53">
        <v>9</v>
      </c>
      <c r="D11" s="53">
        <v>91</v>
      </c>
      <c r="E11" s="54">
        <f>D11-D10</f>
        <v>47</v>
      </c>
      <c r="F11" s="115">
        <f>MIN(D25:D89)</f>
        <v>38.82</v>
      </c>
      <c r="G11" s="107">
        <f>AVERAGE(D25:D89)</f>
        <v>39.20000000000001</v>
      </c>
      <c r="H11" s="55">
        <v>5</v>
      </c>
      <c r="I11" s="56">
        <f t="shared" ref="I11:I16" si="0">G11-F11</f>
        <v>0.38000000000000966</v>
      </c>
      <c r="J11" s="57">
        <v>4.2164351851851856E-2</v>
      </c>
      <c r="K11" s="57">
        <f>J11-J10</f>
        <v>2.2314814814814819E-2</v>
      </c>
      <c r="L11" s="58">
        <f>K11</f>
        <v>2.2314814814814819E-2</v>
      </c>
      <c r="M11" s="59" t="s">
        <v>164</v>
      </c>
      <c r="N11" s="60">
        <v>10</v>
      </c>
      <c r="O11" s="226" t="s">
        <v>162</v>
      </c>
      <c r="P11" s="62"/>
    </row>
    <row r="12" spans="1:16" s="3" customFormat="1" ht="30" customHeight="1" x14ac:dyDescent="0.25">
      <c r="A12" s="51">
        <v>3</v>
      </c>
      <c r="B12" s="52" t="s">
        <v>77</v>
      </c>
      <c r="C12" s="53">
        <v>5</v>
      </c>
      <c r="D12" s="53">
        <v>119</v>
      </c>
      <c r="E12" s="54">
        <f t="shared" ref="E12:E18" si="1">D12-D11</f>
        <v>28</v>
      </c>
      <c r="F12" s="84">
        <f>MIN(E25:E89)</f>
        <v>38.700000000000003</v>
      </c>
      <c r="G12" s="108">
        <f>AVERAGE(E25:E89)</f>
        <v>38.99814814814814</v>
      </c>
      <c r="H12" s="55">
        <v>2</v>
      </c>
      <c r="I12" s="56">
        <f t="shared" si="0"/>
        <v>0.29814814814813673</v>
      </c>
      <c r="J12" s="57">
        <v>5.5787037037037031E-2</v>
      </c>
      <c r="K12" s="57">
        <f t="shared" ref="K12:K18" si="2">J12-J11</f>
        <v>1.3622685185185175E-2</v>
      </c>
      <c r="L12" s="58">
        <f>K12+L10</f>
        <v>3.3472222222222209E-2</v>
      </c>
      <c r="M12" s="59" t="s">
        <v>165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120</v>
      </c>
      <c r="C13" s="53">
        <v>9</v>
      </c>
      <c r="D13" s="53">
        <v>140</v>
      </c>
      <c r="E13" s="54">
        <f t="shared" si="1"/>
        <v>21</v>
      </c>
      <c r="F13" s="84">
        <f>MIN(F25:F89)</f>
        <v>39</v>
      </c>
      <c r="G13" s="85">
        <f>AVERAGE(F25:F89)</f>
        <v>39.2532</v>
      </c>
      <c r="H13" s="55">
        <v>5</v>
      </c>
      <c r="I13" s="56">
        <f t="shared" si="0"/>
        <v>0.25319999999999965</v>
      </c>
      <c r="J13" s="57">
        <v>6.8564814814814815E-2</v>
      </c>
      <c r="K13" s="57">
        <f t="shared" si="2"/>
        <v>1.2777777777777784E-2</v>
      </c>
      <c r="L13" s="58">
        <f>K13+L11</f>
        <v>3.5092592592592606E-2</v>
      </c>
      <c r="M13" s="247" t="s">
        <v>166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78</v>
      </c>
      <c r="C14" s="53">
        <v>6</v>
      </c>
      <c r="D14" s="65">
        <v>206</v>
      </c>
      <c r="E14" s="213">
        <f t="shared" si="1"/>
        <v>66</v>
      </c>
      <c r="F14" s="84">
        <f>MIN(G25:G89)</f>
        <v>38.619999999999997</v>
      </c>
      <c r="G14" s="112">
        <f>AVERAGE(G25:G89)</f>
        <v>38.866833333333346</v>
      </c>
      <c r="H14" s="86">
        <v>15</v>
      </c>
      <c r="I14" s="66">
        <f t="shared" si="0"/>
        <v>0.246833333333349</v>
      </c>
      <c r="J14" s="57">
        <v>9.6956018518518525E-2</v>
      </c>
      <c r="K14" s="57">
        <f t="shared" si="2"/>
        <v>2.839120370370371E-2</v>
      </c>
      <c r="L14" s="58">
        <f>K14</f>
        <v>2.839120370370371E-2</v>
      </c>
      <c r="M14" s="248" t="s">
        <v>167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120</v>
      </c>
      <c r="C15" s="386">
        <v>4</v>
      </c>
      <c r="D15" s="214">
        <v>222</v>
      </c>
      <c r="E15" s="215">
        <f>D15-D14</f>
        <v>16</v>
      </c>
      <c r="F15" s="216">
        <f>MIN(H25:H89)</f>
        <v>39.11</v>
      </c>
      <c r="G15" s="229">
        <f>AVERAGE(H25:H89)</f>
        <v>39.506</v>
      </c>
      <c r="H15" s="218">
        <v>2</v>
      </c>
      <c r="I15" s="66">
        <f t="shared" si="0"/>
        <v>0.3960000000000008</v>
      </c>
      <c r="J15" s="394">
        <v>0.11172453703703704</v>
      </c>
      <c r="K15" s="392">
        <f t="shared" si="2"/>
        <v>1.4768518518518514E-2</v>
      </c>
      <c r="L15" s="390">
        <f>K15+L13</f>
        <v>4.986111111111112E-2</v>
      </c>
      <c r="M15" s="208" t="s">
        <v>168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87"/>
      <c r="D16" s="220">
        <v>230</v>
      </c>
      <c r="E16" s="54">
        <f t="shared" si="1"/>
        <v>8</v>
      </c>
      <c r="F16" s="84">
        <f>MIN(I25:I89)</f>
        <v>42.05</v>
      </c>
      <c r="G16" s="108">
        <f>AVERAGE(I25:I89)</f>
        <v>42.438571428571429</v>
      </c>
      <c r="H16" s="55">
        <v>0</v>
      </c>
      <c r="I16" s="66">
        <f t="shared" si="0"/>
        <v>0.38857142857143145</v>
      </c>
      <c r="J16" s="395"/>
      <c r="K16" s="393"/>
      <c r="L16" s="391"/>
      <c r="M16" s="207" t="s">
        <v>158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78</v>
      </c>
      <c r="C17" s="210">
        <v>10</v>
      </c>
      <c r="D17" s="220">
        <v>286</v>
      </c>
      <c r="E17" s="54">
        <f t="shared" si="1"/>
        <v>56</v>
      </c>
      <c r="F17" s="114">
        <f>MIN(J25:J89)</f>
        <v>41.63</v>
      </c>
      <c r="G17" s="112">
        <f>AVERAGE(J25:J89)</f>
        <v>41.974000000000004</v>
      </c>
      <c r="H17" s="55">
        <v>0</v>
      </c>
      <c r="I17" s="221">
        <f>G16-F16</f>
        <v>0.38857142857143145</v>
      </c>
      <c r="J17" s="212">
        <v>0.13987268518518517</v>
      </c>
      <c r="K17" s="57">
        <f>J17-J15</f>
        <v>2.814814814814813E-2</v>
      </c>
      <c r="L17" s="57">
        <f>K17+L14</f>
        <v>5.6539351851851841E-2</v>
      </c>
      <c r="M17" s="59" t="s">
        <v>169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77</v>
      </c>
      <c r="C18" s="211">
        <v>9</v>
      </c>
      <c r="D18" s="222">
        <v>340</v>
      </c>
      <c r="E18" s="230">
        <f t="shared" si="1"/>
        <v>54</v>
      </c>
      <c r="F18" s="231">
        <f>MIN(K25:K89)</f>
        <v>41.65</v>
      </c>
      <c r="G18" s="240">
        <f>AVERAGE(K25:K89)</f>
        <v>42.097547169811321</v>
      </c>
      <c r="H18" s="224">
        <v>1</v>
      </c>
      <c r="I18" s="225">
        <f>G17-F17</f>
        <v>0.34400000000000119</v>
      </c>
      <c r="J18" s="212">
        <v>0.16707175925925924</v>
      </c>
      <c r="K18" s="57">
        <f t="shared" si="2"/>
        <v>2.719907407407407E-2</v>
      </c>
      <c r="L18" s="67">
        <f>K18+L12</f>
        <v>6.0671296296296279E-2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AVERAGE(F10,F12,F18)</f>
        <v>39.626666666666665</v>
      </c>
      <c r="G19" s="159">
        <f>AVERAGE(G10,G12,G18)</f>
        <v>39.997807530228911</v>
      </c>
      <c r="H19" s="159" t="s">
        <v>88</v>
      </c>
      <c r="I19" s="160">
        <f>AVERAGE(I10,I12,I18)</f>
        <v>0.3366251402918034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AVERAGE(F11,F13,F15:F16)</f>
        <v>39.744999999999997</v>
      </c>
      <c r="G20" s="159">
        <f>AVERAGE(G11,G13,G15:G16)</f>
        <v>40.099442857142861</v>
      </c>
      <c r="H20" s="159" t="s">
        <v>170</v>
      </c>
      <c r="I20" s="160">
        <f>AVERAGE(I11,I13,I15:I16)</f>
        <v>0.35444285714286039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AVERAGE(F14,F17)</f>
        <v>40.125</v>
      </c>
      <c r="G21" s="76">
        <f>AVERAGE(G14,G17)</f>
        <v>40.420416666666675</v>
      </c>
      <c r="H21" s="76" t="s">
        <v>87</v>
      </c>
      <c r="I21" s="77">
        <f>AVERAGE(I14,I17)</f>
        <v>0.31770238095239023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39.79</v>
      </c>
      <c r="G22" s="80">
        <f>AVERAGE(G10:G18)</f>
        <v>40.136891928065722</v>
      </c>
      <c r="H22" s="81"/>
      <c r="I22" s="82">
        <f>AVERAGE(I10:I18)</f>
        <v>0.34033906792795915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Бахмацкий Олег</v>
      </c>
      <c r="D24" s="234" t="str">
        <f>B11</f>
        <v>Голубченко Саша</v>
      </c>
      <c r="E24" s="234" t="str">
        <f>B12</f>
        <v>Бахмацкий Олег</v>
      </c>
      <c r="F24" s="234" t="str">
        <f>B13</f>
        <v>Голубченко Саша</v>
      </c>
      <c r="G24" s="234" t="str">
        <f>B14</f>
        <v>Горошко Игорь</v>
      </c>
      <c r="H24" s="235" t="str">
        <f>B15</f>
        <v>Голубченко Саша</v>
      </c>
      <c r="I24" s="87" t="str">
        <f>B15</f>
        <v>Голубченко Саша</v>
      </c>
      <c r="J24" s="87" t="str">
        <f>B17</f>
        <v>Горошко Игорь</v>
      </c>
      <c r="K24" s="2" t="str">
        <f>B18</f>
        <v>Бахмацкий Олег</v>
      </c>
    </row>
    <row r="25" spans="1:15" x14ac:dyDescent="0.25">
      <c r="B25" s="1">
        <v>1</v>
      </c>
      <c r="C25" s="88">
        <v>39.659999999999997</v>
      </c>
      <c r="D25" s="89">
        <v>42.79</v>
      </c>
      <c r="E25" s="89">
        <v>39.49</v>
      </c>
      <c r="F25" s="89">
        <v>39.590000000000003</v>
      </c>
      <c r="G25" s="89">
        <v>39.19</v>
      </c>
      <c r="H25" s="90">
        <v>39.409999999999997</v>
      </c>
      <c r="I25" s="89">
        <v>42.82</v>
      </c>
      <c r="J25" s="89">
        <v>42.22</v>
      </c>
      <c r="K25" s="90">
        <v>43.8</v>
      </c>
      <c r="M25" s="2"/>
      <c r="N25" s="2"/>
    </row>
    <row r="26" spans="1:15" x14ac:dyDescent="0.25">
      <c r="B26" s="1">
        <v>2</v>
      </c>
      <c r="C26" s="91">
        <v>39.06</v>
      </c>
      <c r="D26" s="92">
        <v>39.35</v>
      </c>
      <c r="E26" s="92">
        <v>39.22</v>
      </c>
      <c r="F26" s="92">
        <v>39.68</v>
      </c>
      <c r="G26" s="92">
        <v>38.950000000000003</v>
      </c>
      <c r="H26" s="93">
        <v>39.21</v>
      </c>
      <c r="I26" s="92">
        <v>42.65</v>
      </c>
      <c r="J26" s="92">
        <v>41.93</v>
      </c>
      <c r="K26" s="93">
        <v>42.64</v>
      </c>
      <c r="M26" s="3"/>
      <c r="N26" s="3"/>
    </row>
    <row r="27" spans="1:15" x14ac:dyDescent="0.25">
      <c r="B27" s="1">
        <v>3</v>
      </c>
      <c r="C27" s="91">
        <v>39.69</v>
      </c>
      <c r="D27" s="92">
        <v>39.33</v>
      </c>
      <c r="E27" s="92">
        <v>39.17</v>
      </c>
      <c r="F27" s="92">
        <v>39.479999999999997</v>
      </c>
      <c r="G27" s="92">
        <v>39.11</v>
      </c>
      <c r="H27" s="93">
        <v>39.42</v>
      </c>
      <c r="I27" s="92">
        <v>42.36</v>
      </c>
      <c r="J27" s="92">
        <v>42.76</v>
      </c>
      <c r="K27" s="93">
        <v>42.32</v>
      </c>
      <c r="M27" s="3"/>
      <c r="N27" s="3"/>
    </row>
    <row r="28" spans="1:15" x14ac:dyDescent="0.25">
      <c r="B28" s="1">
        <v>4</v>
      </c>
      <c r="C28" s="91">
        <v>39.69</v>
      </c>
      <c r="D28" s="92">
        <v>39.049999999999997</v>
      </c>
      <c r="E28" s="92">
        <v>38.99</v>
      </c>
      <c r="F28" s="92">
        <v>39.18</v>
      </c>
      <c r="G28" s="92">
        <v>39.04</v>
      </c>
      <c r="H28" s="93">
        <v>39.619999999999997</v>
      </c>
      <c r="I28" s="92">
        <v>42.41</v>
      </c>
      <c r="J28" s="92">
        <v>42.45</v>
      </c>
      <c r="K28" s="93">
        <v>42.59</v>
      </c>
      <c r="M28" s="3"/>
      <c r="N28" s="3"/>
    </row>
    <row r="29" spans="1:15" x14ac:dyDescent="0.25">
      <c r="B29" s="1">
        <v>5</v>
      </c>
      <c r="C29" s="91">
        <v>38.92</v>
      </c>
      <c r="D29" s="92">
        <v>39.15</v>
      </c>
      <c r="E29" s="92">
        <v>38.94</v>
      </c>
      <c r="F29" s="92">
        <v>39.17</v>
      </c>
      <c r="G29" s="92">
        <v>38.81</v>
      </c>
      <c r="H29" s="93">
        <v>39.99</v>
      </c>
      <c r="I29" s="92">
        <v>42.05</v>
      </c>
      <c r="J29" s="92">
        <v>42.18</v>
      </c>
      <c r="K29" s="93">
        <v>42.29</v>
      </c>
    </row>
    <row r="30" spans="1:15" x14ac:dyDescent="0.25">
      <c r="B30" s="1">
        <v>6</v>
      </c>
      <c r="C30" s="91">
        <v>39.119999999999997</v>
      </c>
      <c r="D30" s="92">
        <v>39.11</v>
      </c>
      <c r="E30" s="92">
        <v>38.979999999999997</v>
      </c>
      <c r="F30" s="92">
        <v>39.33</v>
      </c>
      <c r="G30" s="92">
        <v>39.380000000000003</v>
      </c>
      <c r="H30" s="93">
        <v>40.18</v>
      </c>
      <c r="I30" s="92">
        <v>42.32</v>
      </c>
      <c r="J30" s="92">
        <v>41.79</v>
      </c>
      <c r="K30" s="93">
        <v>41.76</v>
      </c>
    </row>
    <row r="31" spans="1:15" x14ac:dyDescent="0.25">
      <c r="B31" s="1">
        <v>7</v>
      </c>
      <c r="C31" s="91">
        <v>38.81</v>
      </c>
      <c r="D31" s="92">
        <v>39.25</v>
      </c>
      <c r="E31" s="92">
        <v>38.97</v>
      </c>
      <c r="F31" s="92">
        <v>39.25</v>
      </c>
      <c r="G31" s="92">
        <v>38.92</v>
      </c>
      <c r="H31" s="93">
        <v>39.369999999999997</v>
      </c>
      <c r="I31" s="92">
        <v>42.46</v>
      </c>
      <c r="J31" s="92">
        <v>41.87</v>
      </c>
      <c r="K31" s="93">
        <v>42</v>
      </c>
    </row>
    <row r="32" spans="1:15" x14ac:dyDescent="0.25">
      <c r="B32" s="1">
        <v>8</v>
      </c>
      <c r="C32" s="91">
        <v>38.770000000000003</v>
      </c>
      <c r="D32" s="92">
        <v>39.58</v>
      </c>
      <c r="E32" s="92">
        <v>38.9</v>
      </c>
      <c r="F32" s="92">
        <v>39.020000000000003</v>
      </c>
      <c r="G32" s="92">
        <v>38.72</v>
      </c>
      <c r="H32" s="93">
        <v>39.25</v>
      </c>
      <c r="I32" s="92"/>
      <c r="J32" s="92">
        <v>41.83</v>
      </c>
      <c r="K32" s="93">
        <v>41.96</v>
      </c>
    </row>
    <row r="33" spans="2:11" x14ac:dyDescent="0.25">
      <c r="B33" s="1">
        <v>9</v>
      </c>
      <c r="C33" s="91">
        <v>38.619999999999997</v>
      </c>
      <c r="D33" s="92">
        <v>39.229999999999997</v>
      </c>
      <c r="E33" s="92">
        <v>38.950000000000003</v>
      </c>
      <c r="F33" s="92">
        <v>39.04</v>
      </c>
      <c r="G33" s="92">
        <v>38.67</v>
      </c>
      <c r="H33" s="93">
        <v>39.11</v>
      </c>
      <c r="I33" s="92"/>
      <c r="J33" s="92">
        <v>41.86</v>
      </c>
      <c r="K33" s="93">
        <v>41.83</v>
      </c>
    </row>
    <row r="34" spans="2:11" x14ac:dyDescent="0.25">
      <c r="B34" s="1">
        <v>10</v>
      </c>
      <c r="C34" s="91">
        <v>38.799999999999997</v>
      </c>
      <c r="D34" s="92">
        <v>39.11</v>
      </c>
      <c r="E34" s="92">
        <v>39.049999999999997</v>
      </c>
      <c r="F34" s="92">
        <v>39.01</v>
      </c>
      <c r="G34" s="92">
        <v>39</v>
      </c>
      <c r="H34" s="93">
        <v>39.19</v>
      </c>
      <c r="I34" s="92"/>
      <c r="J34" s="92">
        <v>41.81</v>
      </c>
      <c r="K34" s="93">
        <v>41.8</v>
      </c>
    </row>
    <row r="35" spans="2:11" x14ac:dyDescent="0.25">
      <c r="B35" s="1">
        <v>11</v>
      </c>
      <c r="C35" s="91">
        <v>38.68</v>
      </c>
      <c r="D35" s="92">
        <v>38.93</v>
      </c>
      <c r="E35" s="92">
        <v>38.82</v>
      </c>
      <c r="F35" s="92">
        <v>39.24</v>
      </c>
      <c r="G35" s="92">
        <v>38.799999999999997</v>
      </c>
      <c r="H35" s="93">
        <v>39.39</v>
      </c>
      <c r="I35" s="92"/>
      <c r="J35" s="92">
        <v>42.43</v>
      </c>
      <c r="K35" s="93">
        <v>41.85</v>
      </c>
    </row>
    <row r="36" spans="2:11" x14ac:dyDescent="0.25">
      <c r="B36" s="1">
        <v>12</v>
      </c>
      <c r="C36" s="91">
        <v>38.65</v>
      </c>
      <c r="D36" s="92">
        <v>38.82</v>
      </c>
      <c r="E36" s="92">
        <v>39.1</v>
      </c>
      <c r="F36" s="92">
        <v>39.85</v>
      </c>
      <c r="G36" s="92">
        <v>38.799999999999997</v>
      </c>
      <c r="H36" s="93">
        <v>40.200000000000003</v>
      </c>
      <c r="I36" s="92"/>
      <c r="J36" s="92">
        <v>42.71</v>
      </c>
      <c r="K36" s="93">
        <v>41.9</v>
      </c>
    </row>
    <row r="37" spans="2:11" x14ac:dyDescent="0.25">
      <c r="B37" s="1">
        <v>13</v>
      </c>
      <c r="C37" s="91">
        <v>38.71</v>
      </c>
      <c r="D37" s="92">
        <v>39.03</v>
      </c>
      <c r="E37" s="92">
        <v>38.82</v>
      </c>
      <c r="F37" s="92">
        <v>39</v>
      </c>
      <c r="G37" s="92">
        <v>38.619999999999997</v>
      </c>
      <c r="H37" s="93">
        <v>39.270000000000003</v>
      </c>
      <c r="I37" s="92"/>
      <c r="J37" s="92">
        <v>41.93</v>
      </c>
      <c r="K37" s="93">
        <v>41.8</v>
      </c>
    </row>
    <row r="38" spans="2:11" x14ac:dyDescent="0.25">
      <c r="B38" s="1">
        <v>14</v>
      </c>
      <c r="C38" s="111">
        <v>38.53</v>
      </c>
      <c r="D38" s="92">
        <v>38.93</v>
      </c>
      <c r="E38" s="92">
        <v>39.54</v>
      </c>
      <c r="F38" s="92">
        <v>39.1</v>
      </c>
      <c r="G38" s="92">
        <v>38.64</v>
      </c>
      <c r="H38" s="93">
        <v>39.51</v>
      </c>
      <c r="I38" s="92"/>
      <c r="J38" s="92">
        <v>41.9</v>
      </c>
      <c r="K38" s="93">
        <v>42.02</v>
      </c>
    </row>
    <row r="39" spans="2:11" x14ac:dyDescent="0.25">
      <c r="B39" s="1">
        <v>15</v>
      </c>
      <c r="C39" s="91">
        <v>38.72</v>
      </c>
      <c r="D39" s="92">
        <v>38.96</v>
      </c>
      <c r="E39" s="92">
        <v>38.979999999999997</v>
      </c>
      <c r="F39" s="92">
        <v>39.11</v>
      </c>
      <c r="G39" s="92">
        <v>38.799999999999997</v>
      </c>
      <c r="H39" s="93">
        <v>39.47</v>
      </c>
      <c r="I39" s="92"/>
      <c r="J39" s="92">
        <v>42</v>
      </c>
      <c r="K39" s="93">
        <v>41.83</v>
      </c>
    </row>
    <row r="40" spans="2:11" x14ac:dyDescent="0.25">
      <c r="B40" s="1">
        <v>16</v>
      </c>
      <c r="C40" s="91">
        <v>39.14</v>
      </c>
      <c r="D40" s="92">
        <v>39.159999999999997</v>
      </c>
      <c r="E40" s="92">
        <v>38.93</v>
      </c>
      <c r="F40" s="92">
        <v>39.229999999999997</v>
      </c>
      <c r="G40" s="92">
        <v>38.75</v>
      </c>
      <c r="H40" s="93"/>
      <c r="I40" s="92"/>
      <c r="J40" s="92">
        <v>41.85</v>
      </c>
      <c r="K40" s="93">
        <v>41.9</v>
      </c>
    </row>
    <row r="41" spans="2:11" x14ac:dyDescent="0.25">
      <c r="B41" s="1">
        <v>17</v>
      </c>
      <c r="C41" s="91">
        <v>38.76</v>
      </c>
      <c r="D41" s="92">
        <v>38.880000000000003</v>
      </c>
      <c r="E41" s="92">
        <v>38.83</v>
      </c>
      <c r="F41" s="92">
        <v>39.18</v>
      </c>
      <c r="G41" s="92">
        <v>38.65</v>
      </c>
      <c r="H41" s="93"/>
      <c r="I41" s="92"/>
      <c r="J41" s="92">
        <v>41.9</v>
      </c>
      <c r="K41" s="93">
        <v>42.23</v>
      </c>
    </row>
    <row r="42" spans="2:11" x14ac:dyDescent="0.25">
      <c r="B42" s="1">
        <v>18</v>
      </c>
      <c r="C42" s="91">
        <v>38.799999999999997</v>
      </c>
      <c r="D42" s="92">
        <v>38.85</v>
      </c>
      <c r="E42" s="92">
        <v>38.92</v>
      </c>
      <c r="F42" s="92">
        <v>39.090000000000003</v>
      </c>
      <c r="G42" s="92">
        <v>38.82</v>
      </c>
      <c r="H42" s="93"/>
      <c r="I42" s="92"/>
      <c r="J42" s="92">
        <v>42.06</v>
      </c>
      <c r="K42" s="93">
        <v>41.65</v>
      </c>
    </row>
    <row r="43" spans="2:11" x14ac:dyDescent="0.25">
      <c r="B43" s="1">
        <v>19</v>
      </c>
      <c r="C43" s="91">
        <v>38.590000000000003</v>
      </c>
      <c r="D43" s="92">
        <v>38.979999999999997</v>
      </c>
      <c r="E43" s="92">
        <v>39.15</v>
      </c>
      <c r="F43" s="92">
        <v>39.29</v>
      </c>
      <c r="G43" s="92">
        <v>38.71</v>
      </c>
      <c r="H43" s="93"/>
      <c r="I43" s="92"/>
      <c r="J43" s="92">
        <v>41.99</v>
      </c>
      <c r="K43" s="93">
        <v>41.83</v>
      </c>
    </row>
    <row r="44" spans="2:11" x14ac:dyDescent="0.25">
      <c r="B44" s="1">
        <v>20</v>
      </c>
      <c r="C44" s="91">
        <v>38.71</v>
      </c>
      <c r="D44" s="92">
        <v>39.020000000000003</v>
      </c>
      <c r="E44" s="92">
        <v>38.93</v>
      </c>
      <c r="F44" s="92">
        <v>39.159999999999997</v>
      </c>
      <c r="G44" s="92">
        <v>38.69</v>
      </c>
      <c r="H44" s="93"/>
      <c r="I44" s="92"/>
      <c r="J44" s="92">
        <v>42.04</v>
      </c>
      <c r="K44" s="93">
        <v>41.85</v>
      </c>
    </row>
    <row r="45" spans="2:11" x14ac:dyDescent="0.25">
      <c r="B45" s="1">
        <v>21</v>
      </c>
      <c r="C45" s="91">
        <v>39.99</v>
      </c>
      <c r="D45" s="92">
        <v>38.96</v>
      </c>
      <c r="E45" s="92">
        <v>38.85</v>
      </c>
      <c r="F45" s="92">
        <v>39.130000000000003</v>
      </c>
      <c r="G45" s="92">
        <v>38.630000000000003</v>
      </c>
      <c r="H45" s="93"/>
      <c r="I45" s="92"/>
      <c r="J45" s="92">
        <v>41.92</v>
      </c>
      <c r="K45" s="93">
        <v>41.79</v>
      </c>
    </row>
    <row r="46" spans="2:11" x14ac:dyDescent="0.25">
      <c r="B46" s="1">
        <v>22</v>
      </c>
      <c r="C46" s="91">
        <v>38.71</v>
      </c>
      <c r="D46" s="92">
        <v>39.119999999999997</v>
      </c>
      <c r="E46" s="92">
        <v>38.79</v>
      </c>
      <c r="F46" s="92">
        <v>39.4</v>
      </c>
      <c r="G46" s="92">
        <v>38.69</v>
      </c>
      <c r="H46" s="93"/>
      <c r="I46" s="92"/>
      <c r="J46" s="92">
        <v>42.04</v>
      </c>
      <c r="K46" s="93">
        <v>42.09</v>
      </c>
    </row>
    <row r="47" spans="2:11" x14ac:dyDescent="0.25">
      <c r="B47" s="1">
        <v>23</v>
      </c>
      <c r="C47" s="91">
        <v>39.159999999999997</v>
      </c>
      <c r="D47" s="92">
        <v>38.96</v>
      </c>
      <c r="E47" s="92">
        <v>38.700000000000003</v>
      </c>
      <c r="F47" s="92">
        <v>39.270000000000003</v>
      </c>
      <c r="G47" s="92">
        <v>38.799999999999997</v>
      </c>
      <c r="H47" s="93"/>
      <c r="I47" s="92"/>
      <c r="J47" s="92">
        <v>41.85</v>
      </c>
      <c r="K47" s="93">
        <v>41.87</v>
      </c>
    </row>
    <row r="48" spans="2:11" x14ac:dyDescent="0.25">
      <c r="B48" s="1">
        <v>24</v>
      </c>
      <c r="C48" s="91">
        <v>38.909999999999997</v>
      </c>
      <c r="D48" s="92">
        <v>39.159999999999997</v>
      </c>
      <c r="E48" s="92">
        <v>38.799999999999997</v>
      </c>
      <c r="F48" s="92">
        <v>39.119999999999997</v>
      </c>
      <c r="G48" s="92">
        <v>38.799999999999997</v>
      </c>
      <c r="H48" s="93"/>
      <c r="I48" s="92"/>
      <c r="J48" s="92">
        <v>41.89</v>
      </c>
      <c r="K48" s="93">
        <v>41.91</v>
      </c>
    </row>
    <row r="49" spans="2:11" x14ac:dyDescent="0.25">
      <c r="B49" s="1">
        <v>25</v>
      </c>
      <c r="C49" s="91">
        <v>38.79</v>
      </c>
      <c r="D49" s="92">
        <v>39.19</v>
      </c>
      <c r="E49" s="92">
        <v>38.93</v>
      </c>
      <c r="F49" s="92">
        <v>39.409999999999997</v>
      </c>
      <c r="G49" s="92">
        <v>38.840000000000003</v>
      </c>
      <c r="H49" s="93"/>
      <c r="I49" s="92"/>
      <c r="J49" s="92">
        <v>41.87</v>
      </c>
      <c r="K49" s="93">
        <v>41.92</v>
      </c>
    </row>
    <row r="50" spans="2:11" x14ac:dyDescent="0.25">
      <c r="B50" s="1">
        <v>26</v>
      </c>
      <c r="C50" s="91">
        <v>38.82</v>
      </c>
      <c r="D50" s="92">
        <v>39.08</v>
      </c>
      <c r="E50" s="92">
        <v>38.94</v>
      </c>
      <c r="F50" s="92"/>
      <c r="G50" s="92">
        <v>38.96</v>
      </c>
      <c r="H50" s="93"/>
      <c r="I50" s="92"/>
      <c r="J50" s="92">
        <v>41.75</v>
      </c>
      <c r="K50" s="93">
        <v>41.84</v>
      </c>
    </row>
    <row r="51" spans="2:11" x14ac:dyDescent="0.25">
      <c r="B51" s="1">
        <v>27</v>
      </c>
      <c r="C51" s="91">
        <v>38.79</v>
      </c>
      <c r="D51" s="92">
        <v>39</v>
      </c>
      <c r="E51" s="92">
        <v>39.26</v>
      </c>
      <c r="F51" s="92"/>
      <c r="G51" s="92">
        <v>39.119999999999997</v>
      </c>
      <c r="H51" s="93"/>
      <c r="I51" s="92"/>
      <c r="J51" s="92">
        <v>42.01</v>
      </c>
      <c r="K51" s="93">
        <v>42.39</v>
      </c>
    </row>
    <row r="52" spans="2:11" x14ac:dyDescent="0.25">
      <c r="B52" s="1">
        <v>28</v>
      </c>
      <c r="C52" s="91">
        <v>38.76</v>
      </c>
      <c r="D52" s="92">
        <v>38.909999999999997</v>
      </c>
      <c r="E52" s="92"/>
      <c r="F52" s="92"/>
      <c r="G52" s="92">
        <v>39.56</v>
      </c>
      <c r="H52" s="93"/>
      <c r="I52" s="92"/>
      <c r="J52" s="92">
        <v>41.83</v>
      </c>
      <c r="K52" s="93">
        <v>41.91</v>
      </c>
    </row>
    <row r="53" spans="2:11" x14ac:dyDescent="0.25">
      <c r="B53" s="1">
        <v>29</v>
      </c>
      <c r="C53" s="91">
        <v>38.94</v>
      </c>
      <c r="D53" s="92">
        <v>39.340000000000003</v>
      </c>
      <c r="E53" s="92"/>
      <c r="F53" s="92"/>
      <c r="G53" s="92">
        <v>38.99</v>
      </c>
      <c r="H53" s="93"/>
      <c r="I53" s="92"/>
      <c r="J53" s="92">
        <v>41.75</v>
      </c>
      <c r="K53" s="93">
        <v>42.09</v>
      </c>
    </row>
    <row r="54" spans="2:11" x14ac:dyDescent="0.25">
      <c r="B54" s="1">
        <v>30</v>
      </c>
      <c r="C54" s="91">
        <v>38.89</v>
      </c>
      <c r="D54" s="92">
        <v>39.26</v>
      </c>
      <c r="E54" s="92"/>
      <c r="F54" s="92"/>
      <c r="G54" s="92">
        <v>38.85</v>
      </c>
      <c r="H54" s="93"/>
      <c r="I54" s="92"/>
      <c r="J54" s="92">
        <v>42</v>
      </c>
      <c r="K54" s="93">
        <v>43.71</v>
      </c>
    </row>
    <row r="55" spans="2:11" x14ac:dyDescent="0.25">
      <c r="B55" s="1">
        <v>31</v>
      </c>
      <c r="C55" s="91">
        <v>38.729999999999997</v>
      </c>
      <c r="D55" s="92">
        <v>39.200000000000003</v>
      </c>
      <c r="E55" s="92"/>
      <c r="F55" s="92"/>
      <c r="G55" s="92">
        <v>38.89</v>
      </c>
      <c r="H55" s="93"/>
      <c r="I55" s="92"/>
      <c r="J55" s="92">
        <v>41.91</v>
      </c>
      <c r="K55" s="93">
        <v>41.96</v>
      </c>
    </row>
    <row r="56" spans="2:11" x14ac:dyDescent="0.25">
      <c r="B56" s="1">
        <v>32</v>
      </c>
      <c r="C56" s="91">
        <v>38.75</v>
      </c>
      <c r="D56" s="92">
        <v>39.08</v>
      </c>
      <c r="E56" s="92"/>
      <c r="F56" s="92"/>
      <c r="G56" s="92">
        <v>38.78</v>
      </c>
      <c r="H56" s="93"/>
      <c r="I56" s="92"/>
      <c r="J56" s="92">
        <v>41.9</v>
      </c>
      <c r="K56" s="93">
        <v>42.18</v>
      </c>
    </row>
    <row r="57" spans="2:11" x14ac:dyDescent="0.25">
      <c r="B57" s="1">
        <v>33</v>
      </c>
      <c r="C57" s="91">
        <v>38.770000000000003</v>
      </c>
      <c r="D57" s="92">
        <v>38.9</v>
      </c>
      <c r="E57" s="92"/>
      <c r="F57" s="92"/>
      <c r="G57" s="92">
        <v>38.92</v>
      </c>
      <c r="H57" s="93"/>
      <c r="I57" s="92"/>
      <c r="J57" s="92">
        <v>41.8</v>
      </c>
      <c r="K57" s="93">
        <v>44.09</v>
      </c>
    </row>
    <row r="58" spans="2:11" x14ac:dyDescent="0.25">
      <c r="B58" s="1">
        <v>34</v>
      </c>
      <c r="C58" s="91">
        <v>38.67</v>
      </c>
      <c r="D58" s="92">
        <v>39.19</v>
      </c>
      <c r="E58" s="92"/>
      <c r="F58" s="92"/>
      <c r="G58" s="92">
        <v>38.85</v>
      </c>
      <c r="H58" s="93"/>
      <c r="I58" s="92"/>
      <c r="J58" s="92">
        <v>41.74</v>
      </c>
      <c r="K58" s="93">
        <v>41.89</v>
      </c>
    </row>
    <row r="59" spans="2:11" x14ac:dyDescent="0.25">
      <c r="B59" s="1">
        <v>35</v>
      </c>
      <c r="C59" s="91">
        <v>38.770000000000003</v>
      </c>
      <c r="D59" s="92">
        <v>39.159999999999997</v>
      </c>
      <c r="E59" s="92"/>
      <c r="F59" s="92"/>
      <c r="G59" s="92">
        <v>38.67</v>
      </c>
      <c r="H59" s="93"/>
      <c r="I59" s="92"/>
      <c r="J59" s="92">
        <v>41.93</v>
      </c>
      <c r="K59" s="93">
        <v>42.16</v>
      </c>
    </row>
    <row r="60" spans="2:11" x14ac:dyDescent="0.25">
      <c r="B60" s="1">
        <v>36</v>
      </c>
      <c r="C60" s="91">
        <v>38.79</v>
      </c>
      <c r="D60" s="92">
        <v>38.93</v>
      </c>
      <c r="E60" s="92"/>
      <c r="F60" s="92"/>
      <c r="G60" s="92">
        <v>38.74</v>
      </c>
      <c r="H60" s="93"/>
      <c r="I60" s="92"/>
      <c r="J60" s="92">
        <v>41.93</v>
      </c>
      <c r="K60" s="93">
        <v>42.01</v>
      </c>
    </row>
    <row r="61" spans="2:11" x14ac:dyDescent="0.25">
      <c r="B61" s="1">
        <v>37</v>
      </c>
      <c r="C61" s="91">
        <v>38.79</v>
      </c>
      <c r="D61" s="92">
        <v>39.14</v>
      </c>
      <c r="E61" s="92"/>
      <c r="F61" s="92"/>
      <c r="G61" s="92">
        <v>38.96</v>
      </c>
      <c r="H61" s="93"/>
      <c r="I61" s="92"/>
      <c r="J61" s="92">
        <v>42.15</v>
      </c>
      <c r="K61" s="93">
        <v>42.08</v>
      </c>
    </row>
    <row r="62" spans="2:11" x14ac:dyDescent="0.25">
      <c r="B62" s="1">
        <v>38</v>
      </c>
      <c r="C62" s="91">
        <v>38.72</v>
      </c>
      <c r="D62" s="92">
        <v>39.14</v>
      </c>
      <c r="E62" s="92"/>
      <c r="F62" s="92"/>
      <c r="G62" s="92">
        <v>38.69</v>
      </c>
      <c r="H62" s="93"/>
      <c r="I62" s="92"/>
      <c r="J62" s="92">
        <v>41.8</v>
      </c>
      <c r="K62" s="93">
        <v>41.94</v>
      </c>
    </row>
    <row r="63" spans="2:11" x14ac:dyDescent="0.25">
      <c r="B63" s="1">
        <v>39</v>
      </c>
      <c r="C63" s="91">
        <v>38.81</v>
      </c>
      <c r="D63" s="92">
        <v>40.36</v>
      </c>
      <c r="E63" s="92"/>
      <c r="F63" s="92"/>
      <c r="G63" s="92">
        <v>38.78</v>
      </c>
      <c r="H63" s="93"/>
      <c r="I63" s="92"/>
      <c r="J63" s="92">
        <v>41.97</v>
      </c>
      <c r="K63" s="93">
        <v>41.99</v>
      </c>
    </row>
    <row r="64" spans="2:11" x14ac:dyDescent="0.25">
      <c r="B64" s="1">
        <v>40</v>
      </c>
      <c r="C64" s="91">
        <v>38.99</v>
      </c>
      <c r="D64" s="92">
        <v>39.29</v>
      </c>
      <c r="E64" s="92"/>
      <c r="F64" s="92"/>
      <c r="G64" s="92">
        <v>38.67</v>
      </c>
      <c r="H64" s="93"/>
      <c r="I64" s="92"/>
      <c r="J64" s="92">
        <v>41.87</v>
      </c>
      <c r="K64" s="93">
        <v>42.07</v>
      </c>
    </row>
    <row r="65" spans="2:11" x14ac:dyDescent="0.25">
      <c r="B65" s="1">
        <v>41</v>
      </c>
      <c r="C65" s="91">
        <v>38.71</v>
      </c>
      <c r="D65" s="92">
        <v>39.08</v>
      </c>
      <c r="E65" s="92"/>
      <c r="F65" s="92"/>
      <c r="G65" s="92">
        <v>38.75</v>
      </c>
      <c r="H65" s="93"/>
      <c r="I65" s="92"/>
      <c r="J65" s="92">
        <v>41.85</v>
      </c>
      <c r="K65" s="93">
        <v>42</v>
      </c>
    </row>
    <row r="66" spans="2:11" x14ac:dyDescent="0.25">
      <c r="B66" s="1">
        <v>42</v>
      </c>
      <c r="C66" s="91">
        <v>38.799999999999997</v>
      </c>
      <c r="D66" s="92">
        <v>38.89</v>
      </c>
      <c r="E66" s="92"/>
      <c r="F66" s="92"/>
      <c r="G66" s="92">
        <v>39.42</v>
      </c>
      <c r="H66" s="93"/>
      <c r="I66" s="92"/>
      <c r="J66" s="92">
        <v>41.86</v>
      </c>
      <c r="K66" s="93">
        <v>41.85</v>
      </c>
    </row>
    <row r="67" spans="2:11" x14ac:dyDescent="0.25">
      <c r="B67" s="1">
        <v>43</v>
      </c>
      <c r="C67" s="91">
        <v>38.82</v>
      </c>
      <c r="D67" s="92">
        <v>38.99</v>
      </c>
      <c r="E67" s="92"/>
      <c r="F67" s="92"/>
      <c r="G67" s="92">
        <v>39.32</v>
      </c>
      <c r="H67" s="93"/>
      <c r="I67" s="92"/>
      <c r="J67" s="92">
        <v>41.63</v>
      </c>
      <c r="K67" s="93">
        <v>41.77</v>
      </c>
    </row>
    <row r="68" spans="2:11" x14ac:dyDescent="0.25">
      <c r="B68" s="1">
        <v>44</v>
      </c>
      <c r="C68" s="91">
        <v>39.19</v>
      </c>
      <c r="D68" s="92">
        <v>38.94</v>
      </c>
      <c r="E68" s="92"/>
      <c r="F68" s="92"/>
      <c r="G68" s="92">
        <v>39.200000000000003</v>
      </c>
      <c r="H68" s="93"/>
      <c r="I68" s="92"/>
      <c r="J68" s="92">
        <v>41.88</v>
      </c>
      <c r="K68" s="93">
        <v>41.95</v>
      </c>
    </row>
    <row r="69" spans="2:11" x14ac:dyDescent="0.25">
      <c r="B69" s="1">
        <v>45</v>
      </c>
      <c r="C69" s="91"/>
      <c r="D69" s="92">
        <v>39.01</v>
      </c>
      <c r="E69" s="92"/>
      <c r="F69" s="92"/>
      <c r="G69" s="92">
        <v>38.82</v>
      </c>
      <c r="H69" s="93"/>
      <c r="I69" s="92"/>
      <c r="J69" s="92">
        <v>41.82</v>
      </c>
      <c r="K69" s="93">
        <v>41.9</v>
      </c>
    </row>
    <row r="70" spans="2:11" x14ac:dyDescent="0.25">
      <c r="B70" s="1">
        <v>46</v>
      </c>
      <c r="C70" s="91"/>
      <c r="D70" s="92">
        <v>39.409999999999997</v>
      </c>
      <c r="E70" s="92"/>
      <c r="F70" s="92"/>
      <c r="G70" s="92">
        <v>39.229999999999997</v>
      </c>
      <c r="H70" s="93"/>
      <c r="I70" s="92"/>
      <c r="J70" s="92">
        <v>41.79</v>
      </c>
      <c r="K70" s="93">
        <v>42.37</v>
      </c>
    </row>
    <row r="71" spans="2:11" x14ac:dyDescent="0.25">
      <c r="B71" s="1">
        <v>47</v>
      </c>
      <c r="C71" s="91"/>
      <c r="D71" s="92"/>
      <c r="E71" s="92"/>
      <c r="F71" s="92"/>
      <c r="G71" s="92">
        <v>38.92</v>
      </c>
      <c r="H71" s="93"/>
      <c r="I71" s="92"/>
      <c r="J71" s="92">
        <v>41.94</v>
      </c>
      <c r="K71" s="93">
        <v>41.98</v>
      </c>
    </row>
    <row r="72" spans="2:11" x14ac:dyDescent="0.25">
      <c r="B72" s="1">
        <v>48</v>
      </c>
      <c r="C72" s="91"/>
      <c r="D72" s="92"/>
      <c r="E72" s="92"/>
      <c r="F72" s="92"/>
      <c r="G72" s="92">
        <v>38.83</v>
      </c>
      <c r="H72" s="93"/>
      <c r="I72" s="92"/>
      <c r="J72" s="92">
        <v>41.81</v>
      </c>
      <c r="K72" s="93">
        <v>41.96</v>
      </c>
    </row>
    <row r="73" spans="2:11" x14ac:dyDescent="0.25">
      <c r="B73" s="1">
        <v>49</v>
      </c>
      <c r="C73" s="91"/>
      <c r="D73" s="92"/>
      <c r="E73" s="92"/>
      <c r="F73" s="92"/>
      <c r="G73" s="92">
        <v>38.9</v>
      </c>
      <c r="H73" s="93"/>
      <c r="I73" s="92"/>
      <c r="J73" s="92">
        <v>42.17</v>
      </c>
      <c r="K73" s="93">
        <v>41.7</v>
      </c>
    </row>
    <row r="74" spans="2:11" x14ac:dyDescent="0.25">
      <c r="B74" s="1">
        <v>50</v>
      </c>
      <c r="C74" s="91"/>
      <c r="D74" s="92"/>
      <c r="E74" s="92"/>
      <c r="F74" s="92"/>
      <c r="G74" s="92">
        <v>38.75</v>
      </c>
      <c r="H74" s="93"/>
      <c r="I74" s="92"/>
      <c r="J74" s="92">
        <v>42.48</v>
      </c>
      <c r="K74" s="93">
        <v>42.01</v>
      </c>
    </row>
    <row r="75" spans="2:11" x14ac:dyDescent="0.25">
      <c r="B75" s="1">
        <v>51</v>
      </c>
      <c r="C75" s="91"/>
      <c r="D75" s="92"/>
      <c r="E75" s="92"/>
      <c r="F75" s="92"/>
      <c r="G75" s="92">
        <v>38.700000000000003</v>
      </c>
      <c r="H75" s="93"/>
      <c r="I75" s="92"/>
      <c r="J75" s="92">
        <v>42.02</v>
      </c>
      <c r="K75" s="93">
        <v>41.91</v>
      </c>
    </row>
    <row r="76" spans="2:11" x14ac:dyDescent="0.25">
      <c r="B76" s="1">
        <v>52</v>
      </c>
      <c r="C76" s="91"/>
      <c r="D76" s="92"/>
      <c r="E76" s="92"/>
      <c r="F76" s="92"/>
      <c r="G76" s="92">
        <v>38.700000000000003</v>
      </c>
      <c r="H76" s="93"/>
      <c r="I76" s="92"/>
      <c r="J76" s="92">
        <v>41.98</v>
      </c>
      <c r="K76" s="93">
        <v>41.99</v>
      </c>
    </row>
    <row r="77" spans="2:11" x14ac:dyDescent="0.25">
      <c r="B77" s="1">
        <v>53</v>
      </c>
      <c r="C77" s="91"/>
      <c r="D77" s="92"/>
      <c r="E77" s="92"/>
      <c r="F77" s="92"/>
      <c r="G77" s="92">
        <v>38.78</v>
      </c>
      <c r="H77" s="93"/>
      <c r="I77" s="92"/>
      <c r="J77" s="92">
        <v>41.88</v>
      </c>
      <c r="K77" s="93">
        <v>42.04</v>
      </c>
    </row>
    <row r="78" spans="2:11" x14ac:dyDescent="0.25">
      <c r="B78" s="1">
        <v>54</v>
      </c>
      <c r="C78" s="91"/>
      <c r="D78" s="92"/>
      <c r="E78" s="92"/>
      <c r="F78" s="92"/>
      <c r="G78" s="92">
        <v>38.729999999999997</v>
      </c>
      <c r="H78" s="93"/>
      <c r="I78" s="92"/>
      <c r="J78" s="92">
        <v>41.99</v>
      </c>
      <c r="K78" s="93"/>
    </row>
    <row r="79" spans="2:11" x14ac:dyDescent="0.25">
      <c r="B79" s="1">
        <v>55</v>
      </c>
      <c r="C79" s="91"/>
      <c r="D79" s="92"/>
      <c r="E79" s="92"/>
      <c r="F79" s="92"/>
      <c r="G79" s="92">
        <v>38.86</v>
      </c>
      <c r="H79" s="93"/>
      <c r="I79" s="92"/>
      <c r="J79" s="92">
        <v>42.05</v>
      </c>
      <c r="K79" s="93"/>
    </row>
    <row r="80" spans="2:11" x14ac:dyDescent="0.25">
      <c r="B80" s="1">
        <v>56</v>
      </c>
      <c r="C80" s="91"/>
      <c r="D80" s="92"/>
      <c r="E80" s="92"/>
      <c r="F80" s="92"/>
      <c r="G80" s="92">
        <v>38.69</v>
      </c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/>
      <c r="F81" s="92"/>
      <c r="G81" s="92">
        <v>38.67</v>
      </c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/>
      <c r="F82" s="92"/>
      <c r="G82" s="92">
        <v>38.81</v>
      </c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/>
      <c r="F83" s="92"/>
      <c r="G83" s="92">
        <v>38.729999999999997</v>
      </c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>
        <v>38.94</v>
      </c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C15:C16"/>
    <mergeCell ref="B15:B16"/>
    <mergeCell ref="L15:L16"/>
    <mergeCell ref="K15:K16"/>
    <mergeCell ref="J15:J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2" zoomScale="75" zoomScaleNormal="75" workbookViewId="0">
      <selection activeCell="K25" sqref="K25:K84"/>
    </sheetView>
  </sheetViews>
  <sheetFormatPr defaultRowHeight="15" x14ac:dyDescent="0.25"/>
  <cols>
    <col min="1" max="1" width="8.7109375" style="1" customWidth="1"/>
    <col min="2" max="2" width="20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83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144</v>
      </c>
      <c r="C10" s="53">
        <v>21</v>
      </c>
      <c r="D10" s="53">
        <v>44</v>
      </c>
      <c r="E10" s="54">
        <f>D10</f>
        <v>44</v>
      </c>
      <c r="F10" s="84">
        <f>MIN(C25:C89)</f>
        <v>38.69</v>
      </c>
      <c r="G10" s="108">
        <f>AVERAGE(C25:C89)</f>
        <v>39.026363636363627</v>
      </c>
      <c r="H10" s="55">
        <v>12</v>
      </c>
      <c r="I10" s="56">
        <f>G10-F10</f>
        <v>0.33636363636362887</v>
      </c>
      <c r="J10" s="57">
        <v>1.9942129629629629E-2</v>
      </c>
      <c r="K10" s="57">
        <f>J10</f>
        <v>1.9942129629629629E-2</v>
      </c>
      <c r="L10" s="58">
        <f>K10</f>
        <v>1.9942129629629629E-2</v>
      </c>
      <c r="M10" s="243" t="s">
        <v>224</v>
      </c>
      <c r="N10" s="60">
        <v>-10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144</v>
      </c>
      <c r="C11" s="53">
        <v>7</v>
      </c>
      <c r="D11" s="53">
        <v>70</v>
      </c>
      <c r="E11" s="54">
        <f>D11-D10</f>
        <v>26</v>
      </c>
      <c r="F11" s="84">
        <f>MIN(D25:D89)</f>
        <v>38.74</v>
      </c>
      <c r="G11" s="107">
        <f>AVERAGE(D25:D89)</f>
        <v>39.139600000000002</v>
      </c>
      <c r="H11" s="55">
        <v>0</v>
      </c>
      <c r="I11" s="56">
        <f t="shared" ref="I11:I17" si="0">G11-F11</f>
        <v>0.39959999999999951</v>
      </c>
      <c r="J11" s="57">
        <v>3.2615740740740744E-2</v>
      </c>
      <c r="K11" s="57">
        <f>J11-J10</f>
        <v>1.2673611111111115E-2</v>
      </c>
      <c r="L11" s="58">
        <f>K11+L10</f>
        <v>3.2615740740740744E-2</v>
      </c>
      <c r="M11" s="59" t="s">
        <v>225</v>
      </c>
      <c r="N11" s="60">
        <v>14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74</v>
      </c>
      <c r="C12" s="53">
        <v>6</v>
      </c>
      <c r="D12" s="53">
        <v>133</v>
      </c>
      <c r="E12" s="54">
        <f t="shared" ref="E12:E18" si="1">D12-D11</f>
        <v>63</v>
      </c>
      <c r="F12" s="84">
        <f>MIN(E25:E89)</f>
        <v>38.67</v>
      </c>
      <c r="G12" s="108">
        <f>AVERAGE(E25:E89)</f>
        <v>38.999354838709671</v>
      </c>
      <c r="H12" s="55">
        <v>3</v>
      </c>
      <c r="I12" s="56">
        <f t="shared" si="0"/>
        <v>0.3293548387096692</v>
      </c>
      <c r="J12" s="57">
        <v>6.2002314814814809E-2</v>
      </c>
      <c r="K12" s="57">
        <f t="shared" ref="K12:K18" si="2">J12-J11</f>
        <v>2.9386574074074065E-2</v>
      </c>
      <c r="L12" s="58">
        <f>K12</f>
        <v>2.9386574074074065E-2</v>
      </c>
      <c r="M12" s="59" t="s">
        <v>226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74</v>
      </c>
      <c r="C13" s="53">
        <v>21</v>
      </c>
      <c r="D13" s="53">
        <v>173</v>
      </c>
      <c r="E13" s="54">
        <f t="shared" si="1"/>
        <v>40</v>
      </c>
      <c r="F13" s="84">
        <f>MIN(F25:F89)</f>
        <v>39.200000000000003</v>
      </c>
      <c r="G13" s="85">
        <f>AVERAGE(F25:F89)</f>
        <v>39.528717948717954</v>
      </c>
      <c r="H13" s="55">
        <v>9</v>
      </c>
      <c r="I13" s="56">
        <f t="shared" si="0"/>
        <v>0.32871794871795146</v>
      </c>
      <c r="J13" s="57">
        <v>8.1250000000000003E-2</v>
      </c>
      <c r="K13" s="57">
        <f t="shared" si="2"/>
        <v>1.9247685185185194E-2</v>
      </c>
      <c r="L13" s="57">
        <f>K13+L12</f>
        <v>4.8634259259259259E-2</v>
      </c>
      <c r="M13" s="206" t="s">
        <v>227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144</v>
      </c>
      <c r="C14" s="397">
        <v>2</v>
      </c>
      <c r="D14" s="65">
        <v>223</v>
      </c>
      <c r="E14" s="213">
        <f t="shared" si="1"/>
        <v>50</v>
      </c>
      <c r="F14" s="249">
        <f>MIN(G25:G89)</f>
        <v>38.520000000000003</v>
      </c>
      <c r="G14" s="112">
        <f>AVERAGE(G25:G89)</f>
        <v>39.02122448979592</v>
      </c>
      <c r="H14" s="86">
        <v>0</v>
      </c>
      <c r="I14" s="66">
        <f t="shared" si="0"/>
        <v>0.50122448979591638</v>
      </c>
      <c r="J14" s="392">
        <v>0.11153935185185186</v>
      </c>
      <c r="K14" s="392">
        <f>J14-J13</f>
        <v>3.0289351851851859E-2</v>
      </c>
      <c r="L14" s="390">
        <f>K14+L11</f>
        <v>6.290509259259261E-2</v>
      </c>
      <c r="M14" s="208" t="s">
        <v>228</v>
      </c>
      <c r="N14" s="205"/>
      <c r="O14" s="109"/>
      <c r="P14" s="62"/>
    </row>
    <row r="15" spans="1:16" s="3" customFormat="1" ht="30" customHeight="1" x14ac:dyDescent="0.25">
      <c r="A15" s="385"/>
      <c r="B15" s="389"/>
      <c r="C15" s="398"/>
      <c r="D15" s="214">
        <v>230</v>
      </c>
      <c r="E15" s="215">
        <f>D15-D14</f>
        <v>7</v>
      </c>
      <c r="F15" s="216">
        <f>MIN(H25:H89)</f>
        <v>41.85</v>
      </c>
      <c r="G15" s="229">
        <f>AVERAGE(H25:H89)</f>
        <v>42.195</v>
      </c>
      <c r="H15" s="218">
        <v>1</v>
      </c>
      <c r="I15" s="250">
        <f t="shared" si="0"/>
        <v>0.34499999999999886</v>
      </c>
      <c r="J15" s="396"/>
      <c r="K15" s="393"/>
      <c r="L15" s="391"/>
      <c r="M15" s="207" t="s">
        <v>95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127</v>
      </c>
      <c r="C16" s="228">
        <v>1</v>
      </c>
      <c r="D16" s="220">
        <v>256</v>
      </c>
      <c r="E16" s="54">
        <f t="shared" si="1"/>
        <v>26</v>
      </c>
      <c r="F16" s="84">
        <f>MIN(I25:I89)</f>
        <v>41.86</v>
      </c>
      <c r="G16" s="108">
        <f>AVERAGE(I25:I89)</f>
        <v>42.166159999999998</v>
      </c>
      <c r="H16" s="55">
        <v>3</v>
      </c>
      <c r="I16" s="251">
        <f t="shared" si="0"/>
        <v>0.30615999999999843</v>
      </c>
      <c r="J16" s="212">
        <v>0.12474537037037037</v>
      </c>
      <c r="K16" s="57">
        <f>J16-J14</f>
        <v>1.3206018518518506E-2</v>
      </c>
      <c r="L16" s="58">
        <f>K16</f>
        <v>1.3206018518518506E-2</v>
      </c>
      <c r="M16" s="247" t="s">
        <v>229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127</v>
      </c>
      <c r="C17" s="210">
        <v>9</v>
      </c>
      <c r="D17" s="220">
        <v>279</v>
      </c>
      <c r="E17" s="54">
        <f t="shared" si="1"/>
        <v>23</v>
      </c>
      <c r="F17" s="84">
        <f>MIN(J25:J89)</f>
        <v>41.75</v>
      </c>
      <c r="G17" s="85">
        <f>AVERAGE(J25:J89)</f>
        <v>41.957272727272738</v>
      </c>
      <c r="H17" s="55">
        <v>3</v>
      </c>
      <c r="I17" s="251">
        <f t="shared" si="0"/>
        <v>0.20727272727273771</v>
      </c>
      <c r="J17" s="212">
        <v>0.1368287037037037</v>
      </c>
      <c r="K17" s="57">
        <f t="shared" si="2"/>
        <v>1.2083333333333335E-2</v>
      </c>
      <c r="L17" s="58">
        <f>K17+L16</f>
        <v>2.5289351851851841E-2</v>
      </c>
      <c r="M17" s="247" t="s">
        <v>230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127</v>
      </c>
      <c r="C18" s="211">
        <v>2</v>
      </c>
      <c r="D18" s="222">
        <v>340</v>
      </c>
      <c r="E18" s="230">
        <f t="shared" si="1"/>
        <v>61</v>
      </c>
      <c r="F18" s="116">
        <f>MIN(K25:K87)</f>
        <v>41.67</v>
      </c>
      <c r="G18" s="240">
        <f>AVERAGE(K25:K85)</f>
        <v>42.141166666666663</v>
      </c>
      <c r="H18" s="224">
        <v>2</v>
      </c>
      <c r="I18" s="225">
        <f>G17-F17</f>
        <v>0.20727272727273771</v>
      </c>
      <c r="J18" s="212">
        <v>0.16707175925925924</v>
      </c>
      <c r="K18" s="57">
        <f t="shared" si="2"/>
        <v>3.0243055555555537E-2</v>
      </c>
      <c r="L18" s="67">
        <f>K18+L17</f>
        <v>5.5532407407407378E-2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AVERAGE(F10,F11,F14:F15)</f>
        <v>39.450000000000003</v>
      </c>
      <c r="G19" s="159">
        <f>AVERAGE(G10,G11,G14:G15)</f>
        <v>39.845547031539887</v>
      </c>
      <c r="H19" s="159" t="s">
        <v>93</v>
      </c>
      <c r="I19" s="160">
        <f>AVERAGE(I10,I11,I14:I15)</f>
        <v>0.39554703153988591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AVERAGE(F12:F13)</f>
        <v>38.935000000000002</v>
      </c>
      <c r="G20" s="159">
        <f>AVERAGE(G12:G13)</f>
        <v>39.264036393713809</v>
      </c>
      <c r="H20" s="159" t="s">
        <v>97</v>
      </c>
      <c r="I20" s="160">
        <f>AVERAGE(I12:I13)</f>
        <v>0.32903639371381033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AVERAGE(F16:F18)</f>
        <v>41.76</v>
      </c>
      <c r="G21" s="76">
        <f>AVERAGE(G16:G18)</f>
        <v>42.088199797979797</v>
      </c>
      <c r="H21" s="76" t="s">
        <v>179</v>
      </c>
      <c r="I21" s="77">
        <f>AVERAGE(I16:I18)</f>
        <v>0.24023515151515795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40.105555555555561</v>
      </c>
      <c r="G22" s="80">
        <f>AVERAGE(G10:G18)</f>
        <v>40.463873367502956</v>
      </c>
      <c r="H22" s="81"/>
      <c r="I22" s="82">
        <f>AVERAGE(I10:I18)</f>
        <v>0.32899626312584868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Пикулин Павел</v>
      </c>
      <c r="D24" s="234" t="str">
        <f>B11</f>
        <v>Пикулин Павел</v>
      </c>
      <c r="E24" s="234" t="str">
        <f>B12</f>
        <v>Шутка Виталий</v>
      </c>
      <c r="F24" s="234" t="str">
        <f>B13</f>
        <v>Шутка Виталий</v>
      </c>
      <c r="G24" s="235" t="str">
        <f>B14</f>
        <v>Пикулин Павел</v>
      </c>
      <c r="H24" s="87" t="str">
        <f>B14</f>
        <v>Пикулин Павел</v>
      </c>
      <c r="I24" s="87" t="str">
        <f>B16</f>
        <v>Бойко Николай</v>
      </c>
      <c r="J24" s="87" t="str">
        <f>B17</f>
        <v>Бойко Николай</v>
      </c>
      <c r="K24" s="87" t="str">
        <f>B18</f>
        <v>Бойко Николай</v>
      </c>
    </row>
    <row r="25" spans="1:15" x14ac:dyDescent="0.25">
      <c r="B25" s="1">
        <v>1</v>
      </c>
      <c r="C25" s="88">
        <v>41.76</v>
      </c>
      <c r="D25" s="89">
        <v>41.55</v>
      </c>
      <c r="E25" s="89">
        <v>39.56</v>
      </c>
      <c r="F25" s="89">
        <v>40.75</v>
      </c>
      <c r="G25" s="90">
        <v>40.76</v>
      </c>
      <c r="H25" s="89">
        <v>42.74</v>
      </c>
      <c r="I25" s="89">
        <v>42.99</v>
      </c>
      <c r="J25" s="89">
        <v>41.94</v>
      </c>
      <c r="K25" s="90">
        <v>42.07</v>
      </c>
      <c r="M25" s="2"/>
      <c r="N25" s="2"/>
    </row>
    <row r="26" spans="1:15" x14ac:dyDescent="0.25">
      <c r="B26" s="1">
        <v>2</v>
      </c>
      <c r="C26" s="91">
        <v>39.67</v>
      </c>
      <c r="D26" s="92">
        <v>39.130000000000003</v>
      </c>
      <c r="E26" s="92">
        <v>39.14</v>
      </c>
      <c r="F26" s="92">
        <v>39.79</v>
      </c>
      <c r="G26" s="93">
        <v>39.29</v>
      </c>
      <c r="H26" s="92">
        <v>42.53</v>
      </c>
      <c r="I26" s="92">
        <v>42.71</v>
      </c>
      <c r="J26" s="92">
        <v>41.96</v>
      </c>
      <c r="K26" s="93">
        <v>42.12</v>
      </c>
      <c r="M26" s="3"/>
      <c r="N26" s="3"/>
    </row>
    <row r="27" spans="1:15" x14ac:dyDescent="0.25">
      <c r="B27" s="1">
        <v>3</v>
      </c>
      <c r="C27" s="91">
        <v>39.909999999999997</v>
      </c>
      <c r="D27" s="92">
        <v>39.159999999999997</v>
      </c>
      <c r="E27" s="92">
        <v>39.01</v>
      </c>
      <c r="F27" s="92">
        <v>39.380000000000003</v>
      </c>
      <c r="G27" s="93">
        <v>39.65</v>
      </c>
      <c r="H27" s="92">
        <v>42.24</v>
      </c>
      <c r="I27" s="92">
        <v>42.54</v>
      </c>
      <c r="J27" s="92">
        <v>41.82</v>
      </c>
      <c r="K27" s="93">
        <v>42.03</v>
      </c>
      <c r="M27" s="3"/>
      <c r="N27" s="3"/>
    </row>
    <row r="28" spans="1:15" x14ac:dyDescent="0.25">
      <c r="B28" s="1">
        <v>4</v>
      </c>
      <c r="C28" s="91">
        <v>38.979999999999997</v>
      </c>
      <c r="D28" s="92">
        <v>38.99</v>
      </c>
      <c r="E28" s="92">
        <v>39.17</v>
      </c>
      <c r="F28" s="92">
        <v>39.200000000000003</v>
      </c>
      <c r="G28" s="93">
        <v>40.01</v>
      </c>
      <c r="H28" s="92">
        <v>41.96</v>
      </c>
      <c r="I28" s="92">
        <v>42.08</v>
      </c>
      <c r="J28" s="92">
        <v>41.95</v>
      </c>
      <c r="K28" s="93">
        <v>42.04</v>
      </c>
      <c r="M28" s="3"/>
      <c r="N28" s="3"/>
    </row>
    <row r="29" spans="1:15" x14ac:dyDescent="0.25">
      <c r="B29" s="1">
        <v>5</v>
      </c>
      <c r="C29" s="91">
        <v>38.950000000000003</v>
      </c>
      <c r="D29" s="92">
        <v>39.270000000000003</v>
      </c>
      <c r="E29" s="92">
        <v>39.049999999999997</v>
      </c>
      <c r="F29" s="92">
        <v>39.42</v>
      </c>
      <c r="G29" s="93">
        <v>40.28</v>
      </c>
      <c r="H29" s="92">
        <v>41.85</v>
      </c>
      <c r="I29" s="92">
        <v>42.16</v>
      </c>
      <c r="J29" s="92">
        <v>42.01</v>
      </c>
      <c r="K29" s="93">
        <v>41.97</v>
      </c>
    </row>
    <row r="30" spans="1:15" x14ac:dyDescent="0.25">
      <c r="B30" s="1">
        <v>6</v>
      </c>
      <c r="C30" s="91">
        <v>38.96</v>
      </c>
      <c r="D30" s="92">
        <v>39.299999999999997</v>
      </c>
      <c r="E30" s="92">
        <v>38.979999999999997</v>
      </c>
      <c r="F30" s="92">
        <v>39.33</v>
      </c>
      <c r="G30" s="93">
        <v>39.58</v>
      </c>
      <c r="H30" s="92">
        <v>41.85</v>
      </c>
      <c r="I30" s="92">
        <v>42.08</v>
      </c>
      <c r="J30" s="92">
        <v>41.89</v>
      </c>
      <c r="K30" s="93">
        <v>42.29</v>
      </c>
    </row>
    <row r="31" spans="1:15" x14ac:dyDescent="0.25">
      <c r="B31" s="1">
        <v>7</v>
      </c>
      <c r="C31" s="91">
        <v>38.72</v>
      </c>
      <c r="D31" s="92">
        <v>39.03</v>
      </c>
      <c r="E31" s="92">
        <v>38.880000000000003</v>
      </c>
      <c r="F31" s="92">
        <v>39.36</v>
      </c>
      <c r="G31" s="93">
        <v>38.94</v>
      </c>
      <c r="H31" s="92"/>
      <c r="I31" s="92">
        <v>41.994</v>
      </c>
      <c r="J31" s="92">
        <v>41.89</v>
      </c>
      <c r="K31" s="93">
        <v>41.93</v>
      </c>
    </row>
    <row r="32" spans="1:15" x14ac:dyDescent="0.25">
      <c r="B32" s="1">
        <v>8</v>
      </c>
      <c r="C32" s="91">
        <v>38.700000000000003</v>
      </c>
      <c r="D32" s="92">
        <v>39.08</v>
      </c>
      <c r="E32" s="92">
        <v>38.85</v>
      </c>
      <c r="F32" s="92">
        <v>39.340000000000003</v>
      </c>
      <c r="G32" s="93">
        <v>39.090000000000003</v>
      </c>
      <c r="H32" s="92"/>
      <c r="I32" s="92">
        <v>41.86</v>
      </c>
      <c r="J32" s="92">
        <v>41.92</v>
      </c>
      <c r="K32" s="93">
        <v>42.08</v>
      </c>
    </row>
    <row r="33" spans="2:11" x14ac:dyDescent="0.25">
      <c r="B33" s="1">
        <v>9</v>
      </c>
      <c r="C33" s="91">
        <v>38.729999999999997</v>
      </c>
      <c r="D33" s="92">
        <v>38.909999999999997</v>
      </c>
      <c r="E33" s="92">
        <v>39.07</v>
      </c>
      <c r="F33" s="92">
        <v>39.24</v>
      </c>
      <c r="G33" s="93">
        <v>38.950000000000003</v>
      </c>
      <c r="H33" s="92"/>
      <c r="I33" s="92">
        <v>42.12</v>
      </c>
      <c r="J33" s="92">
        <v>41.91</v>
      </c>
      <c r="K33" s="93">
        <v>42.08</v>
      </c>
    </row>
    <row r="34" spans="2:11" x14ac:dyDescent="0.25">
      <c r="B34" s="1">
        <v>10</v>
      </c>
      <c r="C34" s="91">
        <v>38.81</v>
      </c>
      <c r="D34" s="92">
        <v>38.93</v>
      </c>
      <c r="E34" s="92">
        <v>38.81</v>
      </c>
      <c r="F34" s="92">
        <v>39.299999999999997</v>
      </c>
      <c r="G34" s="93">
        <v>38.99</v>
      </c>
      <c r="H34" s="92"/>
      <c r="I34" s="92">
        <v>42.1</v>
      </c>
      <c r="J34" s="92">
        <v>41.79</v>
      </c>
      <c r="K34" s="93">
        <v>42.07</v>
      </c>
    </row>
    <row r="35" spans="2:11" x14ac:dyDescent="0.25">
      <c r="B35" s="1">
        <v>11</v>
      </c>
      <c r="C35" s="91">
        <v>38.74</v>
      </c>
      <c r="D35" s="92">
        <v>38.9</v>
      </c>
      <c r="E35" s="92">
        <v>39.619999999999997</v>
      </c>
      <c r="F35" s="92">
        <v>39.380000000000003</v>
      </c>
      <c r="G35" s="93">
        <v>38.979999999999997</v>
      </c>
      <c r="H35" s="92"/>
      <c r="I35" s="92">
        <v>41.91</v>
      </c>
      <c r="J35" s="92">
        <v>41.91</v>
      </c>
      <c r="K35" s="93">
        <v>41.96</v>
      </c>
    </row>
    <row r="36" spans="2:11" x14ac:dyDescent="0.25">
      <c r="B36" s="1">
        <v>12</v>
      </c>
      <c r="C36" s="91">
        <v>38.83</v>
      </c>
      <c r="D36" s="92">
        <v>39.15</v>
      </c>
      <c r="E36" s="92">
        <v>39.06</v>
      </c>
      <c r="F36" s="92">
        <v>39.44</v>
      </c>
      <c r="G36" s="93">
        <v>38.64</v>
      </c>
      <c r="H36" s="92"/>
      <c r="I36" s="92">
        <v>41.98</v>
      </c>
      <c r="J36" s="92">
        <v>42.02</v>
      </c>
      <c r="K36" s="93">
        <v>42.06</v>
      </c>
    </row>
    <row r="37" spans="2:11" x14ac:dyDescent="0.25">
      <c r="B37" s="1">
        <v>13</v>
      </c>
      <c r="C37" s="91">
        <v>39.03</v>
      </c>
      <c r="D37" s="92">
        <v>39.01</v>
      </c>
      <c r="E37" s="92">
        <v>39.07</v>
      </c>
      <c r="F37" s="92">
        <v>39.31</v>
      </c>
      <c r="G37" s="93">
        <v>38.9</v>
      </c>
      <c r="H37" s="92"/>
      <c r="I37" s="92">
        <v>41.94</v>
      </c>
      <c r="J37" s="92">
        <v>41.85</v>
      </c>
      <c r="K37" s="93">
        <v>41.84</v>
      </c>
    </row>
    <row r="38" spans="2:11" x14ac:dyDescent="0.25">
      <c r="B38" s="1">
        <v>14</v>
      </c>
      <c r="C38" s="111">
        <v>38.75</v>
      </c>
      <c r="D38" s="92">
        <v>38.869999999999997</v>
      </c>
      <c r="E38" s="92">
        <v>38.86</v>
      </c>
      <c r="F38" s="92">
        <v>39.94</v>
      </c>
      <c r="G38" s="93">
        <v>38.65</v>
      </c>
      <c r="H38" s="92"/>
      <c r="I38" s="92">
        <v>42.13</v>
      </c>
      <c r="J38" s="92">
        <v>41.95</v>
      </c>
      <c r="K38" s="93">
        <v>41.76</v>
      </c>
    </row>
    <row r="39" spans="2:11" x14ac:dyDescent="0.25">
      <c r="B39" s="1">
        <v>15</v>
      </c>
      <c r="C39" s="91">
        <v>38.75</v>
      </c>
      <c r="D39" s="92">
        <v>39.04</v>
      </c>
      <c r="E39" s="92">
        <v>38.99</v>
      </c>
      <c r="F39" s="92">
        <v>39.619999999999997</v>
      </c>
      <c r="G39" s="93">
        <v>38.770000000000003</v>
      </c>
      <c r="H39" s="92"/>
      <c r="I39" s="92">
        <v>42.21</v>
      </c>
      <c r="J39" s="92">
        <v>41.9</v>
      </c>
      <c r="K39" s="93">
        <v>41.67</v>
      </c>
    </row>
    <row r="40" spans="2:11" x14ac:dyDescent="0.25">
      <c r="B40" s="1">
        <v>16</v>
      </c>
      <c r="C40" s="91">
        <v>38.81</v>
      </c>
      <c r="D40" s="92">
        <v>38.979999999999997</v>
      </c>
      <c r="E40" s="92">
        <v>38.880000000000003</v>
      </c>
      <c r="F40" s="92">
        <v>39.58</v>
      </c>
      <c r="G40" s="93">
        <v>38.659999999999997</v>
      </c>
      <c r="H40" s="92"/>
      <c r="I40" s="92">
        <v>42.02</v>
      </c>
      <c r="J40" s="92">
        <v>41.75</v>
      </c>
      <c r="K40" s="93">
        <v>42.26</v>
      </c>
    </row>
    <row r="41" spans="2:11" x14ac:dyDescent="0.25">
      <c r="B41" s="1">
        <v>17</v>
      </c>
      <c r="C41" s="91">
        <v>38.89</v>
      </c>
      <c r="D41" s="92">
        <v>38.950000000000003</v>
      </c>
      <c r="E41" s="92">
        <v>38.909999999999997</v>
      </c>
      <c r="F41" s="92">
        <v>39.61</v>
      </c>
      <c r="G41" s="93">
        <v>38.520000000000003</v>
      </c>
      <c r="H41" s="92"/>
      <c r="I41" s="92">
        <v>42.34</v>
      </c>
      <c r="J41" s="92">
        <v>42.35</v>
      </c>
      <c r="K41" s="93">
        <v>41.88</v>
      </c>
    </row>
    <row r="42" spans="2:11" x14ac:dyDescent="0.25">
      <c r="B42" s="1">
        <v>18</v>
      </c>
      <c r="C42" s="91">
        <v>38.9</v>
      </c>
      <c r="D42" s="92">
        <v>38.74</v>
      </c>
      <c r="E42" s="92">
        <v>38.78</v>
      </c>
      <c r="F42" s="92">
        <v>39.299999999999997</v>
      </c>
      <c r="G42" s="93">
        <v>38.75</v>
      </c>
      <c r="H42" s="92"/>
      <c r="I42" s="92">
        <v>42.12</v>
      </c>
      <c r="J42" s="92">
        <v>42.08</v>
      </c>
      <c r="K42" s="93">
        <v>42.04</v>
      </c>
    </row>
    <row r="43" spans="2:11" x14ac:dyDescent="0.25">
      <c r="B43" s="1">
        <v>19</v>
      </c>
      <c r="C43" s="91">
        <v>38.82</v>
      </c>
      <c r="D43" s="92">
        <v>38.909999999999997</v>
      </c>
      <c r="E43" s="92">
        <v>38.840000000000003</v>
      </c>
      <c r="F43" s="92">
        <v>39.659999999999997</v>
      </c>
      <c r="G43" s="93">
        <v>38.700000000000003</v>
      </c>
      <c r="H43" s="92"/>
      <c r="I43" s="92">
        <v>42.09</v>
      </c>
      <c r="J43" s="92">
        <v>41.94</v>
      </c>
      <c r="K43" s="93">
        <v>41.74</v>
      </c>
    </row>
    <row r="44" spans="2:11" x14ac:dyDescent="0.25">
      <c r="B44" s="1">
        <v>20</v>
      </c>
      <c r="C44" s="91">
        <v>38.76</v>
      </c>
      <c r="D44" s="92">
        <v>39.049999999999997</v>
      </c>
      <c r="E44" s="92">
        <v>38.799999999999997</v>
      </c>
      <c r="F44" s="92">
        <v>40.58</v>
      </c>
      <c r="G44" s="93">
        <v>38.92</v>
      </c>
      <c r="H44" s="92"/>
      <c r="I44" s="92">
        <v>42.14</v>
      </c>
      <c r="J44" s="92">
        <v>42.23</v>
      </c>
      <c r="K44" s="93">
        <v>41.94</v>
      </c>
    </row>
    <row r="45" spans="2:11" x14ac:dyDescent="0.25">
      <c r="B45" s="1">
        <v>21</v>
      </c>
      <c r="C45" s="91">
        <v>38.79</v>
      </c>
      <c r="D45" s="92">
        <v>39.14</v>
      </c>
      <c r="E45" s="92">
        <v>38.79</v>
      </c>
      <c r="F45" s="92">
        <v>39.31</v>
      </c>
      <c r="G45" s="93">
        <v>38.659999999999997</v>
      </c>
      <c r="H45" s="92"/>
      <c r="I45" s="92">
        <v>42.08</v>
      </c>
      <c r="J45" s="92">
        <v>41.91</v>
      </c>
      <c r="K45" s="93">
        <v>41.95</v>
      </c>
    </row>
    <row r="46" spans="2:11" x14ac:dyDescent="0.25">
      <c r="B46" s="1">
        <v>22</v>
      </c>
      <c r="C46" s="91">
        <v>39.32</v>
      </c>
      <c r="D46" s="92">
        <v>39.01</v>
      </c>
      <c r="E46" s="92">
        <v>38.869999999999997</v>
      </c>
      <c r="F46" s="92">
        <v>39.32</v>
      </c>
      <c r="G46" s="93">
        <v>38.76</v>
      </c>
      <c r="H46" s="92"/>
      <c r="I46" s="92">
        <v>42.16</v>
      </c>
      <c r="J46" s="92">
        <v>42.09</v>
      </c>
      <c r="K46" s="93">
        <v>41.88</v>
      </c>
    </row>
    <row r="47" spans="2:11" x14ac:dyDescent="0.25">
      <c r="B47" s="1">
        <v>23</v>
      </c>
      <c r="C47" s="91">
        <v>40.409999999999997</v>
      </c>
      <c r="D47" s="92">
        <v>38.99</v>
      </c>
      <c r="E47" s="92">
        <v>38.86</v>
      </c>
      <c r="F47" s="92">
        <v>39.200000000000003</v>
      </c>
      <c r="G47" s="93">
        <v>39</v>
      </c>
      <c r="H47" s="92"/>
      <c r="I47" s="92">
        <v>42.08</v>
      </c>
      <c r="J47" s="92"/>
      <c r="K47" s="93">
        <v>42.45</v>
      </c>
    </row>
    <row r="48" spans="2:11" x14ac:dyDescent="0.25">
      <c r="B48" s="1">
        <v>24</v>
      </c>
      <c r="C48" s="91">
        <v>38.86</v>
      </c>
      <c r="D48" s="92">
        <v>39.090000000000003</v>
      </c>
      <c r="E48" s="92">
        <v>38.9</v>
      </c>
      <c r="F48" s="92">
        <v>39.25</v>
      </c>
      <c r="G48" s="93">
        <v>38.83</v>
      </c>
      <c r="H48" s="92"/>
      <c r="I48" s="92">
        <v>42</v>
      </c>
      <c r="J48" s="92"/>
      <c r="K48" s="93">
        <v>42.15</v>
      </c>
    </row>
    <row r="49" spans="2:11" x14ac:dyDescent="0.25">
      <c r="B49" s="1">
        <v>25</v>
      </c>
      <c r="C49" s="91">
        <v>38.69</v>
      </c>
      <c r="D49" s="92">
        <v>39.31</v>
      </c>
      <c r="E49" s="92">
        <v>39.020000000000003</v>
      </c>
      <c r="F49" s="92">
        <v>39.49</v>
      </c>
      <c r="G49" s="93">
        <v>39.049999999999997</v>
      </c>
      <c r="H49" s="92"/>
      <c r="I49" s="92">
        <v>42.32</v>
      </c>
      <c r="J49" s="92"/>
      <c r="K49" s="93">
        <v>42.05</v>
      </c>
    </row>
    <row r="50" spans="2:11" x14ac:dyDescent="0.25">
      <c r="B50" s="1">
        <v>26</v>
      </c>
      <c r="C50" s="91">
        <v>38.79</v>
      </c>
      <c r="D50" s="92"/>
      <c r="E50" s="92">
        <v>39.03</v>
      </c>
      <c r="F50" s="92">
        <v>39.659999999999997</v>
      </c>
      <c r="G50" s="93">
        <v>38.99</v>
      </c>
      <c r="H50" s="92"/>
      <c r="I50" s="92"/>
      <c r="J50" s="92"/>
      <c r="K50" s="93">
        <v>41.94</v>
      </c>
    </row>
    <row r="51" spans="2:11" x14ac:dyDescent="0.25">
      <c r="B51" s="1">
        <v>27</v>
      </c>
      <c r="C51" s="91">
        <v>38.840000000000003</v>
      </c>
      <c r="D51" s="92"/>
      <c r="E51" s="92">
        <v>39.26</v>
      </c>
      <c r="F51" s="92">
        <v>39.46</v>
      </c>
      <c r="G51" s="93">
        <v>38.880000000000003</v>
      </c>
      <c r="H51" s="92"/>
      <c r="I51" s="92"/>
      <c r="J51" s="92"/>
      <c r="K51" s="93">
        <v>42.08</v>
      </c>
    </row>
    <row r="52" spans="2:11" x14ac:dyDescent="0.25">
      <c r="B52" s="1">
        <v>28</v>
      </c>
      <c r="C52" s="91">
        <v>39.049999999999997</v>
      </c>
      <c r="D52" s="92"/>
      <c r="E52" s="92">
        <v>38.94</v>
      </c>
      <c r="F52" s="92">
        <v>39.68</v>
      </c>
      <c r="G52" s="93">
        <v>38.89</v>
      </c>
      <c r="H52" s="92"/>
      <c r="I52" s="92"/>
      <c r="J52" s="92"/>
      <c r="K52" s="93">
        <v>42.11</v>
      </c>
    </row>
    <row r="53" spans="2:11" x14ac:dyDescent="0.25">
      <c r="B53" s="1">
        <v>29</v>
      </c>
      <c r="C53" s="91">
        <v>38.81</v>
      </c>
      <c r="D53" s="92"/>
      <c r="E53" s="92">
        <v>38.69</v>
      </c>
      <c r="F53" s="92">
        <v>39.380000000000003</v>
      </c>
      <c r="G53" s="93">
        <v>38.93</v>
      </c>
      <c r="H53" s="92"/>
      <c r="I53" s="92"/>
      <c r="J53" s="92"/>
      <c r="K53" s="93">
        <v>42.94</v>
      </c>
    </row>
    <row r="54" spans="2:11" x14ac:dyDescent="0.25">
      <c r="B54" s="1">
        <v>30</v>
      </c>
      <c r="C54" s="91">
        <v>39.299999999999997</v>
      </c>
      <c r="D54" s="92"/>
      <c r="E54" s="92">
        <v>39.119999999999997</v>
      </c>
      <c r="F54" s="92">
        <v>39.21</v>
      </c>
      <c r="G54" s="93">
        <v>38.78</v>
      </c>
      <c r="H54" s="92"/>
      <c r="I54" s="92"/>
      <c r="J54" s="92"/>
      <c r="K54" s="93">
        <v>42.5</v>
      </c>
    </row>
    <row r="55" spans="2:11" x14ac:dyDescent="0.25">
      <c r="B55" s="1">
        <v>31</v>
      </c>
      <c r="C55" s="91">
        <v>38.799999999999997</v>
      </c>
      <c r="D55" s="92"/>
      <c r="E55" s="92">
        <v>39.090000000000003</v>
      </c>
      <c r="F55" s="92">
        <v>39.54</v>
      </c>
      <c r="G55" s="93">
        <v>38.75</v>
      </c>
      <c r="H55" s="92"/>
      <c r="I55" s="92"/>
      <c r="J55" s="92"/>
      <c r="K55" s="93">
        <v>42.09</v>
      </c>
    </row>
    <row r="56" spans="2:11" x14ac:dyDescent="0.25">
      <c r="B56" s="1">
        <v>32</v>
      </c>
      <c r="C56" s="91">
        <v>39.020000000000003</v>
      </c>
      <c r="D56" s="92"/>
      <c r="E56" s="92">
        <v>39.119999999999997</v>
      </c>
      <c r="F56" s="92">
        <v>40.04</v>
      </c>
      <c r="G56" s="93">
        <v>38.74</v>
      </c>
      <c r="H56" s="92"/>
      <c r="I56" s="92"/>
      <c r="J56" s="92"/>
      <c r="K56" s="93">
        <v>42.23</v>
      </c>
    </row>
    <row r="57" spans="2:11" x14ac:dyDescent="0.25">
      <c r="B57" s="1">
        <v>33</v>
      </c>
      <c r="C57" s="91">
        <v>38.76</v>
      </c>
      <c r="D57" s="92"/>
      <c r="E57" s="92">
        <v>39.17</v>
      </c>
      <c r="F57" s="92">
        <v>39.299999999999997</v>
      </c>
      <c r="G57" s="93">
        <v>39.43</v>
      </c>
      <c r="H57" s="92"/>
      <c r="I57" s="92"/>
      <c r="J57" s="92"/>
      <c r="K57" s="93">
        <v>42.03</v>
      </c>
    </row>
    <row r="58" spans="2:11" x14ac:dyDescent="0.25">
      <c r="B58" s="1">
        <v>34</v>
      </c>
      <c r="C58" s="91">
        <v>39.049999999999997</v>
      </c>
      <c r="D58" s="92"/>
      <c r="E58" s="92">
        <v>38.729999999999997</v>
      </c>
      <c r="F58" s="92">
        <v>39.26</v>
      </c>
      <c r="G58" s="93">
        <v>38.83</v>
      </c>
      <c r="H58" s="92"/>
      <c r="I58" s="92"/>
      <c r="J58" s="92"/>
      <c r="K58" s="93">
        <v>42.04</v>
      </c>
    </row>
    <row r="59" spans="2:11" x14ac:dyDescent="0.25">
      <c r="B59" s="1">
        <v>35</v>
      </c>
      <c r="C59" s="91">
        <v>39.11</v>
      </c>
      <c r="D59" s="92"/>
      <c r="E59" s="92">
        <v>39.049999999999997</v>
      </c>
      <c r="F59" s="92">
        <v>39.47</v>
      </c>
      <c r="G59" s="93">
        <v>38.880000000000003</v>
      </c>
      <c r="H59" s="92"/>
      <c r="I59" s="92"/>
      <c r="J59" s="92"/>
      <c r="K59" s="93">
        <v>41.98</v>
      </c>
    </row>
    <row r="60" spans="2:11" x14ac:dyDescent="0.25">
      <c r="B60" s="1">
        <v>36</v>
      </c>
      <c r="C60" s="91">
        <v>38.96</v>
      </c>
      <c r="D60" s="92"/>
      <c r="E60" s="92">
        <v>38.92</v>
      </c>
      <c r="F60" s="92">
        <v>39.57</v>
      </c>
      <c r="G60" s="93">
        <v>38.89</v>
      </c>
      <c r="H60" s="92"/>
      <c r="I60" s="92"/>
      <c r="J60" s="92"/>
      <c r="K60" s="93">
        <v>42.21</v>
      </c>
    </row>
    <row r="61" spans="2:11" x14ac:dyDescent="0.25">
      <c r="B61" s="1">
        <v>37</v>
      </c>
      <c r="C61" s="91">
        <v>38.799999999999997</v>
      </c>
      <c r="D61" s="92"/>
      <c r="E61" s="92">
        <v>38.71</v>
      </c>
      <c r="F61" s="92">
        <v>39.69</v>
      </c>
      <c r="G61" s="93">
        <v>38.86</v>
      </c>
      <c r="H61" s="92"/>
      <c r="I61" s="92"/>
      <c r="J61" s="92"/>
      <c r="K61" s="93">
        <v>41.98</v>
      </c>
    </row>
    <row r="62" spans="2:11" x14ac:dyDescent="0.25">
      <c r="B62" s="1">
        <v>38</v>
      </c>
      <c r="C62" s="91">
        <v>38.81</v>
      </c>
      <c r="D62" s="92"/>
      <c r="E62" s="92">
        <v>38.909999999999997</v>
      </c>
      <c r="F62" s="92">
        <v>39.22</v>
      </c>
      <c r="G62" s="93">
        <v>39.07</v>
      </c>
      <c r="H62" s="92"/>
      <c r="I62" s="92"/>
      <c r="J62" s="92"/>
      <c r="K62" s="93">
        <v>41.98</v>
      </c>
    </row>
    <row r="63" spans="2:11" x14ac:dyDescent="0.25">
      <c r="B63" s="1">
        <v>39</v>
      </c>
      <c r="C63" s="91">
        <v>38.93</v>
      </c>
      <c r="D63" s="92"/>
      <c r="E63" s="92">
        <v>38.880000000000003</v>
      </c>
      <c r="F63" s="92">
        <v>40.04</v>
      </c>
      <c r="G63" s="93">
        <v>38.950000000000003</v>
      </c>
      <c r="H63" s="92"/>
      <c r="I63" s="92"/>
      <c r="J63" s="92"/>
      <c r="K63" s="93">
        <v>41.8</v>
      </c>
    </row>
    <row r="64" spans="2:11" x14ac:dyDescent="0.25">
      <c r="B64" s="1">
        <v>40</v>
      </c>
      <c r="C64" s="91">
        <v>38.93</v>
      </c>
      <c r="D64" s="92"/>
      <c r="E64" s="92">
        <v>38.81</v>
      </c>
      <c r="F64" s="92"/>
      <c r="G64" s="93">
        <v>38.78</v>
      </c>
      <c r="H64" s="92"/>
      <c r="I64" s="92"/>
      <c r="J64" s="92"/>
      <c r="K64" s="93">
        <v>41.88</v>
      </c>
    </row>
    <row r="65" spans="2:11" x14ac:dyDescent="0.25">
      <c r="B65" s="1">
        <v>41</v>
      </c>
      <c r="C65" s="91">
        <v>38.92</v>
      </c>
      <c r="D65" s="92"/>
      <c r="E65" s="92">
        <v>38.67</v>
      </c>
      <c r="F65" s="92"/>
      <c r="G65" s="93">
        <v>38.86</v>
      </c>
      <c r="H65" s="92"/>
      <c r="I65" s="92"/>
      <c r="J65" s="92"/>
      <c r="K65" s="93">
        <v>41.96</v>
      </c>
    </row>
    <row r="66" spans="2:11" x14ac:dyDescent="0.25">
      <c r="B66" s="1">
        <v>42</v>
      </c>
      <c r="C66" s="91">
        <v>38.79</v>
      </c>
      <c r="D66" s="92"/>
      <c r="E66" s="92">
        <v>39.01</v>
      </c>
      <c r="F66" s="92"/>
      <c r="G66" s="93">
        <v>38.82</v>
      </c>
      <c r="H66" s="92"/>
      <c r="I66" s="92"/>
      <c r="J66" s="92"/>
      <c r="K66" s="93">
        <v>41.83</v>
      </c>
    </row>
    <row r="67" spans="2:11" x14ac:dyDescent="0.25">
      <c r="B67" s="1">
        <v>43</v>
      </c>
      <c r="C67" s="91">
        <v>38.71</v>
      </c>
      <c r="D67" s="92"/>
      <c r="E67" s="92">
        <v>39.090000000000003</v>
      </c>
      <c r="F67" s="92"/>
      <c r="G67" s="93">
        <v>38.79</v>
      </c>
      <c r="H67" s="92"/>
      <c r="I67" s="92"/>
      <c r="J67" s="92"/>
      <c r="K67" s="93">
        <v>41.91</v>
      </c>
    </row>
    <row r="68" spans="2:11" x14ac:dyDescent="0.25">
      <c r="B68" s="1">
        <v>44</v>
      </c>
      <c r="C68" s="91">
        <v>39.24</v>
      </c>
      <c r="D68" s="92"/>
      <c r="E68" s="92">
        <v>38.94</v>
      </c>
      <c r="F68" s="92"/>
      <c r="G68" s="93">
        <v>38.96</v>
      </c>
      <c r="H68" s="92"/>
      <c r="I68" s="92"/>
      <c r="J68" s="92"/>
      <c r="K68" s="93">
        <v>42.04</v>
      </c>
    </row>
    <row r="69" spans="2:11" x14ac:dyDescent="0.25">
      <c r="B69" s="1">
        <v>45</v>
      </c>
      <c r="C69" s="91"/>
      <c r="D69" s="92"/>
      <c r="E69" s="92">
        <v>39.03</v>
      </c>
      <c r="F69" s="92"/>
      <c r="G69" s="93">
        <v>39.19</v>
      </c>
      <c r="H69" s="92"/>
      <c r="I69" s="92"/>
      <c r="J69" s="92"/>
      <c r="K69" s="93">
        <v>41.83</v>
      </c>
    </row>
    <row r="70" spans="2:11" x14ac:dyDescent="0.25">
      <c r="B70" s="1">
        <v>46</v>
      </c>
      <c r="C70" s="91"/>
      <c r="D70" s="92"/>
      <c r="E70" s="92">
        <v>39.22</v>
      </c>
      <c r="F70" s="92"/>
      <c r="G70" s="93">
        <v>38.97</v>
      </c>
      <c r="H70" s="92"/>
      <c r="I70" s="92"/>
      <c r="J70" s="92"/>
      <c r="K70" s="93">
        <v>41.89</v>
      </c>
    </row>
    <row r="71" spans="2:11" x14ac:dyDescent="0.25">
      <c r="B71" s="1">
        <v>47</v>
      </c>
      <c r="C71" s="91"/>
      <c r="D71" s="92"/>
      <c r="E71" s="92">
        <v>39.19</v>
      </c>
      <c r="F71" s="92"/>
      <c r="G71" s="93">
        <v>39.11</v>
      </c>
      <c r="H71" s="92"/>
      <c r="I71" s="92"/>
      <c r="J71" s="92"/>
      <c r="K71" s="93">
        <v>42.1</v>
      </c>
    </row>
    <row r="72" spans="2:11" x14ac:dyDescent="0.25">
      <c r="B72" s="1">
        <v>48</v>
      </c>
      <c r="C72" s="91"/>
      <c r="D72" s="92"/>
      <c r="E72" s="92">
        <v>38.869999999999997</v>
      </c>
      <c r="F72" s="92"/>
      <c r="G72" s="93">
        <v>39.21</v>
      </c>
      <c r="H72" s="92"/>
      <c r="I72" s="92"/>
      <c r="J72" s="92"/>
      <c r="K72" s="93">
        <v>42.22</v>
      </c>
    </row>
    <row r="73" spans="2:11" x14ac:dyDescent="0.25">
      <c r="B73" s="1">
        <v>49</v>
      </c>
      <c r="C73" s="91"/>
      <c r="D73" s="92"/>
      <c r="E73" s="92">
        <v>38.92</v>
      </c>
      <c r="F73" s="92"/>
      <c r="G73" s="93">
        <v>39.15</v>
      </c>
      <c r="H73" s="92"/>
      <c r="I73" s="92"/>
      <c r="J73" s="92"/>
      <c r="K73" s="93">
        <v>42.02</v>
      </c>
    </row>
    <row r="74" spans="2:11" x14ac:dyDescent="0.25">
      <c r="B74" s="1">
        <v>50</v>
      </c>
      <c r="C74" s="91"/>
      <c r="D74" s="92"/>
      <c r="E74" s="92">
        <v>38.96</v>
      </c>
      <c r="F74" s="92"/>
      <c r="G74" s="93"/>
      <c r="H74" s="92"/>
      <c r="I74" s="92"/>
      <c r="J74" s="92"/>
      <c r="K74" s="93">
        <v>42.15</v>
      </c>
    </row>
    <row r="75" spans="2:11" x14ac:dyDescent="0.25">
      <c r="B75" s="1">
        <v>51</v>
      </c>
      <c r="C75" s="91"/>
      <c r="D75" s="92"/>
      <c r="E75" s="92">
        <v>38.979999999999997</v>
      </c>
      <c r="F75" s="92"/>
      <c r="G75" s="93"/>
      <c r="H75" s="92"/>
      <c r="I75" s="92"/>
      <c r="J75" s="92"/>
      <c r="K75" s="93">
        <v>42.46</v>
      </c>
    </row>
    <row r="76" spans="2:11" x14ac:dyDescent="0.25">
      <c r="B76" s="1">
        <v>52</v>
      </c>
      <c r="C76" s="91"/>
      <c r="D76" s="92"/>
      <c r="E76" s="92">
        <v>39.01</v>
      </c>
      <c r="F76" s="92"/>
      <c r="G76" s="93"/>
      <c r="H76" s="92"/>
      <c r="I76" s="92"/>
      <c r="J76" s="92"/>
      <c r="K76" s="93">
        <v>42.41</v>
      </c>
    </row>
    <row r="77" spans="2:11" x14ac:dyDescent="0.25">
      <c r="B77" s="1">
        <v>53</v>
      </c>
      <c r="C77" s="91"/>
      <c r="D77" s="92"/>
      <c r="E77" s="92">
        <v>39</v>
      </c>
      <c r="F77" s="92"/>
      <c r="G77" s="93"/>
      <c r="H77" s="92"/>
      <c r="I77" s="92"/>
      <c r="J77" s="92"/>
      <c r="K77" s="93">
        <v>42.16</v>
      </c>
    </row>
    <row r="78" spans="2:11" x14ac:dyDescent="0.25">
      <c r="B78" s="1">
        <v>54</v>
      </c>
      <c r="C78" s="91"/>
      <c r="D78" s="92"/>
      <c r="E78" s="92">
        <v>39</v>
      </c>
      <c r="F78" s="92"/>
      <c r="G78" s="93"/>
      <c r="H78" s="92"/>
      <c r="I78" s="92"/>
      <c r="J78" s="92"/>
      <c r="K78" s="93">
        <v>42.29</v>
      </c>
    </row>
    <row r="79" spans="2:11" x14ac:dyDescent="0.25">
      <c r="B79" s="1">
        <v>55</v>
      </c>
      <c r="C79" s="91"/>
      <c r="D79" s="92"/>
      <c r="E79" s="92">
        <v>38.97</v>
      </c>
      <c r="F79" s="92"/>
      <c r="G79" s="93"/>
      <c r="H79" s="92"/>
      <c r="I79" s="92"/>
      <c r="J79" s="92"/>
      <c r="K79" s="93">
        <v>42.34</v>
      </c>
    </row>
    <row r="80" spans="2:11" x14ac:dyDescent="0.25">
      <c r="B80" s="1">
        <v>56</v>
      </c>
      <c r="C80" s="91"/>
      <c r="D80" s="92"/>
      <c r="E80" s="92">
        <v>39.159999999999997</v>
      </c>
      <c r="F80" s="92"/>
      <c r="G80" s="93"/>
      <c r="H80" s="92"/>
      <c r="I80" s="92"/>
      <c r="J80" s="92"/>
      <c r="K80" s="93">
        <v>42.5</v>
      </c>
    </row>
    <row r="81" spans="2:11" x14ac:dyDescent="0.25">
      <c r="B81" s="1">
        <v>57</v>
      </c>
      <c r="C81" s="91"/>
      <c r="D81" s="92"/>
      <c r="E81" s="92">
        <v>39.1</v>
      </c>
      <c r="F81" s="92"/>
      <c r="G81" s="93"/>
      <c r="H81" s="92"/>
      <c r="I81" s="92"/>
      <c r="J81" s="92"/>
      <c r="K81" s="93">
        <v>42.34</v>
      </c>
    </row>
    <row r="82" spans="2:11" x14ac:dyDescent="0.25">
      <c r="B82" s="1">
        <v>58</v>
      </c>
      <c r="C82" s="91"/>
      <c r="D82" s="92"/>
      <c r="E82" s="92">
        <v>38.840000000000003</v>
      </c>
      <c r="F82" s="92"/>
      <c r="G82" s="93"/>
      <c r="H82" s="92"/>
      <c r="I82" s="92"/>
      <c r="J82" s="92"/>
      <c r="K82" s="93">
        <v>42.72</v>
      </c>
    </row>
    <row r="83" spans="2:11" x14ac:dyDescent="0.25">
      <c r="B83" s="1">
        <v>59</v>
      </c>
      <c r="C83" s="91"/>
      <c r="D83" s="92"/>
      <c r="E83" s="92">
        <v>39.08</v>
      </c>
      <c r="F83" s="92"/>
      <c r="G83" s="93"/>
      <c r="H83" s="92"/>
      <c r="I83" s="92"/>
      <c r="J83" s="92"/>
      <c r="K83" s="93">
        <v>44.2</v>
      </c>
    </row>
    <row r="84" spans="2:11" x14ac:dyDescent="0.25">
      <c r="B84" s="1">
        <v>60</v>
      </c>
      <c r="C84" s="91"/>
      <c r="D84" s="92"/>
      <c r="E84" s="92">
        <v>39.159999999999997</v>
      </c>
      <c r="F84" s="92"/>
      <c r="G84" s="93"/>
      <c r="H84" s="92"/>
      <c r="I84" s="92"/>
      <c r="J84" s="92"/>
      <c r="K84" s="93">
        <v>43</v>
      </c>
    </row>
    <row r="85" spans="2:11" x14ac:dyDescent="0.25">
      <c r="B85" s="1">
        <v>61</v>
      </c>
      <c r="C85" s="91"/>
      <c r="D85" s="92"/>
      <c r="E85" s="92">
        <v>39.15</v>
      </c>
      <c r="F85" s="92"/>
      <c r="G85" s="93"/>
      <c r="H85" s="92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39.409999999999997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3" zoomScale="75" zoomScaleNormal="75" workbookViewId="0">
      <selection activeCell="K25" sqref="K25:K84"/>
    </sheetView>
  </sheetViews>
  <sheetFormatPr defaultRowHeight="15" x14ac:dyDescent="0.25"/>
  <cols>
    <col min="1" max="1" width="8.7109375" style="1" customWidth="1"/>
    <col min="2" max="2" width="24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84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68</v>
      </c>
      <c r="C10" s="53">
        <v>3</v>
      </c>
      <c r="D10" s="53">
        <v>25</v>
      </c>
      <c r="E10" s="54">
        <f>D10</f>
        <v>25</v>
      </c>
      <c r="F10" s="84">
        <f>MIN(C25:C89)</f>
        <v>38.81</v>
      </c>
      <c r="G10" s="108">
        <f>AVERAGE(C25:C89)</f>
        <v>39.354400000000005</v>
      </c>
      <c r="H10" s="55">
        <v>2</v>
      </c>
      <c r="I10" s="56">
        <f>G10-F10</f>
        <v>0.5444000000000031</v>
      </c>
      <c r="J10" s="57">
        <v>1.1423611111111112E-2</v>
      </c>
      <c r="K10" s="57">
        <f>J10</f>
        <v>1.1423611111111112E-2</v>
      </c>
      <c r="L10" s="58">
        <f>K10</f>
        <v>1.1423611111111112E-2</v>
      </c>
      <c r="M10" s="59" t="s">
        <v>171</v>
      </c>
      <c r="N10" s="60">
        <v>-35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126</v>
      </c>
      <c r="C11" s="53">
        <v>10</v>
      </c>
      <c r="D11" s="53">
        <v>82</v>
      </c>
      <c r="E11" s="54">
        <f>D11-D10</f>
        <v>57</v>
      </c>
      <c r="F11" s="114">
        <f>MIN(D25:D89)</f>
        <v>38.58</v>
      </c>
      <c r="G11" s="107">
        <f>AVERAGE(D25:D89)</f>
        <v>39.125178571428556</v>
      </c>
      <c r="H11" s="55">
        <v>0</v>
      </c>
      <c r="I11" s="56">
        <f t="shared" ref="I11:I17" si="0">G11-F11</f>
        <v>0.54517857142855775</v>
      </c>
      <c r="J11" s="57">
        <v>3.8217592592592588E-2</v>
      </c>
      <c r="K11" s="57">
        <f>J11-J10</f>
        <v>2.6793981481481474E-2</v>
      </c>
      <c r="L11" s="58">
        <f>K11</f>
        <v>2.6793981481481474E-2</v>
      </c>
      <c r="M11" s="59" t="s">
        <v>172</v>
      </c>
      <c r="N11" s="60"/>
      <c r="O11" s="109"/>
      <c r="P11" s="62"/>
    </row>
    <row r="12" spans="1:16" s="3" customFormat="1" ht="30" customHeight="1" x14ac:dyDescent="0.25">
      <c r="A12" s="51">
        <v>3</v>
      </c>
      <c r="B12" s="52" t="s">
        <v>126</v>
      </c>
      <c r="C12" s="53">
        <v>2</v>
      </c>
      <c r="D12" s="53">
        <v>147</v>
      </c>
      <c r="E12" s="54">
        <f t="shared" ref="E12:E18" si="1">D12-D11</f>
        <v>65</v>
      </c>
      <c r="F12" s="115">
        <f>MIN(E25:E89)</f>
        <v>39.119999999999997</v>
      </c>
      <c r="G12" s="108">
        <f>AVERAGE(E25:E89)</f>
        <v>39.608437500000008</v>
      </c>
      <c r="H12" s="55">
        <v>8</v>
      </c>
      <c r="I12" s="56">
        <f t="shared" si="0"/>
        <v>0.48843750000001052</v>
      </c>
      <c r="J12" s="57">
        <v>6.9074074074074079E-2</v>
      </c>
      <c r="K12" s="57">
        <f t="shared" ref="K12:K18" si="2">J12-J11</f>
        <v>3.0856481481481492E-2</v>
      </c>
      <c r="L12" s="57">
        <f>K12+L11</f>
        <v>5.7650462962962966E-2</v>
      </c>
      <c r="M12" s="247" t="s">
        <v>173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68</v>
      </c>
      <c r="C13" s="53">
        <v>33</v>
      </c>
      <c r="D13" s="53">
        <v>182</v>
      </c>
      <c r="E13" s="54">
        <f t="shared" si="1"/>
        <v>35</v>
      </c>
      <c r="F13" s="84">
        <f>MIN(F25:F89)</f>
        <v>38.89</v>
      </c>
      <c r="G13" s="85">
        <f>AVERAGE(F25:F89)</f>
        <v>39.323235294117659</v>
      </c>
      <c r="H13" s="55">
        <v>0</v>
      </c>
      <c r="I13" s="56">
        <f t="shared" si="0"/>
        <v>0.43323529411765804</v>
      </c>
      <c r="J13" s="57">
        <v>8.5949074074074081E-2</v>
      </c>
      <c r="K13" s="57">
        <f t="shared" si="2"/>
        <v>1.6875000000000001E-2</v>
      </c>
      <c r="L13" s="58">
        <f>K13+L10</f>
        <v>2.8298611111111115E-2</v>
      </c>
      <c r="M13" s="206" t="s">
        <v>174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81</v>
      </c>
      <c r="C14" s="397">
        <v>10</v>
      </c>
      <c r="D14" s="65">
        <v>222</v>
      </c>
      <c r="E14" s="213">
        <f t="shared" si="1"/>
        <v>40</v>
      </c>
      <c r="F14" s="84">
        <f>MIN(G25:G89)</f>
        <v>38.85</v>
      </c>
      <c r="G14" s="112">
        <f>AVERAGE(G25:G89)</f>
        <v>39.162307692307699</v>
      </c>
      <c r="H14" s="86">
        <v>12</v>
      </c>
      <c r="I14" s="66">
        <f t="shared" si="0"/>
        <v>0.31230769230769795</v>
      </c>
      <c r="J14" s="392">
        <v>0.11087962962962962</v>
      </c>
      <c r="K14" s="392">
        <f>J14-J13</f>
        <v>2.4930555555555539E-2</v>
      </c>
      <c r="L14" s="399">
        <f>K14</f>
        <v>2.4930555555555539E-2</v>
      </c>
      <c r="M14" s="208" t="s">
        <v>175</v>
      </c>
      <c r="N14" s="205"/>
      <c r="O14" s="109"/>
      <c r="P14" s="62"/>
    </row>
    <row r="15" spans="1:16" s="3" customFormat="1" ht="30" customHeight="1" x14ac:dyDescent="0.25">
      <c r="A15" s="385"/>
      <c r="B15" s="389"/>
      <c r="C15" s="398"/>
      <c r="D15" s="214">
        <v>229</v>
      </c>
      <c r="E15" s="215">
        <f>D15-D14</f>
        <v>7</v>
      </c>
      <c r="F15" s="216">
        <f>MIN(H25:H89)</f>
        <v>41.82</v>
      </c>
      <c r="G15" s="229">
        <f>AVERAGE(H25:H89)</f>
        <v>42.481666666666669</v>
      </c>
      <c r="H15" s="218">
        <v>0</v>
      </c>
      <c r="I15" s="66">
        <f t="shared" si="0"/>
        <v>0.66166666666666885</v>
      </c>
      <c r="J15" s="396"/>
      <c r="K15" s="393"/>
      <c r="L15" s="400"/>
      <c r="M15" s="207" t="s">
        <v>176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81</v>
      </c>
      <c r="C16" s="228">
        <v>3</v>
      </c>
      <c r="D16" s="220">
        <v>254</v>
      </c>
      <c r="E16" s="54">
        <f t="shared" si="1"/>
        <v>25</v>
      </c>
      <c r="F16" s="84">
        <f>MIN(I25:I89)</f>
        <v>41.89</v>
      </c>
      <c r="G16" s="108">
        <f>AVERAGE(I25:I89)</f>
        <v>42.135833333333338</v>
      </c>
      <c r="H16" s="55">
        <v>6</v>
      </c>
      <c r="I16" s="66">
        <f t="shared" si="0"/>
        <v>0.24583333333333712</v>
      </c>
      <c r="J16" s="212">
        <v>0.12409722222222223</v>
      </c>
      <c r="K16" s="57">
        <f>J16-J14</f>
        <v>1.3217592592592614E-2</v>
      </c>
      <c r="L16" s="58">
        <f>K16+L14</f>
        <v>3.8148148148148153E-2</v>
      </c>
      <c r="M16" s="59" t="s">
        <v>177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81</v>
      </c>
      <c r="C17" s="210">
        <v>5</v>
      </c>
      <c r="D17" s="220">
        <v>278</v>
      </c>
      <c r="E17" s="54">
        <f t="shared" si="1"/>
        <v>24</v>
      </c>
      <c r="F17" s="84">
        <f>MIN(J25:J89)</f>
        <v>41.81</v>
      </c>
      <c r="G17" s="85">
        <f>AVERAGE(J25:J89)</f>
        <v>42.146521739130442</v>
      </c>
      <c r="H17" s="55">
        <v>1</v>
      </c>
      <c r="I17" s="66">
        <f t="shared" si="0"/>
        <v>0.33652173913043981</v>
      </c>
      <c r="J17" s="212">
        <v>0.13673611111111111</v>
      </c>
      <c r="K17" s="57">
        <f t="shared" si="2"/>
        <v>1.263888888888888E-2</v>
      </c>
      <c r="L17" s="57">
        <f>K17+L16</f>
        <v>5.0787037037037033E-2</v>
      </c>
      <c r="M17" s="59" t="s">
        <v>178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68</v>
      </c>
      <c r="C18" s="211">
        <v>6</v>
      </c>
      <c r="D18" s="222">
        <v>339</v>
      </c>
      <c r="E18" s="230">
        <f t="shared" si="1"/>
        <v>61</v>
      </c>
      <c r="F18" s="116">
        <f>MIN(K25:K89)</f>
        <v>41.68</v>
      </c>
      <c r="G18" s="240">
        <f>AVERAGE(K25:K89)</f>
        <v>41.963666666666668</v>
      </c>
      <c r="H18" s="224">
        <v>9</v>
      </c>
      <c r="I18" s="225">
        <f>G17-F17</f>
        <v>0.33652173913043981</v>
      </c>
      <c r="J18" s="212">
        <v>0.16707175925925924</v>
      </c>
      <c r="K18" s="57">
        <f t="shared" si="2"/>
        <v>3.0335648148148125E-2</v>
      </c>
      <c r="L18" s="67">
        <f>K18+L13</f>
        <v>5.863425925925924E-2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AVERAGE(F10,F13,F18)</f>
        <v>39.793333333333329</v>
      </c>
      <c r="G19" s="159">
        <f>AVERAGE(G10,G13,G18)</f>
        <v>40.213767320261447</v>
      </c>
      <c r="H19" s="159" t="s">
        <v>89</v>
      </c>
      <c r="I19" s="160">
        <f>AVERAGE(I10,I13,I18)</f>
        <v>0.43805234441603363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AVERAGE(F11,F12)</f>
        <v>38.849999999999994</v>
      </c>
      <c r="G20" s="159">
        <f>AVERAGE(G11,G12)</f>
        <v>39.366808035714286</v>
      </c>
      <c r="H20" s="159" t="s">
        <v>179</v>
      </c>
      <c r="I20" s="160">
        <f>AVERAGE(I11,I12)</f>
        <v>0.51680803571428413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AVERAGE(F14,F15,F16,F17)</f>
        <v>41.092500000000001</v>
      </c>
      <c r="G21" s="76">
        <f>AVERAGE(G14,G15,G16,G17)</f>
        <v>41.481582357859537</v>
      </c>
      <c r="H21" s="76" t="s">
        <v>87</v>
      </c>
      <c r="I21" s="77">
        <f>AVERAGE(I14,I15,I16,I17)</f>
        <v>0.38908235785953593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40.161111111111111</v>
      </c>
      <c r="G22" s="80">
        <f>AVERAGE(G10:G18)</f>
        <v>40.589027495961226</v>
      </c>
      <c r="H22" s="81"/>
      <c r="I22" s="82">
        <f>AVERAGE(I10:I18)</f>
        <v>0.43378917067942369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Манило Денис</v>
      </c>
      <c r="D24" s="234" t="str">
        <f>B11</f>
        <v>Лабинский Коля</v>
      </c>
      <c r="E24" s="234" t="str">
        <f>B12</f>
        <v>Лабинский Коля</v>
      </c>
      <c r="F24" s="234" t="str">
        <f>B13</f>
        <v>Манило Денис</v>
      </c>
      <c r="G24" s="235" t="str">
        <f>B14</f>
        <v>Лантушенко Игорь</v>
      </c>
      <c r="H24" s="87" t="str">
        <f>B16</f>
        <v>Лантушенко Игорь</v>
      </c>
      <c r="I24" s="87" t="str">
        <f>B17</f>
        <v>Лантушенко Игорь</v>
      </c>
      <c r="J24" s="87" t="str">
        <f>B18</f>
        <v>Манило Денис</v>
      </c>
    </row>
    <row r="25" spans="1:15" x14ac:dyDescent="0.25">
      <c r="B25" s="1">
        <v>1</v>
      </c>
      <c r="C25" s="88">
        <v>39.65</v>
      </c>
      <c r="D25" s="89">
        <v>40.01</v>
      </c>
      <c r="E25" s="89">
        <v>39.479999999999997</v>
      </c>
      <c r="F25" s="89">
        <v>39.340000000000003</v>
      </c>
      <c r="G25" s="90">
        <v>41.1</v>
      </c>
      <c r="H25" s="89">
        <v>43.35</v>
      </c>
      <c r="I25" s="89">
        <v>42.41</v>
      </c>
      <c r="J25" s="89">
        <v>42.27</v>
      </c>
      <c r="K25" s="90">
        <v>42.39</v>
      </c>
      <c r="M25" s="2"/>
      <c r="N25" s="2"/>
    </row>
    <row r="26" spans="1:15" x14ac:dyDescent="0.25">
      <c r="B26" s="1">
        <v>2</v>
      </c>
      <c r="C26" s="91">
        <v>39.17</v>
      </c>
      <c r="D26" s="92">
        <v>39.270000000000003</v>
      </c>
      <c r="E26" s="92">
        <v>39.729999999999997</v>
      </c>
      <c r="F26" s="92">
        <v>39.299999999999997</v>
      </c>
      <c r="G26" s="93">
        <v>39.520000000000003</v>
      </c>
      <c r="H26" s="92">
        <v>42.92</v>
      </c>
      <c r="I26" s="92">
        <v>42.37</v>
      </c>
      <c r="J26" s="92">
        <v>42.07</v>
      </c>
      <c r="K26" s="93">
        <v>41.96</v>
      </c>
      <c r="M26" s="3"/>
      <c r="N26" s="3"/>
    </row>
    <row r="27" spans="1:15" x14ac:dyDescent="0.25">
      <c r="B27" s="1">
        <v>3</v>
      </c>
      <c r="C27" s="91">
        <v>39.89</v>
      </c>
      <c r="D27" s="92">
        <v>40.31</v>
      </c>
      <c r="E27" s="92">
        <v>39.29</v>
      </c>
      <c r="F27" s="92">
        <v>39.369999999999997</v>
      </c>
      <c r="G27" s="93">
        <v>39.33</v>
      </c>
      <c r="H27" s="92">
        <v>42.23</v>
      </c>
      <c r="I27" s="92">
        <v>42.06</v>
      </c>
      <c r="J27" s="92">
        <v>42.32</v>
      </c>
      <c r="K27" s="93">
        <v>41.91</v>
      </c>
      <c r="M27" s="3"/>
      <c r="N27" s="3"/>
    </row>
    <row r="28" spans="1:15" x14ac:dyDescent="0.25">
      <c r="B28" s="1">
        <v>4</v>
      </c>
      <c r="C28" s="91">
        <v>40.590000000000003</v>
      </c>
      <c r="D28" s="92">
        <v>39.590000000000003</v>
      </c>
      <c r="E28" s="92">
        <v>39.200000000000003</v>
      </c>
      <c r="F28" s="92">
        <v>39.33</v>
      </c>
      <c r="G28" s="93">
        <v>39.159999999999997</v>
      </c>
      <c r="H28" s="92">
        <v>42.3</v>
      </c>
      <c r="I28" s="92">
        <v>42.08</v>
      </c>
      <c r="J28" s="92">
        <v>41.99</v>
      </c>
      <c r="K28" s="93">
        <v>41.87</v>
      </c>
      <c r="M28" s="3"/>
      <c r="N28" s="3"/>
    </row>
    <row r="29" spans="1:15" x14ac:dyDescent="0.25">
      <c r="B29" s="1">
        <v>5</v>
      </c>
      <c r="C29" s="91">
        <v>39.19</v>
      </c>
      <c r="D29" s="92">
        <v>39.32</v>
      </c>
      <c r="E29" s="92">
        <v>39.35</v>
      </c>
      <c r="F29" s="92">
        <v>39.21</v>
      </c>
      <c r="G29" s="93">
        <v>39.369999999999997</v>
      </c>
      <c r="H29" s="92">
        <v>41.82</v>
      </c>
      <c r="I29" s="92">
        <v>42.01</v>
      </c>
      <c r="J29" s="92">
        <v>42</v>
      </c>
      <c r="K29" s="93">
        <v>42.04</v>
      </c>
    </row>
    <row r="30" spans="1:15" x14ac:dyDescent="0.25">
      <c r="B30" s="1">
        <v>6</v>
      </c>
      <c r="C30" s="91">
        <v>39.090000000000003</v>
      </c>
      <c r="D30" s="92">
        <v>39.29</v>
      </c>
      <c r="E30" s="92">
        <v>39.200000000000003</v>
      </c>
      <c r="F30" s="92">
        <v>39.31</v>
      </c>
      <c r="G30" s="93">
        <v>39.090000000000003</v>
      </c>
      <c r="H30" s="92">
        <v>42.27</v>
      </c>
      <c r="I30" s="92">
        <v>42.07</v>
      </c>
      <c r="J30" s="92">
        <v>42.08</v>
      </c>
      <c r="K30" s="93">
        <v>42.06</v>
      </c>
    </row>
    <row r="31" spans="1:15" x14ac:dyDescent="0.25">
      <c r="B31" s="1">
        <v>7</v>
      </c>
      <c r="C31" s="91">
        <v>39.119999999999997</v>
      </c>
      <c r="D31" s="92">
        <v>39.340000000000003</v>
      </c>
      <c r="E31" s="92">
        <v>39.26</v>
      </c>
      <c r="F31" s="92">
        <v>39.200000000000003</v>
      </c>
      <c r="G31" s="93">
        <v>39.14</v>
      </c>
      <c r="H31" s="92"/>
      <c r="I31" s="92">
        <v>42.09</v>
      </c>
      <c r="J31" s="92">
        <v>42.01</v>
      </c>
      <c r="K31" s="93">
        <v>41.93</v>
      </c>
    </row>
    <row r="32" spans="1:15" x14ac:dyDescent="0.25">
      <c r="B32" s="1">
        <v>8</v>
      </c>
      <c r="C32" s="91">
        <v>38.909999999999997</v>
      </c>
      <c r="D32" s="92">
        <v>39.1</v>
      </c>
      <c r="E32" s="92">
        <v>39.49</v>
      </c>
      <c r="F32" s="92">
        <v>39.11</v>
      </c>
      <c r="G32" s="93">
        <v>39.159999999999997</v>
      </c>
      <c r="H32" s="92"/>
      <c r="I32" s="92">
        <v>41.98</v>
      </c>
      <c r="J32" s="92">
        <v>42.25</v>
      </c>
      <c r="K32" s="93">
        <v>41.93</v>
      </c>
    </row>
    <row r="33" spans="2:11" x14ac:dyDescent="0.25">
      <c r="B33" s="1">
        <v>9</v>
      </c>
      <c r="C33" s="91">
        <v>39.020000000000003</v>
      </c>
      <c r="D33" s="92">
        <v>39.28</v>
      </c>
      <c r="E33" s="92">
        <v>39.18</v>
      </c>
      <c r="F33" s="92">
        <v>39.04</v>
      </c>
      <c r="G33" s="93">
        <v>39.07</v>
      </c>
      <c r="H33" s="92"/>
      <c r="I33" s="92">
        <v>42.15</v>
      </c>
      <c r="J33" s="92">
        <v>41.82</v>
      </c>
      <c r="K33" s="93">
        <v>41.83</v>
      </c>
    </row>
    <row r="34" spans="2:11" x14ac:dyDescent="0.25">
      <c r="B34" s="1">
        <v>10</v>
      </c>
      <c r="C34" s="91">
        <v>38.92</v>
      </c>
      <c r="D34" s="92">
        <v>38.979999999999997</v>
      </c>
      <c r="E34" s="92">
        <v>39.119999999999997</v>
      </c>
      <c r="F34" s="92">
        <v>39.78</v>
      </c>
      <c r="G34" s="93">
        <v>39.25</v>
      </c>
      <c r="H34" s="92"/>
      <c r="I34" s="92">
        <v>42.04</v>
      </c>
      <c r="J34" s="92">
        <v>42.03</v>
      </c>
      <c r="K34" s="93">
        <v>41.92</v>
      </c>
    </row>
    <row r="35" spans="2:11" x14ac:dyDescent="0.25">
      <c r="B35" s="1">
        <v>11</v>
      </c>
      <c r="C35" s="91">
        <v>38.81</v>
      </c>
      <c r="D35" s="92">
        <v>39.119999999999997</v>
      </c>
      <c r="E35" s="92">
        <v>39.15</v>
      </c>
      <c r="F35" s="92">
        <v>38.89</v>
      </c>
      <c r="G35" s="93">
        <v>38.979999999999997</v>
      </c>
      <c r="H35" s="92"/>
      <c r="I35" s="92">
        <v>42.22</v>
      </c>
      <c r="J35" s="92">
        <v>42.15</v>
      </c>
      <c r="K35" s="93">
        <v>41.86</v>
      </c>
    </row>
    <row r="36" spans="2:11" x14ac:dyDescent="0.25">
      <c r="B36" s="1">
        <v>12</v>
      </c>
      <c r="C36" s="91">
        <v>39.020000000000003</v>
      </c>
      <c r="D36" s="92">
        <v>38.97</v>
      </c>
      <c r="E36" s="92">
        <v>39.43</v>
      </c>
      <c r="F36" s="92">
        <v>39.119999999999997</v>
      </c>
      <c r="G36" s="93">
        <v>39.049999999999997</v>
      </c>
      <c r="H36" s="92"/>
      <c r="I36" s="92">
        <v>42.05</v>
      </c>
      <c r="J36" s="92">
        <v>42.1</v>
      </c>
      <c r="K36" s="93">
        <v>41.76</v>
      </c>
    </row>
    <row r="37" spans="2:11" x14ac:dyDescent="0.25">
      <c r="B37" s="1">
        <v>13</v>
      </c>
      <c r="C37" s="91">
        <v>38.86</v>
      </c>
      <c r="D37" s="92">
        <v>39.1</v>
      </c>
      <c r="E37" s="92">
        <v>39.39</v>
      </c>
      <c r="F37" s="92">
        <v>39.04</v>
      </c>
      <c r="G37" s="93">
        <v>38.9</v>
      </c>
      <c r="H37" s="92"/>
      <c r="I37" s="92">
        <v>41.92</v>
      </c>
      <c r="J37" s="92">
        <v>42.11</v>
      </c>
      <c r="K37" s="93">
        <v>42.02</v>
      </c>
    </row>
    <row r="38" spans="2:11" x14ac:dyDescent="0.25">
      <c r="B38" s="1">
        <v>14</v>
      </c>
      <c r="C38" s="111">
        <v>39.1</v>
      </c>
      <c r="D38" s="92">
        <v>39</v>
      </c>
      <c r="E38" s="92">
        <v>39.369999999999997</v>
      </c>
      <c r="F38" s="92">
        <v>39.26</v>
      </c>
      <c r="G38" s="93">
        <v>39.15</v>
      </c>
      <c r="H38" s="92"/>
      <c r="I38" s="92">
        <v>41.94</v>
      </c>
      <c r="J38" s="92">
        <v>42.2</v>
      </c>
      <c r="K38" s="93">
        <v>42.02</v>
      </c>
    </row>
    <row r="39" spans="2:11" x14ac:dyDescent="0.25">
      <c r="B39" s="1">
        <v>15</v>
      </c>
      <c r="C39" s="91">
        <v>39.11</v>
      </c>
      <c r="D39" s="92">
        <v>39.049999999999997</v>
      </c>
      <c r="E39" s="92">
        <v>39.35</v>
      </c>
      <c r="F39" s="92">
        <v>39.15</v>
      </c>
      <c r="G39" s="93">
        <v>39</v>
      </c>
      <c r="H39" s="92"/>
      <c r="I39" s="92">
        <v>41.95</v>
      </c>
      <c r="J39" s="92">
        <v>42.1</v>
      </c>
      <c r="K39" s="93">
        <v>41.77</v>
      </c>
    </row>
    <row r="40" spans="2:11" x14ac:dyDescent="0.25">
      <c r="B40" s="1">
        <v>16</v>
      </c>
      <c r="C40" s="91">
        <v>39.11</v>
      </c>
      <c r="D40" s="92">
        <v>39.25</v>
      </c>
      <c r="E40" s="92">
        <v>39.22</v>
      </c>
      <c r="F40" s="92">
        <v>39.15</v>
      </c>
      <c r="G40" s="93">
        <v>38.909999999999997</v>
      </c>
      <c r="H40" s="92"/>
      <c r="I40" s="92">
        <v>41.89</v>
      </c>
      <c r="J40" s="92">
        <v>43.12</v>
      </c>
      <c r="K40" s="93">
        <v>42.19</v>
      </c>
    </row>
    <row r="41" spans="2:11" x14ac:dyDescent="0.25">
      <c r="B41" s="1">
        <v>17</v>
      </c>
      <c r="C41" s="91">
        <v>39.33</v>
      </c>
      <c r="D41" s="92">
        <v>39.25</v>
      </c>
      <c r="E41" s="92">
        <v>39.36</v>
      </c>
      <c r="F41" s="92">
        <v>39.14</v>
      </c>
      <c r="G41" s="93">
        <v>39.090000000000003</v>
      </c>
      <c r="H41" s="92"/>
      <c r="I41" s="92">
        <v>42.34</v>
      </c>
      <c r="J41" s="92">
        <v>42.41</v>
      </c>
      <c r="K41" s="93">
        <v>42.24</v>
      </c>
    </row>
    <row r="42" spans="2:11" x14ac:dyDescent="0.25">
      <c r="B42" s="1">
        <v>18</v>
      </c>
      <c r="C42" s="91">
        <v>39.17</v>
      </c>
      <c r="D42" s="92">
        <v>38.909999999999997</v>
      </c>
      <c r="E42" s="92">
        <v>39.549999999999997</v>
      </c>
      <c r="F42" s="92">
        <v>39.06</v>
      </c>
      <c r="G42" s="93">
        <v>38.909999999999997</v>
      </c>
      <c r="H42" s="92"/>
      <c r="I42" s="92">
        <v>42.28</v>
      </c>
      <c r="J42" s="92">
        <v>41.98</v>
      </c>
      <c r="K42" s="93">
        <v>41.86</v>
      </c>
    </row>
    <row r="43" spans="2:11" x14ac:dyDescent="0.25">
      <c r="B43" s="1">
        <v>19</v>
      </c>
      <c r="C43" s="91">
        <v>39.06</v>
      </c>
      <c r="D43" s="92">
        <v>39.11</v>
      </c>
      <c r="E43" s="92">
        <v>39.200000000000003</v>
      </c>
      <c r="F43" s="92">
        <v>39.020000000000003</v>
      </c>
      <c r="G43" s="93">
        <v>38.93</v>
      </c>
      <c r="H43" s="92"/>
      <c r="I43" s="92">
        <v>41.9</v>
      </c>
      <c r="J43" s="92">
        <v>41.98</v>
      </c>
      <c r="K43" s="93">
        <v>41.84</v>
      </c>
    </row>
    <row r="44" spans="2:11" x14ac:dyDescent="0.25">
      <c r="B44" s="1">
        <v>20</v>
      </c>
      <c r="C44" s="91">
        <v>39.03</v>
      </c>
      <c r="D44" s="92">
        <v>38.979999999999997</v>
      </c>
      <c r="E44" s="92">
        <v>39.51</v>
      </c>
      <c r="F44" s="92">
        <v>39.200000000000003</v>
      </c>
      <c r="G44" s="93">
        <v>38.880000000000003</v>
      </c>
      <c r="H44" s="92"/>
      <c r="I44" s="92">
        <v>42.09</v>
      </c>
      <c r="J44" s="92">
        <v>41.81</v>
      </c>
      <c r="K44" s="93">
        <v>41.68</v>
      </c>
    </row>
    <row r="45" spans="2:11" x14ac:dyDescent="0.25">
      <c r="B45" s="1">
        <v>21</v>
      </c>
      <c r="C45" s="91">
        <v>39.119999999999997</v>
      </c>
      <c r="D45" s="92">
        <v>39.06</v>
      </c>
      <c r="E45" s="92">
        <v>39.44</v>
      </c>
      <c r="F45" s="92">
        <v>39.11</v>
      </c>
      <c r="G45" s="93">
        <v>39.700000000000003</v>
      </c>
      <c r="H45" s="92"/>
      <c r="I45" s="92">
        <v>41.93</v>
      </c>
      <c r="J45" s="92">
        <v>42.04</v>
      </c>
      <c r="K45" s="93">
        <v>41.81</v>
      </c>
    </row>
    <row r="46" spans="2:11" x14ac:dyDescent="0.25">
      <c r="B46" s="1">
        <v>22</v>
      </c>
      <c r="C46" s="91">
        <v>40.49</v>
      </c>
      <c r="D46" s="92">
        <v>39.869999999999997</v>
      </c>
      <c r="E46" s="92">
        <v>41.12</v>
      </c>
      <c r="F46" s="92">
        <v>39.22</v>
      </c>
      <c r="G46" s="93">
        <v>39.159999999999997</v>
      </c>
      <c r="H46" s="92"/>
      <c r="I46" s="92">
        <v>42.7</v>
      </c>
      <c r="J46" s="92">
        <v>41.95</v>
      </c>
      <c r="K46" s="93">
        <v>42.22</v>
      </c>
    </row>
    <row r="47" spans="2:11" x14ac:dyDescent="0.25">
      <c r="B47" s="1">
        <v>23</v>
      </c>
      <c r="C47" s="91">
        <v>40.78</v>
      </c>
      <c r="D47" s="92">
        <v>39.299999999999997</v>
      </c>
      <c r="E47" s="92">
        <v>39.44</v>
      </c>
      <c r="F47" s="92">
        <v>39.159999999999997</v>
      </c>
      <c r="G47" s="93">
        <v>38.85</v>
      </c>
      <c r="H47" s="92"/>
      <c r="I47" s="92">
        <v>42.27</v>
      </c>
      <c r="J47" s="92">
        <v>42.58</v>
      </c>
      <c r="K47" s="93">
        <v>41.83</v>
      </c>
    </row>
    <row r="48" spans="2:11" x14ac:dyDescent="0.25">
      <c r="B48" s="1">
        <v>24</v>
      </c>
      <c r="C48" s="91">
        <v>39.6</v>
      </c>
      <c r="D48" s="92">
        <v>39.020000000000003</v>
      </c>
      <c r="E48" s="92">
        <v>39.47</v>
      </c>
      <c r="F48" s="92">
        <v>39.119999999999997</v>
      </c>
      <c r="G48" s="93">
        <v>38.94</v>
      </c>
      <c r="H48" s="92"/>
      <c r="I48" s="92">
        <v>42.52</v>
      </c>
      <c r="J48" s="92"/>
      <c r="K48" s="93">
        <v>42.24</v>
      </c>
    </row>
    <row r="49" spans="2:11" x14ac:dyDescent="0.25">
      <c r="B49" s="1">
        <v>25</v>
      </c>
      <c r="C49" s="91">
        <v>39.72</v>
      </c>
      <c r="D49" s="92">
        <v>38.840000000000003</v>
      </c>
      <c r="E49" s="92">
        <v>39.479999999999997</v>
      </c>
      <c r="F49" s="92">
        <v>39.1</v>
      </c>
      <c r="G49" s="93">
        <v>38.979999999999997</v>
      </c>
      <c r="H49" s="92"/>
      <c r="I49" s="92"/>
      <c r="J49" s="92"/>
      <c r="K49" s="93">
        <v>41.82</v>
      </c>
    </row>
    <row r="50" spans="2:11" x14ac:dyDescent="0.25">
      <c r="B50" s="1">
        <v>26</v>
      </c>
      <c r="C50" s="91"/>
      <c r="D50" s="92">
        <v>39.1</v>
      </c>
      <c r="E50" s="92">
        <v>39.58</v>
      </c>
      <c r="F50" s="92">
        <v>39.19</v>
      </c>
      <c r="G50" s="93">
        <v>39.6</v>
      </c>
      <c r="H50" s="92"/>
      <c r="I50" s="92"/>
      <c r="J50" s="92"/>
      <c r="K50" s="93">
        <v>41.85</v>
      </c>
    </row>
    <row r="51" spans="2:11" x14ac:dyDescent="0.25">
      <c r="B51" s="1">
        <v>27</v>
      </c>
      <c r="C51" s="91"/>
      <c r="D51" s="92">
        <v>38.950000000000003</v>
      </c>
      <c r="E51" s="92">
        <v>39.159999999999997</v>
      </c>
      <c r="F51" s="92">
        <v>39.14</v>
      </c>
      <c r="G51" s="93">
        <v>39.869999999999997</v>
      </c>
      <c r="H51" s="92"/>
      <c r="I51" s="92"/>
      <c r="J51" s="92"/>
      <c r="K51" s="93">
        <v>41.7</v>
      </c>
    </row>
    <row r="52" spans="2:11" x14ac:dyDescent="0.25">
      <c r="B52" s="1">
        <v>28</v>
      </c>
      <c r="C52" s="91"/>
      <c r="D52" s="92">
        <v>38.94</v>
      </c>
      <c r="E52" s="92">
        <v>39.369999999999997</v>
      </c>
      <c r="F52" s="92">
        <v>40.14</v>
      </c>
      <c r="G52" s="93">
        <v>39.06</v>
      </c>
      <c r="H52" s="92"/>
      <c r="I52" s="92"/>
      <c r="J52" s="92"/>
      <c r="K52" s="93">
        <v>41.81</v>
      </c>
    </row>
    <row r="53" spans="2:11" x14ac:dyDescent="0.25">
      <c r="B53" s="1">
        <v>29</v>
      </c>
      <c r="C53" s="91"/>
      <c r="D53" s="92">
        <v>39</v>
      </c>
      <c r="E53" s="92">
        <v>39.880000000000003</v>
      </c>
      <c r="F53" s="92">
        <v>39.18</v>
      </c>
      <c r="G53" s="93">
        <v>38.950000000000003</v>
      </c>
      <c r="H53" s="92"/>
      <c r="I53" s="92"/>
      <c r="J53" s="92"/>
      <c r="K53" s="93">
        <v>41.77</v>
      </c>
    </row>
    <row r="54" spans="2:11" x14ac:dyDescent="0.25">
      <c r="B54" s="1">
        <v>30</v>
      </c>
      <c r="C54" s="91"/>
      <c r="D54" s="92">
        <v>38.880000000000003</v>
      </c>
      <c r="E54" s="92">
        <v>39.36</v>
      </c>
      <c r="F54" s="92">
        <v>40.409999999999997</v>
      </c>
      <c r="G54" s="93">
        <v>39.06</v>
      </c>
      <c r="H54" s="92"/>
      <c r="I54" s="92"/>
      <c r="J54" s="92"/>
      <c r="K54" s="93">
        <v>41.84</v>
      </c>
    </row>
    <row r="55" spans="2:11" x14ac:dyDescent="0.25">
      <c r="B55" s="1">
        <v>31</v>
      </c>
      <c r="C55" s="91"/>
      <c r="D55" s="92">
        <v>39.94</v>
      </c>
      <c r="E55" s="92">
        <v>39.65</v>
      </c>
      <c r="F55" s="92">
        <v>39.979999999999997</v>
      </c>
      <c r="G55" s="93">
        <v>38.869999999999997</v>
      </c>
      <c r="H55" s="92"/>
      <c r="I55" s="92"/>
      <c r="J55" s="92"/>
      <c r="K55" s="93">
        <v>42.17</v>
      </c>
    </row>
    <row r="56" spans="2:11" x14ac:dyDescent="0.25">
      <c r="B56" s="1">
        <v>32</v>
      </c>
      <c r="C56" s="91"/>
      <c r="D56" s="92">
        <v>39.21</v>
      </c>
      <c r="E56" s="92">
        <v>39.58</v>
      </c>
      <c r="F56" s="92">
        <v>40.19</v>
      </c>
      <c r="G56" s="93">
        <v>38.880000000000003</v>
      </c>
      <c r="H56" s="92"/>
      <c r="I56" s="92"/>
      <c r="J56" s="92"/>
      <c r="K56" s="93">
        <v>41.86</v>
      </c>
    </row>
    <row r="57" spans="2:11" x14ac:dyDescent="0.25">
      <c r="B57" s="1">
        <v>33</v>
      </c>
      <c r="C57" s="91"/>
      <c r="D57" s="92">
        <v>39.020000000000003</v>
      </c>
      <c r="E57" s="92">
        <v>39.61</v>
      </c>
      <c r="F57" s="92">
        <v>39.51</v>
      </c>
      <c r="G57" s="93">
        <v>39.020000000000003</v>
      </c>
      <c r="H57" s="92"/>
      <c r="I57" s="92"/>
      <c r="J57" s="92"/>
      <c r="K57" s="93">
        <v>41.89</v>
      </c>
    </row>
    <row r="58" spans="2:11" x14ac:dyDescent="0.25">
      <c r="B58" s="1">
        <v>34</v>
      </c>
      <c r="C58" s="91"/>
      <c r="D58" s="92">
        <v>38.96</v>
      </c>
      <c r="E58" s="92">
        <v>39.450000000000003</v>
      </c>
      <c r="F58" s="92">
        <v>39.520000000000003</v>
      </c>
      <c r="G58" s="93">
        <v>39.19</v>
      </c>
      <c r="H58" s="92"/>
      <c r="I58" s="92"/>
      <c r="J58" s="92"/>
      <c r="K58" s="93">
        <v>41.77</v>
      </c>
    </row>
    <row r="59" spans="2:11" x14ac:dyDescent="0.25">
      <c r="B59" s="1">
        <v>35</v>
      </c>
      <c r="C59" s="91"/>
      <c r="D59" s="92">
        <v>39.840000000000003</v>
      </c>
      <c r="E59" s="92">
        <v>39.369999999999997</v>
      </c>
      <c r="F59" s="92"/>
      <c r="G59" s="93">
        <v>38.880000000000003</v>
      </c>
      <c r="H59" s="92"/>
      <c r="I59" s="92"/>
      <c r="J59" s="92"/>
      <c r="K59" s="93">
        <v>41.89</v>
      </c>
    </row>
    <row r="60" spans="2:11" x14ac:dyDescent="0.25">
      <c r="B60" s="1">
        <v>36</v>
      </c>
      <c r="C60" s="91"/>
      <c r="D60" s="92">
        <v>39.11</v>
      </c>
      <c r="E60" s="92">
        <v>39.270000000000003</v>
      </c>
      <c r="F60" s="92"/>
      <c r="G60" s="93">
        <v>38.93</v>
      </c>
      <c r="H60" s="92"/>
      <c r="I60" s="92"/>
      <c r="J60" s="92"/>
      <c r="K60" s="93">
        <v>42.01</v>
      </c>
    </row>
    <row r="61" spans="2:11" x14ac:dyDescent="0.25">
      <c r="B61" s="1">
        <v>37</v>
      </c>
      <c r="C61" s="91"/>
      <c r="D61" s="92">
        <v>39.119999999999997</v>
      </c>
      <c r="E61" s="92">
        <v>39.6</v>
      </c>
      <c r="F61" s="92"/>
      <c r="G61" s="93">
        <v>38.950000000000003</v>
      </c>
      <c r="H61" s="92"/>
      <c r="I61" s="92"/>
      <c r="J61" s="92"/>
      <c r="K61" s="93">
        <v>41.85</v>
      </c>
    </row>
    <row r="62" spans="2:11" x14ac:dyDescent="0.25">
      <c r="B62" s="1">
        <v>38</v>
      </c>
      <c r="C62" s="91"/>
      <c r="D62" s="92">
        <v>39.01</v>
      </c>
      <c r="E62" s="92">
        <v>39.4</v>
      </c>
      <c r="F62" s="92"/>
      <c r="G62" s="93">
        <v>39.020000000000003</v>
      </c>
      <c r="H62" s="92"/>
      <c r="I62" s="92"/>
      <c r="J62" s="92"/>
      <c r="K62" s="93">
        <v>41.81</v>
      </c>
    </row>
    <row r="63" spans="2:11" x14ac:dyDescent="0.25">
      <c r="B63" s="1">
        <v>39</v>
      </c>
      <c r="C63" s="91"/>
      <c r="D63" s="92">
        <v>38.82</v>
      </c>
      <c r="E63" s="92">
        <v>39.22</v>
      </c>
      <c r="F63" s="92"/>
      <c r="G63" s="93">
        <v>39.43</v>
      </c>
      <c r="H63" s="92"/>
      <c r="I63" s="92"/>
      <c r="J63" s="92"/>
      <c r="K63" s="93">
        <v>41.71</v>
      </c>
    </row>
    <row r="64" spans="2:11" x14ac:dyDescent="0.25">
      <c r="B64" s="1">
        <v>40</v>
      </c>
      <c r="C64" s="91"/>
      <c r="D64" s="92">
        <v>38.72</v>
      </c>
      <c r="E64" s="92">
        <v>39.799999999999997</v>
      </c>
      <c r="F64" s="92"/>
      <c r="G64" s="93"/>
      <c r="H64" s="92"/>
      <c r="I64" s="92"/>
      <c r="J64" s="92"/>
      <c r="K64" s="93">
        <v>41.91</v>
      </c>
    </row>
    <row r="65" spans="2:11" x14ac:dyDescent="0.25">
      <c r="B65" s="1">
        <v>41</v>
      </c>
      <c r="C65" s="91"/>
      <c r="D65" s="92">
        <v>39.049999999999997</v>
      </c>
      <c r="E65" s="92">
        <v>39.71</v>
      </c>
      <c r="F65" s="92"/>
      <c r="G65" s="93"/>
      <c r="H65" s="92"/>
      <c r="I65" s="92"/>
      <c r="J65" s="92"/>
      <c r="K65" s="93">
        <v>41.83</v>
      </c>
    </row>
    <row r="66" spans="2:11" x14ac:dyDescent="0.25">
      <c r="B66" s="1">
        <v>42</v>
      </c>
      <c r="C66" s="91"/>
      <c r="D66" s="92">
        <v>38.880000000000003</v>
      </c>
      <c r="E66" s="92">
        <v>40.4</v>
      </c>
      <c r="F66" s="92"/>
      <c r="G66" s="93"/>
      <c r="H66" s="92"/>
      <c r="I66" s="92"/>
      <c r="J66" s="92"/>
      <c r="K66" s="93">
        <v>41.77</v>
      </c>
    </row>
    <row r="67" spans="2:11" x14ac:dyDescent="0.25">
      <c r="B67" s="1">
        <v>43</v>
      </c>
      <c r="C67" s="91"/>
      <c r="D67" s="92">
        <v>38.93</v>
      </c>
      <c r="E67" s="92">
        <v>39.58</v>
      </c>
      <c r="F67" s="92"/>
      <c r="G67" s="93"/>
      <c r="H67" s="92"/>
      <c r="I67" s="92"/>
      <c r="J67" s="92"/>
      <c r="K67" s="93">
        <v>41.76</v>
      </c>
    </row>
    <row r="68" spans="2:11" x14ac:dyDescent="0.25">
      <c r="B68" s="1">
        <v>44</v>
      </c>
      <c r="C68" s="91"/>
      <c r="D68" s="92">
        <v>38.81</v>
      </c>
      <c r="E68" s="92">
        <v>39.71</v>
      </c>
      <c r="F68" s="92"/>
      <c r="G68" s="93"/>
      <c r="H68" s="92"/>
      <c r="I68" s="92"/>
      <c r="J68" s="92"/>
      <c r="K68" s="93">
        <v>41.74</v>
      </c>
    </row>
    <row r="69" spans="2:11" x14ac:dyDescent="0.25">
      <c r="B69" s="1">
        <v>45</v>
      </c>
      <c r="C69" s="91"/>
      <c r="D69" s="92">
        <v>38.86</v>
      </c>
      <c r="E69" s="92">
        <v>39.67</v>
      </c>
      <c r="F69" s="92"/>
      <c r="G69" s="93"/>
      <c r="H69" s="92"/>
      <c r="I69" s="92"/>
      <c r="J69" s="92"/>
      <c r="K69" s="93">
        <v>42.27</v>
      </c>
    </row>
    <row r="70" spans="2:11" x14ac:dyDescent="0.25">
      <c r="B70" s="1">
        <v>46</v>
      </c>
      <c r="C70" s="91"/>
      <c r="D70" s="92">
        <v>38.86</v>
      </c>
      <c r="E70" s="92">
        <v>39.54</v>
      </c>
      <c r="F70" s="92"/>
      <c r="G70" s="93"/>
      <c r="H70" s="92"/>
      <c r="I70" s="92"/>
      <c r="J70" s="92"/>
      <c r="K70" s="93">
        <v>41.93</v>
      </c>
    </row>
    <row r="71" spans="2:11" x14ac:dyDescent="0.25">
      <c r="B71" s="1">
        <v>47</v>
      </c>
      <c r="C71" s="91"/>
      <c r="D71" s="92">
        <v>38.9</v>
      </c>
      <c r="E71" s="92">
        <v>39.5</v>
      </c>
      <c r="F71" s="92"/>
      <c r="G71" s="93"/>
      <c r="H71" s="92"/>
      <c r="I71" s="92"/>
      <c r="J71" s="92"/>
      <c r="K71" s="93">
        <v>44.03</v>
      </c>
    </row>
    <row r="72" spans="2:11" x14ac:dyDescent="0.25">
      <c r="B72" s="1">
        <v>48</v>
      </c>
      <c r="C72" s="91"/>
      <c r="D72" s="92">
        <v>39.18</v>
      </c>
      <c r="E72" s="92">
        <v>39.770000000000003</v>
      </c>
      <c r="F72" s="92"/>
      <c r="G72" s="93"/>
      <c r="H72" s="92"/>
      <c r="I72" s="92"/>
      <c r="J72" s="92"/>
      <c r="K72" s="93">
        <v>42.17</v>
      </c>
    </row>
    <row r="73" spans="2:11" x14ac:dyDescent="0.25">
      <c r="B73" s="1">
        <v>49</v>
      </c>
      <c r="C73" s="91"/>
      <c r="D73" s="92">
        <v>38.83</v>
      </c>
      <c r="E73" s="92">
        <v>39.97</v>
      </c>
      <c r="F73" s="92"/>
      <c r="G73" s="93"/>
      <c r="H73" s="92"/>
      <c r="I73" s="92"/>
      <c r="J73" s="92"/>
      <c r="K73" s="93">
        <v>41.84</v>
      </c>
    </row>
    <row r="74" spans="2:11" x14ac:dyDescent="0.25">
      <c r="B74" s="1">
        <v>50</v>
      </c>
      <c r="C74" s="91"/>
      <c r="D74" s="92">
        <v>38.72</v>
      </c>
      <c r="E74" s="92">
        <v>39.64</v>
      </c>
      <c r="F74" s="92"/>
      <c r="G74" s="93"/>
      <c r="H74" s="92"/>
      <c r="I74" s="92"/>
      <c r="J74" s="92"/>
      <c r="K74" s="93">
        <v>42.03</v>
      </c>
    </row>
    <row r="75" spans="2:11" x14ac:dyDescent="0.25">
      <c r="B75" s="1">
        <v>51</v>
      </c>
      <c r="C75" s="91"/>
      <c r="D75" s="92">
        <v>38.75</v>
      </c>
      <c r="E75" s="92">
        <v>39.5</v>
      </c>
      <c r="F75" s="92"/>
      <c r="G75" s="93"/>
      <c r="H75" s="92"/>
      <c r="I75" s="92"/>
      <c r="J75" s="92"/>
      <c r="K75" s="93">
        <v>42.17</v>
      </c>
    </row>
    <row r="76" spans="2:11" x14ac:dyDescent="0.25">
      <c r="B76" s="1">
        <v>52</v>
      </c>
      <c r="C76" s="91"/>
      <c r="D76" s="92">
        <v>38.58</v>
      </c>
      <c r="E76" s="92">
        <v>39.47</v>
      </c>
      <c r="F76" s="92"/>
      <c r="G76" s="93"/>
      <c r="H76" s="92"/>
      <c r="I76" s="92"/>
      <c r="J76" s="92"/>
      <c r="K76" s="93">
        <v>42.03</v>
      </c>
    </row>
    <row r="77" spans="2:11" x14ac:dyDescent="0.25">
      <c r="B77" s="1">
        <v>53</v>
      </c>
      <c r="C77" s="91"/>
      <c r="D77" s="92">
        <v>38.86</v>
      </c>
      <c r="E77" s="92">
        <v>39.6</v>
      </c>
      <c r="F77" s="92"/>
      <c r="G77" s="93"/>
      <c r="H77" s="92"/>
      <c r="I77" s="92"/>
      <c r="J77" s="92"/>
      <c r="K77" s="93">
        <v>41.97</v>
      </c>
    </row>
    <row r="78" spans="2:11" x14ac:dyDescent="0.25">
      <c r="B78" s="1">
        <v>54</v>
      </c>
      <c r="C78" s="91"/>
      <c r="D78" s="92">
        <v>39.49</v>
      </c>
      <c r="E78" s="92">
        <v>40.98</v>
      </c>
      <c r="F78" s="92"/>
      <c r="G78" s="93"/>
      <c r="H78" s="92"/>
      <c r="I78" s="92"/>
      <c r="J78" s="92"/>
      <c r="K78" s="93">
        <v>41.92</v>
      </c>
    </row>
    <row r="79" spans="2:11" x14ac:dyDescent="0.25">
      <c r="B79" s="1">
        <v>55</v>
      </c>
      <c r="C79" s="91"/>
      <c r="D79" s="92">
        <v>39.17</v>
      </c>
      <c r="E79" s="92">
        <v>39.799999999999997</v>
      </c>
      <c r="F79" s="92"/>
      <c r="G79" s="93"/>
      <c r="H79" s="92"/>
      <c r="I79" s="92"/>
      <c r="J79" s="92"/>
      <c r="K79" s="93">
        <v>41.93</v>
      </c>
    </row>
    <row r="80" spans="2:11" x14ac:dyDescent="0.25">
      <c r="B80" s="1">
        <v>56</v>
      </c>
      <c r="C80" s="91"/>
      <c r="D80" s="92">
        <v>39.200000000000003</v>
      </c>
      <c r="E80" s="92">
        <v>39.590000000000003</v>
      </c>
      <c r="F80" s="92"/>
      <c r="G80" s="93"/>
      <c r="H80" s="92"/>
      <c r="I80" s="92"/>
      <c r="J80" s="92"/>
      <c r="K80" s="93">
        <v>41.87</v>
      </c>
    </row>
    <row r="81" spans="2:11" x14ac:dyDescent="0.25">
      <c r="B81" s="1">
        <v>57</v>
      </c>
      <c r="C81" s="91"/>
      <c r="D81" s="92"/>
      <c r="E81" s="92">
        <v>40.98</v>
      </c>
      <c r="F81" s="92"/>
      <c r="G81" s="93"/>
      <c r="H81" s="92"/>
      <c r="I81" s="92"/>
      <c r="J81" s="92"/>
      <c r="K81" s="93">
        <v>41.95</v>
      </c>
    </row>
    <row r="82" spans="2:11" x14ac:dyDescent="0.25">
      <c r="B82" s="1">
        <v>58</v>
      </c>
      <c r="C82" s="91"/>
      <c r="D82" s="92"/>
      <c r="E82" s="92">
        <v>39.78</v>
      </c>
      <c r="F82" s="92"/>
      <c r="G82" s="93"/>
      <c r="H82" s="92"/>
      <c r="I82" s="92"/>
      <c r="J82" s="92"/>
      <c r="K82" s="93">
        <v>41.92</v>
      </c>
    </row>
    <row r="83" spans="2:11" x14ac:dyDescent="0.25">
      <c r="B83" s="1">
        <v>59</v>
      </c>
      <c r="C83" s="91"/>
      <c r="D83" s="92"/>
      <c r="E83" s="92">
        <v>39.75</v>
      </c>
      <c r="F83" s="92"/>
      <c r="G83" s="93"/>
      <c r="H83" s="92"/>
      <c r="I83" s="92"/>
      <c r="J83" s="92"/>
      <c r="K83" s="93">
        <v>41.95</v>
      </c>
    </row>
    <row r="84" spans="2:11" x14ac:dyDescent="0.25">
      <c r="B84" s="1">
        <v>60</v>
      </c>
      <c r="C84" s="91"/>
      <c r="D84" s="92"/>
      <c r="E84" s="92">
        <v>40.020000000000003</v>
      </c>
      <c r="F84" s="92"/>
      <c r="G84" s="93"/>
      <c r="H84" s="92"/>
      <c r="I84" s="92"/>
      <c r="J84" s="92"/>
      <c r="K84" s="93">
        <v>41.9</v>
      </c>
    </row>
    <row r="85" spans="2:11" x14ac:dyDescent="0.25">
      <c r="B85" s="1">
        <v>61</v>
      </c>
      <c r="C85" s="91"/>
      <c r="D85" s="92"/>
      <c r="E85" s="92">
        <v>39.94</v>
      </c>
      <c r="F85" s="92"/>
      <c r="G85" s="93"/>
      <c r="H85" s="92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40.090000000000003</v>
      </c>
      <c r="F86" s="92"/>
      <c r="G86" s="93"/>
      <c r="H86" s="92"/>
      <c r="I86" s="92"/>
      <c r="J86" s="92"/>
      <c r="K86" s="93"/>
    </row>
    <row r="87" spans="2:11" x14ac:dyDescent="0.25">
      <c r="B87" s="1">
        <v>63</v>
      </c>
      <c r="C87" s="91"/>
      <c r="D87" s="92"/>
      <c r="E87" s="92">
        <v>39.729999999999997</v>
      </c>
      <c r="F87" s="92"/>
      <c r="G87" s="93"/>
      <c r="H87" s="92"/>
      <c r="I87" s="92"/>
      <c r="J87" s="92"/>
      <c r="K87" s="93"/>
    </row>
    <row r="88" spans="2:11" x14ac:dyDescent="0.25">
      <c r="B88" s="1">
        <v>64</v>
      </c>
      <c r="C88" s="91"/>
      <c r="D88" s="92"/>
      <c r="E88" s="92">
        <v>40.14</v>
      </c>
      <c r="F88" s="92"/>
      <c r="G88" s="93"/>
      <c r="H88" s="92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6"/>
      <c r="H89" s="95"/>
      <c r="I89" s="95"/>
      <c r="J89" s="95"/>
      <c r="K89" s="96"/>
    </row>
  </sheetData>
  <mergeCells count="16">
    <mergeCell ref="C14:C15"/>
    <mergeCell ref="A14:A15"/>
    <mergeCell ref="B14:B15"/>
    <mergeCell ref="L14:L15"/>
    <mergeCell ref="J14:J15"/>
    <mergeCell ref="K14:K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5" zoomScale="75" zoomScaleNormal="75" workbookViewId="0">
      <selection activeCell="H25" sqref="H25:H3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145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71</v>
      </c>
      <c r="C10" s="53">
        <v>13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39.087954545454551</v>
      </c>
      <c r="H10" s="55">
        <v>11</v>
      </c>
      <c r="I10" s="56">
        <f>G10-F10</f>
        <v>0.55795454545454959</v>
      </c>
      <c r="J10" s="57">
        <v>1.9976851851851853E-2</v>
      </c>
      <c r="K10" s="57">
        <f>J10</f>
        <v>1.9976851851851853E-2</v>
      </c>
      <c r="L10" s="58">
        <f>K10</f>
        <v>1.9976851851851853E-2</v>
      </c>
      <c r="M10" s="59" t="s">
        <v>216</v>
      </c>
      <c r="N10" s="60">
        <v>-10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69</v>
      </c>
      <c r="C11" s="53">
        <v>2</v>
      </c>
      <c r="D11" s="53">
        <v>80</v>
      </c>
      <c r="E11" s="54">
        <f>D11-D10</f>
        <v>36</v>
      </c>
      <c r="F11" s="115">
        <f>MIN(D25:D89)</f>
        <v>38.85</v>
      </c>
      <c r="G11" s="107">
        <f>AVERAGE(D25:D89)</f>
        <v>39.258857142857131</v>
      </c>
      <c r="H11" s="55">
        <v>8</v>
      </c>
      <c r="I11" s="56">
        <f t="shared" ref="I11:I15" si="0">G11-F11</f>
        <v>0.40885714285712993</v>
      </c>
      <c r="J11" s="57">
        <v>3.7465277777777778E-2</v>
      </c>
      <c r="K11" s="57">
        <f>J11-J10</f>
        <v>1.7488425925925925E-2</v>
      </c>
      <c r="L11" s="58">
        <f>K11</f>
        <v>1.7488425925925925E-2</v>
      </c>
      <c r="M11" s="243" t="s">
        <v>217</v>
      </c>
      <c r="N11" s="60">
        <v>5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72</v>
      </c>
      <c r="C12" s="53">
        <v>1</v>
      </c>
      <c r="D12" s="53">
        <v>146</v>
      </c>
      <c r="E12" s="54">
        <f t="shared" ref="E12:E18" si="1">D12-D11</f>
        <v>66</v>
      </c>
      <c r="F12" s="84">
        <f>MIN(E25:E89)</f>
        <v>39.03</v>
      </c>
      <c r="G12" s="108">
        <f>AVERAGE(E25:E89)</f>
        <v>39.30923076923078</v>
      </c>
      <c r="H12" s="55">
        <v>7</v>
      </c>
      <c r="I12" s="56">
        <f t="shared" si="0"/>
        <v>0.27923076923077872</v>
      </c>
      <c r="J12" s="57">
        <v>6.8402777777777771E-2</v>
      </c>
      <c r="K12" s="57">
        <f t="shared" ref="K12:K18" si="2">J12-J11</f>
        <v>3.0937499999999993E-2</v>
      </c>
      <c r="L12" s="58">
        <f>K12</f>
        <v>3.0937499999999993E-2</v>
      </c>
      <c r="M12" s="59" t="s">
        <v>218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71</v>
      </c>
      <c r="C13" s="53">
        <v>13</v>
      </c>
      <c r="D13" s="53">
        <v>207</v>
      </c>
      <c r="E13" s="54">
        <f t="shared" si="1"/>
        <v>61</v>
      </c>
      <c r="F13" s="84">
        <f>MIN(F25:F89)</f>
        <v>38.71</v>
      </c>
      <c r="G13" s="85">
        <f>AVERAGE(F25:F89)</f>
        <v>39.178833333333337</v>
      </c>
      <c r="H13" s="55">
        <v>18</v>
      </c>
      <c r="I13" s="56">
        <f t="shared" si="0"/>
        <v>0.4688333333333361</v>
      </c>
      <c r="J13" s="57">
        <v>9.707175925925926E-2</v>
      </c>
      <c r="K13" s="57">
        <f t="shared" si="2"/>
        <v>2.866898148148149E-2</v>
      </c>
      <c r="L13" s="58">
        <f>K13+L10</f>
        <v>4.8645833333333346E-2</v>
      </c>
      <c r="M13" s="59" t="s">
        <v>219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69</v>
      </c>
      <c r="C14" s="397">
        <v>5</v>
      </c>
      <c r="D14" s="244">
        <v>223</v>
      </c>
      <c r="E14" s="213">
        <f>D14-D13</f>
        <v>16</v>
      </c>
      <c r="F14" s="84">
        <f>MIN(G25:G89)</f>
        <v>39.07</v>
      </c>
      <c r="G14" s="112">
        <f>AVERAGE(G25:G89)</f>
        <v>39.295333333333332</v>
      </c>
      <c r="H14" s="86">
        <v>4</v>
      </c>
      <c r="I14" s="66">
        <f t="shared" si="0"/>
        <v>0.22533333333333161</v>
      </c>
      <c r="J14" s="392">
        <v>0.1120138888888889</v>
      </c>
      <c r="K14" s="392">
        <f>J14-J13</f>
        <v>1.4942129629629639E-2</v>
      </c>
      <c r="L14" s="401">
        <f>K14+L11</f>
        <v>3.243055555555556E-2</v>
      </c>
      <c r="M14" s="227" t="s">
        <v>222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231</v>
      </c>
      <c r="E15" s="215">
        <f>D15-D14</f>
        <v>8</v>
      </c>
      <c r="F15" s="216">
        <f>MIN(H25:H89)</f>
        <v>42.04</v>
      </c>
      <c r="G15" s="229">
        <f>AVERAGE(H25:H89)</f>
        <v>42.851428571428571</v>
      </c>
      <c r="H15" s="218">
        <v>0</v>
      </c>
      <c r="I15" s="219">
        <f t="shared" si="0"/>
        <v>0.81142857142857139</v>
      </c>
      <c r="J15" s="396"/>
      <c r="K15" s="393"/>
      <c r="L15" s="402"/>
      <c r="M15" s="59" t="s">
        <v>220</v>
      </c>
      <c r="N15" s="60"/>
      <c r="O15" s="109"/>
      <c r="P15" s="62"/>
    </row>
    <row r="16" spans="1:16" s="3" customFormat="1" ht="30" customHeight="1" thickBot="1" x14ac:dyDescent="0.3">
      <c r="A16" s="51">
        <v>6</v>
      </c>
      <c r="B16" s="52" t="s">
        <v>72</v>
      </c>
      <c r="C16" s="228">
        <v>2</v>
      </c>
      <c r="D16" s="220">
        <v>269</v>
      </c>
      <c r="E16" s="54">
        <f>D16-D15</f>
        <v>38</v>
      </c>
      <c r="F16" s="114">
        <f>MIN(I25:I89)</f>
        <v>41.59</v>
      </c>
      <c r="G16" s="108">
        <f>AVERAGE(I25:I89)</f>
        <v>41.955945945945949</v>
      </c>
      <c r="H16" s="55">
        <v>2</v>
      </c>
      <c r="I16" s="221">
        <f>G15-F15</f>
        <v>0.81142857142857139</v>
      </c>
      <c r="J16" s="212">
        <v>0.13141203703703705</v>
      </c>
      <c r="K16" s="57">
        <f>J16-J14</f>
        <v>1.939814814814815E-2</v>
      </c>
      <c r="L16" s="57">
        <f>K16+L12</f>
        <v>5.0335648148148143E-2</v>
      </c>
      <c r="M16" s="59" t="s">
        <v>221</v>
      </c>
      <c r="N16" s="60"/>
      <c r="O16" s="61"/>
      <c r="P16" s="62"/>
    </row>
    <row r="17" spans="1:15" s="3" customFormat="1" ht="30" customHeight="1" x14ac:dyDescent="0.25">
      <c r="A17" s="51">
        <v>7</v>
      </c>
      <c r="B17" s="52" t="s">
        <v>69</v>
      </c>
      <c r="C17" s="210">
        <v>13</v>
      </c>
      <c r="D17" s="220">
        <v>309</v>
      </c>
      <c r="E17" s="54">
        <f>D17-D16</f>
        <v>40</v>
      </c>
      <c r="F17" s="115">
        <f>MIN(J25:J89)</f>
        <v>41.79</v>
      </c>
      <c r="G17" s="85">
        <f>AVERAGE(J25:J89)</f>
        <v>42.284102564102554</v>
      </c>
      <c r="H17" s="55">
        <v>1</v>
      </c>
      <c r="I17" s="221">
        <f>G16-F16</f>
        <v>0.36594594594594554</v>
      </c>
      <c r="J17" s="212">
        <v>0.15186342592592592</v>
      </c>
      <c r="K17" s="57">
        <f t="shared" si="2"/>
        <v>2.0451388888888866E-2</v>
      </c>
      <c r="L17" s="57">
        <f>K17+L14</f>
        <v>5.2881944444444426E-2</v>
      </c>
      <c r="M17" s="59" t="s">
        <v>223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71</v>
      </c>
      <c r="C18" s="211">
        <v>3</v>
      </c>
      <c r="D18" s="222">
        <v>339</v>
      </c>
      <c r="E18" s="230">
        <f t="shared" si="1"/>
        <v>30</v>
      </c>
      <c r="F18" s="245">
        <f>MIN(K25:K89)</f>
        <v>41.7</v>
      </c>
      <c r="G18" s="81">
        <f>AVERAGE(K25:K89)</f>
        <v>41.985172413793109</v>
      </c>
      <c r="H18" s="224">
        <v>3</v>
      </c>
      <c r="I18" s="225">
        <f>G17-F17</f>
        <v>0.49410256410255471</v>
      </c>
      <c r="J18" s="212">
        <v>0.16707175925925924</v>
      </c>
      <c r="K18" s="57">
        <f t="shared" si="2"/>
        <v>1.5208333333333324E-2</v>
      </c>
      <c r="L18" s="67">
        <f>K18+L13</f>
        <v>6.385416666666667E-2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AVERAGE(F10,F13,F18)</f>
        <v>39.646666666666668</v>
      </c>
      <c r="G19" s="159">
        <f>AVERAGE(G10,G13,G18)</f>
        <v>40.083986764193661</v>
      </c>
      <c r="H19" s="159" t="s">
        <v>85</v>
      </c>
      <c r="I19" s="160">
        <f>AVERAGE(I10,I13,I18)</f>
        <v>0.5069634809634801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AVERAGE(F11,F14:F15,F17)</f>
        <v>40.4375</v>
      </c>
      <c r="G20" s="159">
        <f>AVERAGE(G11,G14:G15,G17)</f>
        <v>40.922430402930395</v>
      </c>
      <c r="H20" s="159" t="s">
        <v>90</v>
      </c>
      <c r="I20" s="160">
        <f>AVERAGE(I11,I14:I15,I17)</f>
        <v>0.45289124839124462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AVERAGE(F12,F16)</f>
        <v>40.31</v>
      </c>
      <c r="G21" s="76">
        <f>AVERAGE(G12,G16)</f>
        <v>40.632588357588361</v>
      </c>
      <c r="H21" s="76" t="s">
        <v>86</v>
      </c>
      <c r="I21" s="77">
        <f>AVERAGE(I12,I16)</f>
        <v>0.54532967032967505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40.145555555555553</v>
      </c>
      <c r="G22" s="80">
        <f>AVERAGE(G10:G18)</f>
        <v>40.578539846608813</v>
      </c>
      <c r="H22" s="81"/>
      <c r="I22" s="82">
        <f>AVERAGE(I10:I18)</f>
        <v>0.49145719745719657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Ткаченко Антон</v>
      </c>
      <c r="D24" s="234" t="str">
        <f>B11</f>
        <v>Тыщенко Миша</v>
      </c>
      <c r="E24" s="234" t="str">
        <f>B12</f>
        <v>Петушков Андрей</v>
      </c>
      <c r="F24" s="234" t="str">
        <f>B13</f>
        <v>Ткаченко Антон</v>
      </c>
      <c r="G24" s="235" t="str">
        <f>B14</f>
        <v>Тыщенко Миша</v>
      </c>
      <c r="H24" s="87" t="str">
        <f>B14</f>
        <v>Тыщенко Миша</v>
      </c>
      <c r="I24" s="87" t="str">
        <f>B16</f>
        <v>Петушков Андрей</v>
      </c>
      <c r="J24" s="87" t="str">
        <f>B17</f>
        <v>Тыщенко Миша</v>
      </c>
      <c r="K24" s="87" t="str">
        <f>B18</f>
        <v>Ткаченко Антон</v>
      </c>
    </row>
    <row r="25" spans="1:15" x14ac:dyDescent="0.25">
      <c r="B25" s="1">
        <v>1</v>
      </c>
      <c r="C25" s="88">
        <v>39.78</v>
      </c>
      <c r="D25" s="89">
        <v>39.31</v>
      </c>
      <c r="E25" s="89">
        <v>39.76</v>
      </c>
      <c r="F25" s="89">
        <v>40.35</v>
      </c>
      <c r="G25" s="90">
        <v>39.74</v>
      </c>
      <c r="H25" s="89">
        <v>42.83</v>
      </c>
      <c r="I25" s="89">
        <v>42.26</v>
      </c>
      <c r="J25" s="89">
        <v>42.52</v>
      </c>
      <c r="K25" s="90">
        <v>42.64</v>
      </c>
      <c r="M25" s="2"/>
      <c r="N25" s="2"/>
    </row>
    <row r="26" spans="1:15" x14ac:dyDescent="0.25">
      <c r="B26" s="1">
        <v>2</v>
      </c>
      <c r="C26" s="91">
        <v>39.31</v>
      </c>
      <c r="D26" s="92">
        <v>39.47</v>
      </c>
      <c r="E26" s="92">
        <v>39.64</v>
      </c>
      <c r="F26" s="92">
        <v>39.31</v>
      </c>
      <c r="G26" s="93">
        <v>39.32</v>
      </c>
      <c r="H26" s="92">
        <v>42.49</v>
      </c>
      <c r="I26" s="92">
        <v>42.02</v>
      </c>
      <c r="J26" s="92">
        <v>43.16</v>
      </c>
      <c r="K26" s="93">
        <v>42.09</v>
      </c>
      <c r="M26" s="3"/>
      <c r="N26" s="3"/>
    </row>
    <row r="27" spans="1:15" x14ac:dyDescent="0.25">
      <c r="B27" s="1">
        <v>3</v>
      </c>
      <c r="C27" s="91">
        <v>39.340000000000003</v>
      </c>
      <c r="D27" s="92">
        <v>39.28</v>
      </c>
      <c r="E27" s="92">
        <v>39.46</v>
      </c>
      <c r="F27" s="92">
        <v>39.06</v>
      </c>
      <c r="G27" s="93">
        <v>39.270000000000003</v>
      </c>
      <c r="H27" s="92">
        <v>44.31</v>
      </c>
      <c r="I27" s="92">
        <v>42.48</v>
      </c>
      <c r="J27" s="92">
        <v>43.22</v>
      </c>
      <c r="K27" s="93">
        <v>42.15</v>
      </c>
      <c r="M27" s="3"/>
      <c r="N27" s="3"/>
    </row>
    <row r="28" spans="1:15" x14ac:dyDescent="0.25">
      <c r="B28" s="1">
        <v>4</v>
      </c>
      <c r="C28" s="91">
        <v>39.81</v>
      </c>
      <c r="D28" s="92">
        <v>39.04</v>
      </c>
      <c r="E28" s="92">
        <v>39.200000000000003</v>
      </c>
      <c r="F28" s="92">
        <v>39.03</v>
      </c>
      <c r="G28" s="93">
        <v>39.130000000000003</v>
      </c>
      <c r="H28" s="92">
        <v>43.56</v>
      </c>
      <c r="I28" s="92">
        <v>41.98</v>
      </c>
      <c r="J28" s="92">
        <v>43.26</v>
      </c>
      <c r="K28" s="93">
        <v>41.96</v>
      </c>
      <c r="M28" s="3"/>
      <c r="N28" s="3"/>
    </row>
    <row r="29" spans="1:15" x14ac:dyDescent="0.25">
      <c r="B29" s="1">
        <v>5</v>
      </c>
      <c r="C29" s="91">
        <v>39.090000000000003</v>
      </c>
      <c r="D29" s="92">
        <v>39.090000000000003</v>
      </c>
      <c r="E29" s="92">
        <v>39.18</v>
      </c>
      <c r="F29" s="92">
        <v>38.83</v>
      </c>
      <c r="G29" s="93">
        <v>39.369999999999997</v>
      </c>
      <c r="H29" s="92">
        <v>42.04</v>
      </c>
      <c r="I29" s="92">
        <v>41.88</v>
      </c>
      <c r="J29" s="92">
        <v>42.96</v>
      </c>
      <c r="K29" s="93">
        <v>41.94</v>
      </c>
    </row>
    <row r="30" spans="1:15" x14ac:dyDescent="0.25">
      <c r="B30" s="1">
        <v>6</v>
      </c>
      <c r="C30" s="91">
        <v>39</v>
      </c>
      <c r="D30" s="92">
        <v>39.090000000000003</v>
      </c>
      <c r="E30" s="92">
        <v>39.15</v>
      </c>
      <c r="F30" s="92">
        <v>39.47</v>
      </c>
      <c r="G30" s="93">
        <v>39.25</v>
      </c>
      <c r="H30" s="92">
        <v>42.18</v>
      </c>
      <c r="I30" s="92">
        <v>41.93</v>
      </c>
      <c r="J30" s="92">
        <v>42.29</v>
      </c>
      <c r="K30" s="93">
        <v>42.11</v>
      </c>
    </row>
    <row r="31" spans="1:15" x14ac:dyDescent="0.25">
      <c r="B31" s="1">
        <v>7</v>
      </c>
      <c r="C31" s="91">
        <v>38.83</v>
      </c>
      <c r="D31" s="92">
        <v>38.9</v>
      </c>
      <c r="E31" s="92">
        <v>39.21</v>
      </c>
      <c r="F31" s="92">
        <v>39.08</v>
      </c>
      <c r="G31" s="93">
        <v>39.19</v>
      </c>
      <c r="H31" s="92">
        <v>42.55</v>
      </c>
      <c r="I31" s="92">
        <v>42.04</v>
      </c>
      <c r="J31" s="92">
        <v>42.31</v>
      </c>
      <c r="K31" s="93">
        <v>41.97</v>
      </c>
    </row>
    <row r="32" spans="1:15" x14ac:dyDescent="0.25">
      <c r="B32" s="1">
        <v>8</v>
      </c>
      <c r="C32" s="91">
        <v>38.83</v>
      </c>
      <c r="D32" s="92">
        <v>38.950000000000003</v>
      </c>
      <c r="E32" s="92">
        <v>39.28</v>
      </c>
      <c r="F32" s="92">
        <v>38.81</v>
      </c>
      <c r="G32" s="93">
        <v>39.15</v>
      </c>
      <c r="H32" s="92"/>
      <c r="I32" s="92">
        <v>41.98</v>
      </c>
      <c r="J32" s="92">
        <v>42.27</v>
      </c>
      <c r="K32" s="93">
        <v>41.85</v>
      </c>
    </row>
    <row r="33" spans="2:11" x14ac:dyDescent="0.25">
      <c r="B33" s="1">
        <v>9</v>
      </c>
      <c r="C33" s="91">
        <v>38.83</v>
      </c>
      <c r="D33" s="92">
        <v>39.119999999999997</v>
      </c>
      <c r="E33" s="92">
        <v>39.6</v>
      </c>
      <c r="F33" s="92">
        <v>38.770000000000003</v>
      </c>
      <c r="G33" s="93">
        <v>39.07</v>
      </c>
      <c r="H33" s="92"/>
      <c r="I33" s="92">
        <v>42.08</v>
      </c>
      <c r="J33" s="92">
        <v>42.4</v>
      </c>
      <c r="K33" s="93">
        <v>41.84</v>
      </c>
    </row>
    <row r="34" spans="2:11" x14ac:dyDescent="0.25">
      <c r="B34" s="1">
        <v>10</v>
      </c>
      <c r="C34" s="91">
        <v>38.81</v>
      </c>
      <c r="D34" s="92">
        <v>38.93</v>
      </c>
      <c r="E34" s="92">
        <v>39.24</v>
      </c>
      <c r="F34" s="92">
        <v>38.729999999999997</v>
      </c>
      <c r="G34" s="93">
        <v>39.159999999999997</v>
      </c>
      <c r="H34" s="92"/>
      <c r="I34" s="92">
        <v>41.68</v>
      </c>
      <c r="J34" s="92">
        <v>42.17</v>
      </c>
      <c r="K34" s="93">
        <v>41.79</v>
      </c>
    </row>
    <row r="35" spans="2:11" x14ac:dyDescent="0.25">
      <c r="B35" s="1">
        <v>11</v>
      </c>
      <c r="C35" s="91">
        <v>38.89</v>
      </c>
      <c r="D35" s="92">
        <v>38.950000000000003</v>
      </c>
      <c r="E35" s="92">
        <v>39.299999999999997</v>
      </c>
      <c r="F35" s="92">
        <v>38.85</v>
      </c>
      <c r="G35" s="93">
        <v>39.24</v>
      </c>
      <c r="H35" s="92"/>
      <c r="I35" s="92">
        <v>41.9</v>
      </c>
      <c r="J35" s="92">
        <v>42</v>
      </c>
      <c r="K35" s="93">
        <v>41.83</v>
      </c>
    </row>
    <row r="36" spans="2:11" x14ac:dyDescent="0.25">
      <c r="B36" s="1">
        <v>12</v>
      </c>
      <c r="C36" s="91">
        <v>38.94</v>
      </c>
      <c r="D36" s="92">
        <v>38.950000000000003</v>
      </c>
      <c r="E36" s="92">
        <v>39.21</v>
      </c>
      <c r="F36" s="92">
        <v>38.72</v>
      </c>
      <c r="G36" s="93">
        <v>39.159999999999997</v>
      </c>
      <c r="H36" s="92"/>
      <c r="I36" s="92">
        <v>42.08</v>
      </c>
      <c r="J36" s="92">
        <v>42.1</v>
      </c>
      <c r="K36" s="93">
        <v>41.97</v>
      </c>
    </row>
    <row r="37" spans="2:11" x14ac:dyDescent="0.25">
      <c r="B37" s="1">
        <v>13</v>
      </c>
      <c r="C37" s="91">
        <v>38.99</v>
      </c>
      <c r="D37" s="92">
        <v>39.14</v>
      </c>
      <c r="E37" s="92">
        <v>39.15</v>
      </c>
      <c r="F37" s="92">
        <v>39.04</v>
      </c>
      <c r="G37" s="93">
        <v>39.46</v>
      </c>
      <c r="H37" s="92"/>
      <c r="I37" s="92">
        <v>41.91</v>
      </c>
      <c r="J37" s="92">
        <v>42.01</v>
      </c>
      <c r="K37" s="93">
        <v>41.76</v>
      </c>
    </row>
    <row r="38" spans="2:11" x14ac:dyDescent="0.25">
      <c r="B38" s="1">
        <v>14</v>
      </c>
      <c r="C38" s="111">
        <v>38.99</v>
      </c>
      <c r="D38" s="92">
        <v>38.94</v>
      </c>
      <c r="E38" s="92">
        <v>39.08</v>
      </c>
      <c r="F38" s="92">
        <v>38.75</v>
      </c>
      <c r="G38" s="93">
        <v>39.21</v>
      </c>
      <c r="H38" s="92"/>
      <c r="I38" s="92">
        <v>41.86</v>
      </c>
      <c r="J38" s="92">
        <v>42.18</v>
      </c>
      <c r="K38" s="93">
        <v>41.86</v>
      </c>
    </row>
    <row r="39" spans="2:11" x14ac:dyDescent="0.25">
      <c r="B39" s="1">
        <v>15</v>
      </c>
      <c r="C39" s="91">
        <v>39.119999999999997</v>
      </c>
      <c r="D39" s="92">
        <v>39.049999999999997</v>
      </c>
      <c r="E39" s="92">
        <v>39.119999999999997</v>
      </c>
      <c r="F39" s="92">
        <v>38.71</v>
      </c>
      <c r="G39" s="93">
        <v>39.71</v>
      </c>
      <c r="H39" s="92"/>
      <c r="I39" s="92">
        <v>42</v>
      </c>
      <c r="J39" s="92">
        <v>42.81</v>
      </c>
      <c r="K39" s="93">
        <v>41.7</v>
      </c>
    </row>
    <row r="40" spans="2:11" x14ac:dyDescent="0.25">
      <c r="B40" s="1">
        <v>16</v>
      </c>
      <c r="C40" s="91">
        <v>38.99</v>
      </c>
      <c r="D40" s="92">
        <v>38.85</v>
      </c>
      <c r="E40" s="92">
        <v>39.299999999999997</v>
      </c>
      <c r="F40" s="92">
        <v>38.83</v>
      </c>
      <c r="G40" s="93"/>
      <c r="H40" s="92"/>
      <c r="I40" s="92">
        <v>41.96</v>
      </c>
      <c r="J40" s="92">
        <v>41.93</v>
      </c>
      <c r="K40" s="93">
        <v>41.75</v>
      </c>
    </row>
    <row r="41" spans="2:11" x14ac:dyDescent="0.25">
      <c r="B41" s="1">
        <v>17</v>
      </c>
      <c r="C41" s="91">
        <v>38.96</v>
      </c>
      <c r="D41" s="92">
        <v>39.43</v>
      </c>
      <c r="E41" s="92">
        <v>39.229999999999997</v>
      </c>
      <c r="F41" s="92">
        <v>38.75</v>
      </c>
      <c r="G41" s="93"/>
      <c r="H41" s="92"/>
      <c r="I41" s="92">
        <v>42</v>
      </c>
      <c r="J41" s="92">
        <v>42.57</v>
      </c>
      <c r="K41" s="93">
        <v>41.85</v>
      </c>
    </row>
    <row r="42" spans="2:11" x14ac:dyDescent="0.25">
      <c r="B42" s="1">
        <v>18</v>
      </c>
      <c r="C42" s="91">
        <v>39.15</v>
      </c>
      <c r="D42" s="92">
        <v>39.01</v>
      </c>
      <c r="E42" s="92">
        <v>39.24</v>
      </c>
      <c r="F42" s="92">
        <v>38.840000000000003</v>
      </c>
      <c r="G42" s="93"/>
      <c r="H42" s="92"/>
      <c r="I42" s="92">
        <v>41.88</v>
      </c>
      <c r="J42" s="92">
        <v>42.48</v>
      </c>
      <c r="K42" s="93">
        <v>41.96</v>
      </c>
    </row>
    <row r="43" spans="2:11" x14ac:dyDescent="0.25">
      <c r="B43" s="1">
        <v>19</v>
      </c>
      <c r="C43" s="91">
        <v>39.090000000000003</v>
      </c>
      <c r="D43" s="92">
        <v>40.08</v>
      </c>
      <c r="E43" s="92">
        <v>39.119999999999997</v>
      </c>
      <c r="F43" s="92">
        <v>38.869999999999997</v>
      </c>
      <c r="G43" s="93"/>
      <c r="H43" s="92"/>
      <c r="I43" s="92">
        <v>42.07</v>
      </c>
      <c r="J43" s="92">
        <v>42.5</v>
      </c>
      <c r="K43" s="93">
        <v>42.04</v>
      </c>
    </row>
    <row r="44" spans="2:11" x14ac:dyDescent="0.25">
      <c r="B44" s="1">
        <v>20</v>
      </c>
      <c r="C44" s="91">
        <v>39.06</v>
      </c>
      <c r="D44" s="92">
        <v>41.96</v>
      </c>
      <c r="E44" s="92">
        <v>39.409999999999997</v>
      </c>
      <c r="F44" s="92">
        <v>38.75</v>
      </c>
      <c r="G44" s="93"/>
      <c r="H44" s="92"/>
      <c r="I44" s="92">
        <v>41.99</v>
      </c>
      <c r="J44" s="92">
        <v>42.14</v>
      </c>
      <c r="K44" s="93">
        <v>42.07</v>
      </c>
    </row>
    <row r="45" spans="2:11" x14ac:dyDescent="0.25">
      <c r="B45" s="1">
        <v>21</v>
      </c>
      <c r="C45" s="91">
        <v>39.03</v>
      </c>
      <c r="D45" s="92">
        <v>40.03</v>
      </c>
      <c r="E45" s="92">
        <v>39.03</v>
      </c>
      <c r="F45" s="92">
        <v>38.81</v>
      </c>
      <c r="G45" s="93"/>
      <c r="H45" s="92"/>
      <c r="I45" s="92">
        <v>41.94</v>
      </c>
      <c r="J45" s="92">
        <v>42.18</v>
      </c>
      <c r="K45" s="93">
        <v>42.17</v>
      </c>
    </row>
    <row r="46" spans="2:11" x14ac:dyDescent="0.25">
      <c r="B46" s="1">
        <v>22</v>
      </c>
      <c r="C46" s="91">
        <v>40.42</v>
      </c>
      <c r="D46" s="92">
        <v>38.950000000000003</v>
      </c>
      <c r="E46" s="92">
        <v>39.340000000000003</v>
      </c>
      <c r="F46" s="92">
        <v>38.76</v>
      </c>
      <c r="G46" s="93"/>
      <c r="H46" s="92"/>
      <c r="I46" s="92">
        <v>42.07</v>
      </c>
      <c r="J46" s="92">
        <v>42.41</v>
      </c>
      <c r="K46" s="93">
        <v>42.06</v>
      </c>
    </row>
    <row r="47" spans="2:11" x14ac:dyDescent="0.25">
      <c r="B47" s="1">
        <v>23</v>
      </c>
      <c r="C47" s="91">
        <v>39.54</v>
      </c>
      <c r="D47" s="92">
        <v>39</v>
      </c>
      <c r="E47" s="92">
        <v>39.25</v>
      </c>
      <c r="F47" s="92">
        <v>39.590000000000003</v>
      </c>
      <c r="G47" s="93"/>
      <c r="H47" s="92"/>
      <c r="I47" s="92">
        <v>42.09</v>
      </c>
      <c r="J47" s="92">
        <v>42.06</v>
      </c>
      <c r="K47" s="93">
        <v>41.98</v>
      </c>
    </row>
    <row r="48" spans="2:11" x14ac:dyDescent="0.25">
      <c r="B48" s="1">
        <v>24</v>
      </c>
      <c r="C48" s="91">
        <v>39.049999999999997</v>
      </c>
      <c r="D48" s="92">
        <v>38.96</v>
      </c>
      <c r="E48" s="92">
        <v>39.67</v>
      </c>
      <c r="F48" s="92">
        <v>38.82</v>
      </c>
      <c r="G48" s="93"/>
      <c r="H48" s="92"/>
      <c r="I48" s="92">
        <v>42.32</v>
      </c>
      <c r="J48" s="92">
        <v>42.16</v>
      </c>
      <c r="K48" s="93">
        <v>42.24</v>
      </c>
    </row>
    <row r="49" spans="2:11" x14ac:dyDescent="0.25">
      <c r="B49" s="1">
        <v>25</v>
      </c>
      <c r="C49" s="91">
        <v>38.97</v>
      </c>
      <c r="D49" s="92">
        <v>39.03</v>
      </c>
      <c r="E49" s="92">
        <v>39.39</v>
      </c>
      <c r="F49" s="92">
        <v>38.93</v>
      </c>
      <c r="G49" s="93"/>
      <c r="H49" s="92"/>
      <c r="I49" s="92">
        <v>42.05</v>
      </c>
      <c r="J49" s="92">
        <v>42.22</v>
      </c>
      <c r="K49" s="93">
        <v>42.1</v>
      </c>
    </row>
    <row r="50" spans="2:11" x14ac:dyDescent="0.25">
      <c r="B50" s="1">
        <v>26</v>
      </c>
      <c r="C50" s="91">
        <v>38.950000000000003</v>
      </c>
      <c r="D50" s="92">
        <v>39.08</v>
      </c>
      <c r="E50" s="92">
        <v>39.36</v>
      </c>
      <c r="F50" s="92">
        <v>38.840000000000003</v>
      </c>
      <c r="G50" s="93"/>
      <c r="H50" s="92"/>
      <c r="I50" s="92">
        <v>41.77</v>
      </c>
      <c r="J50" s="92">
        <v>42.18</v>
      </c>
      <c r="K50" s="93">
        <v>41.88</v>
      </c>
    </row>
    <row r="51" spans="2:11" x14ac:dyDescent="0.25">
      <c r="B51" s="1">
        <v>27</v>
      </c>
      <c r="C51" s="91">
        <v>39.03</v>
      </c>
      <c r="D51" s="92">
        <v>40.08</v>
      </c>
      <c r="E51" s="92">
        <v>39.36</v>
      </c>
      <c r="F51" s="92">
        <v>38.799999999999997</v>
      </c>
      <c r="G51" s="93"/>
      <c r="H51" s="92"/>
      <c r="I51" s="92">
        <v>41.71</v>
      </c>
      <c r="J51" s="92">
        <v>42.04</v>
      </c>
      <c r="K51" s="93">
        <v>42.03</v>
      </c>
    </row>
    <row r="52" spans="2:11" x14ac:dyDescent="0.25">
      <c r="B52" s="1">
        <v>28</v>
      </c>
      <c r="C52" s="91">
        <v>39.56</v>
      </c>
      <c r="D52" s="92">
        <v>39.58</v>
      </c>
      <c r="E52" s="92">
        <v>39.380000000000003</v>
      </c>
      <c r="F52" s="92">
        <v>38.78</v>
      </c>
      <c r="G52" s="93"/>
      <c r="H52" s="92"/>
      <c r="I52" s="92">
        <v>41.74</v>
      </c>
      <c r="J52" s="92">
        <v>42.04</v>
      </c>
      <c r="K52" s="93">
        <v>42.03</v>
      </c>
    </row>
    <row r="53" spans="2:11" x14ac:dyDescent="0.25">
      <c r="B53" s="1">
        <v>29</v>
      </c>
      <c r="C53" s="91">
        <v>38.99</v>
      </c>
      <c r="D53" s="92">
        <v>39.1</v>
      </c>
      <c r="E53" s="92">
        <v>39.22</v>
      </c>
      <c r="F53" s="92">
        <v>39.1</v>
      </c>
      <c r="G53" s="93"/>
      <c r="H53" s="92"/>
      <c r="I53" s="92">
        <v>41.76</v>
      </c>
      <c r="J53" s="92">
        <v>42.15</v>
      </c>
      <c r="K53" s="93">
        <v>41.95</v>
      </c>
    </row>
    <row r="54" spans="2:11" x14ac:dyDescent="0.25">
      <c r="B54" s="1">
        <v>30</v>
      </c>
      <c r="C54" s="91">
        <v>39.92</v>
      </c>
      <c r="D54" s="92">
        <v>39.090000000000003</v>
      </c>
      <c r="E54" s="92">
        <v>39.42</v>
      </c>
      <c r="F54" s="92">
        <v>39.94</v>
      </c>
      <c r="G54" s="93"/>
      <c r="H54" s="92"/>
      <c r="I54" s="92">
        <v>41.81</v>
      </c>
      <c r="J54" s="92">
        <v>42.03</v>
      </c>
      <c r="K54" s="93"/>
    </row>
    <row r="55" spans="2:11" x14ac:dyDescent="0.25">
      <c r="B55" s="1">
        <v>31</v>
      </c>
      <c r="C55" s="91">
        <v>39</v>
      </c>
      <c r="D55" s="92">
        <v>38.869999999999997</v>
      </c>
      <c r="E55" s="92">
        <v>39.18</v>
      </c>
      <c r="F55" s="92">
        <v>38.909999999999997</v>
      </c>
      <c r="G55" s="93"/>
      <c r="H55" s="92"/>
      <c r="I55" s="92">
        <v>42.04</v>
      </c>
      <c r="J55" s="92">
        <v>42.15</v>
      </c>
      <c r="K55" s="93"/>
    </row>
    <row r="56" spans="2:11" x14ac:dyDescent="0.25">
      <c r="B56" s="1">
        <v>32</v>
      </c>
      <c r="C56" s="91">
        <v>38.869999999999997</v>
      </c>
      <c r="D56" s="92">
        <v>39.11</v>
      </c>
      <c r="E56" s="92">
        <v>39.299999999999997</v>
      </c>
      <c r="F56" s="92">
        <v>38.9</v>
      </c>
      <c r="G56" s="93"/>
      <c r="H56" s="92"/>
      <c r="I56" s="92">
        <v>41.68</v>
      </c>
      <c r="J56" s="92">
        <v>42.01</v>
      </c>
      <c r="K56" s="93"/>
    </row>
    <row r="57" spans="2:11" x14ac:dyDescent="0.25">
      <c r="B57" s="1">
        <v>33</v>
      </c>
      <c r="C57" s="91">
        <v>39.04</v>
      </c>
      <c r="D57" s="92">
        <v>39.04</v>
      </c>
      <c r="E57" s="92">
        <v>39.61</v>
      </c>
      <c r="F57" s="92">
        <v>38.799999999999997</v>
      </c>
      <c r="G57" s="93"/>
      <c r="H57" s="92"/>
      <c r="I57" s="92">
        <v>41.59</v>
      </c>
      <c r="J57" s="92">
        <v>42.07</v>
      </c>
      <c r="K57" s="93"/>
    </row>
    <row r="58" spans="2:11" x14ac:dyDescent="0.25">
      <c r="B58" s="1">
        <v>34</v>
      </c>
      <c r="C58" s="91">
        <v>39.049999999999997</v>
      </c>
      <c r="D58" s="92">
        <v>38.92</v>
      </c>
      <c r="E58" s="92">
        <v>40.19</v>
      </c>
      <c r="F58" s="92">
        <v>38.79</v>
      </c>
      <c r="G58" s="93"/>
      <c r="H58" s="92"/>
      <c r="I58" s="92">
        <v>41.77</v>
      </c>
      <c r="J58" s="92">
        <v>42.01</v>
      </c>
      <c r="K58" s="93"/>
    </row>
    <row r="59" spans="2:11" x14ac:dyDescent="0.25">
      <c r="B59" s="1">
        <v>35</v>
      </c>
      <c r="C59" s="91">
        <v>38.97</v>
      </c>
      <c r="D59" s="92">
        <v>39.68</v>
      </c>
      <c r="E59" s="92">
        <v>39.26</v>
      </c>
      <c r="F59" s="92">
        <v>38.82</v>
      </c>
      <c r="G59" s="93"/>
      <c r="H59" s="92"/>
      <c r="I59" s="92">
        <v>42.07</v>
      </c>
      <c r="J59" s="92">
        <v>41.83</v>
      </c>
      <c r="K59" s="93"/>
    </row>
    <row r="60" spans="2:11" x14ac:dyDescent="0.25">
      <c r="B60" s="1">
        <v>36</v>
      </c>
      <c r="C60" s="91">
        <v>38.81</v>
      </c>
      <c r="D60" s="92"/>
      <c r="E60" s="92">
        <v>39.17</v>
      </c>
      <c r="F60" s="92">
        <v>38.78</v>
      </c>
      <c r="G60" s="93"/>
      <c r="H60" s="92"/>
      <c r="I60" s="92">
        <v>41.89</v>
      </c>
      <c r="J60" s="92">
        <v>42.25</v>
      </c>
      <c r="K60" s="93"/>
    </row>
    <row r="61" spans="2:11" x14ac:dyDescent="0.25">
      <c r="B61" s="1">
        <v>37</v>
      </c>
      <c r="C61" s="91">
        <v>38.880000000000003</v>
      </c>
      <c r="D61" s="92"/>
      <c r="E61" s="92">
        <v>39.18</v>
      </c>
      <c r="F61" s="92">
        <v>38.81</v>
      </c>
      <c r="G61" s="93"/>
      <c r="H61" s="92"/>
      <c r="I61" s="92">
        <v>42.09</v>
      </c>
      <c r="J61" s="92">
        <v>41.79</v>
      </c>
      <c r="K61" s="93"/>
    </row>
    <row r="62" spans="2:11" x14ac:dyDescent="0.25">
      <c r="B62" s="1">
        <v>38</v>
      </c>
      <c r="C62" s="91">
        <v>38.97</v>
      </c>
      <c r="D62" s="92"/>
      <c r="E62" s="92">
        <v>39.25</v>
      </c>
      <c r="F62" s="92">
        <v>38.909999999999997</v>
      </c>
      <c r="G62" s="93"/>
      <c r="H62" s="92"/>
      <c r="I62" s="92"/>
      <c r="J62" s="92">
        <v>42.11</v>
      </c>
      <c r="K62" s="93"/>
    </row>
    <row r="63" spans="2:11" x14ac:dyDescent="0.25">
      <c r="B63" s="1">
        <v>39</v>
      </c>
      <c r="C63" s="91">
        <v>38.880000000000003</v>
      </c>
      <c r="D63" s="92"/>
      <c r="E63" s="92">
        <v>39.21</v>
      </c>
      <c r="F63" s="92">
        <v>40.659999999999997</v>
      </c>
      <c r="G63" s="93"/>
      <c r="H63" s="92"/>
      <c r="I63" s="92"/>
      <c r="J63" s="92">
        <v>42.11</v>
      </c>
      <c r="K63" s="93"/>
    </row>
    <row r="64" spans="2:11" x14ac:dyDescent="0.25">
      <c r="B64" s="1">
        <v>40</v>
      </c>
      <c r="C64" s="91">
        <v>38.86</v>
      </c>
      <c r="D64" s="92"/>
      <c r="E64" s="92">
        <v>39.33</v>
      </c>
      <c r="F64" s="92">
        <v>39.71</v>
      </c>
      <c r="G64" s="93"/>
      <c r="H64" s="92"/>
      <c r="I64" s="92"/>
      <c r="J64" s="92"/>
      <c r="K64" s="93"/>
    </row>
    <row r="65" spans="2:11" x14ac:dyDescent="0.25">
      <c r="B65" s="1">
        <v>41</v>
      </c>
      <c r="C65" s="91">
        <v>38.909999999999997</v>
      </c>
      <c r="D65" s="92"/>
      <c r="E65" s="92">
        <v>39.33</v>
      </c>
      <c r="F65" s="92">
        <v>38.97</v>
      </c>
      <c r="G65" s="93"/>
      <c r="H65" s="92"/>
      <c r="I65" s="92"/>
      <c r="J65" s="92"/>
      <c r="K65" s="93"/>
    </row>
    <row r="66" spans="2:11" x14ac:dyDescent="0.25">
      <c r="B66" s="1">
        <v>42</v>
      </c>
      <c r="C66" s="91">
        <v>38.94</v>
      </c>
      <c r="D66" s="92"/>
      <c r="E66" s="92">
        <v>39.299999999999997</v>
      </c>
      <c r="F66" s="92">
        <v>38.93</v>
      </c>
      <c r="G66" s="93"/>
      <c r="H66" s="92"/>
      <c r="I66" s="92"/>
      <c r="J66" s="92"/>
      <c r="K66" s="93"/>
    </row>
    <row r="67" spans="2:11" x14ac:dyDescent="0.25">
      <c r="B67" s="1">
        <v>43</v>
      </c>
      <c r="C67" s="91">
        <v>38.89</v>
      </c>
      <c r="D67" s="92"/>
      <c r="E67" s="92">
        <v>39.130000000000003</v>
      </c>
      <c r="F67" s="92">
        <v>40.119999999999997</v>
      </c>
      <c r="G67" s="93"/>
      <c r="H67" s="92"/>
      <c r="I67" s="92"/>
      <c r="J67" s="92"/>
      <c r="K67" s="93"/>
    </row>
    <row r="68" spans="2:11" x14ac:dyDescent="0.25">
      <c r="B68" s="1">
        <v>44</v>
      </c>
      <c r="C68" s="91">
        <v>38.53</v>
      </c>
      <c r="D68" s="92"/>
      <c r="E68" s="92">
        <v>39.21</v>
      </c>
      <c r="F68" s="92">
        <v>47.99</v>
      </c>
      <c r="G68" s="93"/>
      <c r="H68" s="92"/>
      <c r="I68" s="92"/>
      <c r="J68" s="92"/>
      <c r="K68" s="93"/>
    </row>
    <row r="69" spans="2:11" x14ac:dyDescent="0.25">
      <c r="B69" s="1">
        <v>45</v>
      </c>
      <c r="C69" s="91"/>
      <c r="D69" s="92"/>
      <c r="E69" s="92">
        <v>39.130000000000003</v>
      </c>
      <c r="F69" s="92">
        <v>39.11</v>
      </c>
      <c r="G69" s="93"/>
      <c r="H69" s="92"/>
      <c r="I69" s="92"/>
      <c r="J69" s="92"/>
      <c r="K69" s="93"/>
    </row>
    <row r="70" spans="2:11" x14ac:dyDescent="0.25">
      <c r="B70" s="1">
        <v>46</v>
      </c>
      <c r="C70" s="91"/>
      <c r="D70" s="92"/>
      <c r="E70" s="92">
        <v>39.22</v>
      </c>
      <c r="F70" s="92">
        <v>39.200000000000003</v>
      </c>
      <c r="G70" s="93"/>
      <c r="H70" s="92"/>
      <c r="I70" s="92"/>
      <c r="J70" s="92"/>
      <c r="K70" s="93"/>
    </row>
    <row r="71" spans="2:11" x14ac:dyDescent="0.25">
      <c r="B71" s="1">
        <v>47</v>
      </c>
      <c r="C71" s="91"/>
      <c r="D71" s="92"/>
      <c r="E71" s="92">
        <v>39.270000000000003</v>
      </c>
      <c r="F71" s="92">
        <v>38.909999999999997</v>
      </c>
      <c r="G71" s="93"/>
      <c r="H71" s="92"/>
      <c r="I71" s="92"/>
      <c r="J71" s="92"/>
      <c r="K71" s="93"/>
    </row>
    <row r="72" spans="2:11" x14ac:dyDescent="0.25">
      <c r="B72" s="1">
        <v>48</v>
      </c>
      <c r="C72" s="91"/>
      <c r="D72" s="92"/>
      <c r="E72" s="92">
        <v>39.14</v>
      </c>
      <c r="F72" s="92">
        <v>39.659999999999997</v>
      </c>
      <c r="G72" s="93"/>
      <c r="H72" s="92"/>
      <c r="I72" s="92"/>
      <c r="J72" s="92"/>
      <c r="K72" s="93"/>
    </row>
    <row r="73" spans="2:11" x14ac:dyDescent="0.25">
      <c r="B73" s="1">
        <v>49</v>
      </c>
      <c r="C73" s="91"/>
      <c r="D73" s="92"/>
      <c r="E73" s="92">
        <v>39.200000000000003</v>
      </c>
      <c r="F73" s="92">
        <v>38.93</v>
      </c>
      <c r="G73" s="93"/>
      <c r="H73" s="92"/>
      <c r="I73" s="92"/>
      <c r="J73" s="92"/>
      <c r="K73" s="93"/>
    </row>
    <row r="74" spans="2:11" x14ac:dyDescent="0.25">
      <c r="B74" s="1">
        <v>50</v>
      </c>
      <c r="C74" s="91"/>
      <c r="D74" s="92"/>
      <c r="E74" s="92">
        <v>39.270000000000003</v>
      </c>
      <c r="F74" s="92">
        <v>38.93</v>
      </c>
      <c r="G74" s="93"/>
      <c r="H74" s="92"/>
      <c r="I74" s="92"/>
      <c r="J74" s="92"/>
      <c r="K74" s="93"/>
    </row>
    <row r="75" spans="2:11" x14ac:dyDescent="0.25">
      <c r="B75" s="1">
        <v>51</v>
      </c>
      <c r="C75" s="91"/>
      <c r="D75" s="92"/>
      <c r="E75" s="92">
        <v>39.630000000000003</v>
      </c>
      <c r="F75" s="92">
        <v>39.03</v>
      </c>
      <c r="G75" s="93"/>
      <c r="H75" s="92"/>
      <c r="I75" s="92"/>
      <c r="J75" s="92"/>
      <c r="K75" s="93"/>
    </row>
    <row r="76" spans="2:11" x14ac:dyDescent="0.25">
      <c r="B76" s="1">
        <v>52</v>
      </c>
      <c r="C76" s="91"/>
      <c r="D76" s="92"/>
      <c r="E76" s="92">
        <v>39.29</v>
      </c>
      <c r="F76" s="92">
        <v>38.96</v>
      </c>
      <c r="G76" s="93"/>
      <c r="H76" s="92"/>
      <c r="I76" s="92"/>
      <c r="J76" s="92"/>
      <c r="K76" s="93"/>
    </row>
    <row r="77" spans="2:11" x14ac:dyDescent="0.25">
      <c r="B77" s="1">
        <v>53</v>
      </c>
      <c r="C77" s="91"/>
      <c r="D77" s="92"/>
      <c r="E77" s="92">
        <v>39.54</v>
      </c>
      <c r="F77" s="92">
        <v>38.85</v>
      </c>
      <c r="G77" s="93"/>
      <c r="H77" s="92"/>
      <c r="I77" s="92"/>
      <c r="J77" s="92"/>
      <c r="K77" s="93"/>
    </row>
    <row r="78" spans="2:11" x14ac:dyDescent="0.25">
      <c r="B78" s="1">
        <v>54</v>
      </c>
      <c r="C78" s="91"/>
      <c r="D78" s="92"/>
      <c r="E78" s="92">
        <v>39.36</v>
      </c>
      <c r="F78" s="92">
        <v>38.85</v>
      </c>
      <c r="G78" s="93"/>
      <c r="H78" s="92"/>
      <c r="I78" s="92"/>
      <c r="J78" s="92"/>
      <c r="K78" s="93"/>
    </row>
    <row r="79" spans="2:11" x14ac:dyDescent="0.25">
      <c r="B79" s="1">
        <v>55</v>
      </c>
      <c r="C79" s="91"/>
      <c r="D79" s="92"/>
      <c r="E79" s="92">
        <v>39.6</v>
      </c>
      <c r="F79" s="92">
        <v>38.74</v>
      </c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/>
      <c r="E80" s="92">
        <v>39.28</v>
      </c>
      <c r="F80" s="92">
        <v>38.75</v>
      </c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/>
      <c r="E81" s="92">
        <v>39.36</v>
      </c>
      <c r="F81" s="92">
        <v>38.78</v>
      </c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/>
      <c r="E82" s="92">
        <v>39.19</v>
      </c>
      <c r="F82" s="92">
        <v>38.950000000000003</v>
      </c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/>
      <c r="E83" s="92">
        <v>39.07</v>
      </c>
      <c r="F83" s="92">
        <v>38.92</v>
      </c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/>
      <c r="E84" s="92">
        <v>39.25</v>
      </c>
      <c r="F84" s="92">
        <v>39.14</v>
      </c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/>
      <c r="E85" s="92">
        <v>39.090000000000003</v>
      </c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/>
      <c r="E86" s="92">
        <v>39.22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>
        <v>39.39</v>
      </c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>
        <v>39.22</v>
      </c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>
        <v>39.43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B14:B15"/>
    <mergeCell ref="C14:C15"/>
    <mergeCell ref="J14:J15"/>
    <mergeCell ref="K14:K15"/>
    <mergeCell ref="L14:L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K25" sqref="K25:K74"/>
    </sheetView>
  </sheetViews>
  <sheetFormatPr defaultRowHeight="15" x14ac:dyDescent="0.25"/>
  <cols>
    <col min="1" max="1" width="8.7109375" style="1" customWidth="1"/>
    <col min="2" max="2" width="26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61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62</v>
      </c>
      <c r="C10" s="53">
        <v>4</v>
      </c>
      <c r="D10" s="53">
        <v>44</v>
      </c>
      <c r="E10" s="54">
        <f>D10</f>
        <v>44</v>
      </c>
      <c r="F10" s="84">
        <f>MIN(C25:C89)</f>
        <v>38.619999999999997</v>
      </c>
      <c r="G10" s="108">
        <f>AVERAGE(C25:C89)</f>
        <v>39.021136363636373</v>
      </c>
      <c r="H10" s="55">
        <v>1</v>
      </c>
      <c r="I10" s="56">
        <f>G10-F10</f>
        <v>0.40113636363637539</v>
      </c>
      <c r="J10" s="57">
        <v>1.9907407407407408E-2</v>
      </c>
      <c r="K10" s="57">
        <f>J10</f>
        <v>1.9907407407407408E-2</v>
      </c>
      <c r="L10" s="58">
        <f>K10</f>
        <v>1.9907407407407408E-2</v>
      </c>
      <c r="M10" s="59" t="s">
        <v>180</v>
      </c>
      <c r="N10" s="60">
        <v>-30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143</v>
      </c>
      <c r="C11" s="53">
        <v>1</v>
      </c>
      <c r="D11" s="53">
        <v>65</v>
      </c>
      <c r="E11" s="54">
        <f>D11-D10</f>
        <v>21</v>
      </c>
      <c r="F11" s="84">
        <f>MIN(D25:D89)</f>
        <v>39.5</v>
      </c>
      <c r="G11" s="107">
        <f>AVERAGE(D25:D89)</f>
        <v>40.059999999999995</v>
      </c>
      <c r="H11" s="55">
        <v>0</v>
      </c>
      <c r="I11" s="56">
        <f t="shared" ref="I11:I18" si="0">G11-F11</f>
        <v>0.55999999999999517</v>
      </c>
      <c r="J11" s="57">
        <v>3.1122685185185187E-2</v>
      </c>
      <c r="K11" s="57">
        <f>J11-J10</f>
        <v>1.1215277777777779E-2</v>
      </c>
      <c r="L11" s="58">
        <f>K11</f>
        <v>1.1215277777777779E-2</v>
      </c>
      <c r="M11" s="59" t="s">
        <v>181</v>
      </c>
      <c r="N11" s="60">
        <v>5</v>
      </c>
      <c r="O11" s="226" t="s">
        <v>190</v>
      </c>
      <c r="P11" s="62"/>
    </row>
    <row r="12" spans="1:16" s="3" customFormat="1" ht="30" customHeight="1" thickBot="1" x14ac:dyDescent="0.3">
      <c r="A12" s="51">
        <v>3</v>
      </c>
      <c r="B12" s="52" t="s">
        <v>73</v>
      </c>
      <c r="C12" s="53">
        <v>21</v>
      </c>
      <c r="D12" s="53">
        <v>131</v>
      </c>
      <c r="E12" s="54">
        <f t="shared" ref="E12:E18" si="1">D12-D11</f>
        <v>66</v>
      </c>
      <c r="F12" s="84">
        <f>MIN(E25:E89)</f>
        <v>38.93</v>
      </c>
      <c r="G12" s="108">
        <f>AVERAGE(E25:E89)</f>
        <v>39.281904761904769</v>
      </c>
      <c r="H12" s="55">
        <v>3</v>
      </c>
      <c r="I12" s="56">
        <f t="shared" si="0"/>
        <v>0.35190476190476971</v>
      </c>
      <c r="J12" s="57">
        <v>6.1215277777777778E-2</v>
      </c>
      <c r="K12" s="57">
        <f t="shared" ref="K12:K18" si="2">J12-J11</f>
        <v>3.0092592592592591E-2</v>
      </c>
      <c r="L12" s="58">
        <f>K12</f>
        <v>3.0092592592592591E-2</v>
      </c>
      <c r="M12" s="59" t="s">
        <v>183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62</v>
      </c>
      <c r="C13" s="53">
        <v>4</v>
      </c>
      <c r="D13" s="53">
        <v>187</v>
      </c>
      <c r="E13" s="54">
        <f t="shared" si="1"/>
        <v>56</v>
      </c>
      <c r="F13" s="114">
        <f>MIN(F25:F89)</f>
        <v>38.6</v>
      </c>
      <c r="G13" s="112">
        <f>AVERAGE(F25:F89)</f>
        <v>38.983090909090876</v>
      </c>
      <c r="H13" s="55">
        <v>3</v>
      </c>
      <c r="I13" s="56">
        <f t="shared" si="0"/>
        <v>0.38309090909087473</v>
      </c>
      <c r="J13" s="57">
        <v>8.744212962962962E-2</v>
      </c>
      <c r="K13" s="57">
        <f t="shared" si="2"/>
        <v>2.6226851851851841E-2</v>
      </c>
      <c r="L13" s="58">
        <f>K13+L10</f>
        <v>4.613425925925925E-2</v>
      </c>
      <c r="M13" s="59" t="s">
        <v>184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143</v>
      </c>
      <c r="C14" s="53">
        <v>7</v>
      </c>
      <c r="D14" s="53">
        <v>218</v>
      </c>
      <c r="E14" s="54">
        <f t="shared" si="1"/>
        <v>31</v>
      </c>
      <c r="F14" s="115">
        <f>MIN(G25:G89)</f>
        <v>39.479999999999997</v>
      </c>
      <c r="G14" s="108">
        <f>AVERAGE(G25:G89)</f>
        <v>39.82866666666667</v>
      </c>
      <c r="H14" s="55">
        <v>1</v>
      </c>
      <c r="I14" s="56">
        <f t="shared" si="0"/>
        <v>0.34866666666667356</v>
      </c>
      <c r="J14" s="57">
        <v>0.10269675925925925</v>
      </c>
      <c r="K14" s="57">
        <f t="shared" si="2"/>
        <v>1.5254629629629632E-2</v>
      </c>
      <c r="L14" s="58">
        <f>K14+L11</f>
        <v>2.6469907407407411E-2</v>
      </c>
      <c r="M14" s="237" t="s">
        <v>185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143</v>
      </c>
      <c r="C15" s="397">
        <v>6</v>
      </c>
      <c r="D15" s="65">
        <v>221</v>
      </c>
      <c r="E15" s="213">
        <f>D15-D14</f>
        <v>3</v>
      </c>
      <c r="F15" s="84">
        <f>MIN(H25:H89)</f>
        <v>39.93</v>
      </c>
      <c r="G15" s="117">
        <f>AVERAGE(H25:H89)</f>
        <v>39.954999999999998</v>
      </c>
      <c r="H15" s="86">
        <v>1</v>
      </c>
      <c r="I15" s="56">
        <f t="shared" si="0"/>
        <v>2.4999999999998579E-2</v>
      </c>
      <c r="J15" s="392">
        <v>0.12862268518518519</v>
      </c>
      <c r="K15" s="392">
        <f>J15-J14</f>
        <v>2.5925925925925936E-2</v>
      </c>
      <c r="L15" s="390">
        <f>K15+L14</f>
        <v>5.239583333333335E-2</v>
      </c>
      <c r="M15" s="208" t="s">
        <v>186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264</v>
      </c>
      <c r="E16" s="215">
        <f t="shared" si="1"/>
        <v>43</v>
      </c>
      <c r="F16" s="216">
        <f>MIN(I25:I89)</f>
        <v>42.06</v>
      </c>
      <c r="G16" s="217">
        <f>AVERAGE(I25:I89)</f>
        <v>42.462380952380954</v>
      </c>
      <c r="H16" s="218">
        <v>5</v>
      </c>
      <c r="I16" s="56">
        <f t="shared" si="0"/>
        <v>0.40238095238095184</v>
      </c>
      <c r="J16" s="396"/>
      <c r="K16" s="393"/>
      <c r="L16" s="391"/>
      <c r="M16" s="207" t="s">
        <v>187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62</v>
      </c>
      <c r="C17" s="210">
        <v>3</v>
      </c>
      <c r="D17" s="220">
        <v>288</v>
      </c>
      <c r="E17" s="54">
        <f t="shared" si="1"/>
        <v>24</v>
      </c>
      <c r="F17" s="114">
        <f>MIN(J25:J89)</f>
        <v>41.51</v>
      </c>
      <c r="G17" s="112">
        <f>AVERAGE(J25:J89)</f>
        <v>41.869130434782612</v>
      </c>
      <c r="H17" s="55">
        <v>2</v>
      </c>
      <c r="I17" s="56">
        <f t="shared" si="0"/>
        <v>0.35913043478261386</v>
      </c>
      <c r="J17" s="212">
        <v>0.14118055555555556</v>
      </c>
      <c r="K17" s="57">
        <f>J17-J15</f>
        <v>1.2557870370370372E-2</v>
      </c>
      <c r="L17" s="57">
        <f>K17+L13</f>
        <v>5.8692129629629622E-2</v>
      </c>
      <c r="M17" s="59" t="s">
        <v>188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73</v>
      </c>
      <c r="C18" s="211">
        <v>4</v>
      </c>
      <c r="D18" s="222">
        <v>338</v>
      </c>
      <c r="E18" s="230">
        <f t="shared" si="1"/>
        <v>50</v>
      </c>
      <c r="F18" s="315">
        <f>MIN(K25:K89)</f>
        <v>41.88</v>
      </c>
      <c r="G18" s="240">
        <f>AVERAGE(K25:K89)</f>
        <v>42.236199999999982</v>
      </c>
      <c r="H18" s="224">
        <v>3</v>
      </c>
      <c r="I18" s="56">
        <f t="shared" si="0"/>
        <v>0.35619999999997987</v>
      </c>
      <c r="J18" s="212">
        <v>0.16707175925925924</v>
      </c>
      <c r="K18" s="57">
        <f t="shared" si="2"/>
        <v>2.589120370370368E-2</v>
      </c>
      <c r="L18" s="67">
        <f>K18+L12</f>
        <v>5.5983796296296268E-2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AVERAGE(F10,F13,F17)</f>
        <v>39.576666666666661</v>
      </c>
      <c r="G19" s="159">
        <f>AVERAGE(G10,G13,G17)</f>
        <v>39.957785902503282</v>
      </c>
      <c r="H19" s="159" t="s">
        <v>62</v>
      </c>
      <c r="I19" s="160">
        <f>AVERAGE(I10,I13,I17)</f>
        <v>0.38111923583662133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AVERAGE(F11,F14,F15:F16)</f>
        <v>40.2425</v>
      </c>
      <c r="G20" s="159">
        <f>AVERAGE(G11,G14,G15:G16)</f>
        <v>40.576511904761901</v>
      </c>
      <c r="H20" s="159" t="s">
        <v>86</v>
      </c>
      <c r="I20" s="160">
        <f>AVERAGE(I11,I14,I15:I16)</f>
        <v>0.33401190476190479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AVERAGE(F12,F18)</f>
        <v>40.405000000000001</v>
      </c>
      <c r="G21" s="76">
        <f>AVERAGE(G12,G18)</f>
        <v>40.759052380952376</v>
      </c>
      <c r="H21" s="76" t="s">
        <v>189</v>
      </c>
      <c r="I21" s="77">
        <f>AVERAGE(I12,I18)</f>
        <v>0.35405238095237479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40.056666666666665</v>
      </c>
      <c r="G22" s="80">
        <f>AVERAGE(G10:G18)</f>
        <v>40.410834454273584</v>
      </c>
      <c r="H22" s="81"/>
      <c r="I22" s="82">
        <f>AVERAGE(I10:I18)</f>
        <v>0.35416778760691475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Наум</v>
      </c>
      <c r="D24" s="234" t="str">
        <f>B11</f>
        <v>Несторенко Андрей</v>
      </c>
      <c r="E24" s="234" t="str">
        <f>B12</f>
        <v>Стецык Сергей</v>
      </c>
      <c r="F24" s="234" t="str">
        <f>B13</f>
        <v>Наум</v>
      </c>
      <c r="G24" s="234" t="str">
        <f>B15</f>
        <v>Несторенко Андрей</v>
      </c>
      <c r="H24" s="235" t="str">
        <f>B15</f>
        <v>Несторенко Андрей</v>
      </c>
      <c r="I24" s="87" t="str">
        <f>B15</f>
        <v>Несторенко Андрей</v>
      </c>
      <c r="J24" s="87" t="str">
        <f>B17</f>
        <v>Наум</v>
      </c>
      <c r="K24" s="2" t="str">
        <f>B18</f>
        <v>Стецык Сергей</v>
      </c>
    </row>
    <row r="25" spans="1:15" x14ac:dyDescent="0.25">
      <c r="B25" s="1">
        <v>1</v>
      </c>
      <c r="C25" s="88">
        <v>39.549999999999997</v>
      </c>
      <c r="D25" s="89">
        <v>40.35</v>
      </c>
      <c r="E25" s="89">
        <v>39.450000000000003</v>
      </c>
      <c r="F25" s="89">
        <v>39.18</v>
      </c>
      <c r="G25" s="89">
        <v>39.590000000000003</v>
      </c>
      <c r="H25" s="90">
        <v>39.979999999999997</v>
      </c>
      <c r="I25" s="89">
        <v>43.63</v>
      </c>
      <c r="J25" s="89">
        <v>42.07</v>
      </c>
      <c r="K25" s="90">
        <v>42.76</v>
      </c>
      <c r="M25" s="2"/>
      <c r="N25" s="2"/>
    </row>
    <row r="26" spans="1:15" x14ac:dyDescent="0.25">
      <c r="B26" s="1">
        <v>2</v>
      </c>
      <c r="C26" s="91">
        <v>39.25</v>
      </c>
      <c r="D26" s="92">
        <v>40.1</v>
      </c>
      <c r="E26" s="92">
        <v>39.19</v>
      </c>
      <c r="F26" s="92">
        <v>39.229999999999997</v>
      </c>
      <c r="G26" s="92">
        <v>40.119999999999997</v>
      </c>
      <c r="H26" s="93">
        <v>39.93</v>
      </c>
      <c r="I26" s="92">
        <v>43.06</v>
      </c>
      <c r="J26" s="92">
        <v>41.62</v>
      </c>
      <c r="K26" s="93">
        <v>42.15</v>
      </c>
      <c r="M26" s="3"/>
      <c r="N26" s="3"/>
    </row>
    <row r="27" spans="1:15" x14ac:dyDescent="0.25">
      <c r="B27" s="1">
        <v>3</v>
      </c>
      <c r="C27" s="91">
        <v>38.97</v>
      </c>
      <c r="D27" s="92">
        <v>39.840000000000003</v>
      </c>
      <c r="E27" s="92">
        <v>39.31</v>
      </c>
      <c r="F27" s="92">
        <v>39</v>
      </c>
      <c r="G27" s="92">
        <v>40.409999999999997</v>
      </c>
      <c r="H27" s="93"/>
      <c r="I27" s="92">
        <v>42.78</v>
      </c>
      <c r="J27" s="92">
        <v>41.63</v>
      </c>
      <c r="K27" s="93">
        <v>42.27</v>
      </c>
      <c r="M27" s="3"/>
      <c r="N27" s="3"/>
    </row>
    <row r="28" spans="1:15" x14ac:dyDescent="0.25">
      <c r="B28" s="1">
        <v>4</v>
      </c>
      <c r="C28" s="91">
        <v>39.200000000000003</v>
      </c>
      <c r="D28" s="92">
        <v>39.89</v>
      </c>
      <c r="E28" s="92">
        <v>39.04</v>
      </c>
      <c r="F28" s="92">
        <v>39.03</v>
      </c>
      <c r="G28" s="92">
        <v>40.08</v>
      </c>
      <c r="H28" s="93"/>
      <c r="I28" s="92">
        <v>43.97</v>
      </c>
      <c r="J28" s="92">
        <v>41.75</v>
      </c>
      <c r="K28" s="93">
        <v>42.07</v>
      </c>
      <c r="M28" s="3"/>
      <c r="N28" s="3"/>
    </row>
    <row r="29" spans="1:15" x14ac:dyDescent="0.25">
      <c r="B29" s="1">
        <v>5</v>
      </c>
      <c r="C29" s="91">
        <v>39.200000000000003</v>
      </c>
      <c r="D29" s="92">
        <v>39.61</v>
      </c>
      <c r="E29" s="92">
        <v>39.090000000000003</v>
      </c>
      <c r="F29" s="92">
        <v>39.049999999999997</v>
      </c>
      <c r="G29" s="92">
        <v>39.75</v>
      </c>
      <c r="H29" s="93"/>
      <c r="I29" s="92">
        <v>43.23</v>
      </c>
      <c r="J29" s="92">
        <v>41.89</v>
      </c>
      <c r="K29" s="93">
        <v>42.34</v>
      </c>
    </row>
    <row r="30" spans="1:15" x14ac:dyDescent="0.25">
      <c r="B30" s="1">
        <v>6</v>
      </c>
      <c r="C30" s="91">
        <v>38.909999999999997</v>
      </c>
      <c r="D30" s="92">
        <v>39.64</v>
      </c>
      <c r="E30" s="92">
        <v>39.17</v>
      </c>
      <c r="F30" s="92">
        <v>39.04</v>
      </c>
      <c r="G30" s="92">
        <v>40.520000000000003</v>
      </c>
      <c r="H30" s="93"/>
      <c r="I30" s="92">
        <v>42.29</v>
      </c>
      <c r="J30" s="92">
        <v>41.79</v>
      </c>
      <c r="K30" s="93">
        <v>42.02</v>
      </c>
    </row>
    <row r="31" spans="1:15" x14ac:dyDescent="0.25">
      <c r="B31" s="1">
        <v>7</v>
      </c>
      <c r="C31" s="91">
        <v>39.020000000000003</v>
      </c>
      <c r="D31" s="92">
        <v>39.74</v>
      </c>
      <c r="E31" s="92">
        <v>39.08</v>
      </c>
      <c r="F31" s="92">
        <v>39.08</v>
      </c>
      <c r="G31" s="92">
        <v>39.56</v>
      </c>
      <c r="H31" s="93"/>
      <c r="I31" s="92">
        <v>42.45</v>
      </c>
      <c r="J31" s="92">
        <v>42.13</v>
      </c>
      <c r="K31" s="93">
        <v>41.88</v>
      </c>
      <c r="M31" s="236" t="s">
        <v>182</v>
      </c>
    </row>
    <row r="32" spans="1:15" x14ac:dyDescent="0.25">
      <c r="B32" s="1">
        <v>8</v>
      </c>
      <c r="C32" s="91">
        <v>38.85</v>
      </c>
      <c r="D32" s="92">
        <v>39.619999999999997</v>
      </c>
      <c r="E32" s="92">
        <v>39.049999999999997</v>
      </c>
      <c r="F32" s="92">
        <v>38.840000000000003</v>
      </c>
      <c r="G32" s="92">
        <v>39.479999999999997</v>
      </c>
      <c r="H32" s="93"/>
      <c r="I32" s="92">
        <v>42.26</v>
      </c>
      <c r="J32" s="92">
        <v>41.56</v>
      </c>
      <c r="K32" s="93">
        <v>42.05</v>
      </c>
    </row>
    <row r="33" spans="2:11" x14ac:dyDescent="0.25">
      <c r="B33" s="1">
        <v>9</v>
      </c>
      <c r="C33" s="91">
        <v>38.94</v>
      </c>
      <c r="D33" s="92">
        <v>39.85</v>
      </c>
      <c r="E33" s="92">
        <v>38.93</v>
      </c>
      <c r="F33" s="92">
        <v>38.799999999999997</v>
      </c>
      <c r="G33" s="92">
        <v>39.61</v>
      </c>
      <c r="H33" s="93"/>
      <c r="I33" s="92">
        <v>42.22</v>
      </c>
      <c r="J33" s="92">
        <v>42.29</v>
      </c>
      <c r="K33" s="93">
        <v>42.33</v>
      </c>
    </row>
    <row r="34" spans="2:11" x14ac:dyDescent="0.25">
      <c r="B34" s="1">
        <v>10</v>
      </c>
      <c r="C34" s="91">
        <v>38.729999999999997</v>
      </c>
      <c r="D34" s="92">
        <v>39.76</v>
      </c>
      <c r="E34" s="92">
        <v>38.99</v>
      </c>
      <c r="F34" s="92">
        <v>39.36</v>
      </c>
      <c r="G34" s="92">
        <v>39.81</v>
      </c>
      <c r="H34" s="93"/>
      <c r="I34" s="92">
        <v>42.37</v>
      </c>
      <c r="J34" s="92">
        <v>42.09</v>
      </c>
      <c r="K34" s="93">
        <v>42.14</v>
      </c>
    </row>
    <row r="35" spans="2:11" x14ac:dyDescent="0.25">
      <c r="B35" s="1">
        <v>11</v>
      </c>
      <c r="C35" s="91">
        <v>38.950000000000003</v>
      </c>
      <c r="D35" s="92">
        <v>40.729999999999997</v>
      </c>
      <c r="E35" s="92">
        <v>39.01</v>
      </c>
      <c r="F35" s="92">
        <v>38.869999999999997</v>
      </c>
      <c r="G35" s="92">
        <v>39.979999999999997</v>
      </c>
      <c r="H35" s="93"/>
      <c r="I35" s="92">
        <v>42.31</v>
      </c>
      <c r="J35" s="92">
        <v>41.96</v>
      </c>
      <c r="K35" s="93">
        <v>41.94</v>
      </c>
    </row>
    <row r="36" spans="2:11" x14ac:dyDescent="0.25">
      <c r="B36" s="1">
        <v>12</v>
      </c>
      <c r="C36" s="91">
        <v>38.770000000000003</v>
      </c>
      <c r="D36" s="92">
        <v>40.4</v>
      </c>
      <c r="E36" s="92">
        <v>39.74</v>
      </c>
      <c r="F36" s="92">
        <v>38.96</v>
      </c>
      <c r="G36" s="92">
        <v>39.79</v>
      </c>
      <c r="H36" s="93"/>
      <c r="I36" s="92">
        <v>42.15</v>
      </c>
      <c r="J36" s="92">
        <v>42.37</v>
      </c>
      <c r="K36" s="93">
        <v>42.17</v>
      </c>
    </row>
    <row r="37" spans="2:11" x14ac:dyDescent="0.25">
      <c r="B37" s="1">
        <v>13</v>
      </c>
      <c r="C37" s="91">
        <v>38.880000000000003</v>
      </c>
      <c r="D37" s="92">
        <v>39.5</v>
      </c>
      <c r="E37" s="92">
        <v>39.659999999999997</v>
      </c>
      <c r="F37" s="92">
        <v>38.82</v>
      </c>
      <c r="G37" s="92">
        <v>39.82</v>
      </c>
      <c r="H37" s="93"/>
      <c r="I37" s="92">
        <v>42.34</v>
      </c>
      <c r="J37" s="92">
        <v>41.95</v>
      </c>
      <c r="K37" s="93">
        <v>41.94</v>
      </c>
    </row>
    <row r="38" spans="2:11" x14ac:dyDescent="0.25">
      <c r="B38" s="1">
        <v>14</v>
      </c>
      <c r="C38" s="111">
        <v>38.99</v>
      </c>
      <c r="D38" s="92">
        <v>39.86</v>
      </c>
      <c r="E38" s="92">
        <v>39.700000000000003</v>
      </c>
      <c r="F38" s="92">
        <v>38.81</v>
      </c>
      <c r="G38" s="92">
        <v>39.72</v>
      </c>
      <c r="H38" s="93"/>
      <c r="I38" s="92">
        <v>42.45</v>
      </c>
      <c r="J38" s="92">
        <v>41.94</v>
      </c>
      <c r="K38" s="93">
        <v>41.99</v>
      </c>
    </row>
    <row r="39" spans="2:11" x14ac:dyDescent="0.25">
      <c r="B39" s="1">
        <v>15</v>
      </c>
      <c r="C39" s="91">
        <v>38.880000000000003</v>
      </c>
      <c r="D39" s="92">
        <v>40.130000000000003</v>
      </c>
      <c r="E39" s="92">
        <v>39.47</v>
      </c>
      <c r="F39" s="92">
        <v>38.85</v>
      </c>
      <c r="G39" s="92">
        <v>39.72</v>
      </c>
      <c r="H39" s="93"/>
      <c r="I39" s="92">
        <v>42.34</v>
      </c>
      <c r="J39" s="92">
        <v>41.66</v>
      </c>
      <c r="K39" s="93">
        <v>41.99</v>
      </c>
    </row>
    <row r="40" spans="2:11" x14ac:dyDescent="0.25">
      <c r="B40" s="1">
        <v>16</v>
      </c>
      <c r="C40" s="91">
        <v>39.880000000000003</v>
      </c>
      <c r="D40" s="92">
        <v>39.81</v>
      </c>
      <c r="E40" s="92">
        <v>39.44</v>
      </c>
      <c r="F40" s="92">
        <v>38.76</v>
      </c>
      <c r="G40" s="92">
        <v>39.909999999999997</v>
      </c>
      <c r="H40" s="93"/>
      <c r="I40" s="92">
        <v>42.09</v>
      </c>
      <c r="J40" s="92">
        <v>41.56</v>
      </c>
      <c r="K40" s="93">
        <v>42.1</v>
      </c>
    </row>
    <row r="41" spans="2:11" x14ac:dyDescent="0.25">
      <c r="B41" s="1">
        <v>17</v>
      </c>
      <c r="C41" s="91">
        <v>38.89</v>
      </c>
      <c r="D41" s="92">
        <v>40.520000000000003</v>
      </c>
      <c r="E41" s="92">
        <v>40.07</v>
      </c>
      <c r="F41" s="92">
        <v>40.28</v>
      </c>
      <c r="G41" s="92">
        <v>39.619999999999997</v>
      </c>
      <c r="H41" s="93"/>
      <c r="I41" s="92">
        <v>42.9</v>
      </c>
      <c r="J41" s="92">
        <v>41.51</v>
      </c>
      <c r="K41" s="93">
        <v>42.19</v>
      </c>
    </row>
    <row r="42" spans="2:11" x14ac:dyDescent="0.25">
      <c r="B42" s="1">
        <v>18</v>
      </c>
      <c r="C42" s="91">
        <v>38.94</v>
      </c>
      <c r="D42" s="92">
        <v>39.869999999999997</v>
      </c>
      <c r="E42" s="92">
        <v>39.380000000000003</v>
      </c>
      <c r="F42" s="92">
        <v>38.97</v>
      </c>
      <c r="G42" s="92">
        <v>39.78</v>
      </c>
      <c r="H42" s="93"/>
      <c r="I42" s="92">
        <v>42.11</v>
      </c>
      <c r="J42" s="92">
        <v>41.7</v>
      </c>
      <c r="K42" s="93">
        <v>41.96</v>
      </c>
    </row>
    <row r="43" spans="2:11" x14ac:dyDescent="0.25">
      <c r="B43" s="1">
        <v>19</v>
      </c>
      <c r="C43" s="91">
        <v>38.619999999999997</v>
      </c>
      <c r="D43" s="92">
        <v>39.619999999999997</v>
      </c>
      <c r="E43" s="92">
        <v>39.14</v>
      </c>
      <c r="F43" s="92">
        <v>38.79</v>
      </c>
      <c r="G43" s="92">
        <v>40.96</v>
      </c>
      <c r="H43" s="93"/>
      <c r="I43" s="92">
        <v>42.15</v>
      </c>
      <c r="J43" s="92">
        <v>41.72</v>
      </c>
      <c r="K43" s="93">
        <v>42.04</v>
      </c>
    </row>
    <row r="44" spans="2:11" x14ac:dyDescent="0.25">
      <c r="B44" s="1">
        <v>20</v>
      </c>
      <c r="C44" s="91">
        <v>38.700000000000003</v>
      </c>
      <c r="D44" s="92">
        <v>41.27</v>
      </c>
      <c r="E44" s="92">
        <v>39.159999999999997</v>
      </c>
      <c r="F44" s="92">
        <v>38.630000000000003</v>
      </c>
      <c r="G44" s="92">
        <v>39.590000000000003</v>
      </c>
      <c r="H44" s="93"/>
      <c r="I44" s="92">
        <v>42.48</v>
      </c>
      <c r="J44" s="92">
        <v>41.67</v>
      </c>
      <c r="K44" s="93">
        <v>42.2</v>
      </c>
    </row>
    <row r="45" spans="2:11" x14ac:dyDescent="0.25">
      <c r="B45" s="1">
        <v>21</v>
      </c>
      <c r="C45" s="91">
        <v>40.03</v>
      </c>
      <c r="D45" s="92">
        <v>41.15</v>
      </c>
      <c r="E45" s="92">
        <v>39.19</v>
      </c>
      <c r="F45" s="92">
        <v>39.01</v>
      </c>
      <c r="G45" s="92">
        <v>39.68</v>
      </c>
      <c r="H45" s="93"/>
      <c r="I45" s="92">
        <v>42.3</v>
      </c>
      <c r="J45" s="92">
        <v>42.07</v>
      </c>
      <c r="K45" s="93">
        <v>42.05</v>
      </c>
    </row>
    <row r="46" spans="2:11" x14ac:dyDescent="0.25">
      <c r="B46" s="1">
        <v>22</v>
      </c>
      <c r="C46" s="91">
        <v>39.14</v>
      </c>
      <c r="D46" s="92"/>
      <c r="E46" s="92">
        <v>39.21</v>
      </c>
      <c r="F46" s="92">
        <v>39.4</v>
      </c>
      <c r="G46" s="92">
        <v>39.840000000000003</v>
      </c>
      <c r="H46" s="93"/>
      <c r="I46" s="92">
        <v>42.56</v>
      </c>
      <c r="J46" s="92">
        <v>41.65</v>
      </c>
      <c r="K46" s="93">
        <v>42.47</v>
      </c>
    </row>
    <row r="47" spans="2:11" x14ac:dyDescent="0.25">
      <c r="B47" s="1">
        <v>23</v>
      </c>
      <c r="C47" s="91">
        <v>39.33</v>
      </c>
      <c r="D47" s="92"/>
      <c r="E47" s="92">
        <v>39.119999999999997</v>
      </c>
      <c r="F47" s="92">
        <v>38.950000000000003</v>
      </c>
      <c r="G47" s="92">
        <v>39.590000000000003</v>
      </c>
      <c r="H47" s="93"/>
      <c r="I47" s="92">
        <v>42.41</v>
      </c>
      <c r="J47" s="92">
        <v>42.41</v>
      </c>
      <c r="K47" s="93">
        <v>42.04</v>
      </c>
    </row>
    <row r="48" spans="2:11" x14ac:dyDescent="0.25">
      <c r="B48" s="1">
        <v>24</v>
      </c>
      <c r="C48" s="91">
        <v>39.119999999999997</v>
      </c>
      <c r="D48" s="92"/>
      <c r="E48" s="92">
        <v>39.130000000000003</v>
      </c>
      <c r="F48" s="92">
        <v>38.909999999999997</v>
      </c>
      <c r="G48" s="92">
        <v>39.68</v>
      </c>
      <c r="H48" s="93"/>
      <c r="I48" s="92">
        <v>42.36</v>
      </c>
      <c r="J48" s="92"/>
      <c r="K48" s="93">
        <v>42.96</v>
      </c>
    </row>
    <row r="49" spans="2:11" x14ac:dyDescent="0.25">
      <c r="B49" s="1">
        <v>25</v>
      </c>
      <c r="C49" s="91">
        <v>39.08</v>
      </c>
      <c r="D49" s="92"/>
      <c r="E49" s="92">
        <v>39.340000000000003</v>
      </c>
      <c r="F49" s="92">
        <v>38.81</v>
      </c>
      <c r="G49" s="92">
        <v>39.72</v>
      </c>
      <c r="H49" s="93"/>
      <c r="I49" s="92">
        <v>42.25</v>
      </c>
      <c r="J49" s="92"/>
      <c r="K49" s="93">
        <v>42.43</v>
      </c>
    </row>
    <row r="50" spans="2:11" x14ac:dyDescent="0.25">
      <c r="B50" s="1">
        <v>26</v>
      </c>
      <c r="C50" s="91">
        <v>38.85</v>
      </c>
      <c r="D50" s="92"/>
      <c r="E50" s="92">
        <v>39.090000000000003</v>
      </c>
      <c r="F50" s="92">
        <v>38.81</v>
      </c>
      <c r="G50" s="92">
        <v>39.6</v>
      </c>
      <c r="H50" s="93"/>
      <c r="I50" s="92">
        <v>42.43</v>
      </c>
      <c r="J50" s="92"/>
      <c r="K50" s="93">
        <v>42.16</v>
      </c>
    </row>
    <row r="51" spans="2:11" x14ac:dyDescent="0.25">
      <c r="B51" s="1">
        <v>27</v>
      </c>
      <c r="C51" s="91">
        <v>38.729999999999997</v>
      </c>
      <c r="D51" s="92"/>
      <c r="E51" s="92">
        <v>39.32</v>
      </c>
      <c r="F51" s="92">
        <v>38.729999999999997</v>
      </c>
      <c r="G51" s="92">
        <v>39.68</v>
      </c>
      <c r="H51" s="93"/>
      <c r="I51" s="92">
        <v>42.28</v>
      </c>
      <c r="J51" s="92"/>
      <c r="K51" s="93">
        <v>43.07</v>
      </c>
    </row>
    <row r="52" spans="2:11" x14ac:dyDescent="0.25">
      <c r="B52" s="1">
        <v>28</v>
      </c>
      <c r="C52" s="91">
        <v>38.909999999999997</v>
      </c>
      <c r="D52" s="92"/>
      <c r="E52" s="92">
        <v>39.19</v>
      </c>
      <c r="F52" s="92">
        <v>38.79</v>
      </c>
      <c r="G52" s="92">
        <v>39.64</v>
      </c>
      <c r="H52" s="93"/>
      <c r="I52" s="92">
        <v>42.45</v>
      </c>
      <c r="J52" s="92"/>
      <c r="K52" s="93">
        <v>42.26</v>
      </c>
    </row>
    <row r="53" spans="2:11" x14ac:dyDescent="0.25">
      <c r="B53" s="1">
        <v>29</v>
      </c>
      <c r="C53" s="91">
        <v>38.92</v>
      </c>
      <c r="D53" s="92"/>
      <c r="E53" s="92">
        <v>39.25</v>
      </c>
      <c r="F53" s="92">
        <v>38.85</v>
      </c>
      <c r="G53" s="92">
        <v>39.6</v>
      </c>
      <c r="H53" s="93"/>
      <c r="I53" s="92">
        <v>42.4</v>
      </c>
      <c r="J53" s="92"/>
      <c r="K53" s="93">
        <v>42.35</v>
      </c>
    </row>
    <row r="54" spans="2:11" x14ac:dyDescent="0.25">
      <c r="B54" s="1">
        <v>30</v>
      </c>
      <c r="C54" s="91">
        <v>39</v>
      </c>
      <c r="D54" s="92"/>
      <c r="E54" s="92">
        <v>39.19</v>
      </c>
      <c r="F54" s="92">
        <v>39.049999999999997</v>
      </c>
      <c r="G54" s="92">
        <v>40.01</v>
      </c>
      <c r="H54" s="93"/>
      <c r="I54" s="92">
        <v>42.33</v>
      </c>
      <c r="J54" s="92"/>
      <c r="K54" s="93">
        <v>42.97</v>
      </c>
    </row>
    <row r="55" spans="2:11" x14ac:dyDescent="0.25">
      <c r="B55" s="1">
        <v>31</v>
      </c>
      <c r="C55" s="91">
        <v>38.92</v>
      </c>
      <c r="D55" s="92"/>
      <c r="E55" s="92">
        <v>39.299999999999997</v>
      </c>
      <c r="F55" s="92">
        <v>38.6</v>
      </c>
      <c r="G55" s="92"/>
      <c r="H55" s="93"/>
      <c r="I55" s="92">
        <v>42.21</v>
      </c>
      <c r="J55" s="92"/>
      <c r="K55" s="93">
        <v>42.05</v>
      </c>
    </row>
    <row r="56" spans="2:11" x14ac:dyDescent="0.25">
      <c r="B56" s="1">
        <v>32</v>
      </c>
      <c r="C56" s="91">
        <v>38.92</v>
      </c>
      <c r="D56" s="92"/>
      <c r="E56" s="92">
        <v>39.32</v>
      </c>
      <c r="F56" s="92">
        <v>38.840000000000003</v>
      </c>
      <c r="G56" s="92"/>
      <c r="H56" s="93"/>
      <c r="I56" s="92">
        <v>42.54</v>
      </c>
      <c r="J56" s="92"/>
      <c r="K56" s="93">
        <v>42.3</v>
      </c>
    </row>
    <row r="57" spans="2:11" x14ac:dyDescent="0.25">
      <c r="B57" s="1">
        <v>33</v>
      </c>
      <c r="C57" s="91">
        <v>38.770000000000003</v>
      </c>
      <c r="D57" s="92"/>
      <c r="E57" s="92">
        <v>39.950000000000003</v>
      </c>
      <c r="F57" s="92">
        <v>38.6</v>
      </c>
      <c r="G57" s="92"/>
      <c r="H57" s="93"/>
      <c r="I57" s="92">
        <v>42.42</v>
      </c>
      <c r="J57" s="92"/>
      <c r="K57" s="93">
        <v>42.6</v>
      </c>
    </row>
    <row r="58" spans="2:11" x14ac:dyDescent="0.25">
      <c r="B58" s="1">
        <v>34</v>
      </c>
      <c r="C58" s="91">
        <v>38.81</v>
      </c>
      <c r="D58" s="92"/>
      <c r="E58" s="92">
        <v>39.090000000000003</v>
      </c>
      <c r="F58" s="92">
        <v>38.81</v>
      </c>
      <c r="G58" s="92"/>
      <c r="H58" s="93"/>
      <c r="I58" s="92">
        <v>42.3</v>
      </c>
      <c r="J58" s="92"/>
      <c r="K58" s="93">
        <v>42.2</v>
      </c>
    </row>
    <row r="59" spans="2:11" x14ac:dyDescent="0.25">
      <c r="B59" s="1">
        <v>35</v>
      </c>
      <c r="C59" s="91">
        <v>38.880000000000003</v>
      </c>
      <c r="D59" s="92"/>
      <c r="E59" s="92">
        <v>39.17</v>
      </c>
      <c r="F59" s="92">
        <v>38.979999999999997</v>
      </c>
      <c r="G59" s="92"/>
      <c r="H59" s="93"/>
      <c r="I59" s="92">
        <v>42.1</v>
      </c>
      <c r="J59" s="92"/>
      <c r="K59" s="93">
        <v>42.25</v>
      </c>
    </row>
    <row r="60" spans="2:11" x14ac:dyDescent="0.25">
      <c r="B60" s="1">
        <v>36</v>
      </c>
      <c r="C60" s="91">
        <v>38.979999999999997</v>
      </c>
      <c r="D60" s="92"/>
      <c r="E60" s="92">
        <v>39.119999999999997</v>
      </c>
      <c r="F60" s="92">
        <v>38.700000000000003</v>
      </c>
      <c r="G60" s="92"/>
      <c r="H60" s="93"/>
      <c r="I60" s="92">
        <v>42.06</v>
      </c>
      <c r="J60" s="92"/>
      <c r="K60" s="93">
        <v>42.12</v>
      </c>
    </row>
    <row r="61" spans="2:11" x14ac:dyDescent="0.25">
      <c r="B61" s="1">
        <v>37</v>
      </c>
      <c r="C61" s="91">
        <v>38.96</v>
      </c>
      <c r="D61" s="92"/>
      <c r="E61" s="92">
        <v>38.950000000000003</v>
      </c>
      <c r="F61" s="92">
        <v>38.869999999999997</v>
      </c>
      <c r="G61" s="92"/>
      <c r="H61" s="93"/>
      <c r="I61" s="92">
        <v>42.46</v>
      </c>
      <c r="J61" s="92"/>
      <c r="K61" s="93">
        <v>42.03</v>
      </c>
    </row>
    <row r="62" spans="2:11" x14ac:dyDescent="0.25">
      <c r="B62" s="1">
        <v>38</v>
      </c>
      <c r="C62" s="91">
        <v>39</v>
      </c>
      <c r="D62" s="92"/>
      <c r="E62" s="92">
        <v>39.380000000000003</v>
      </c>
      <c r="F62" s="92">
        <v>38.83</v>
      </c>
      <c r="G62" s="92"/>
      <c r="H62" s="93"/>
      <c r="I62" s="92">
        <v>42.52</v>
      </c>
      <c r="J62" s="92"/>
      <c r="K62" s="93">
        <v>42.02</v>
      </c>
    </row>
    <row r="63" spans="2:11" x14ac:dyDescent="0.25">
      <c r="B63" s="1">
        <v>39</v>
      </c>
      <c r="C63" s="91">
        <v>39.090000000000003</v>
      </c>
      <c r="D63" s="92"/>
      <c r="E63" s="92">
        <v>39.590000000000003</v>
      </c>
      <c r="F63" s="92">
        <v>39.5</v>
      </c>
      <c r="G63" s="92"/>
      <c r="H63" s="93"/>
      <c r="I63" s="92">
        <v>42.28</v>
      </c>
      <c r="J63" s="92"/>
      <c r="K63" s="93">
        <v>42.03</v>
      </c>
    </row>
    <row r="64" spans="2:11" x14ac:dyDescent="0.25">
      <c r="B64" s="1">
        <v>40</v>
      </c>
      <c r="C64" s="91">
        <v>38.83</v>
      </c>
      <c r="D64" s="92"/>
      <c r="E64" s="204">
        <v>39.14</v>
      </c>
      <c r="F64" s="92">
        <v>38.869999999999997</v>
      </c>
      <c r="G64" s="92"/>
      <c r="H64" s="93"/>
      <c r="I64" s="92">
        <v>42.42</v>
      </c>
      <c r="J64" s="92"/>
      <c r="K64" s="93">
        <v>42.06</v>
      </c>
    </row>
    <row r="65" spans="2:11" x14ac:dyDescent="0.25">
      <c r="B65" s="1">
        <v>41</v>
      </c>
      <c r="C65" s="91">
        <v>38.74</v>
      </c>
      <c r="D65" s="92"/>
      <c r="E65" s="92">
        <v>39.06</v>
      </c>
      <c r="F65" s="92">
        <v>38.869999999999997</v>
      </c>
      <c r="G65" s="92"/>
      <c r="H65" s="93"/>
      <c r="I65" s="92">
        <v>42.28</v>
      </c>
      <c r="J65" s="92"/>
      <c r="K65" s="93">
        <v>42.24</v>
      </c>
    </row>
    <row r="66" spans="2:11" x14ac:dyDescent="0.25">
      <c r="B66" s="1">
        <v>42</v>
      </c>
      <c r="C66" s="91">
        <v>38.950000000000003</v>
      </c>
      <c r="D66" s="92"/>
      <c r="E66" s="92">
        <v>39.299999999999997</v>
      </c>
      <c r="F66" s="92">
        <v>38.979999999999997</v>
      </c>
      <c r="G66" s="92"/>
      <c r="H66" s="93"/>
      <c r="I66" s="92">
        <v>42.48</v>
      </c>
      <c r="J66" s="92"/>
      <c r="K66" s="93">
        <v>41.99</v>
      </c>
    </row>
    <row r="67" spans="2:11" x14ac:dyDescent="0.25">
      <c r="B67" s="1">
        <v>43</v>
      </c>
      <c r="C67" s="91">
        <v>39.76</v>
      </c>
      <c r="D67" s="92"/>
      <c r="E67" s="92">
        <v>39.200000000000003</v>
      </c>
      <c r="F67" s="92">
        <v>38.86</v>
      </c>
      <c r="G67" s="92"/>
      <c r="H67" s="93"/>
      <c r="I67" s="92"/>
      <c r="J67" s="92"/>
      <c r="K67" s="93">
        <v>42.56</v>
      </c>
    </row>
    <row r="68" spans="2:11" x14ac:dyDescent="0.25">
      <c r="B68" s="1">
        <v>44</v>
      </c>
      <c r="C68" s="91">
        <v>39.090000000000003</v>
      </c>
      <c r="D68" s="92"/>
      <c r="E68" s="92">
        <v>39.32</v>
      </c>
      <c r="F68" s="92">
        <v>39.14</v>
      </c>
      <c r="G68" s="92"/>
      <c r="H68" s="93"/>
      <c r="I68" s="92"/>
      <c r="J68" s="92"/>
      <c r="K68" s="93">
        <v>42.31</v>
      </c>
    </row>
    <row r="69" spans="2:11" x14ac:dyDescent="0.25">
      <c r="B69" s="1">
        <v>45</v>
      </c>
      <c r="C69" s="91"/>
      <c r="D69" s="92"/>
      <c r="E69" s="92">
        <v>39.369999999999997</v>
      </c>
      <c r="F69" s="92">
        <v>39.08</v>
      </c>
      <c r="G69" s="92"/>
      <c r="H69" s="93"/>
      <c r="I69" s="92"/>
      <c r="J69" s="92"/>
      <c r="K69" s="93">
        <v>42.55</v>
      </c>
    </row>
    <row r="70" spans="2:11" x14ac:dyDescent="0.25">
      <c r="B70" s="1">
        <v>46</v>
      </c>
      <c r="C70" s="91"/>
      <c r="D70" s="92"/>
      <c r="E70" s="92">
        <v>39.28</v>
      </c>
      <c r="F70" s="92">
        <v>39.31</v>
      </c>
      <c r="G70" s="92"/>
      <c r="H70" s="93"/>
      <c r="I70" s="92"/>
      <c r="J70" s="92"/>
      <c r="K70" s="93">
        <v>42.09</v>
      </c>
    </row>
    <row r="71" spans="2:11" x14ac:dyDescent="0.25">
      <c r="B71" s="1">
        <v>47</v>
      </c>
      <c r="C71" s="91"/>
      <c r="D71" s="92"/>
      <c r="E71" s="92">
        <v>39.159999999999997</v>
      </c>
      <c r="F71" s="92">
        <v>39.11</v>
      </c>
      <c r="G71" s="92"/>
      <c r="H71" s="93"/>
      <c r="I71" s="92"/>
      <c r="J71" s="92"/>
      <c r="K71" s="93">
        <v>42.44</v>
      </c>
    </row>
    <row r="72" spans="2:11" x14ac:dyDescent="0.25">
      <c r="B72" s="1">
        <v>48</v>
      </c>
      <c r="C72" s="91"/>
      <c r="D72" s="92"/>
      <c r="E72" s="92">
        <v>39.24</v>
      </c>
      <c r="F72" s="92">
        <v>38.78</v>
      </c>
      <c r="G72" s="92"/>
      <c r="H72" s="93"/>
      <c r="I72" s="92"/>
      <c r="J72" s="92"/>
      <c r="K72" s="93">
        <v>42.3</v>
      </c>
    </row>
    <row r="73" spans="2:11" x14ac:dyDescent="0.25">
      <c r="B73" s="1">
        <v>49</v>
      </c>
      <c r="C73" s="91"/>
      <c r="D73" s="92"/>
      <c r="E73" s="92">
        <v>39.159999999999997</v>
      </c>
      <c r="F73" s="92">
        <v>38.81</v>
      </c>
      <c r="G73" s="92"/>
      <c r="H73" s="93"/>
      <c r="I73" s="92"/>
      <c r="J73" s="92"/>
      <c r="K73" s="93">
        <v>42.24</v>
      </c>
    </row>
    <row r="74" spans="2:11" x14ac:dyDescent="0.25">
      <c r="B74" s="1">
        <v>50</v>
      </c>
      <c r="C74" s="91"/>
      <c r="D74" s="92"/>
      <c r="E74" s="92">
        <v>39.26</v>
      </c>
      <c r="F74" s="92">
        <v>38.96</v>
      </c>
      <c r="G74" s="92"/>
      <c r="H74" s="93"/>
      <c r="I74" s="92"/>
      <c r="J74" s="92"/>
      <c r="K74" s="93">
        <v>42.14</v>
      </c>
    </row>
    <row r="75" spans="2:11" x14ac:dyDescent="0.25">
      <c r="B75" s="1">
        <v>51</v>
      </c>
      <c r="C75" s="91"/>
      <c r="D75" s="92"/>
      <c r="E75" s="92">
        <v>39.299999999999997</v>
      </c>
      <c r="F75" s="92">
        <v>38.93</v>
      </c>
      <c r="G75" s="92"/>
      <c r="H75" s="93"/>
      <c r="I75" s="92"/>
      <c r="J75" s="92"/>
      <c r="K75" s="93"/>
    </row>
    <row r="76" spans="2:11" x14ac:dyDescent="0.25">
      <c r="B76" s="1">
        <v>52</v>
      </c>
      <c r="C76" s="91"/>
      <c r="D76" s="92"/>
      <c r="E76" s="92">
        <v>39.35</v>
      </c>
      <c r="F76" s="92">
        <v>38.86</v>
      </c>
      <c r="G76" s="92"/>
      <c r="H76" s="93"/>
      <c r="I76" s="92"/>
      <c r="J76" s="92"/>
      <c r="K76" s="93"/>
    </row>
    <row r="77" spans="2:11" x14ac:dyDescent="0.25">
      <c r="B77" s="1">
        <v>53</v>
      </c>
      <c r="C77" s="91"/>
      <c r="D77" s="92"/>
      <c r="E77" s="92">
        <v>39.17</v>
      </c>
      <c r="F77" s="92">
        <v>38.909999999999997</v>
      </c>
      <c r="G77" s="92"/>
      <c r="H77" s="93"/>
      <c r="I77" s="92"/>
      <c r="J77" s="92"/>
      <c r="K77" s="93"/>
    </row>
    <row r="78" spans="2:11" x14ac:dyDescent="0.25">
      <c r="B78" s="1">
        <v>54</v>
      </c>
      <c r="C78" s="91"/>
      <c r="D78" s="92"/>
      <c r="E78" s="92">
        <v>39.06</v>
      </c>
      <c r="F78" s="92">
        <v>38.72</v>
      </c>
      <c r="G78" s="92"/>
      <c r="H78" s="93"/>
      <c r="I78" s="92"/>
      <c r="J78" s="92"/>
      <c r="K78" s="93"/>
    </row>
    <row r="79" spans="2:11" x14ac:dyDescent="0.25">
      <c r="B79" s="1">
        <v>55</v>
      </c>
      <c r="C79" s="91"/>
      <c r="D79" s="92"/>
      <c r="E79" s="92">
        <v>39.25</v>
      </c>
      <c r="F79" s="92">
        <v>40.49</v>
      </c>
      <c r="G79" s="92"/>
      <c r="H79" s="93"/>
      <c r="I79" s="92"/>
      <c r="J79" s="92"/>
      <c r="K79" s="93"/>
    </row>
    <row r="80" spans="2:11" x14ac:dyDescent="0.25">
      <c r="B80" s="1">
        <v>56</v>
      </c>
      <c r="C80" s="91"/>
      <c r="D80" s="92"/>
      <c r="E80" s="92">
        <v>39.340000000000003</v>
      </c>
      <c r="F80" s="92"/>
      <c r="G80" s="92"/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>
        <v>39.25</v>
      </c>
      <c r="F81" s="92"/>
      <c r="G81" s="92"/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>
        <v>39.590000000000003</v>
      </c>
      <c r="F82" s="92"/>
      <c r="G82" s="92"/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>
        <v>39.31</v>
      </c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>
        <v>39.44</v>
      </c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>
        <v>39.32</v>
      </c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39.270000000000003</v>
      </c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>
        <v>39.65</v>
      </c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L15:L16"/>
    <mergeCell ref="K15:K16"/>
    <mergeCell ref="J15:J16"/>
    <mergeCell ref="C15:C16"/>
    <mergeCell ref="A15:A16"/>
    <mergeCell ref="B15:B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K25" sqref="K25:K7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116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117</v>
      </c>
      <c r="C10" s="53">
        <v>9</v>
      </c>
      <c r="D10" s="53">
        <v>29</v>
      </c>
      <c r="E10" s="54">
        <f>D10</f>
        <v>29</v>
      </c>
      <c r="F10" s="84">
        <f>MIN(C25:C89)</f>
        <v>38.770000000000003</v>
      </c>
      <c r="G10" s="108">
        <f>AVERAGE(C25:C89)</f>
        <v>39.310344827586199</v>
      </c>
      <c r="H10" s="55">
        <v>2</v>
      </c>
      <c r="I10" s="56">
        <f>G10-F10</f>
        <v>0.54034482758619617</v>
      </c>
      <c r="J10" s="57">
        <v>1.3263888888888889E-2</v>
      </c>
      <c r="K10" s="57">
        <f>J10</f>
        <v>1.3263888888888889E-2</v>
      </c>
      <c r="L10" s="58">
        <f>K10</f>
        <v>1.3263888888888889E-2</v>
      </c>
      <c r="M10" s="59" t="s">
        <v>208</v>
      </c>
      <c r="N10" s="60"/>
      <c r="O10" s="109"/>
      <c r="P10" s="62"/>
    </row>
    <row r="11" spans="1:16" s="3" customFormat="1" ht="30" customHeight="1" thickBot="1" x14ac:dyDescent="0.3">
      <c r="A11" s="51">
        <v>2</v>
      </c>
      <c r="B11" s="52" t="s">
        <v>64</v>
      </c>
      <c r="C11" s="53">
        <v>5</v>
      </c>
      <c r="D11" s="53">
        <v>81</v>
      </c>
      <c r="E11" s="54">
        <f>D11-D10</f>
        <v>52</v>
      </c>
      <c r="F11" s="114">
        <f>MIN(D25:D89)</f>
        <v>38.61</v>
      </c>
      <c r="G11" s="107">
        <f>AVERAGE(D25:D89)</f>
        <v>39.057843137254899</v>
      </c>
      <c r="H11" s="55">
        <v>5</v>
      </c>
      <c r="I11" s="56">
        <f t="shared" ref="I11:I15" si="0">G11-F11</f>
        <v>0.44784313725489966</v>
      </c>
      <c r="J11" s="57">
        <v>3.7766203703703705E-2</v>
      </c>
      <c r="K11" s="57">
        <f>J11-J10</f>
        <v>2.4502314814814817E-2</v>
      </c>
      <c r="L11" s="58">
        <f>K11</f>
        <v>2.4502314814814817E-2</v>
      </c>
      <c r="M11" s="59" t="s">
        <v>209</v>
      </c>
      <c r="N11" s="60"/>
      <c r="O11" s="109"/>
      <c r="P11" s="62"/>
    </row>
    <row r="12" spans="1:16" s="3" customFormat="1" ht="30" customHeight="1" x14ac:dyDescent="0.25">
      <c r="A12" s="51">
        <v>3</v>
      </c>
      <c r="B12" s="52" t="s">
        <v>117</v>
      </c>
      <c r="C12" s="53">
        <v>7</v>
      </c>
      <c r="D12" s="53">
        <v>131</v>
      </c>
      <c r="E12" s="54">
        <f t="shared" ref="E12:E18" si="1">D12-D11</f>
        <v>50</v>
      </c>
      <c r="F12" s="115">
        <f>MIN(E25:E89)</f>
        <v>38.869999999999997</v>
      </c>
      <c r="G12" s="108">
        <f>AVERAGE(E25:E89)</f>
        <v>39.149387755102055</v>
      </c>
      <c r="H12" s="55">
        <v>16</v>
      </c>
      <c r="I12" s="56">
        <f t="shared" si="0"/>
        <v>0.27938775510205716</v>
      </c>
      <c r="J12" s="57">
        <v>6.1446759259259263E-2</v>
      </c>
      <c r="K12" s="57">
        <f t="shared" ref="K12:K13" si="2">J12-J11</f>
        <v>2.3680555555555559E-2</v>
      </c>
      <c r="L12" s="58">
        <f>K12+L10</f>
        <v>3.6944444444444446E-2</v>
      </c>
      <c r="M12" s="59" t="s">
        <v>210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64</v>
      </c>
      <c r="C13" s="53">
        <v>5</v>
      </c>
      <c r="D13" s="53">
        <v>187</v>
      </c>
      <c r="E13" s="54">
        <f t="shared" si="1"/>
        <v>56</v>
      </c>
      <c r="F13" s="84">
        <f>MIN(F25:F89)</f>
        <v>38.85</v>
      </c>
      <c r="G13" s="85">
        <f>AVERAGE(F25:F89)</f>
        <v>39.158181818181809</v>
      </c>
      <c r="H13" s="55">
        <v>6</v>
      </c>
      <c r="I13" s="56">
        <f t="shared" si="0"/>
        <v>0.3081818181818079</v>
      </c>
      <c r="J13" s="57">
        <v>8.7847222222222229E-2</v>
      </c>
      <c r="K13" s="57">
        <f t="shared" si="2"/>
        <v>2.6400462962962966E-2</v>
      </c>
      <c r="L13" s="57">
        <f>K13+L11</f>
        <v>5.0902777777777783E-2</v>
      </c>
      <c r="M13" s="59" t="s">
        <v>211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80</v>
      </c>
      <c r="C14" s="397">
        <v>1</v>
      </c>
      <c r="D14" s="65">
        <v>223</v>
      </c>
      <c r="E14" s="213">
        <f t="shared" si="1"/>
        <v>36</v>
      </c>
      <c r="F14" s="84">
        <f>MIN(G25:G89)</f>
        <v>38.85</v>
      </c>
      <c r="G14" s="112">
        <f>AVERAGE(G25:G89)</f>
        <v>39.282285714285713</v>
      </c>
      <c r="H14" s="86">
        <v>4</v>
      </c>
      <c r="I14" s="66">
        <f t="shared" si="0"/>
        <v>0.43228571428571172</v>
      </c>
      <c r="J14" s="392">
        <v>0.11050925925925925</v>
      </c>
      <c r="K14" s="392">
        <f>J14-J13</f>
        <v>2.2662037037037022E-2</v>
      </c>
      <c r="L14" s="401">
        <f>K14</f>
        <v>2.2662037037037022E-2</v>
      </c>
      <c r="M14" s="227" t="s">
        <v>212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228</v>
      </c>
      <c r="E15" s="215">
        <f>D15-D13</f>
        <v>41</v>
      </c>
      <c r="F15" s="216">
        <f>MIN(H25:H89)</f>
        <v>42.48</v>
      </c>
      <c r="G15" s="229">
        <f>AVERAGE(H25:H89)</f>
        <v>43.004999999999995</v>
      </c>
      <c r="H15" s="218">
        <v>0</v>
      </c>
      <c r="I15" s="219">
        <f t="shared" si="0"/>
        <v>0.52499999999999858</v>
      </c>
      <c r="J15" s="396"/>
      <c r="K15" s="393"/>
      <c r="L15" s="402"/>
      <c r="M15" s="59" t="s">
        <v>213</v>
      </c>
      <c r="N15" s="60"/>
      <c r="O15" s="109"/>
      <c r="P15" s="62"/>
    </row>
    <row r="16" spans="1:16" s="3" customFormat="1" ht="30" customHeight="1" thickBot="1" x14ac:dyDescent="0.3">
      <c r="A16" s="51"/>
      <c r="B16" s="52" t="s">
        <v>117</v>
      </c>
      <c r="C16" s="228">
        <v>9</v>
      </c>
      <c r="D16" s="220">
        <v>253</v>
      </c>
      <c r="E16" s="54">
        <f t="shared" si="1"/>
        <v>25</v>
      </c>
      <c r="F16" s="114">
        <f>MIN(I25:I89)</f>
        <v>41.68</v>
      </c>
      <c r="G16" s="108">
        <f>AVERAGE(I25:I89)</f>
        <v>42.079166666666673</v>
      </c>
      <c r="H16" s="55">
        <v>1</v>
      </c>
      <c r="I16" s="221">
        <f>G15-F15</f>
        <v>0.52499999999999858</v>
      </c>
      <c r="J16" s="212">
        <v>0.12361111111111112</v>
      </c>
      <c r="K16" s="57">
        <f>J16-J14</f>
        <v>1.3101851851851865E-2</v>
      </c>
      <c r="L16" s="57">
        <f>K16+L12</f>
        <v>5.0046296296296311E-2</v>
      </c>
      <c r="M16" s="59" t="s">
        <v>214</v>
      </c>
      <c r="N16" s="60"/>
      <c r="O16" s="61"/>
      <c r="P16" s="62"/>
    </row>
    <row r="17" spans="1:15" s="3" customFormat="1" ht="30" customHeight="1" x14ac:dyDescent="0.25">
      <c r="A17" s="51"/>
      <c r="B17" s="52" t="s">
        <v>80</v>
      </c>
      <c r="C17" s="210">
        <v>4</v>
      </c>
      <c r="D17" s="220">
        <v>285</v>
      </c>
      <c r="E17" s="54">
        <f t="shared" si="1"/>
        <v>32</v>
      </c>
      <c r="F17" s="115">
        <f>MIN(J25:J89)</f>
        <v>42.19</v>
      </c>
      <c r="G17" s="85">
        <f>AVERAGE(J25:J89)</f>
        <v>42.68266666666667</v>
      </c>
      <c r="H17" s="55">
        <v>0</v>
      </c>
      <c r="I17" s="221">
        <f>G16-F16</f>
        <v>0.39916666666667311</v>
      </c>
      <c r="J17" s="212">
        <v>0.1398611111111111</v>
      </c>
      <c r="K17" s="57">
        <f>J17-J16</f>
        <v>1.6249999999999987E-2</v>
      </c>
      <c r="L17" s="58">
        <f>K17+L14</f>
        <v>3.8912037037037009E-2</v>
      </c>
      <c r="M17" s="59" t="s">
        <v>215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80</v>
      </c>
      <c r="C18" s="211">
        <v>5</v>
      </c>
      <c r="D18" s="222">
        <v>338</v>
      </c>
      <c r="E18" s="230">
        <f t="shared" si="1"/>
        <v>53</v>
      </c>
      <c r="F18" s="245">
        <f>MIN(K25:K79)</f>
        <v>42.02</v>
      </c>
      <c r="G18" s="81">
        <f>AVERAGE(K25:K82)</f>
        <v>42.522641509433967</v>
      </c>
      <c r="H18" s="224">
        <v>0</v>
      </c>
      <c r="I18" s="225">
        <f>G17-F17</f>
        <v>0.49266666666667192</v>
      </c>
      <c r="J18" s="212">
        <v>0.16707175925925924</v>
      </c>
      <c r="K18" s="57">
        <f>J18-J17</f>
        <v>2.7210648148148137E-2</v>
      </c>
      <c r="L18" s="67">
        <f>K18+L17</f>
        <v>6.6122685185185145E-2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AVERAGE(F10,F12,F16)</f>
        <v>39.773333333333333</v>
      </c>
      <c r="G19" s="159">
        <f>AVERAGE(G10,G12,G16)</f>
        <v>40.179633083118311</v>
      </c>
      <c r="H19" s="159" t="s">
        <v>207</v>
      </c>
      <c r="I19" s="160">
        <f>AVERAGE(I10,I12,I16)</f>
        <v>0.4482441942294173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AVERAGE(F11,F13)</f>
        <v>38.730000000000004</v>
      </c>
      <c r="G20" s="159">
        <f>AVERAGE(G11,G13)</f>
        <v>39.108012477718354</v>
      </c>
      <c r="H20" s="159" t="s">
        <v>92</v>
      </c>
      <c r="I20" s="160">
        <f>AVERAGE(I11,I13)</f>
        <v>0.37801247771835378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AVERAGE(F14:F15,F17:F18)</f>
        <v>41.384999999999998</v>
      </c>
      <c r="G21" s="76">
        <f>AVERAGE(G14:G15,G17:G18)</f>
        <v>41.873148472596583</v>
      </c>
      <c r="H21" s="76" t="s">
        <v>86</v>
      </c>
      <c r="I21" s="77">
        <f>AVERAGE(I14:I15,I17:I18)</f>
        <v>0.46227976190476383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40.257777777777768</v>
      </c>
      <c r="G22" s="80">
        <f>AVERAGE(G10:G18)</f>
        <v>40.694168677241997</v>
      </c>
      <c r="H22" s="81"/>
      <c r="I22" s="82">
        <f>AVERAGE(I10:I18)</f>
        <v>0.43887517619377941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Хавило Дима</v>
      </c>
      <c r="D24" s="234" t="str">
        <f>B11</f>
        <v>Онащук Максим</v>
      </c>
      <c r="E24" s="234" t="str">
        <f>B12</f>
        <v>Хавило Дима</v>
      </c>
      <c r="F24" s="234" t="str">
        <f>B13</f>
        <v>Онащук Максим</v>
      </c>
      <c r="G24" s="235" t="str">
        <f>B14</f>
        <v>Хлопонин Андрей</v>
      </c>
      <c r="H24" s="87" t="str">
        <f>B14</f>
        <v>Хлопонин Андрей</v>
      </c>
      <c r="I24" s="87" t="str">
        <f>B16</f>
        <v>Хавило Дима</v>
      </c>
      <c r="J24" s="87" t="str">
        <f>B17</f>
        <v>Хлопонин Андрей</v>
      </c>
      <c r="K24" s="2" t="str">
        <f>B18</f>
        <v>Хлопонин Андрей</v>
      </c>
    </row>
    <row r="25" spans="1:15" x14ac:dyDescent="0.25">
      <c r="B25" s="1">
        <v>1</v>
      </c>
      <c r="C25" s="88">
        <v>41.62</v>
      </c>
      <c r="D25" s="89">
        <v>40.22</v>
      </c>
      <c r="E25" s="89">
        <v>39.19</v>
      </c>
      <c r="F25" s="89">
        <v>39.549999999999997</v>
      </c>
      <c r="G25" s="152">
        <v>40.340000000000003</v>
      </c>
      <c r="H25" s="151">
        <v>42.97</v>
      </c>
      <c r="I25" s="151">
        <v>42.66</v>
      </c>
      <c r="J25" s="151">
        <v>42.76</v>
      </c>
      <c r="K25" s="152">
        <v>44.19</v>
      </c>
      <c r="M25" s="2"/>
      <c r="N25" s="2"/>
    </row>
    <row r="26" spans="1:15" x14ac:dyDescent="0.25">
      <c r="B26" s="1">
        <v>2</v>
      </c>
      <c r="C26" s="91">
        <v>39.71</v>
      </c>
      <c r="D26" s="92">
        <v>39.68</v>
      </c>
      <c r="E26" s="92">
        <v>39.299999999999997</v>
      </c>
      <c r="F26" s="92">
        <v>39.56</v>
      </c>
      <c r="G26" s="153">
        <v>39.700000000000003</v>
      </c>
      <c r="H26" s="150">
        <v>43.24</v>
      </c>
      <c r="I26" s="150">
        <v>42.33</v>
      </c>
      <c r="J26" s="150">
        <v>42.56</v>
      </c>
      <c r="K26" s="153">
        <v>44.11</v>
      </c>
      <c r="M26" s="3"/>
      <c r="N26" s="3"/>
    </row>
    <row r="27" spans="1:15" x14ac:dyDescent="0.25">
      <c r="B27" s="1">
        <v>3</v>
      </c>
      <c r="C27" s="91">
        <v>41.09</v>
      </c>
      <c r="D27" s="92">
        <v>39.22</v>
      </c>
      <c r="E27" s="92">
        <v>39.28</v>
      </c>
      <c r="F27" s="92">
        <v>39.32</v>
      </c>
      <c r="G27" s="153">
        <v>41.03</v>
      </c>
      <c r="H27" s="150">
        <v>42.48</v>
      </c>
      <c r="I27" s="150">
        <v>42.16</v>
      </c>
      <c r="J27" s="150">
        <v>42.48</v>
      </c>
      <c r="K27" s="153">
        <v>42.94</v>
      </c>
      <c r="M27" s="3"/>
      <c r="N27" s="3"/>
    </row>
    <row r="28" spans="1:15" x14ac:dyDescent="0.25">
      <c r="B28" s="1">
        <v>4</v>
      </c>
      <c r="C28" s="91">
        <v>39.090000000000003</v>
      </c>
      <c r="D28" s="92">
        <v>39.25</v>
      </c>
      <c r="E28" s="92">
        <v>39.04</v>
      </c>
      <c r="F28" s="92">
        <v>39.14</v>
      </c>
      <c r="G28" s="153">
        <v>39.340000000000003</v>
      </c>
      <c r="H28" s="150">
        <v>43.33</v>
      </c>
      <c r="I28" s="150">
        <v>42.34</v>
      </c>
      <c r="J28" s="150">
        <v>42.19</v>
      </c>
      <c r="K28" s="153">
        <v>42.25</v>
      </c>
      <c r="M28" s="3"/>
      <c r="N28" s="3"/>
    </row>
    <row r="29" spans="1:15" x14ac:dyDescent="0.25">
      <c r="B29" s="1">
        <v>5</v>
      </c>
      <c r="C29" s="91">
        <v>39.020000000000003</v>
      </c>
      <c r="D29" s="92">
        <v>39.049999999999997</v>
      </c>
      <c r="E29" s="92">
        <v>39.11</v>
      </c>
      <c r="F29" s="92">
        <v>39.06</v>
      </c>
      <c r="G29" s="153">
        <v>39.4</v>
      </c>
      <c r="H29" s="150"/>
      <c r="I29" s="150">
        <v>41.93</v>
      </c>
      <c r="J29" s="150">
        <v>42.4</v>
      </c>
      <c r="K29" s="153">
        <v>42.18</v>
      </c>
    </row>
    <row r="30" spans="1:15" x14ac:dyDescent="0.25">
      <c r="B30" s="1">
        <v>6</v>
      </c>
      <c r="C30" s="91">
        <v>39</v>
      </c>
      <c r="D30" s="92">
        <v>39.270000000000003</v>
      </c>
      <c r="E30" s="92">
        <v>39.22</v>
      </c>
      <c r="F30" s="92">
        <v>39.11</v>
      </c>
      <c r="G30" s="153">
        <v>39.450000000000003</v>
      </c>
      <c r="H30" s="150"/>
      <c r="I30" s="150">
        <v>42.04</v>
      </c>
      <c r="J30" s="150">
        <v>42.41</v>
      </c>
      <c r="K30" s="153">
        <v>42.47</v>
      </c>
    </row>
    <row r="31" spans="1:15" x14ac:dyDescent="0.25">
      <c r="B31" s="1">
        <v>7</v>
      </c>
      <c r="C31" s="91">
        <v>38.96</v>
      </c>
      <c r="D31" s="92">
        <v>39.340000000000003</v>
      </c>
      <c r="E31" s="92">
        <v>39.1</v>
      </c>
      <c r="F31" s="92">
        <v>39</v>
      </c>
      <c r="G31" s="153">
        <v>38.93</v>
      </c>
      <c r="H31" s="150"/>
      <c r="I31" s="150">
        <v>42.16</v>
      </c>
      <c r="J31" s="150">
        <v>42.31</v>
      </c>
      <c r="K31" s="153">
        <v>42.26</v>
      </c>
    </row>
    <row r="32" spans="1:15" x14ac:dyDescent="0.25">
      <c r="B32" s="1">
        <v>8</v>
      </c>
      <c r="C32" s="91">
        <v>38.770000000000003</v>
      </c>
      <c r="D32" s="92">
        <v>39.07</v>
      </c>
      <c r="E32" s="92">
        <v>39</v>
      </c>
      <c r="F32" s="92">
        <v>38.950000000000003</v>
      </c>
      <c r="G32" s="153">
        <v>39.46</v>
      </c>
      <c r="H32" s="150"/>
      <c r="I32" s="150">
        <v>41.72</v>
      </c>
      <c r="J32" s="150">
        <v>42.5</v>
      </c>
      <c r="K32" s="153">
        <v>42.3</v>
      </c>
    </row>
    <row r="33" spans="2:11" x14ac:dyDescent="0.25">
      <c r="B33" s="1">
        <v>9</v>
      </c>
      <c r="C33" s="91">
        <v>38.94</v>
      </c>
      <c r="D33" s="92">
        <v>39.03</v>
      </c>
      <c r="E33" s="92">
        <v>39.01</v>
      </c>
      <c r="F33" s="92">
        <v>39.159999999999997</v>
      </c>
      <c r="G33" s="153">
        <v>39.28</v>
      </c>
      <c r="H33" s="150"/>
      <c r="I33" s="150">
        <v>41.92</v>
      </c>
      <c r="J33" s="150">
        <v>42.43</v>
      </c>
      <c r="K33" s="153">
        <v>42.36</v>
      </c>
    </row>
    <row r="34" spans="2:11" x14ac:dyDescent="0.25">
      <c r="B34" s="1">
        <v>10</v>
      </c>
      <c r="C34" s="91">
        <v>39.020000000000003</v>
      </c>
      <c r="D34" s="92">
        <v>38.93</v>
      </c>
      <c r="E34" s="92">
        <v>38.89</v>
      </c>
      <c r="F34" s="92">
        <v>38.97</v>
      </c>
      <c r="G34" s="153">
        <v>39.200000000000003</v>
      </c>
      <c r="H34" s="150"/>
      <c r="I34" s="150">
        <v>42</v>
      </c>
      <c r="J34" s="150">
        <v>42.32</v>
      </c>
      <c r="K34" s="153">
        <v>42.27</v>
      </c>
    </row>
    <row r="35" spans="2:11" x14ac:dyDescent="0.25">
      <c r="B35" s="1">
        <v>11</v>
      </c>
      <c r="C35" s="91">
        <v>38.99</v>
      </c>
      <c r="D35" s="92">
        <v>38.9</v>
      </c>
      <c r="E35" s="92">
        <v>39</v>
      </c>
      <c r="F35" s="92">
        <v>39.119999999999997</v>
      </c>
      <c r="G35" s="153">
        <v>38.950000000000003</v>
      </c>
      <c r="H35" s="150"/>
      <c r="I35" s="150">
        <v>41.86</v>
      </c>
      <c r="J35" s="150">
        <v>43.53</v>
      </c>
      <c r="K35" s="153">
        <v>42.02</v>
      </c>
    </row>
    <row r="36" spans="2:11" x14ac:dyDescent="0.25">
      <c r="B36" s="1">
        <v>12</v>
      </c>
      <c r="C36" s="91">
        <v>38.92</v>
      </c>
      <c r="D36" s="92">
        <v>38.69</v>
      </c>
      <c r="E36" s="92">
        <v>39.020000000000003</v>
      </c>
      <c r="F36" s="92">
        <v>38.950000000000003</v>
      </c>
      <c r="G36" s="153">
        <v>39.03</v>
      </c>
      <c r="H36" s="150"/>
      <c r="I36" s="150">
        <v>42.01</v>
      </c>
      <c r="J36" s="150">
        <v>42.56</v>
      </c>
      <c r="K36" s="153">
        <v>42.21</v>
      </c>
    </row>
    <row r="37" spans="2:11" x14ac:dyDescent="0.25">
      <c r="B37" s="1">
        <v>13</v>
      </c>
      <c r="C37" s="91">
        <v>38.93</v>
      </c>
      <c r="D37" s="92">
        <v>38.96</v>
      </c>
      <c r="E37" s="92">
        <v>39.29</v>
      </c>
      <c r="F37" s="92">
        <v>39.14</v>
      </c>
      <c r="G37" s="153">
        <v>39.1</v>
      </c>
      <c r="H37" s="150"/>
      <c r="I37" s="150">
        <v>42.02</v>
      </c>
      <c r="J37" s="150">
        <v>42.47</v>
      </c>
      <c r="K37" s="153">
        <v>42.35</v>
      </c>
    </row>
    <row r="38" spans="2:11" x14ac:dyDescent="0.25">
      <c r="B38" s="1">
        <v>14</v>
      </c>
      <c r="C38" s="111">
        <v>39.049999999999997</v>
      </c>
      <c r="D38" s="92">
        <v>38.880000000000003</v>
      </c>
      <c r="E38" s="92">
        <v>38.909999999999997</v>
      </c>
      <c r="F38" s="92">
        <v>38.880000000000003</v>
      </c>
      <c r="G38" s="153">
        <v>39.4</v>
      </c>
      <c r="H38" s="150"/>
      <c r="I38" s="150">
        <v>41.8</v>
      </c>
      <c r="J38" s="150">
        <v>42.46</v>
      </c>
      <c r="K38" s="153">
        <v>42.38</v>
      </c>
    </row>
    <row r="39" spans="2:11" x14ac:dyDescent="0.25">
      <c r="B39" s="1">
        <v>15</v>
      </c>
      <c r="C39" s="91">
        <v>38.85</v>
      </c>
      <c r="D39" s="92">
        <v>39.049999999999997</v>
      </c>
      <c r="E39" s="92">
        <v>39</v>
      </c>
      <c r="F39" s="92">
        <v>39.020000000000003</v>
      </c>
      <c r="G39" s="153">
        <v>39.04</v>
      </c>
      <c r="H39" s="150"/>
      <c r="I39" s="150">
        <v>41.83</v>
      </c>
      <c r="J39" s="150">
        <v>42.62</v>
      </c>
      <c r="K39" s="153">
        <v>42.47</v>
      </c>
    </row>
    <row r="40" spans="2:11" x14ac:dyDescent="0.25">
      <c r="B40" s="1">
        <v>16</v>
      </c>
      <c r="C40" s="91">
        <v>39.06</v>
      </c>
      <c r="D40" s="92">
        <v>38.61</v>
      </c>
      <c r="E40" s="92">
        <v>38.950000000000003</v>
      </c>
      <c r="F40" s="92">
        <v>39.049999999999997</v>
      </c>
      <c r="G40" s="153">
        <v>39.15</v>
      </c>
      <c r="H40" s="150"/>
      <c r="I40" s="150">
        <v>41.93</v>
      </c>
      <c r="J40" s="150">
        <v>42.43</v>
      </c>
      <c r="K40" s="153">
        <v>42.36</v>
      </c>
    </row>
    <row r="41" spans="2:11" x14ac:dyDescent="0.25">
      <c r="B41" s="1">
        <v>17</v>
      </c>
      <c r="C41" s="91">
        <v>39.229999999999997</v>
      </c>
      <c r="D41" s="92">
        <v>38.93</v>
      </c>
      <c r="E41" s="92">
        <v>38.869999999999997</v>
      </c>
      <c r="F41" s="92">
        <v>39.130000000000003</v>
      </c>
      <c r="G41" s="153">
        <v>39.07</v>
      </c>
      <c r="H41" s="150"/>
      <c r="I41" s="150">
        <v>41.68</v>
      </c>
      <c r="J41" s="150">
        <v>42.39</v>
      </c>
      <c r="K41" s="153">
        <v>42.21</v>
      </c>
    </row>
    <row r="42" spans="2:11" x14ac:dyDescent="0.25">
      <c r="B42" s="1">
        <v>18</v>
      </c>
      <c r="C42" s="91">
        <v>39.07</v>
      </c>
      <c r="D42" s="92">
        <v>38.840000000000003</v>
      </c>
      <c r="E42" s="92">
        <v>39.08</v>
      </c>
      <c r="F42" s="92">
        <v>39.229999999999997</v>
      </c>
      <c r="G42" s="153">
        <v>39.15</v>
      </c>
      <c r="H42" s="150"/>
      <c r="I42" s="150">
        <v>42.77</v>
      </c>
      <c r="J42" s="150">
        <v>42.74</v>
      </c>
      <c r="K42" s="153">
        <v>42.34</v>
      </c>
    </row>
    <row r="43" spans="2:11" x14ac:dyDescent="0.25">
      <c r="B43" s="1">
        <v>19</v>
      </c>
      <c r="C43" s="91">
        <v>39.04</v>
      </c>
      <c r="D43" s="92">
        <v>39.21</v>
      </c>
      <c r="E43" s="92">
        <v>38.880000000000003</v>
      </c>
      <c r="F43" s="92">
        <v>39.32</v>
      </c>
      <c r="G43" s="153">
        <v>39.17</v>
      </c>
      <c r="H43" s="150"/>
      <c r="I43" s="150">
        <v>42.02</v>
      </c>
      <c r="J43" s="150">
        <v>43.84</v>
      </c>
      <c r="K43" s="153">
        <v>42.24</v>
      </c>
    </row>
    <row r="44" spans="2:11" x14ac:dyDescent="0.25">
      <c r="B44" s="1">
        <v>20</v>
      </c>
      <c r="C44" s="91">
        <v>38.909999999999997</v>
      </c>
      <c r="D44" s="92">
        <v>39.01</v>
      </c>
      <c r="E44" s="92">
        <v>39.22</v>
      </c>
      <c r="F44" s="92">
        <v>39.04</v>
      </c>
      <c r="G44" s="153">
        <v>39.04</v>
      </c>
      <c r="H44" s="150"/>
      <c r="I44" s="150">
        <v>41.98</v>
      </c>
      <c r="J44" s="150">
        <v>43</v>
      </c>
      <c r="K44" s="153">
        <v>42.26</v>
      </c>
    </row>
    <row r="45" spans="2:11" x14ac:dyDescent="0.25">
      <c r="B45" s="1">
        <v>21</v>
      </c>
      <c r="C45" s="91">
        <v>39.049999999999997</v>
      </c>
      <c r="D45" s="92">
        <v>39.03</v>
      </c>
      <c r="E45" s="92">
        <v>39.049999999999997</v>
      </c>
      <c r="F45" s="92">
        <v>38.97</v>
      </c>
      <c r="G45" s="153">
        <v>38.97</v>
      </c>
      <c r="H45" s="150"/>
      <c r="I45" s="150">
        <v>41.98</v>
      </c>
      <c r="J45" s="150">
        <v>42.42</v>
      </c>
      <c r="K45" s="153">
        <v>42.18</v>
      </c>
    </row>
    <row r="46" spans="2:11" x14ac:dyDescent="0.25">
      <c r="B46" s="1">
        <v>22</v>
      </c>
      <c r="C46" s="91">
        <v>38.85</v>
      </c>
      <c r="D46" s="92">
        <v>38.71</v>
      </c>
      <c r="E46" s="92">
        <v>38.97</v>
      </c>
      <c r="F46" s="92">
        <v>38.85</v>
      </c>
      <c r="G46" s="153">
        <v>39.06</v>
      </c>
      <c r="H46" s="150"/>
      <c r="I46" s="150">
        <v>42.08</v>
      </c>
      <c r="J46" s="150">
        <v>42.41</v>
      </c>
      <c r="K46" s="153">
        <v>42.33</v>
      </c>
    </row>
    <row r="47" spans="2:11" x14ac:dyDescent="0.25">
      <c r="B47" s="1">
        <v>23</v>
      </c>
      <c r="C47" s="91">
        <v>38.909999999999997</v>
      </c>
      <c r="D47" s="92">
        <v>38.83</v>
      </c>
      <c r="E47" s="92">
        <v>38.9</v>
      </c>
      <c r="F47" s="92">
        <v>38.99</v>
      </c>
      <c r="G47" s="153">
        <v>38.979999999999997</v>
      </c>
      <c r="H47" s="150"/>
      <c r="I47" s="150">
        <v>41.99</v>
      </c>
      <c r="J47" s="150">
        <v>42.4</v>
      </c>
      <c r="K47" s="153">
        <v>42.42</v>
      </c>
    </row>
    <row r="48" spans="2:11" x14ac:dyDescent="0.25">
      <c r="B48" s="1">
        <v>24</v>
      </c>
      <c r="C48" s="91">
        <v>39.299999999999997</v>
      </c>
      <c r="D48" s="92">
        <v>38.67</v>
      </c>
      <c r="E48" s="92">
        <v>39.03</v>
      </c>
      <c r="F48" s="92">
        <v>39.03</v>
      </c>
      <c r="G48" s="153">
        <v>39.11</v>
      </c>
      <c r="H48" s="150"/>
      <c r="I48" s="150">
        <v>42.69</v>
      </c>
      <c r="J48" s="150">
        <v>42.71</v>
      </c>
      <c r="K48" s="153">
        <v>42.59</v>
      </c>
    </row>
    <row r="49" spans="2:11" x14ac:dyDescent="0.25">
      <c r="B49" s="1">
        <v>25</v>
      </c>
      <c r="C49" s="91">
        <v>40.880000000000003</v>
      </c>
      <c r="D49" s="92">
        <v>38.71</v>
      </c>
      <c r="E49" s="92">
        <v>39.19</v>
      </c>
      <c r="F49" s="92">
        <v>39.21</v>
      </c>
      <c r="G49" s="153">
        <v>38.950000000000003</v>
      </c>
      <c r="H49" s="150"/>
      <c r="I49" s="150"/>
      <c r="J49" s="150">
        <v>42.65</v>
      </c>
      <c r="K49" s="153">
        <v>42.53</v>
      </c>
    </row>
    <row r="50" spans="2:11" x14ac:dyDescent="0.25">
      <c r="B50" s="1">
        <v>26</v>
      </c>
      <c r="C50" s="91">
        <v>40.24</v>
      </c>
      <c r="D50" s="92">
        <v>39.630000000000003</v>
      </c>
      <c r="E50" s="92">
        <v>39.08</v>
      </c>
      <c r="F50" s="92">
        <v>38.92</v>
      </c>
      <c r="G50" s="153">
        <v>39.369999999999997</v>
      </c>
      <c r="H50" s="150"/>
      <c r="I50" s="150"/>
      <c r="J50" s="150">
        <v>42.53</v>
      </c>
      <c r="K50" s="153">
        <v>42.43</v>
      </c>
    </row>
    <row r="51" spans="2:11" x14ac:dyDescent="0.25">
      <c r="B51" s="1">
        <v>27</v>
      </c>
      <c r="C51" s="91">
        <v>39.159999999999997</v>
      </c>
      <c r="D51" s="92">
        <v>39.14</v>
      </c>
      <c r="E51" s="92">
        <v>39.04</v>
      </c>
      <c r="F51" s="92">
        <v>38.96</v>
      </c>
      <c r="G51" s="153">
        <v>39.549999999999997</v>
      </c>
      <c r="H51" s="150"/>
      <c r="I51" s="150"/>
      <c r="J51" s="150">
        <v>42.41</v>
      </c>
      <c r="K51" s="153">
        <v>42.32</v>
      </c>
    </row>
    <row r="52" spans="2:11" x14ac:dyDescent="0.25">
      <c r="B52" s="1">
        <v>28</v>
      </c>
      <c r="C52" s="91">
        <v>39.11</v>
      </c>
      <c r="D52" s="92">
        <v>38.950000000000003</v>
      </c>
      <c r="E52" s="92">
        <v>38.94</v>
      </c>
      <c r="F52" s="92">
        <v>38.94</v>
      </c>
      <c r="G52" s="153">
        <v>39.07</v>
      </c>
      <c r="H52" s="150"/>
      <c r="I52" s="150"/>
      <c r="J52" s="150">
        <v>44.3</v>
      </c>
      <c r="K52" s="153">
        <v>42.5</v>
      </c>
    </row>
    <row r="53" spans="2:11" x14ac:dyDescent="0.25">
      <c r="B53" s="1">
        <v>29</v>
      </c>
      <c r="C53" s="91">
        <v>39.229999999999997</v>
      </c>
      <c r="D53" s="92">
        <v>38.93</v>
      </c>
      <c r="E53" s="92">
        <v>38.92</v>
      </c>
      <c r="F53" s="92">
        <v>39.729999999999997</v>
      </c>
      <c r="G53" s="153">
        <v>38.909999999999997</v>
      </c>
      <c r="H53" s="150"/>
      <c r="I53" s="150"/>
      <c r="J53" s="150">
        <v>43.28</v>
      </c>
      <c r="K53" s="153">
        <v>42.5</v>
      </c>
    </row>
    <row r="54" spans="2:11" x14ac:dyDescent="0.25">
      <c r="B54" s="1">
        <v>30</v>
      </c>
      <c r="C54" s="91"/>
      <c r="D54" s="92">
        <v>39.409999999999997</v>
      </c>
      <c r="E54" s="92">
        <v>39.04</v>
      </c>
      <c r="F54" s="92">
        <v>38.85</v>
      </c>
      <c r="G54" s="153">
        <v>38.85</v>
      </c>
      <c r="H54" s="150"/>
      <c r="I54" s="150"/>
      <c r="J54" s="150">
        <v>42.97</v>
      </c>
      <c r="K54" s="153">
        <v>42.27</v>
      </c>
    </row>
    <row r="55" spans="2:11" x14ac:dyDescent="0.25">
      <c r="B55" s="1">
        <v>31</v>
      </c>
      <c r="C55" s="91"/>
      <c r="D55" s="92">
        <v>39.49</v>
      </c>
      <c r="E55" s="92">
        <v>39.299999999999997</v>
      </c>
      <c r="F55" s="92">
        <v>39.29</v>
      </c>
      <c r="G55" s="246">
        <v>39.119999999999997</v>
      </c>
      <c r="H55" s="150"/>
      <c r="I55" s="150"/>
      <c r="J55" s="150"/>
      <c r="K55" s="153">
        <v>42.5</v>
      </c>
    </row>
    <row r="56" spans="2:11" x14ac:dyDescent="0.25">
      <c r="B56" s="1">
        <v>32</v>
      </c>
      <c r="C56" s="91"/>
      <c r="D56" s="92">
        <v>39.270000000000003</v>
      </c>
      <c r="E56" s="92">
        <v>39.51</v>
      </c>
      <c r="F56" s="92">
        <v>39.04</v>
      </c>
      <c r="G56" s="153">
        <v>39.270000000000003</v>
      </c>
      <c r="H56" s="150"/>
      <c r="I56" s="150"/>
      <c r="J56" s="150"/>
      <c r="K56" s="153">
        <v>42.62</v>
      </c>
    </row>
    <row r="57" spans="2:11" x14ac:dyDescent="0.25">
      <c r="B57" s="1">
        <v>33</v>
      </c>
      <c r="C57" s="91"/>
      <c r="D57" s="92">
        <v>39.51</v>
      </c>
      <c r="E57" s="92">
        <v>42.66</v>
      </c>
      <c r="F57" s="92">
        <v>39.33</v>
      </c>
      <c r="G57" s="153">
        <v>39.46</v>
      </c>
      <c r="H57" s="150"/>
      <c r="I57" s="150"/>
      <c r="J57" s="150"/>
      <c r="K57" s="153">
        <v>42.28</v>
      </c>
    </row>
    <row r="58" spans="2:11" x14ac:dyDescent="0.25">
      <c r="B58" s="1">
        <v>34</v>
      </c>
      <c r="C58" s="91"/>
      <c r="D58" s="92">
        <v>39.06</v>
      </c>
      <c r="E58" s="92">
        <v>39.4</v>
      </c>
      <c r="F58" s="92">
        <v>39.17</v>
      </c>
      <c r="G58" s="153">
        <v>39.630000000000003</v>
      </c>
      <c r="H58" s="150"/>
      <c r="I58" s="150"/>
      <c r="J58" s="150"/>
      <c r="K58" s="153">
        <v>42.73</v>
      </c>
    </row>
    <row r="59" spans="2:11" x14ac:dyDescent="0.25">
      <c r="B59" s="1">
        <v>35</v>
      </c>
      <c r="C59" s="91"/>
      <c r="D59" s="92">
        <v>39.020000000000003</v>
      </c>
      <c r="E59" s="92">
        <v>39.14</v>
      </c>
      <c r="F59" s="92">
        <v>39</v>
      </c>
      <c r="G59" s="153">
        <v>39.35</v>
      </c>
      <c r="H59" s="150"/>
      <c r="I59" s="150"/>
      <c r="J59" s="150"/>
      <c r="K59" s="153">
        <v>42.49</v>
      </c>
    </row>
    <row r="60" spans="2:11" x14ac:dyDescent="0.25">
      <c r="B60" s="1">
        <v>36</v>
      </c>
      <c r="C60" s="91"/>
      <c r="D60" s="92">
        <v>39.18</v>
      </c>
      <c r="E60" s="92">
        <v>38.96</v>
      </c>
      <c r="F60" s="92">
        <v>39.01</v>
      </c>
      <c r="G60" s="153"/>
      <c r="H60" s="150"/>
      <c r="I60" s="150"/>
      <c r="J60" s="150"/>
      <c r="K60" s="153">
        <v>42.24</v>
      </c>
    </row>
    <row r="61" spans="2:11" x14ac:dyDescent="0.25">
      <c r="B61" s="1">
        <v>37</v>
      </c>
      <c r="C61" s="91"/>
      <c r="D61" s="92">
        <v>39.04</v>
      </c>
      <c r="E61" s="92">
        <v>38.950000000000003</v>
      </c>
      <c r="F61" s="92">
        <v>39</v>
      </c>
      <c r="G61" s="153"/>
      <c r="H61" s="150"/>
      <c r="I61" s="150"/>
      <c r="J61" s="150"/>
      <c r="K61" s="153">
        <v>42.45</v>
      </c>
    </row>
    <row r="62" spans="2:11" x14ac:dyDescent="0.25">
      <c r="B62" s="1">
        <v>38</v>
      </c>
      <c r="C62" s="91"/>
      <c r="D62" s="92">
        <v>38.86</v>
      </c>
      <c r="E62" s="92">
        <v>39.380000000000003</v>
      </c>
      <c r="F62" s="92">
        <v>39.299999999999997</v>
      </c>
      <c r="G62" s="153"/>
      <c r="H62" s="150"/>
      <c r="I62" s="150"/>
      <c r="J62" s="150"/>
      <c r="K62" s="153">
        <v>43.84</v>
      </c>
    </row>
    <row r="63" spans="2:11" x14ac:dyDescent="0.25">
      <c r="B63" s="1">
        <v>39</v>
      </c>
      <c r="C63" s="91"/>
      <c r="D63" s="92">
        <v>38.94</v>
      </c>
      <c r="E63" s="92">
        <v>39.520000000000003</v>
      </c>
      <c r="F63" s="92">
        <v>39.1</v>
      </c>
      <c r="G63" s="153"/>
      <c r="H63" s="150"/>
      <c r="I63" s="150"/>
      <c r="J63" s="150"/>
      <c r="K63" s="153">
        <v>42.77</v>
      </c>
    </row>
    <row r="64" spans="2:11" x14ac:dyDescent="0.25">
      <c r="B64" s="1">
        <v>40</v>
      </c>
      <c r="C64" s="91"/>
      <c r="D64" s="92">
        <v>38.799999999999997</v>
      </c>
      <c r="E64" s="92">
        <v>39.08</v>
      </c>
      <c r="F64" s="92">
        <v>39.049999999999997</v>
      </c>
      <c r="G64" s="153"/>
      <c r="H64" s="150"/>
      <c r="I64" s="150"/>
      <c r="J64" s="150"/>
      <c r="K64" s="153">
        <v>42.78</v>
      </c>
    </row>
    <row r="65" spans="2:11" x14ac:dyDescent="0.25">
      <c r="B65" s="1">
        <v>41</v>
      </c>
      <c r="C65" s="91"/>
      <c r="D65" s="92">
        <v>39.049999999999997</v>
      </c>
      <c r="E65" s="92">
        <v>38.950000000000003</v>
      </c>
      <c r="F65" s="92">
        <v>39.479999999999997</v>
      </c>
      <c r="G65" s="153"/>
      <c r="H65" s="150"/>
      <c r="I65" s="150"/>
      <c r="J65" s="150"/>
      <c r="K65" s="153">
        <v>43.41</v>
      </c>
    </row>
    <row r="66" spans="2:11" x14ac:dyDescent="0.25">
      <c r="B66" s="1">
        <v>42</v>
      </c>
      <c r="C66" s="91"/>
      <c r="D66" s="92">
        <v>38.619999999999997</v>
      </c>
      <c r="E66" s="92">
        <v>39.15</v>
      </c>
      <c r="F66" s="92">
        <v>39.200000000000003</v>
      </c>
      <c r="G66" s="153"/>
      <c r="H66" s="150"/>
      <c r="I66" s="150"/>
      <c r="J66" s="150"/>
      <c r="K66" s="153">
        <v>42.36</v>
      </c>
    </row>
    <row r="67" spans="2:11" x14ac:dyDescent="0.25">
      <c r="B67" s="1">
        <v>43</v>
      </c>
      <c r="C67" s="91"/>
      <c r="D67" s="92">
        <v>38.85</v>
      </c>
      <c r="E67" s="92">
        <v>39.14</v>
      </c>
      <c r="F67" s="92">
        <v>39.36</v>
      </c>
      <c r="G67" s="153"/>
      <c r="H67" s="150"/>
      <c r="I67" s="150"/>
      <c r="J67" s="150"/>
      <c r="K67" s="153">
        <v>42.23</v>
      </c>
    </row>
    <row r="68" spans="2:11" x14ac:dyDescent="0.25">
      <c r="B68" s="1">
        <v>44</v>
      </c>
      <c r="C68" s="91"/>
      <c r="D68" s="92">
        <v>38.83</v>
      </c>
      <c r="E68" s="92">
        <v>38.97</v>
      </c>
      <c r="F68" s="92">
        <v>39.22</v>
      </c>
      <c r="G68" s="153"/>
      <c r="H68" s="150"/>
      <c r="I68" s="150"/>
      <c r="J68" s="150"/>
      <c r="K68" s="153">
        <v>42.2</v>
      </c>
    </row>
    <row r="69" spans="2:11" x14ac:dyDescent="0.25">
      <c r="B69" s="1">
        <v>45</v>
      </c>
      <c r="C69" s="91"/>
      <c r="D69" s="92">
        <v>38.86</v>
      </c>
      <c r="E69" s="92">
        <v>38.950000000000003</v>
      </c>
      <c r="F69" s="92">
        <v>39.090000000000003</v>
      </c>
      <c r="G69" s="153"/>
      <c r="H69" s="150"/>
      <c r="I69" s="150"/>
      <c r="J69" s="150"/>
      <c r="K69" s="153">
        <v>42.77</v>
      </c>
    </row>
    <row r="70" spans="2:11" x14ac:dyDescent="0.25">
      <c r="B70" s="1">
        <v>46</v>
      </c>
      <c r="C70" s="91"/>
      <c r="D70" s="92">
        <v>38.86</v>
      </c>
      <c r="E70" s="92">
        <v>38.979999999999997</v>
      </c>
      <c r="F70" s="92">
        <v>39.35</v>
      </c>
      <c r="G70" s="153"/>
      <c r="H70" s="150"/>
      <c r="I70" s="150"/>
      <c r="J70" s="150"/>
      <c r="K70" s="153">
        <v>42.41</v>
      </c>
    </row>
    <row r="71" spans="2:11" x14ac:dyDescent="0.25">
      <c r="B71" s="1">
        <v>47</v>
      </c>
      <c r="C71" s="91"/>
      <c r="D71" s="92">
        <v>38.75</v>
      </c>
      <c r="E71" s="92">
        <v>38.869999999999997</v>
      </c>
      <c r="F71" s="92">
        <v>39.26</v>
      </c>
      <c r="G71" s="153"/>
      <c r="H71" s="150"/>
      <c r="I71" s="150"/>
      <c r="J71" s="150"/>
      <c r="K71" s="153">
        <v>42.38</v>
      </c>
    </row>
    <row r="72" spans="2:11" x14ac:dyDescent="0.25">
      <c r="B72" s="1">
        <v>48</v>
      </c>
      <c r="C72" s="91"/>
      <c r="D72" s="92">
        <v>38.950000000000003</v>
      </c>
      <c r="E72" s="92">
        <v>38.92</v>
      </c>
      <c r="F72" s="92">
        <v>39.119999999999997</v>
      </c>
      <c r="G72" s="153"/>
      <c r="H72" s="150"/>
      <c r="I72" s="150"/>
      <c r="J72" s="150"/>
      <c r="K72" s="153">
        <v>42.57</v>
      </c>
    </row>
    <row r="73" spans="2:11" x14ac:dyDescent="0.25">
      <c r="B73" s="1">
        <v>49</v>
      </c>
      <c r="C73" s="91"/>
      <c r="D73" s="92">
        <v>38.97</v>
      </c>
      <c r="E73" s="92">
        <v>38.97</v>
      </c>
      <c r="F73" s="92">
        <v>39.270000000000003</v>
      </c>
      <c r="G73" s="153"/>
      <c r="H73" s="150"/>
      <c r="I73" s="150"/>
      <c r="J73" s="150"/>
      <c r="K73" s="153">
        <v>42.42</v>
      </c>
    </row>
    <row r="74" spans="2:11" x14ac:dyDescent="0.25">
      <c r="B74" s="1">
        <v>50</v>
      </c>
      <c r="C74" s="91"/>
      <c r="D74" s="92">
        <v>39.5</v>
      </c>
      <c r="E74" s="92"/>
      <c r="F74" s="92">
        <v>38.97</v>
      </c>
      <c r="G74" s="153"/>
      <c r="H74" s="150"/>
      <c r="I74" s="150"/>
      <c r="J74" s="150"/>
      <c r="K74" s="153">
        <v>42.56</v>
      </c>
    </row>
    <row r="75" spans="2:11" x14ac:dyDescent="0.25">
      <c r="B75" s="1">
        <v>51</v>
      </c>
      <c r="C75" s="91"/>
      <c r="D75" s="92">
        <v>39.39</v>
      </c>
      <c r="E75" s="92"/>
      <c r="F75" s="92">
        <v>39.51</v>
      </c>
      <c r="G75" s="153"/>
      <c r="H75" s="150"/>
      <c r="I75" s="150"/>
      <c r="J75" s="150"/>
      <c r="K75" s="153">
        <v>42.26</v>
      </c>
    </row>
    <row r="76" spans="2:11" x14ac:dyDescent="0.25">
      <c r="B76" s="1">
        <v>52</v>
      </c>
      <c r="C76" s="91"/>
      <c r="D76" s="92"/>
      <c r="E76" s="92"/>
      <c r="F76" s="92">
        <v>39.36</v>
      </c>
      <c r="G76" s="153"/>
      <c r="H76" s="150"/>
      <c r="I76" s="150"/>
      <c r="J76" s="150"/>
      <c r="K76" s="153">
        <v>42.58</v>
      </c>
    </row>
    <row r="77" spans="2:11" x14ac:dyDescent="0.25">
      <c r="B77" s="1">
        <v>53</v>
      </c>
      <c r="C77" s="91"/>
      <c r="D77" s="92"/>
      <c r="E77" s="92"/>
      <c r="F77" s="92">
        <v>39.11</v>
      </c>
      <c r="G77" s="153"/>
      <c r="H77" s="150"/>
      <c r="I77" s="150"/>
      <c r="J77" s="150"/>
      <c r="K77" s="153">
        <v>42.61</v>
      </c>
    </row>
    <row r="78" spans="2:11" x14ac:dyDescent="0.25">
      <c r="B78" s="1">
        <v>54</v>
      </c>
      <c r="C78" s="91"/>
      <c r="D78" s="92"/>
      <c r="E78" s="92"/>
      <c r="F78" s="92">
        <v>39.17</v>
      </c>
      <c r="G78" s="153"/>
      <c r="H78" s="150"/>
      <c r="I78" s="150"/>
      <c r="J78" s="150"/>
      <c r="K78" s="153"/>
    </row>
    <row r="79" spans="2:11" x14ac:dyDescent="0.25">
      <c r="B79" s="1">
        <v>55</v>
      </c>
      <c r="C79" s="91"/>
      <c r="D79" s="92"/>
      <c r="E79" s="92"/>
      <c r="F79" s="92">
        <v>39.79</v>
      </c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/>
      <c r="E80" s="92"/>
      <c r="F80" s="92"/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/>
      <c r="E81" s="92"/>
      <c r="F81" s="92"/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/>
      <c r="E82" s="92"/>
      <c r="F82" s="92"/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/>
      <c r="E83" s="92"/>
      <c r="F83" s="92"/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/>
      <c r="E84" s="92"/>
      <c r="F84" s="92"/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/>
      <c r="E85" s="92"/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/>
      <c r="E86" s="92"/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21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122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123</v>
      </c>
      <c r="C10" s="53">
        <v>69</v>
      </c>
      <c r="D10" s="53">
        <v>28</v>
      </c>
      <c r="E10" s="54">
        <f>D10</f>
        <v>28</v>
      </c>
      <c r="F10" s="84">
        <f>MIN(C25:C89)</f>
        <v>39.31</v>
      </c>
      <c r="G10" s="108">
        <f>AVERAGE(C25:C89)</f>
        <v>39.816428571428567</v>
      </c>
      <c r="H10" s="55">
        <v>1</v>
      </c>
      <c r="I10" s="56">
        <f>G10-F10</f>
        <v>0.50642857142856457</v>
      </c>
      <c r="J10" s="57">
        <v>1.2962962962962963E-2</v>
      </c>
      <c r="K10" s="57">
        <f>J10</f>
        <v>1.2962962962962963E-2</v>
      </c>
      <c r="L10" s="58">
        <f>K10</f>
        <v>1.2962962962962963E-2</v>
      </c>
      <c r="M10" s="243" t="s">
        <v>231</v>
      </c>
      <c r="N10" s="60">
        <v>-16</v>
      </c>
      <c r="O10" s="226" t="s">
        <v>238</v>
      </c>
      <c r="P10" s="62"/>
    </row>
    <row r="11" spans="1:16" s="3" customFormat="1" ht="30" customHeight="1" thickBot="1" x14ac:dyDescent="0.3">
      <c r="A11" s="51">
        <v>2</v>
      </c>
      <c r="B11" s="52" t="s">
        <v>240</v>
      </c>
      <c r="C11" s="53">
        <v>33</v>
      </c>
      <c r="D11" s="53">
        <v>80</v>
      </c>
      <c r="E11" s="54">
        <f>D11-D10</f>
        <v>52</v>
      </c>
      <c r="F11" s="114">
        <f>MIN(D25:D89)</f>
        <v>39.049999999999997</v>
      </c>
      <c r="G11" s="107">
        <f>AVERAGE(D25:D89)</f>
        <v>39.291568627450985</v>
      </c>
      <c r="H11" s="55">
        <v>14</v>
      </c>
      <c r="I11" s="56">
        <f t="shared" ref="I11:I15" si="0">G11-F11</f>
        <v>0.24156862745098806</v>
      </c>
      <c r="J11" s="57">
        <v>3.7511574074074072E-2</v>
      </c>
      <c r="K11" s="57">
        <f>J11-J10</f>
        <v>2.4548611111111111E-2</v>
      </c>
      <c r="L11" s="58">
        <f>K11</f>
        <v>2.4548611111111111E-2</v>
      </c>
      <c r="M11" s="59" t="s">
        <v>232</v>
      </c>
      <c r="N11" s="60">
        <v>15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123</v>
      </c>
      <c r="C12" s="53">
        <v>4</v>
      </c>
      <c r="D12" s="53">
        <v>112</v>
      </c>
      <c r="E12" s="54">
        <f t="shared" ref="E12:E18" si="1">D12-D11</f>
        <v>32</v>
      </c>
      <c r="F12" s="115">
        <f>MIN(E25:E89)</f>
        <v>39.07</v>
      </c>
      <c r="G12" s="108">
        <f>AVERAGE(E25:E89)</f>
        <v>39.621290322580634</v>
      </c>
      <c r="H12" s="55">
        <v>1</v>
      </c>
      <c r="I12" s="56">
        <f t="shared" si="0"/>
        <v>0.55129032258063404</v>
      </c>
      <c r="J12" s="57">
        <v>5.3136574074074072E-2</v>
      </c>
      <c r="K12" s="57">
        <f t="shared" ref="K12:K18" si="2">J12-J11</f>
        <v>1.5625E-2</v>
      </c>
      <c r="L12" s="58">
        <f>K12+L10</f>
        <v>2.8587962962962961E-2</v>
      </c>
      <c r="M12" s="247" t="s">
        <v>166</v>
      </c>
      <c r="N12" s="60">
        <v>5</v>
      </c>
      <c r="O12" s="226" t="s">
        <v>239</v>
      </c>
      <c r="P12" s="62"/>
    </row>
    <row r="13" spans="1:16" s="3" customFormat="1" ht="30" customHeight="1" x14ac:dyDescent="0.25">
      <c r="A13" s="51">
        <v>4</v>
      </c>
      <c r="B13" s="52" t="s">
        <v>240</v>
      </c>
      <c r="C13" s="53">
        <v>3</v>
      </c>
      <c r="D13" s="53">
        <v>150</v>
      </c>
      <c r="E13" s="54">
        <f t="shared" si="1"/>
        <v>38</v>
      </c>
      <c r="F13" s="84">
        <f>MIN(F25:F89)</f>
        <v>39.07</v>
      </c>
      <c r="G13" s="85">
        <f>AVERAGE(F25:F89)</f>
        <v>39.249189189189188</v>
      </c>
      <c r="H13" s="55">
        <v>13</v>
      </c>
      <c r="I13" s="56">
        <f t="shared" si="0"/>
        <v>0.17918918918918791</v>
      </c>
      <c r="J13" s="57">
        <v>7.1354166666666663E-2</v>
      </c>
      <c r="K13" s="57">
        <f t="shared" si="2"/>
        <v>1.8217592592592591E-2</v>
      </c>
      <c r="L13" s="58">
        <f>K13+L11</f>
        <v>4.2766203703703702E-2</v>
      </c>
      <c r="M13" s="59" t="s">
        <v>233</v>
      </c>
      <c r="N13" s="60">
        <v>5</v>
      </c>
      <c r="O13" s="226" t="s">
        <v>98</v>
      </c>
      <c r="P13" s="62"/>
    </row>
    <row r="14" spans="1:16" s="3" customFormat="1" ht="30" customHeight="1" x14ac:dyDescent="0.25">
      <c r="A14" s="51">
        <v>5</v>
      </c>
      <c r="B14" s="52" t="s">
        <v>123</v>
      </c>
      <c r="C14" s="53">
        <v>1</v>
      </c>
      <c r="D14" s="53">
        <v>179</v>
      </c>
      <c r="E14" s="54">
        <f t="shared" si="1"/>
        <v>29</v>
      </c>
      <c r="F14" s="84">
        <f>MIN(G25:G89)</f>
        <v>39.19</v>
      </c>
      <c r="G14" s="108">
        <f>AVERAGE(G25:G89)</f>
        <v>39.498928571428578</v>
      </c>
      <c r="H14" s="55">
        <v>3</v>
      </c>
      <c r="I14" s="56">
        <f t="shared" si="0"/>
        <v>0.30892857142858077</v>
      </c>
      <c r="J14" s="57">
        <v>8.5567129629629632E-2</v>
      </c>
      <c r="K14" s="57">
        <f>J14-J13</f>
        <v>1.4212962962962969E-2</v>
      </c>
      <c r="L14" s="58">
        <f>K14+L12</f>
        <v>4.280092592592593E-2</v>
      </c>
      <c r="M14" s="247" t="s">
        <v>234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240</v>
      </c>
      <c r="C15" s="397">
        <v>21</v>
      </c>
      <c r="D15" s="65">
        <v>220</v>
      </c>
      <c r="E15" s="213">
        <f>D15-D13</f>
        <v>70</v>
      </c>
      <c r="F15" s="84">
        <f>MIN(H25:H89)</f>
        <v>39.119999999999997</v>
      </c>
      <c r="G15" s="117">
        <f>AVERAGE(H25:H89)</f>
        <v>39.502249999999997</v>
      </c>
      <c r="H15" s="86">
        <v>3</v>
      </c>
      <c r="I15" s="66">
        <f t="shared" si="0"/>
        <v>0.38224999999999909</v>
      </c>
      <c r="J15" s="392">
        <v>0.11063657407407408</v>
      </c>
      <c r="K15" s="392">
        <f>J15-J14</f>
        <v>2.506944444444445E-2</v>
      </c>
      <c r="L15" s="401">
        <f>K15+K13</f>
        <v>4.3287037037037041E-2</v>
      </c>
      <c r="M15" s="227" t="s">
        <v>235</v>
      </c>
      <c r="N15" s="60"/>
      <c r="O15" s="109"/>
      <c r="P15" s="62"/>
    </row>
    <row r="16" spans="1:16" s="3" customFormat="1" ht="30" customHeight="1" x14ac:dyDescent="0.25">
      <c r="A16" s="385"/>
      <c r="B16" s="389"/>
      <c r="C16" s="398"/>
      <c r="D16" s="214">
        <v>225</v>
      </c>
      <c r="E16" s="215">
        <f t="shared" si="1"/>
        <v>5</v>
      </c>
      <c r="F16" s="216">
        <f>MIN(I25:I89)</f>
        <v>42.97</v>
      </c>
      <c r="G16" s="217">
        <f>AVERAGE(I25:I89)</f>
        <v>43.247499999999995</v>
      </c>
      <c r="H16" s="218">
        <v>0</v>
      </c>
      <c r="I16" s="219">
        <f>G15-F15</f>
        <v>0.38224999999999909</v>
      </c>
      <c r="J16" s="396"/>
      <c r="K16" s="393"/>
      <c r="L16" s="402"/>
      <c r="M16" s="59" t="s">
        <v>236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123</v>
      </c>
      <c r="C17" s="210">
        <v>7</v>
      </c>
      <c r="D17" s="220">
        <v>286</v>
      </c>
      <c r="E17" s="54">
        <f t="shared" si="1"/>
        <v>61</v>
      </c>
      <c r="F17" s="84">
        <f>MIN(J25:J89)</f>
        <v>42.03</v>
      </c>
      <c r="G17" s="85">
        <f>AVERAGE(J25:J89)</f>
        <v>42.611499999999992</v>
      </c>
      <c r="H17" s="55">
        <v>2</v>
      </c>
      <c r="I17" s="221">
        <f>G16-F16</f>
        <v>0.27749999999999631</v>
      </c>
      <c r="J17" s="212">
        <v>0.14163194444444446</v>
      </c>
      <c r="K17" s="57">
        <f>J17-J15</f>
        <v>3.0995370370370381E-2</v>
      </c>
      <c r="L17" s="57">
        <f>K17+L14</f>
        <v>7.3796296296296304E-2</v>
      </c>
      <c r="M17" s="243" t="s">
        <v>237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240</v>
      </c>
      <c r="C18" s="211">
        <v>10</v>
      </c>
      <c r="D18" s="222">
        <v>337</v>
      </c>
      <c r="E18" s="230">
        <f t="shared" si="1"/>
        <v>51</v>
      </c>
      <c r="F18" s="252">
        <f>MIN(K25:K89)</f>
        <v>41.83</v>
      </c>
      <c r="G18" s="232">
        <f>AVERAGE(K25:K88)</f>
        <v>42.162600000000012</v>
      </c>
      <c r="H18" s="224">
        <v>6</v>
      </c>
      <c r="I18" s="225">
        <f>G17-F17</f>
        <v>0.58149999999999125</v>
      </c>
      <c r="J18" s="212">
        <v>0.16707175925925924</v>
      </c>
      <c r="K18" s="57">
        <f t="shared" si="2"/>
        <v>2.5439814814814776E-2</v>
      </c>
      <c r="L18" s="67">
        <f>K18+L15</f>
        <v>6.8726851851851817E-2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AVERAGE(F10,F12,F14,F17)</f>
        <v>39.9</v>
      </c>
      <c r="G19" s="159">
        <f>AVERAGE(G10,G12,G14,G17)</f>
        <v>40.387036866359445</v>
      </c>
      <c r="H19" s="159" t="s">
        <v>170</v>
      </c>
      <c r="I19" s="160">
        <f>AVERAGE(I10,I12,I14,I17)</f>
        <v>0.41103686635944392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AVERAGE(F11,F13,F15:F16,F18)</f>
        <v>40.408000000000001</v>
      </c>
      <c r="G20" s="159">
        <f>AVERAGE(G11,G13,G15:G16,G18)</f>
        <v>40.690621563328037</v>
      </c>
      <c r="H20" s="159" t="s">
        <v>241</v>
      </c>
      <c r="I20" s="160">
        <f>AVERAGE(I11,I13,I15:I16,I18)</f>
        <v>0.35335156332803308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40.182222222222215</v>
      </c>
      <c r="G22" s="80">
        <f>AVERAGE(G10:G18)</f>
        <v>40.55569503134199</v>
      </c>
      <c r="H22" s="81"/>
      <c r="I22" s="82">
        <f>AVERAGE(I10:I18)</f>
        <v>0.37898947578643788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Кравчонок Саша</v>
      </c>
      <c r="D24" s="234" t="str">
        <f>B11</f>
        <v>Паненко Евгений</v>
      </c>
      <c r="E24" s="234" t="str">
        <f>B12</f>
        <v>Кравчонок Саша</v>
      </c>
      <c r="F24" s="234" t="str">
        <f>B13</f>
        <v>Паненко Евгений</v>
      </c>
      <c r="G24" s="234" t="str">
        <f>B14</f>
        <v>Кравчонок Саша</v>
      </c>
      <c r="H24" s="235" t="str">
        <f>B15</f>
        <v>Паненко Евгений</v>
      </c>
      <c r="I24" s="87" t="str">
        <f>B15</f>
        <v>Паненко Евгений</v>
      </c>
      <c r="J24" s="87" t="str">
        <f>B17</f>
        <v>Кравчонок Саша</v>
      </c>
      <c r="K24" s="87" t="str">
        <f>B18</f>
        <v>Паненко Евгений</v>
      </c>
    </row>
    <row r="25" spans="1:15" x14ac:dyDescent="0.25">
      <c r="B25" s="1">
        <v>1</v>
      </c>
      <c r="C25" s="88">
        <v>41.14</v>
      </c>
      <c r="D25" s="89">
        <v>39.950000000000003</v>
      </c>
      <c r="E25" s="89">
        <v>39.369999999999997</v>
      </c>
      <c r="F25" s="89">
        <v>39.58</v>
      </c>
      <c r="G25" s="89">
        <v>39.549999999999997</v>
      </c>
      <c r="H25" s="90">
        <v>40.08</v>
      </c>
      <c r="I25" s="89">
        <v>43.49</v>
      </c>
      <c r="J25" s="89">
        <v>43.22</v>
      </c>
      <c r="K25" s="90">
        <v>42.33</v>
      </c>
      <c r="M25" s="2"/>
      <c r="N25" s="2"/>
    </row>
    <row r="26" spans="1:15" x14ac:dyDescent="0.25">
      <c r="B26" s="1">
        <v>2</v>
      </c>
      <c r="C26" s="91">
        <v>40.01</v>
      </c>
      <c r="D26" s="92">
        <v>39.56</v>
      </c>
      <c r="E26" s="92">
        <v>39.56</v>
      </c>
      <c r="F26" s="92">
        <v>39.44</v>
      </c>
      <c r="G26" s="92">
        <v>39.46</v>
      </c>
      <c r="H26" s="93">
        <v>39.590000000000003</v>
      </c>
      <c r="I26" s="92">
        <v>43.2</v>
      </c>
      <c r="J26" s="92">
        <v>43.01</v>
      </c>
      <c r="K26" s="93">
        <v>42.51</v>
      </c>
      <c r="M26" s="3"/>
      <c r="N26" s="3"/>
    </row>
    <row r="27" spans="1:15" x14ac:dyDescent="0.25">
      <c r="B27" s="1">
        <v>3</v>
      </c>
      <c r="C27" s="91">
        <v>42.23</v>
      </c>
      <c r="D27" s="92">
        <v>39.58</v>
      </c>
      <c r="E27" s="92">
        <v>40</v>
      </c>
      <c r="F27" s="92">
        <v>39.33</v>
      </c>
      <c r="G27" s="92">
        <v>39.479999999999997</v>
      </c>
      <c r="H27" s="93">
        <v>39.47</v>
      </c>
      <c r="I27" s="92">
        <v>43.33</v>
      </c>
      <c r="J27" s="92">
        <v>42.77</v>
      </c>
      <c r="K27" s="93">
        <v>42.33</v>
      </c>
      <c r="M27" s="3"/>
      <c r="N27" s="3"/>
    </row>
    <row r="28" spans="1:15" x14ac:dyDescent="0.25">
      <c r="B28" s="1">
        <v>4</v>
      </c>
      <c r="C28" s="91">
        <v>39.83</v>
      </c>
      <c r="D28" s="92">
        <v>39.549999999999997</v>
      </c>
      <c r="E28" s="92">
        <v>39.74</v>
      </c>
      <c r="F28" s="92">
        <v>39.29</v>
      </c>
      <c r="G28" s="92">
        <v>39.659999999999997</v>
      </c>
      <c r="H28" s="93">
        <v>39.409999999999997</v>
      </c>
      <c r="I28" s="92">
        <v>42.97</v>
      </c>
      <c r="J28" s="92">
        <v>43.71</v>
      </c>
      <c r="K28" s="93">
        <v>42.31</v>
      </c>
      <c r="M28" s="3"/>
      <c r="N28" s="3"/>
    </row>
    <row r="29" spans="1:15" x14ac:dyDescent="0.25">
      <c r="B29" s="1">
        <v>5</v>
      </c>
      <c r="C29" s="91">
        <v>39.72</v>
      </c>
      <c r="D29" s="92">
        <v>39.71</v>
      </c>
      <c r="E29" s="92">
        <v>39.76</v>
      </c>
      <c r="F29" s="92">
        <v>39.26</v>
      </c>
      <c r="G29" s="92">
        <v>39.39</v>
      </c>
      <c r="H29" s="93">
        <v>40.64</v>
      </c>
      <c r="I29" s="92"/>
      <c r="J29" s="92">
        <v>42.62</v>
      </c>
      <c r="K29" s="93">
        <v>42.31</v>
      </c>
    </row>
    <row r="30" spans="1:15" x14ac:dyDescent="0.25">
      <c r="B30" s="1">
        <v>6</v>
      </c>
      <c r="C30" s="91">
        <v>39.840000000000003</v>
      </c>
      <c r="D30" s="92">
        <v>39.35</v>
      </c>
      <c r="E30" s="92">
        <v>39.49</v>
      </c>
      <c r="F30" s="92">
        <v>39.32</v>
      </c>
      <c r="G30" s="92">
        <v>39.47</v>
      </c>
      <c r="H30" s="93">
        <v>39.4</v>
      </c>
      <c r="I30" s="92"/>
      <c r="J30" s="92">
        <v>42.37</v>
      </c>
      <c r="K30" s="93">
        <v>42.09</v>
      </c>
    </row>
    <row r="31" spans="1:15" x14ac:dyDescent="0.25">
      <c r="B31" s="1">
        <v>7</v>
      </c>
      <c r="C31" s="91">
        <v>39.68</v>
      </c>
      <c r="D31" s="92">
        <v>39.11</v>
      </c>
      <c r="E31" s="92">
        <v>39.57</v>
      </c>
      <c r="F31" s="92">
        <v>39.17</v>
      </c>
      <c r="G31" s="92">
        <v>39.76</v>
      </c>
      <c r="H31" s="93">
        <v>40.33</v>
      </c>
      <c r="I31" s="92"/>
      <c r="J31" s="92">
        <v>42.59</v>
      </c>
      <c r="K31" s="93">
        <v>42</v>
      </c>
    </row>
    <row r="32" spans="1:15" x14ac:dyDescent="0.25">
      <c r="B32" s="1">
        <v>8</v>
      </c>
      <c r="C32" s="91">
        <v>39.51</v>
      </c>
      <c r="D32" s="92">
        <v>39.4</v>
      </c>
      <c r="E32" s="92">
        <v>39.630000000000003</v>
      </c>
      <c r="F32" s="92">
        <v>39.159999999999997</v>
      </c>
      <c r="G32" s="92">
        <v>39.369999999999997</v>
      </c>
      <c r="H32" s="93">
        <v>39.56</v>
      </c>
      <c r="I32" s="92"/>
      <c r="J32" s="92">
        <v>42.96</v>
      </c>
      <c r="K32" s="93">
        <v>42.14</v>
      </c>
    </row>
    <row r="33" spans="2:11" x14ac:dyDescent="0.25">
      <c r="B33" s="1">
        <v>9</v>
      </c>
      <c r="C33" s="91">
        <v>39.619999999999997</v>
      </c>
      <c r="D33" s="92">
        <v>39.25</v>
      </c>
      <c r="E33" s="92">
        <v>40.03</v>
      </c>
      <c r="F33" s="92">
        <v>39.36</v>
      </c>
      <c r="G33" s="92">
        <v>39.229999999999997</v>
      </c>
      <c r="H33" s="93">
        <v>39.72</v>
      </c>
      <c r="I33" s="92"/>
      <c r="J33" s="92">
        <v>42.81</v>
      </c>
      <c r="K33" s="93">
        <v>41.98</v>
      </c>
    </row>
    <row r="34" spans="2:11" x14ac:dyDescent="0.25">
      <c r="B34" s="1">
        <v>10</v>
      </c>
      <c r="C34" s="91">
        <v>39.549999999999997</v>
      </c>
      <c r="D34" s="92">
        <v>39.200000000000003</v>
      </c>
      <c r="E34" s="92">
        <v>39.130000000000003</v>
      </c>
      <c r="F34" s="92">
        <v>39.15</v>
      </c>
      <c r="G34" s="92">
        <v>39.33</v>
      </c>
      <c r="H34" s="93">
        <v>39.57</v>
      </c>
      <c r="I34" s="92"/>
      <c r="J34" s="92">
        <v>42.75</v>
      </c>
      <c r="K34" s="93">
        <v>42.26</v>
      </c>
    </row>
    <row r="35" spans="2:11" x14ac:dyDescent="0.25">
      <c r="B35" s="1">
        <v>11</v>
      </c>
      <c r="C35" s="91">
        <v>39.64</v>
      </c>
      <c r="D35" s="92">
        <v>39.25</v>
      </c>
      <c r="E35" s="92">
        <v>39.4</v>
      </c>
      <c r="F35" s="92">
        <v>39.36</v>
      </c>
      <c r="G35" s="92">
        <v>39.49</v>
      </c>
      <c r="H35" s="93">
        <v>39.369999999999997</v>
      </c>
      <c r="I35" s="92"/>
      <c r="J35" s="92">
        <v>43.12</v>
      </c>
      <c r="K35" s="93">
        <v>42.01</v>
      </c>
    </row>
    <row r="36" spans="2:11" x14ac:dyDescent="0.25">
      <c r="B36" s="1">
        <v>12</v>
      </c>
      <c r="C36" s="91">
        <v>39.520000000000003</v>
      </c>
      <c r="D36" s="92">
        <v>39.22</v>
      </c>
      <c r="E36" s="92">
        <v>39.630000000000003</v>
      </c>
      <c r="F36" s="92">
        <v>39.299999999999997</v>
      </c>
      <c r="G36" s="92">
        <v>39.44</v>
      </c>
      <c r="H36" s="93">
        <v>39.35</v>
      </c>
      <c r="I36" s="92"/>
      <c r="J36" s="92">
        <v>42.41</v>
      </c>
      <c r="K36" s="93">
        <v>42.19</v>
      </c>
    </row>
    <row r="37" spans="2:11" x14ac:dyDescent="0.25">
      <c r="B37" s="1">
        <v>13</v>
      </c>
      <c r="C37" s="91">
        <v>39.619999999999997</v>
      </c>
      <c r="D37" s="92">
        <v>39.299999999999997</v>
      </c>
      <c r="E37" s="92">
        <v>39.590000000000003</v>
      </c>
      <c r="F37" s="92">
        <v>39.119999999999997</v>
      </c>
      <c r="G37" s="92">
        <v>39.19</v>
      </c>
      <c r="H37" s="93">
        <v>39.17</v>
      </c>
      <c r="I37" s="92"/>
      <c r="J37" s="92">
        <v>42.59</v>
      </c>
      <c r="K37" s="93">
        <v>42.07</v>
      </c>
    </row>
    <row r="38" spans="2:11" x14ac:dyDescent="0.25">
      <c r="B38" s="1">
        <v>14</v>
      </c>
      <c r="C38" s="111">
        <v>39.31</v>
      </c>
      <c r="D38" s="92">
        <v>39.520000000000003</v>
      </c>
      <c r="E38" s="92">
        <v>39.4</v>
      </c>
      <c r="F38" s="92">
        <v>39.07</v>
      </c>
      <c r="G38" s="92">
        <v>39.369999999999997</v>
      </c>
      <c r="H38" s="93">
        <v>39.56</v>
      </c>
      <c r="I38" s="92"/>
      <c r="J38" s="92">
        <v>43.6</v>
      </c>
      <c r="K38" s="93">
        <v>41.91</v>
      </c>
    </row>
    <row r="39" spans="2:11" x14ac:dyDescent="0.25">
      <c r="B39" s="1">
        <v>15</v>
      </c>
      <c r="C39" s="91">
        <v>39.64</v>
      </c>
      <c r="D39" s="92">
        <v>39.090000000000003</v>
      </c>
      <c r="E39" s="92">
        <v>39.29</v>
      </c>
      <c r="F39" s="92">
        <v>39.229999999999997</v>
      </c>
      <c r="G39" s="92">
        <v>39.35</v>
      </c>
      <c r="H39" s="93">
        <v>39.340000000000003</v>
      </c>
      <c r="I39" s="92"/>
      <c r="J39" s="92">
        <v>42.86</v>
      </c>
      <c r="K39" s="93">
        <v>42.4</v>
      </c>
    </row>
    <row r="40" spans="2:11" x14ac:dyDescent="0.25">
      <c r="B40" s="1">
        <v>16</v>
      </c>
      <c r="C40" s="91">
        <v>39.659999999999997</v>
      </c>
      <c r="D40" s="92">
        <v>39.119999999999997</v>
      </c>
      <c r="E40" s="92">
        <v>39.07</v>
      </c>
      <c r="F40" s="92">
        <v>39.21</v>
      </c>
      <c r="G40" s="92">
        <v>39.840000000000003</v>
      </c>
      <c r="H40" s="93">
        <v>39.119999999999997</v>
      </c>
      <c r="I40" s="92"/>
      <c r="J40" s="92">
        <v>42.56</v>
      </c>
      <c r="K40" s="93">
        <v>42.25</v>
      </c>
    </row>
    <row r="41" spans="2:11" x14ac:dyDescent="0.25">
      <c r="B41" s="1">
        <v>17</v>
      </c>
      <c r="C41" s="91">
        <v>39.729999999999997</v>
      </c>
      <c r="D41" s="92">
        <v>39.28</v>
      </c>
      <c r="E41" s="92">
        <v>39.18</v>
      </c>
      <c r="F41" s="92">
        <v>39.369999999999997</v>
      </c>
      <c r="G41" s="92">
        <v>39.47</v>
      </c>
      <c r="H41" s="93">
        <v>39.6</v>
      </c>
      <c r="I41" s="92"/>
      <c r="J41" s="92">
        <v>42.72</v>
      </c>
      <c r="K41" s="93">
        <v>42.82</v>
      </c>
    </row>
    <row r="42" spans="2:11" x14ac:dyDescent="0.25">
      <c r="B42" s="1">
        <v>18</v>
      </c>
      <c r="C42" s="91">
        <v>39.340000000000003</v>
      </c>
      <c r="D42" s="92">
        <v>39.159999999999997</v>
      </c>
      <c r="E42" s="92">
        <v>39.31</v>
      </c>
      <c r="F42" s="92">
        <v>39.22</v>
      </c>
      <c r="G42" s="92">
        <v>39.65</v>
      </c>
      <c r="H42" s="93">
        <v>39.450000000000003</v>
      </c>
      <c r="I42" s="92"/>
      <c r="J42" s="92">
        <v>42.54</v>
      </c>
      <c r="K42" s="93">
        <v>42.24</v>
      </c>
    </row>
    <row r="43" spans="2:11" x14ac:dyDescent="0.25">
      <c r="B43" s="1">
        <v>19</v>
      </c>
      <c r="C43" s="91">
        <v>39.78</v>
      </c>
      <c r="D43" s="92">
        <v>39.19</v>
      </c>
      <c r="E43" s="92">
        <v>39.340000000000003</v>
      </c>
      <c r="F43" s="92">
        <v>39.299999999999997</v>
      </c>
      <c r="G43" s="92">
        <v>39.89</v>
      </c>
      <c r="H43" s="93">
        <v>39.25</v>
      </c>
      <c r="I43" s="92"/>
      <c r="J43" s="92">
        <v>42.91</v>
      </c>
      <c r="K43" s="93">
        <v>41.99</v>
      </c>
    </row>
    <row r="44" spans="2:11" x14ac:dyDescent="0.25">
      <c r="B44" s="1">
        <v>20</v>
      </c>
      <c r="C44" s="91">
        <v>39.549999999999997</v>
      </c>
      <c r="D44" s="92">
        <v>39.17</v>
      </c>
      <c r="E44" s="92">
        <v>39.79</v>
      </c>
      <c r="F44" s="92">
        <v>39.67</v>
      </c>
      <c r="G44" s="92">
        <v>39.659999999999997</v>
      </c>
      <c r="H44" s="93">
        <v>39.909999999999997</v>
      </c>
      <c r="I44" s="92"/>
      <c r="J44" s="92">
        <v>42.35</v>
      </c>
      <c r="K44" s="93">
        <v>42.04</v>
      </c>
    </row>
    <row r="45" spans="2:11" x14ac:dyDescent="0.25">
      <c r="B45" s="1">
        <v>21</v>
      </c>
      <c r="C45" s="91">
        <v>39.590000000000003</v>
      </c>
      <c r="D45" s="92">
        <v>39.340000000000003</v>
      </c>
      <c r="E45" s="92">
        <v>40.020000000000003</v>
      </c>
      <c r="F45" s="92">
        <v>39.200000000000003</v>
      </c>
      <c r="G45" s="92">
        <v>39.590000000000003</v>
      </c>
      <c r="H45" s="93">
        <v>39.22</v>
      </c>
      <c r="I45" s="92"/>
      <c r="J45" s="92">
        <v>42.5</v>
      </c>
      <c r="K45" s="93">
        <v>42.24</v>
      </c>
    </row>
    <row r="46" spans="2:11" x14ac:dyDescent="0.25">
      <c r="B46" s="1">
        <v>22</v>
      </c>
      <c r="C46" s="91">
        <v>39.56</v>
      </c>
      <c r="D46" s="92">
        <v>39.1</v>
      </c>
      <c r="E46" s="92">
        <v>40.22</v>
      </c>
      <c r="F46" s="92">
        <v>39.130000000000003</v>
      </c>
      <c r="G46" s="92">
        <v>39.6</v>
      </c>
      <c r="H46" s="93">
        <v>39.4</v>
      </c>
      <c r="I46" s="92"/>
      <c r="J46" s="92">
        <v>42.9</v>
      </c>
      <c r="K46" s="93">
        <v>42.24</v>
      </c>
    </row>
    <row r="47" spans="2:11" x14ac:dyDescent="0.25">
      <c r="B47" s="1">
        <v>23</v>
      </c>
      <c r="C47" s="91">
        <v>39.56</v>
      </c>
      <c r="D47" s="92">
        <v>39.32</v>
      </c>
      <c r="E47" s="92">
        <v>39.83</v>
      </c>
      <c r="F47" s="92">
        <v>39.229999999999997</v>
      </c>
      <c r="G47" s="92">
        <v>39.57</v>
      </c>
      <c r="H47" s="93">
        <v>39.31</v>
      </c>
      <c r="I47" s="92"/>
      <c r="J47" s="92">
        <v>42.58</v>
      </c>
      <c r="K47" s="93">
        <v>42.21</v>
      </c>
    </row>
    <row r="48" spans="2:11" x14ac:dyDescent="0.25">
      <c r="B48" s="1">
        <v>24</v>
      </c>
      <c r="C48" s="91">
        <v>39.53</v>
      </c>
      <c r="D48" s="92">
        <v>39.11</v>
      </c>
      <c r="E48" s="92">
        <v>40.619999999999997</v>
      </c>
      <c r="F48" s="92">
        <v>39.119999999999997</v>
      </c>
      <c r="G48" s="92">
        <v>39.46</v>
      </c>
      <c r="H48" s="93">
        <v>39.56</v>
      </c>
      <c r="I48" s="92"/>
      <c r="J48" s="92">
        <v>42.81</v>
      </c>
      <c r="K48" s="93">
        <v>42.02</v>
      </c>
    </row>
    <row r="49" spans="2:11" x14ac:dyDescent="0.25">
      <c r="B49" s="1">
        <v>25</v>
      </c>
      <c r="C49" s="91">
        <v>39.79</v>
      </c>
      <c r="D49" s="92">
        <v>39.11</v>
      </c>
      <c r="E49" s="92">
        <v>39.96</v>
      </c>
      <c r="F49" s="92">
        <v>39.229999999999997</v>
      </c>
      <c r="G49" s="92">
        <v>39.340000000000003</v>
      </c>
      <c r="H49" s="93">
        <v>39.64</v>
      </c>
      <c r="I49" s="92"/>
      <c r="J49" s="92">
        <v>42.78</v>
      </c>
      <c r="K49" s="93">
        <v>42.1</v>
      </c>
    </row>
    <row r="50" spans="2:11" x14ac:dyDescent="0.25">
      <c r="B50" s="1">
        <v>26</v>
      </c>
      <c r="C50" s="91">
        <v>39.97</v>
      </c>
      <c r="D50" s="92">
        <v>39.090000000000003</v>
      </c>
      <c r="E50" s="92">
        <v>40.17</v>
      </c>
      <c r="F50" s="92">
        <v>39.4</v>
      </c>
      <c r="G50" s="92">
        <v>39.94</v>
      </c>
      <c r="H50" s="93">
        <v>39.29</v>
      </c>
      <c r="I50" s="92"/>
      <c r="J50" s="92">
        <v>42.15</v>
      </c>
      <c r="K50" s="93">
        <v>42.26</v>
      </c>
    </row>
    <row r="51" spans="2:11" x14ac:dyDescent="0.25">
      <c r="B51" s="1">
        <v>27</v>
      </c>
      <c r="C51" s="91">
        <v>39.71</v>
      </c>
      <c r="D51" s="92">
        <v>39.119999999999997</v>
      </c>
      <c r="E51" s="92">
        <v>39.22</v>
      </c>
      <c r="F51" s="92">
        <v>39.159999999999997</v>
      </c>
      <c r="G51" s="92">
        <v>39.19</v>
      </c>
      <c r="H51" s="93">
        <v>39.31</v>
      </c>
      <c r="I51" s="92"/>
      <c r="J51" s="92">
        <v>42.41</v>
      </c>
      <c r="K51" s="93">
        <v>42.08</v>
      </c>
    </row>
    <row r="52" spans="2:11" x14ac:dyDescent="0.25">
      <c r="B52" s="1">
        <v>28</v>
      </c>
      <c r="C52" s="91">
        <v>40.229999999999997</v>
      </c>
      <c r="D52" s="92">
        <v>39.14</v>
      </c>
      <c r="E52" s="92">
        <v>39.54</v>
      </c>
      <c r="F52" s="92">
        <v>39.11</v>
      </c>
      <c r="G52" s="92">
        <v>39.229999999999997</v>
      </c>
      <c r="H52" s="93">
        <v>39.36</v>
      </c>
      <c r="I52" s="92"/>
      <c r="J52" s="92">
        <v>42.44</v>
      </c>
      <c r="K52" s="93">
        <v>42.14</v>
      </c>
    </row>
    <row r="53" spans="2:11" x14ac:dyDescent="0.25">
      <c r="B53" s="1">
        <v>29</v>
      </c>
      <c r="C53" s="91"/>
      <c r="D53" s="92">
        <v>39.340000000000003</v>
      </c>
      <c r="E53" s="92">
        <v>39.42</v>
      </c>
      <c r="F53" s="92">
        <v>39.119999999999997</v>
      </c>
      <c r="G53" s="92"/>
      <c r="H53" s="93">
        <v>39.24</v>
      </c>
      <c r="I53" s="92"/>
      <c r="J53" s="92">
        <v>42.73</v>
      </c>
      <c r="K53" s="93">
        <v>42.17</v>
      </c>
    </row>
    <row r="54" spans="2:11" x14ac:dyDescent="0.25">
      <c r="B54" s="1">
        <v>30</v>
      </c>
      <c r="C54" s="91"/>
      <c r="D54" s="92">
        <v>39.729999999999997</v>
      </c>
      <c r="E54" s="92">
        <v>39.36</v>
      </c>
      <c r="F54" s="92">
        <v>39.14</v>
      </c>
      <c r="G54" s="92"/>
      <c r="H54" s="93">
        <v>39.49</v>
      </c>
      <c r="I54" s="92"/>
      <c r="J54" s="92">
        <v>42.41</v>
      </c>
      <c r="K54" s="93">
        <v>41.85</v>
      </c>
    </row>
    <row r="55" spans="2:11" x14ac:dyDescent="0.25">
      <c r="B55" s="1">
        <v>31</v>
      </c>
      <c r="C55" s="91"/>
      <c r="D55" s="92">
        <v>39.36</v>
      </c>
      <c r="E55" s="92">
        <v>39.619999999999997</v>
      </c>
      <c r="F55" s="92">
        <v>39.1</v>
      </c>
      <c r="G55" s="92"/>
      <c r="H55" s="93">
        <v>39.43</v>
      </c>
      <c r="I55" s="92"/>
      <c r="J55" s="92">
        <v>42.4</v>
      </c>
      <c r="K55" s="93">
        <v>42.13</v>
      </c>
    </row>
    <row r="56" spans="2:11" x14ac:dyDescent="0.25">
      <c r="B56" s="1">
        <v>32</v>
      </c>
      <c r="C56" s="91"/>
      <c r="D56" s="92">
        <v>39.200000000000003</v>
      </c>
      <c r="E56" s="92"/>
      <c r="F56" s="92">
        <v>39.25</v>
      </c>
      <c r="G56" s="92"/>
      <c r="H56" s="93">
        <v>39.28</v>
      </c>
      <c r="I56" s="92"/>
      <c r="J56" s="92">
        <v>42.41</v>
      </c>
      <c r="K56" s="93">
        <v>42.02</v>
      </c>
    </row>
    <row r="57" spans="2:11" x14ac:dyDescent="0.25">
      <c r="B57" s="1">
        <v>33</v>
      </c>
      <c r="C57" s="91"/>
      <c r="D57" s="92">
        <v>39.090000000000003</v>
      </c>
      <c r="E57" s="92"/>
      <c r="F57" s="92">
        <v>39.22</v>
      </c>
      <c r="G57" s="92"/>
      <c r="H57" s="93">
        <v>39.32</v>
      </c>
      <c r="I57" s="92"/>
      <c r="J57" s="92">
        <v>42.68</v>
      </c>
      <c r="K57" s="93">
        <v>41.83</v>
      </c>
    </row>
    <row r="58" spans="2:11" x14ac:dyDescent="0.25">
      <c r="B58" s="1">
        <v>34</v>
      </c>
      <c r="C58" s="91"/>
      <c r="D58" s="92">
        <v>39.17</v>
      </c>
      <c r="E58" s="92"/>
      <c r="F58" s="92">
        <v>39.1</v>
      </c>
      <c r="G58" s="92"/>
      <c r="H58" s="93">
        <v>39.22</v>
      </c>
      <c r="I58" s="92"/>
      <c r="J58" s="92">
        <v>42.18</v>
      </c>
      <c r="K58" s="93">
        <v>41.93</v>
      </c>
    </row>
    <row r="59" spans="2:11" x14ac:dyDescent="0.25">
      <c r="B59" s="1">
        <v>35</v>
      </c>
      <c r="C59" s="91"/>
      <c r="D59" s="92">
        <v>39.07</v>
      </c>
      <c r="E59" s="92"/>
      <c r="F59" s="92">
        <v>39.229999999999997</v>
      </c>
      <c r="G59" s="92"/>
      <c r="H59" s="93">
        <v>39.299999999999997</v>
      </c>
      <c r="I59" s="92"/>
      <c r="J59" s="92">
        <v>42.35</v>
      </c>
      <c r="K59" s="93">
        <v>41.94</v>
      </c>
    </row>
    <row r="60" spans="2:11" x14ac:dyDescent="0.25">
      <c r="B60" s="1">
        <v>36</v>
      </c>
      <c r="C60" s="91"/>
      <c r="D60" s="92">
        <v>39.29</v>
      </c>
      <c r="E60" s="92"/>
      <c r="F60" s="92">
        <v>39.130000000000003</v>
      </c>
      <c r="G60" s="92"/>
      <c r="H60" s="93">
        <v>39.369999999999997</v>
      </c>
      <c r="I60" s="92"/>
      <c r="J60" s="92">
        <v>43.86</v>
      </c>
      <c r="K60" s="93">
        <v>41.91</v>
      </c>
    </row>
    <row r="61" spans="2:11" x14ac:dyDescent="0.25">
      <c r="B61" s="1">
        <v>37</v>
      </c>
      <c r="C61" s="91"/>
      <c r="D61" s="92">
        <v>39.049999999999997</v>
      </c>
      <c r="E61" s="92"/>
      <c r="F61" s="92">
        <v>39.44</v>
      </c>
      <c r="G61" s="92"/>
      <c r="H61" s="93">
        <v>39.76</v>
      </c>
      <c r="I61" s="92"/>
      <c r="J61" s="92">
        <v>42.33</v>
      </c>
      <c r="K61" s="93">
        <v>42.03</v>
      </c>
    </row>
    <row r="62" spans="2:11" x14ac:dyDescent="0.25">
      <c r="B62" s="1">
        <v>38</v>
      </c>
      <c r="C62" s="91"/>
      <c r="D62" s="92">
        <v>39.67</v>
      </c>
      <c r="E62" s="92"/>
      <c r="F62" s="92"/>
      <c r="G62" s="92"/>
      <c r="H62" s="93">
        <v>39.5</v>
      </c>
      <c r="I62" s="92"/>
      <c r="J62" s="92">
        <v>42.34</v>
      </c>
      <c r="K62" s="93">
        <v>42.11</v>
      </c>
    </row>
    <row r="63" spans="2:11" x14ac:dyDescent="0.25">
      <c r="B63" s="1">
        <v>39</v>
      </c>
      <c r="C63" s="91"/>
      <c r="D63" s="92">
        <v>39.47</v>
      </c>
      <c r="E63" s="92"/>
      <c r="F63" s="92"/>
      <c r="G63" s="92"/>
      <c r="H63" s="93">
        <v>39.659999999999997</v>
      </c>
      <c r="I63" s="92"/>
      <c r="J63" s="92">
        <v>42.06</v>
      </c>
      <c r="K63" s="93">
        <v>41.9</v>
      </c>
    </row>
    <row r="64" spans="2:11" x14ac:dyDescent="0.25">
      <c r="B64" s="1">
        <v>40</v>
      </c>
      <c r="C64" s="91"/>
      <c r="D64" s="92">
        <v>39.21</v>
      </c>
      <c r="E64" s="92"/>
      <c r="F64" s="92"/>
      <c r="G64" s="92"/>
      <c r="H64" s="93">
        <v>39.54</v>
      </c>
      <c r="I64" s="92"/>
      <c r="J64" s="92">
        <v>42.03</v>
      </c>
      <c r="K64" s="93">
        <v>42.23</v>
      </c>
    </row>
    <row r="65" spans="2:11" x14ac:dyDescent="0.25">
      <c r="B65" s="1">
        <v>41</v>
      </c>
      <c r="C65" s="91"/>
      <c r="D65" s="92">
        <v>39.159999999999997</v>
      </c>
      <c r="E65" s="92"/>
      <c r="F65" s="92"/>
      <c r="G65" s="92"/>
      <c r="H65" s="93"/>
      <c r="I65" s="92"/>
      <c r="J65" s="92">
        <v>42.76</v>
      </c>
      <c r="K65" s="93">
        <v>42.14</v>
      </c>
    </row>
    <row r="66" spans="2:11" x14ac:dyDescent="0.25">
      <c r="B66" s="1">
        <v>42</v>
      </c>
      <c r="C66" s="91"/>
      <c r="D66" s="92">
        <v>39.229999999999997</v>
      </c>
      <c r="E66" s="92"/>
      <c r="F66" s="92"/>
      <c r="G66" s="92"/>
      <c r="H66" s="93"/>
      <c r="I66" s="92"/>
      <c r="J66" s="92">
        <v>43.05</v>
      </c>
      <c r="K66" s="93">
        <v>43.22</v>
      </c>
    </row>
    <row r="67" spans="2:11" x14ac:dyDescent="0.25">
      <c r="B67" s="1">
        <v>43</v>
      </c>
      <c r="C67" s="91"/>
      <c r="D67" s="92">
        <v>39.380000000000003</v>
      </c>
      <c r="E67" s="92"/>
      <c r="F67" s="92"/>
      <c r="G67" s="92"/>
      <c r="H67" s="93"/>
      <c r="I67" s="92"/>
      <c r="J67" s="92">
        <v>42.35</v>
      </c>
      <c r="K67" s="93">
        <v>42.16</v>
      </c>
    </row>
    <row r="68" spans="2:11" x14ac:dyDescent="0.25">
      <c r="B68" s="1">
        <v>44</v>
      </c>
      <c r="C68" s="91"/>
      <c r="D68" s="92">
        <v>39.21</v>
      </c>
      <c r="E68" s="92"/>
      <c r="F68" s="92"/>
      <c r="G68" s="92"/>
      <c r="H68" s="93"/>
      <c r="I68" s="92"/>
      <c r="J68" s="92">
        <v>42.43</v>
      </c>
      <c r="K68" s="93">
        <v>41.86</v>
      </c>
    </row>
    <row r="69" spans="2:11" x14ac:dyDescent="0.25">
      <c r="B69" s="1">
        <v>45</v>
      </c>
      <c r="C69" s="91"/>
      <c r="D69" s="92">
        <v>39.18</v>
      </c>
      <c r="E69" s="92"/>
      <c r="F69" s="92"/>
      <c r="G69" s="92"/>
      <c r="H69" s="93"/>
      <c r="I69" s="92"/>
      <c r="J69" s="92">
        <v>42.44</v>
      </c>
      <c r="K69" s="93">
        <v>42.76</v>
      </c>
    </row>
    <row r="70" spans="2:11" x14ac:dyDescent="0.25">
      <c r="B70" s="1">
        <v>46</v>
      </c>
      <c r="C70" s="91"/>
      <c r="D70" s="92">
        <v>39.380000000000003</v>
      </c>
      <c r="E70" s="92"/>
      <c r="F70" s="92"/>
      <c r="G70" s="92"/>
      <c r="H70" s="93"/>
      <c r="I70" s="92"/>
      <c r="J70" s="92">
        <v>42.18</v>
      </c>
      <c r="K70" s="93">
        <v>42.16</v>
      </c>
    </row>
    <row r="71" spans="2:11" x14ac:dyDescent="0.25">
      <c r="B71" s="1">
        <v>47</v>
      </c>
      <c r="C71" s="91"/>
      <c r="D71" s="92">
        <v>39.44</v>
      </c>
      <c r="E71" s="92"/>
      <c r="F71" s="92"/>
      <c r="G71" s="92"/>
      <c r="H71" s="93"/>
      <c r="I71" s="92"/>
      <c r="J71" s="92">
        <v>42.21</v>
      </c>
      <c r="K71" s="93">
        <v>42.24</v>
      </c>
    </row>
    <row r="72" spans="2:11" x14ac:dyDescent="0.25">
      <c r="B72" s="1">
        <v>48</v>
      </c>
      <c r="C72" s="91"/>
      <c r="D72" s="92">
        <v>39.119999999999997</v>
      </c>
      <c r="E72" s="92"/>
      <c r="F72" s="92"/>
      <c r="G72" s="92"/>
      <c r="H72" s="93"/>
      <c r="I72" s="92"/>
      <c r="J72" s="92">
        <v>42.23</v>
      </c>
      <c r="K72" s="93">
        <v>42.1</v>
      </c>
    </row>
    <row r="73" spans="2:11" x14ac:dyDescent="0.25">
      <c r="B73" s="1">
        <v>49</v>
      </c>
      <c r="C73" s="91"/>
      <c r="D73" s="92">
        <v>39.15</v>
      </c>
      <c r="E73" s="92"/>
      <c r="F73" s="92"/>
      <c r="G73" s="92"/>
      <c r="H73" s="93"/>
      <c r="I73" s="92"/>
      <c r="J73" s="92">
        <v>42.23</v>
      </c>
      <c r="K73" s="93">
        <v>41.94</v>
      </c>
    </row>
    <row r="74" spans="2:11" x14ac:dyDescent="0.25">
      <c r="B74" s="1">
        <v>50</v>
      </c>
      <c r="C74" s="91"/>
      <c r="D74" s="92">
        <v>39.08</v>
      </c>
      <c r="E74" s="92"/>
      <c r="F74" s="92"/>
      <c r="G74" s="92"/>
      <c r="H74" s="93"/>
      <c r="I74" s="92"/>
      <c r="J74" s="92">
        <v>42.7</v>
      </c>
      <c r="K74" s="93">
        <v>42.03</v>
      </c>
    </row>
    <row r="75" spans="2:11" x14ac:dyDescent="0.25">
      <c r="B75" s="1">
        <v>51</v>
      </c>
      <c r="C75" s="91"/>
      <c r="D75" s="92">
        <v>39.6</v>
      </c>
      <c r="E75" s="92"/>
      <c r="F75" s="92"/>
      <c r="G75" s="92"/>
      <c r="H75" s="93"/>
      <c r="I75" s="92"/>
      <c r="J75" s="92">
        <v>42.48</v>
      </c>
      <c r="K75" s="93"/>
    </row>
    <row r="76" spans="2:11" x14ac:dyDescent="0.25">
      <c r="B76" s="1">
        <v>52</v>
      </c>
      <c r="C76" s="91"/>
      <c r="D76" s="92"/>
      <c r="E76" s="92"/>
      <c r="F76" s="92"/>
      <c r="G76" s="92"/>
      <c r="H76" s="93"/>
      <c r="I76" s="92"/>
      <c r="J76" s="92">
        <v>42.27</v>
      </c>
      <c r="K76" s="93"/>
    </row>
    <row r="77" spans="2:11" x14ac:dyDescent="0.25">
      <c r="B77" s="1">
        <v>53</v>
      </c>
      <c r="C77" s="91"/>
      <c r="D77" s="92"/>
      <c r="E77" s="92"/>
      <c r="F77" s="92"/>
      <c r="G77" s="92"/>
      <c r="H77" s="93"/>
      <c r="I77" s="92"/>
      <c r="J77" s="92">
        <v>42.47</v>
      </c>
      <c r="K77" s="93"/>
    </row>
    <row r="78" spans="2:11" x14ac:dyDescent="0.25">
      <c r="B78" s="1">
        <v>54</v>
      </c>
      <c r="C78" s="91"/>
      <c r="D78" s="92"/>
      <c r="E78" s="92"/>
      <c r="F78" s="92"/>
      <c r="G78" s="92"/>
      <c r="H78" s="93"/>
      <c r="I78" s="92"/>
      <c r="J78" s="92">
        <v>42.23</v>
      </c>
      <c r="K78" s="93"/>
    </row>
    <row r="79" spans="2:11" x14ac:dyDescent="0.25">
      <c r="B79" s="1">
        <v>55</v>
      </c>
      <c r="C79" s="91"/>
      <c r="D79" s="92"/>
      <c r="E79" s="92"/>
      <c r="F79" s="92"/>
      <c r="G79" s="92"/>
      <c r="H79" s="93"/>
      <c r="I79" s="92"/>
      <c r="J79" s="92">
        <v>42.79</v>
      </c>
      <c r="K79" s="93"/>
    </row>
    <row r="80" spans="2:11" x14ac:dyDescent="0.25">
      <c r="B80" s="1">
        <v>56</v>
      </c>
      <c r="C80" s="91"/>
      <c r="D80" s="92"/>
      <c r="E80" s="92"/>
      <c r="F80" s="92"/>
      <c r="G80" s="92"/>
      <c r="H80" s="93"/>
      <c r="I80" s="92"/>
      <c r="J80" s="92">
        <v>42.22</v>
      </c>
      <c r="K80" s="93"/>
    </row>
    <row r="81" spans="2:11" x14ac:dyDescent="0.25">
      <c r="B81" s="1">
        <v>57</v>
      </c>
      <c r="C81" s="91"/>
      <c r="D81" s="92"/>
      <c r="E81" s="92"/>
      <c r="F81" s="92"/>
      <c r="G81" s="92"/>
      <c r="H81" s="93"/>
      <c r="I81" s="92"/>
      <c r="J81" s="92">
        <v>42.42</v>
      </c>
      <c r="K81" s="93"/>
    </row>
    <row r="82" spans="2:11" x14ac:dyDescent="0.25">
      <c r="B82" s="1">
        <v>58</v>
      </c>
      <c r="C82" s="91"/>
      <c r="D82" s="92"/>
      <c r="E82" s="92"/>
      <c r="F82" s="92"/>
      <c r="G82" s="92"/>
      <c r="H82" s="93"/>
      <c r="I82" s="92"/>
      <c r="J82" s="92">
        <v>42.67</v>
      </c>
      <c r="K82" s="93"/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>
        <v>42.43</v>
      </c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>
        <v>43.31</v>
      </c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150"/>
      <c r="H86" s="153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0"/>
      <c r="H87" s="153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0"/>
      <c r="H88" s="153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4"/>
      <c r="H89" s="155"/>
      <c r="I89" s="154"/>
      <c r="J89" s="154"/>
      <c r="K89" s="155"/>
    </row>
  </sheetData>
  <mergeCells count="16">
    <mergeCell ref="J15:J16"/>
    <mergeCell ref="C15:C16"/>
    <mergeCell ref="B15:B16"/>
    <mergeCell ref="A15:A16"/>
    <mergeCell ref="L15:L16"/>
    <mergeCell ref="K15:K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M14" sqref="M14"/>
    </sheetView>
  </sheetViews>
  <sheetFormatPr defaultRowHeight="15" x14ac:dyDescent="0.25"/>
  <cols>
    <col min="1" max="1" width="8.7109375" style="1" customWidth="1"/>
    <col min="2" max="2" width="21.140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136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137</v>
      </c>
      <c r="C10" s="53">
        <v>7</v>
      </c>
      <c r="D10" s="53">
        <v>42</v>
      </c>
      <c r="E10" s="54">
        <f>D10</f>
        <v>42</v>
      </c>
      <c r="F10" s="84">
        <f>MIN(C25:C89)</f>
        <v>39.56</v>
      </c>
      <c r="G10" s="108">
        <f>AVERAGE(C25:C89)</f>
        <v>40.511190476190478</v>
      </c>
      <c r="H10" s="55">
        <v>3</v>
      </c>
      <c r="I10" s="56">
        <f>G10-F10</f>
        <v>0.95119047619047592</v>
      </c>
      <c r="J10" s="57">
        <v>1.9780092592592592E-2</v>
      </c>
      <c r="K10" s="57">
        <f>J10</f>
        <v>1.9780092592592592E-2</v>
      </c>
      <c r="L10" s="58">
        <f>K10</f>
        <v>1.9780092592592592E-2</v>
      </c>
      <c r="M10" s="243" t="s">
        <v>199</v>
      </c>
      <c r="N10" s="60">
        <v>-45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79</v>
      </c>
      <c r="C11" s="53">
        <v>69</v>
      </c>
      <c r="D11" s="53">
        <v>108</v>
      </c>
      <c r="E11" s="54">
        <f>D11-D10</f>
        <v>66</v>
      </c>
      <c r="F11" s="84">
        <f>MIN(D25:D89)</f>
        <v>39.47</v>
      </c>
      <c r="G11" s="107">
        <f>AVERAGE(D25:D89)</f>
        <v>39.881076923076925</v>
      </c>
      <c r="H11" s="55">
        <v>3</v>
      </c>
      <c r="I11" s="56">
        <f t="shared" ref="I11:I15" si="0">G11-F11</f>
        <v>0.41107692307692645</v>
      </c>
      <c r="J11" s="57">
        <v>5.0960648148148151E-2</v>
      </c>
      <c r="K11" s="57">
        <f>J11-J10</f>
        <v>3.1180555555555559E-2</v>
      </c>
      <c r="L11" s="58">
        <f>K11</f>
        <v>3.1180555555555559E-2</v>
      </c>
      <c r="M11" s="243" t="s">
        <v>200</v>
      </c>
      <c r="N11" s="60">
        <v>36</v>
      </c>
      <c r="O11" s="226" t="s">
        <v>98</v>
      </c>
      <c r="P11" s="62"/>
    </row>
    <row r="12" spans="1:16" s="3" customFormat="1" ht="30" customHeight="1" thickBot="1" x14ac:dyDescent="0.3">
      <c r="A12" s="51">
        <v>3</v>
      </c>
      <c r="B12" s="52" t="s">
        <v>137</v>
      </c>
      <c r="C12" s="53">
        <v>10</v>
      </c>
      <c r="D12" s="53">
        <v>174</v>
      </c>
      <c r="E12" s="54">
        <f t="shared" ref="E12:E18" si="1">D12-D11</f>
        <v>66</v>
      </c>
      <c r="F12" s="114">
        <f>MIN(E25:E89)</f>
        <v>39.200000000000003</v>
      </c>
      <c r="G12" s="108">
        <f>AVERAGE(E25:E89)</f>
        <v>39.661692307692313</v>
      </c>
      <c r="H12" s="55">
        <v>5</v>
      </c>
      <c r="I12" s="56">
        <f t="shared" si="0"/>
        <v>0.46169230769231007</v>
      </c>
      <c r="J12" s="57">
        <v>8.2233796296296291E-2</v>
      </c>
      <c r="K12" s="241">
        <f t="shared" ref="K12:K18" si="2">J12-J11</f>
        <v>3.127314814814814E-2</v>
      </c>
      <c r="L12" s="58">
        <f>K12+L10</f>
        <v>5.1053240740740732E-2</v>
      </c>
      <c r="M12" s="59" t="s">
        <v>201</v>
      </c>
      <c r="N12" s="60">
        <v>5</v>
      </c>
      <c r="O12" s="226" t="s">
        <v>98</v>
      </c>
      <c r="P12" s="62"/>
    </row>
    <row r="13" spans="1:16" s="3" customFormat="1" ht="30" customHeight="1" x14ac:dyDescent="0.25">
      <c r="A13" s="51">
        <v>4</v>
      </c>
      <c r="B13" s="52" t="s">
        <v>138</v>
      </c>
      <c r="C13" s="53">
        <v>3</v>
      </c>
      <c r="D13" s="53">
        <v>216</v>
      </c>
      <c r="E13" s="54">
        <f t="shared" si="1"/>
        <v>42</v>
      </c>
      <c r="F13" s="115">
        <f>MIN(F25:F89)</f>
        <v>39.799999999999997</v>
      </c>
      <c r="G13" s="85">
        <f>AVERAGE(F25:F89)</f>
        <v>40.511219512195133</v>
      </c>
      <c r="H13" s="55">
        <v>0</v>
      </c>
      <c r="I13" s="56">
        <f t="shared" si="0"/>
        <v>0.71121951219513591</v>
      </c>
      <c r="J13" s="57">
        <v>0.1029050925925926</v>
      </c>
      <c r="K13" s="57">
        <f t="shared" si="2"/>
        <v>2.0671296296296313E-2</v>
      </c>
      <c r="L13" s="58">
        <f>K13</f>
        <v>2.0671296296296313E-2</v>
      </c>
      <c r="M13" s="243" t="s">
        <v>202</v>
      </c>
      <c r="N13" s="60">
        <v>5</v>
      </c>
      <c r="O13" s="226" t="s">
        <v>98</v>
      </c>
      <c r="P13" s="62"/>
    </row>
    <row r="14" spans="1:16" s="3" customFormat="1" ht="30" customHeight="1" thickBot="1" x14ac:dyDescent="0.3">
      <c r="A14" s="384">
        <v>5</v>
      </c>
      <c r="B14" s="388" t="s">
        <v>79</v>
      </c>
      <c r="C14" s="397">
        <v>13</v>
      </c>
      <c r="D14" s="65">
        <v>219</v>
      </c>
      <c r="E14" s="213">
        <f t="shared" si="1"/>
        <v>3</v>
      </c>
      <c r="F14" s="84">
        <f>MIN(G25:G89)</f>
        <v>40.53</v>
      </c>
      <c r="G14" s="112">
        <f>AVERAGE(G25:G89)</f>
        <v>40.900000000000006</v>
      </c>
      <c r="H14" s="86">
        <v>0</v>
      </c>
      <c r="I14" s="66">
        <f t="shared" si="0"/>
        <v>0.37000000000000455</v>
      </c>
      <c r="J14" s="392">
        <v>0.12430555555555556</v>
      </c>
      <c r="K14" s="392">
        <f>J14-J13</f>
        <v>2.1400462962962954E-2</v>
      </c>
      <c r="L14" s="392">
        <f>K14+K11</f>
        <v>5.2581018518518513E-2</v>
      </c>
      <c r="M14" s="227" t="s">
        <v>203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252</v>
      </c>
      <c r="E15" s="215">
        <f>D15-D13</f>
        <v>36</v>
      </c>
      <c r="F15" s="114">
        <f>MIN(H25:H89)</f>
        <v>42.22</v>
      </c>
      <c r="G15" s="229">
        <f>AVERAGE(H25:H89)</f>
        <v>42.786250000000003</v>
      </c>
      <c r="H15" s="218">
        <v>0</v>
      </c>
      <c r="I15" s="219">
        <f t="shared" si="0"/>
        <v>0.56625000000000369</v>
      </c>
      <c r="J15" s="396"/>
      <c r="K15" s="393"/>
      <c r="L15" s="393"/>
      <c r="M15" s="59" t="s">
        <v>204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138</v>
      </c>
      <c r="C16" s="228">
        <v>33</v>
      </c>
      <c r="D16" s="220">
        <v>280</v>
      </c>
      <c r="E16" s="54">
        <f t="shared" si="1"/>
        <v>28</v>
      </c>
      <c r="F16" s="115">
        <f>MIN(I25:I89)</f>
        <v>43</v>
      </c>
      <c r="G16" s="108">
        <f>AVERAGE(I25:I89)</f>
        <v>43.802222222222206</v>
      </c>
      <c r="H16" s="55">
        <v>1</v>
      </c>
      <c r="I16" s="221">
        <f>G15-F15</f>
        <v>0.56625000000000369</v>
      </c>
      <c r="J16" s="212">
        <v>0.13943287037037036</v>
      </c>
      <c r="K16" s="57">
        <f>J16-J14</f>
        <v>1.5127314814814802E-2</v>
      </c>
      <c r="L16" s="58">
        <f>K16+L13</f>
        <v>3.5798611111111114E-2</v>
      </c>
      <c r="M16" s="59" t="s">
        <v>205</v>
      </c>
      <c r="N16" s="60"/>
      <c r="O16" s="61"/>
      <c r="P16" s="62"/>
    </row>
    <row r="17" spans="1:15" s="3" customFormat="1" ht="30" customHeight="1" x14ac:dyDescent="0.25">
      <c r="A17" s="51">
        <v>7</v>
      </c>
      <c r="B17" s="52" t="s">
        <v>137</v>
      </c>
      <c r="C17" s="210">
        <v>21</v>
      </c>
      <c r="D17" s="220">
        <v>302</v>
      </c>
      <c r="E17" s="54">
        <f t="shared" si="1"/>
        <v>22</v>
      </c>
      <c r="F17" s="84">
        <f>MIN(J25:J89)</f>
        <v>42.79</v>
      </c>
      <c r="G17" s="85">
        <f>AVERAGE(J25:J89)</f>
        <v>43.241428571428571</v>
      </c>
      <c r="H17" s="55">
        <v>4</v>
      </c>
      <c r="I17" s="221">
        <f>G16-F16</f>
        <v>0.80222222222220552</v>
      </c>
      <c r="J17" s="212">
        <v>0.15141203703703704</v>
      </c>
      <c r="K17" s="57">
        <f t="shared" si="2"/>
        <v>1.197916666666668E-2</v>
      </c>
      <c r="L17" s="57">
        <f>K17+L12</f>
        <v>6.3032407407407412E-2</v>
      </c>
      <c r="M17" s="59" t="s">
        <v>206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138</v>
      </c>
      <c r="C18" s="211">
        <v>69</v>
      </c>
      <c r="D18" s="222">
        <v>331</v>
      </c>
      <c r="E18" s="230">
        <f t="shared" si="1"/>
        <v>29</v>
      </c>
      <c r="F18" s="245">
        <f>MIN(K25:K89)</f>
        <v>43.45</v>
      </c>
      <c r="G18" s="81">
        <f>AVERAGE(K25:K88)</f>
        <v>44.086428571428556</v>
      </c>
      <c r="H18" s="224">
        <v>1</v>
      </c>
      <c r="I18" s="225">
        <f>G17-F17</f>
        <v>0.45142857142857196</v>
      </c>
      <c r="J18" s="212">
        <v>0.16707175925925924</v>
      </c>
      <c r="K18" s="57">
        <f t="shared" si="2"/>
        <v>1.56597222222222E-2</v>
      </c>
      <c r="L18" s="67">
        <f>K18+L16</f>
        <v>5.1458333333333314E-2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AVERAGE(F10,F12,F17)</f>
        <v>40.516666666666673</v>
      </c>
      <c r="G19" s="159">
        <f>AVERAGE(G10,G12,G17)</f>
        <v>41.138103785103787</v>
      </c>
      <c r="H19" s="159" t="s">
        <v>87</v>
      </c>
      <c r="I19" s="160">
        <f>AVERAGE(I10,I12,I17)</f>
        <v>0.73836833536833046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AVERAGE(F11,F14:F15)</f>
        <v>40.74</v>
      </c>
      <c r="G20" s="159">
        <f>AVERAGE(G11,G14:G15)</f>
        <v>41.18910897435898</v>
      </c>
      <c r="H20" s="159" t="s">
        <v>91</v>
      </c>
      <c r="I20" s="160">
        <f>AVERAGE(I11,I14:I15)</f>
        <v>0.44910897435897823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AVERAGE(F13,F16,F18)</f>
        <v>42.083333333333336</v>
      </c>
      <c r="G21" s="76">
        <f>AVERAGE(G13,G16,G18)</f>
        <v>42.799956768615296</v>
      </c>
      <c r="H21" s="76" t="s">
        <v>89</v>
      </c>
      <c r="I21" s="77">
        <f>AVERAGE(I13,I16,I18)</f>
        <v>0.57629936120790382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41.11333333333333</v>
      </c>
      <c r="G22" s="80">
        <f>AVERAGE(G10:G18)</f>
        <v>41.70905650935935</v>
      </c>
      <c r="H22" s="81"/>
      <c r="I22" s="82">
        <f>AVERAGE(I10:I18)</f>
        <v>0.58792555697840421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Плохов Игорь</v>
      </c>
      <c r="D24" s="234" t="str">
        <f>B11</f>
        <v>Линнык Владимир</v>
      </c>
      <c r="E24" s="234" t="str">
        <f>B12</f>
        <v>Плохов Игорь</v>
      </c>
      <c r="F24" s="234" t="str">
        <f>B13</f>
        <v>Коняшкин Денис</v>
      </c>
      <c r="G24" s="235" t="str">
        <f>B14</f>
        <v>Линнык Владимир</v>
      </c>
      <c r="H24" s="87" t="str">
        <f>B14</f>
        <v>Линнык Владимир</v>
      </c>
      <c r="I24" s="87" t="str">
        <f>B16</f>
        <v>Коняшкин Денис</v>
      </c>
      <c r="J24" s="87" t="str">
        <f>B17</f>
        <v>Плохов Игорь</v>
      </c>
      <c r="K24" s="2" t="str">
        <f>B18</f>
        <v>Коняшкин Денис</v>
      </c>
    </row>
    <row r="25" spans="1:15" x14ac:dyDescent="0.25">
      <c r="B25" s="1">
        <v>1</v>
      </c>
      <c r="C25" s="88">
        <v>40.950000000000003</v>
      </c>
      <c r="D25" s="89">
        <v>41.93</v>
      </c>
      <c r="E25" s="89">
        <v>40.14</v>
      </c>
      <c r="F25" s="89">
        <v>40.79</v>
      </c>
      <c r="G25" s="152">
        <v>41.27</v>
      </c>
      <c r="H25" s="151">
        <v>44.62</v>
      </c>
      <c r="I25" s="151">
        <v>44.14</v>
      </c>
      <c r="J25" s="151">
        <v>43.88</v>
      </c>
      <c r="K25" s="152">
        <v>43.77</v>
      </c>
      <c r="M25" s="2"/>
      <c r="N25" s="2"/>
    </row>
    <row r="26" spans="1:15" x14ac:dyDescent="0.25">
      <c r="B26" s="1">
        <v>2</v>
      </c>
      <c r="C26" s="91">
        <v>40.799999999999997</v>
      </c>
      <c r="D26" s="92">
        <v>39.83</v>
      </c>
      <c r="E26" s="92">
        <v>39.67</v>
      </c>
      <c r="F26" s="92">
        <v>40.42</v>
      </c>
      <c r="G26" s="153">
        <v>40.53</v>
      </c>
      <c r="H26" s="150">
        <v>43.01</v>
      </c>
      <c r="I26" s="150">
        <v>43.58</v>
      </c>
      <c r="J26" s="150">
        <v>43.71</v>
      </c>
      <c r="K26" s="153">
        <v>45.92</v>
      </c>
      <c r="M26" s="3"/>
      <c r="N26" s="3"/>
    </row>
    <row r="27" spans="1:15" x14ac:dyDescent="0.25">
      <c r="B27" s="1">
        <v>3</v>
      </c>
      <c r="C27" s="91">
        <v>40.31</v>
      </c>
      <c r="D27" s="92">
        <v>39.78</v>
      </c>
      <c r="E27" s="92">
        <v>40.15</v>
      </c>
      <c r="F27" s="92">
        <v>40.56</v>
      </c>
      <c r="G27" s="153"/>
      <c r="H27" s="150">
        <v>44.75</v>
      </c>
      <c r="I27" s="150">
        <v>44.75</v>
      </c>
      <c r="J27" s="150">
        <v>43.53</v>
      </c>
      <c r="K27" s="153">
        <v>44.06</v>
      </c>
      <c r="M27" s="3"/>
      <c r="N27" s="3"/>
    </row>
    <row r="28" spans="1:15" x14ac:dyDescent="0.25">
      <c r="B28" s="1">
        <v>4</v>
      </c>
      <c r="C28" s="91">
        <v>40.14</v>
      </c>
      <c r="D28" s="92">
        <v>40.15</v>
      </c>
      <c r="E28" s="92">
        <v>39.590000000000003</v>
      </c>
      <c r="F28" s="92">
        <v>40.81</v>
      </c>
      <c r="G28" s="153"/>
      <c r="H28" s="150">
        <v>44.12</v>
      </c>
      <c r="I28" s="150">
        <v>44.54</v>
      </c>
      <c r="J28" s="150">
        <v>43.35</v>
      </c>
      <c r="K28" s="153">
        <v>43.54</v>
      </c>
      <c r="M28" s="3"/>
      <c r="N28" s="3"/>
    </row>
    <row r="29" spans="1:15" x14ac:dyDescent="0.25">
      <c r="B29" s="1">
        <v>5</v>
      </c>
      <c r="C29" s="91">
        <v>40.17</v>
      </c>
      <c r="D29" s="92">
        <v>39.880000000000003</v>
      </c>
      <c r="E29" s="92">
        <v>39.74</v>
      </c>
      <c r="F29" s="92">
        <v>40.39</v>
      </c>
      <c r="G29" s="153"/>
      <c r="H29" s="150">
        <v>42.73</v>
      </c>
      <c r="I29" s="150">
        <v>44</v>
      </c>
      <c r="J29" s="150">
        <v>43.2</v>
      </c>
      <c r="K29" s="153">
        <v>44.01</v>
      </c>
    </row>
    <row r="30" spans="1:15" x14ac:dyDescent="0.25">
      <c r="B30" s="1">
        <v>6</v>
      </c>
      <c r="C30" s="91">
        <v>40.869999999999997</v>
      </c>
      <c r="D30" s="92">
        <v>40.36</v>
      </c>
      <c r="E30" s="92">
        <v>39.479999999999997</v>
      </c>
      <c r="F30" s="92">
        <v>40.9</v>
      </c>
      <c r="G30" s="153"/>
      <c r="H30" s="150">
        <v>42.6</v>
      </c>
      <c r="I30" s="150">
        <v>43.83</v>
      </c>
      <c r="J30" s="150">
        <v>43.38</v>
      </c>
      <c r="K30" s="153">
        <v>44.27</v>
      </c>
    </row>
    <row r="31" spans="1:15" x14ac:dyDescent="0.25">
      <c r="B31" s="1">
        <v>7</v>
      </c>
      <c r="C31" s="91">
        <v>40.1</v>
      </c>
      <c r="D31" s="92">
        <v>39.799999999999997</v>
      </c>
      <c r="E31" s="92">
        <v>39.619999999999997</v>
      </c>
      <c r="F31" s="92">
        <v>40.72</v>
      </c>
      <c r="G31" s="153"/>
      <c r="H31" s="150">
        <v>42.54</v>
      </c>
      <c r="I31" s="150">
        <v>43.67</v>
      </c>
      <c r="J31" s="150">
        <v>43.31</v>
      </c>
      <c r="K31" s="153">
        <v>43.78</v>
      </c>
    </row>
    <row r="32" spans="1:15" x14ac:dyDescent="0.25">
      <c r="B32" s="1">
        <v>8</v>
      </c>
      <c r="C32" s="91">
        <v>39.880000000000003</v>
      </c>
      <c r="D32" s="92">
        <v>39.74</v>
      </c>
      <c r="E32" s="92">
        <v>39.39</v>
      </c>
      <c r="F32" s="92">
        <v>41.66</v>
      </c>
      <c r="G32" s="153"/>
      <c r="H32" s="150">
        <v>42.74</v>
      </c>
      <c r="I32" s="150">
        <v>43.96</v>
      </c>
      <c r="J32" s="150">
        <v>43.01</v>
      </c>
      <c r="K32" s="153">
        <v>43.71</v>
      </c>
    </row>
    <row r="33" spans="2:11" x14ac:dyDescent="0.25">
      <c r="B33" s="1">
        <v>9</v>
      </c>
      <c r="C33" s="91">
        <v>39.86</v>
      </c>
      <c r="D33" s="92">
        <v>39.68</v>
      </c>
      <c r="E33" s="92">
        <v>39.630000000000003</v>
      </c>
      <c r="F33" s="92">
        <v>40.799999999999997</v>
      </c>
      <c r="G33" s="153"/>
      <c r="H33" s="150">
        <v>42.38</v>
      </c>
      <c r="I33" s="150">
        <v>44.15</v>
      </c>
      <c r="J33" s="150">
        <v>43.02</v>
      </c>
      <c r="K33" s="153">
        <v>43.89</v>
      </c>
    </row>
    <row r="34" spans="2:11" x14ac:dyDescent="0.25">
      <c r="B34" s="1">
        <v>10</v>
      </c>
      <c r="C34" s="91">
        <v>41.41</v>
      </c>
      <c r="D34" s="92">
        <v>39.47</v>
      </c>
      <c r="E34" s="92">
        <v>39.75</v>
      </c>
      <c r="F34" s="92">
        <v>40.090000000000003</v>
      </c>
      <c r="G34" s="153"/>
      <c r="H34" s="150">
        <v>42.75</v>
      </c>
      <c r="I34" s="150">
        <v>43.13</v>
      </c>
      <c r="J34" s="150">
        <v>43.6</v>
      </c>
      <c r="K34" s="153">
        <v>43.45</v>
      </c>
    </row>
    <row r="35" spans="2:11" x14ac:dyDescent="0.25">
      <c r="B35" s="1">
        <v>11</v>
      </c>
      <c r="C35" s="91">
        <v>40.39</v>
      </c>
      <c r="D35" s="92">
        <v>39.81</v>
      </c>
      <c r="E35" s="92">
        <v>39.39</v>
      </c>
      <c r="F35" s="92">
        <v>40.32</v>
      </c>
      <c r="G35" s="153"/>
      <c r="H35" s="150">
        <v>42.6</v>
      </c>
      <c r="I35" s="150">
        <v>43.81</v>
      </c>
      <c r="J35" s="150">
        <v>43.24</v>
      </c>
      <c r="K35" s="153">
        <v>43.81</v>
      </c>
    </row>
    <row r="36" spans="2:11" x14ac:dyDescent="0.25">
      <c r="B36" s="1">
        <v>12</v>
      </c>
      <c r="C36" s="91">
        <v>43.46</v>
      </c>
      <c r="D36" s="92">
        <v>39.75</v>
      </c>
      <c r="E36" s="92">
        <v>39.369999999999997</v>
      </c>
      <c r="F36" s="92">
        <v>40.380000000000003</v>
      </c>
      <c r="G36" s="153"/>
      <c r="H36" s="150">
        <v>42.46</v>
      </c>
      <c r="I36" s="150">
        <v>43.02</v>
      </c>
      <c r="J36" s="150">
        <v>42.84</v>
      </c>
      <c r="K36" s="153">
        <v>44.17</v>
      </c>
    </row>
    <row r="37" spans="2:11" x14ac:dyDescent="0.25">
      <c r="B37" s="1">
        <v>13</v>
      </c>
      <c r="C37" s="91">
        <v>40.479999999999997</v>
      </c>
      <c r="D37" s="92">
        <v>39.65</v>
      </c>
      <c r="E37" s="92">
        <v>40.18</v>
      </c>
      <c r="F37" s="92">
        <v>40.85</v>
      </c>
      <c r="G37" s="153"/>
      <c r="H37" s="150">
        <v>42.65</v>
      </c>
      <c r="I37" s="150">
        <v>43</v>
      </c>
      <c r="J37" s="150">
        <v>43.61</v>
      </c>
      <c r="K37" s="153">
        <v>43.82</v>
      </c>
    </row>
    <row r="38" spans="2:11" x14ac:dyDescent="0.25">
      <c r="B38" s="1">
        <v>14</v>
      </c>
      <c r="C38" s="111">
        <v>40.53</v>
      </c>
      <c r="D38" s="92">
        <v>39.770000000000003</v>
      </c>
      <c r="E38" s="92">
        <v>39.43</v>
      </c>
      <c r="F38" s="92">
        <v>41.32</v>
      </c>
      <c r="G38" s="153"/>
      <c r="H38" s="150">
        <v>42.54</v>
      </c>
      <c r="I38" s="150">
        <v>43.53</v>
      </c>
      <c r="J38" s="150">
        <v>42.83</v>
      </c>
      <c r="K38" s="153">
        <v>45.15</v>
      </c>
    </row>
    <row r="39" spans="2:11" x14ac:dyDescent="0.25">
      <c r="B39" s="1">
        <v>15</v>
      </c>
      <c r="C39" s="91">
        <v>40.19</v>
      </c>
      <c r="D39" s="92">
        <v>39.549999999999997</v>
      </c>
      <c r="E39" s="92">
        <v>40.35</v>
      </c>
      <c r="F39" s="92">
        <v>41.47</v>
      </c>
      <c r="G39" s="153"/>
      <c r="H39" s="150">
        <v>42.64</v>
      </c>
      <c r="I39" s="150">
        <v>44.76</v>
      </c>
      <c r="J39" s="150">
        <v>42.82</v>
      </c>
      <c r="K39" s="153">
        <v>43.88</v>
      </c>
    </row>
    <row r="40" spans="2:11" x14ac:dyDescent="0.25">
      <c r="B40" s="1">
        <v>16</v>
      </c>
      <c r="C40" s="91">
        <v>39.79</v>
      </c>
      <c r="D40" s="92">
        <v>40.17</v>
      </c>
      <c r="E40" s="92">
        <v>39.659999999999997</v>
      </c>
      <c r="F40" s="92">
        <v>40.35</v>
      </c>
      <c r="G40" s="153"/>
      <c r="H40" s="150">
        <v>42.57</v>
      </c>
      <c r="I40" s="150">
        <v>43.67</v>
      </c>
      <c r="J40" s="150">
        <v>43.18</v>
      </c>
      <c r="K40" s="153">
        <v>43.87</v>
      </c>
    </row>
    <row r="41" spans="2:11" x14ac:dyDescent="0.25">
      <c r="B41" s="1">
        <v>17</v>
      </c>
      <c r="C41" s="91">
        <v>42.79</v>
      </c>
      <c r="D41" s="92">
        <v>39.81</v>
      </c>
      <c r="E41" s="92">
        <v>39.270000000000003</v>
      </c>
      <c r="F41" s="92">
        <v>40.32</v>
      </c>
      <c r="G41" s="153"/>
      <c r="H41" s="150">
        <v>42.39</v>
      </c>
      <c r="I41" s="150">
        <v>43.36</v>
      </c>
      <c r="J41" s="150">
        <v>42.83</v>
      </c>
      <c r="K41" s="153">
        <v>43.92</v>
      </c>
    </row>
    <row r="42" spans="2:11" x14ac:dyDescent="0.25">
      <c r="B42" s="1">
        <v>18</v>
      </c>
      <c r="C42" s="91">
        <v>40.68</v>
      </c>
      <c r="D42" s="92">
        <v>39.58</v>
      </c>
      <c r="E42" s="92">
        <v>39.33</v>
      </c>
      <c r="F42" s="92">
        <v>40.369999999999997</v>
      </c>
      <c r="G42" s="153"/>
      <c r="H42" s="150">
        <v>42.46</v>
      </c>
      <c r="I42" s="150">
        <v>45.13</v>
      </c>
      <c r="J42" s="150">
        <v>43.68</v>
      </c>
      <c r="K42" s="153">
        <v>43.87</v>
      </c>
    </row>
    <row r="43" spans="2:11" x14ac:dyDescent="0.25">
      <c r="B43" s="1">
        <v>19</v>
      </c>
      <c r="C43" s="91">
        <v>40.14</v>
      </c>
      <c r="D43" s="92">
        <v>39.72</v>
      </c>
      <c r="E43" s="92">
        <v>39.369999999999997</v>
      </c>
      <c r="F43" s="92">
        <v>40.31</v>
      </c>
      <c r="G43" s="153"/>
      <c r="H43" s="150">
        <v>42.66</v>
      </c>
      <c r="I43" s="150">
        <v>43.3</v>
      </c>
      <c r="J43" s="150">
        <v>42.79</v>
      </c>
      <c r="K43" s="153">
        <v>44.41</v>
      </c>
    </row>
    <row r="44" spans="2:11" x14ac:dyDescent="0.25">
      <c r="B44" s="1">
        <v>20</v>
      </c>
      <c r="C44" s="91">
        <v>41.41</v>
      </c>
      <c r="D44" s="92">
        <v>39.79</v>
      </c>
      <c r="E44" s="92">
        <v>39.51</v>
      </c>
      <c r="F44" s="92">
        <v>40.15</v>
      </c>
      <c r="G44" s="153"/>
      <c r="H44" s="150">
        <v>42.66</v>
      </c>
      <c r="I44" s="150">
        <v>43.47</v>
      </c>
      <c r="J44" s="150">
        <v>43.16</v>
      </c>
      <c r="K44" s="153">
        <v>44.14</v>
      </c>
    </row>
    <row r="45" spans="2:11" x14ac:dyDescent="0.25">
      <c r="B45" s="1">
        <v>21</v>
      </c>
      <c r="C45" s="91">
        <v>43.68</v>
      </c>
      <c r="D45" s="92">
        <v>39.83</v>
      </c>
      <c r="E45" s="92">
        <v>40.090000000000003</v>
      </c>
      <c r="F45" s="92">
        <v>40.21</v>
      </c>
      <c r="G45" s="153"/>
      <c r="H45" s="150">
        <v>42.22</v>
      </c>
      <c r="I45" s="150">
        <v>43.92</v>
      </c>
      <c r="J45" s="150">
        <v>43.1</v>
      </c>
      <c r="K45" s="153">
        <v>45.14</v>
      </c>
    </row>
    <row r="46" spans="2:11" x14ac:dyDescent="0.25">
      <c r="B46" s="1">
        <v>22</v>
      </c>
      <c r="C46" s="91">
        <v>40.51</v>
      </c>
      <c r="D46" s="92">
        <v>39.729999999999997</v>
      </c>
      <c r="E46" s="92">
        <v>39.61</v>
      </c>
      <c r="F46" s="92">
        <v>40.85</v>
      </c>
      <c r="G46" s="153"/>
      <c r="H46" s="150">
        <v>42.36</v>
      </c>
      <c r="I46" s="150">
        <v>43.84</v>
      </c>
      <c r="J46" s="150"/>
      <c r="K46" s="153">
        <v>44.02</v>
      </c>
    </row>
    <row r="47" spans="2:11" x14ac:dyDescent="0.25">
      <c r="B47" s="1">
        <v>23</v>
      </c>
      <c r="C47" s="91">
        <v>39.86</v>
      </c>
      <c r="D47" s="92">
        <v>39.82</v>
      </c>
      <c r="E47" s="92">
        <v>39.68</v>
      </c>
      <c r="F47" s="92">
        <v>41.03</v>
      </c>
      <c r="G47" s="153"/>
      <c r="H47" s="150">
        <v>42.65</v>
      </c>
      <c r="I47" s="150">
        <v>44.3</v>
      </c>
      <c r="J47" s="150"/>
      <c r="K47" s="153">
        <v>44.11</v>
      </c>
    </row>
    <row r="48" spans="2:11" x14ac:dyDescent="0.25">
      <c r="B48" s="1">
        <v>24</v>
      </c>
      <c r="C48" s="91">
        <v>41.5</v>
      </c>
      <c r="D48" s="92">
        <v>39.94</v>
      </c>
      <c r="E48" s="92">
        <v>40.19</v>
      </c>
      <c r="F48" s="92">
        <v>40.33</v>
      </c>
      <c r="G48" s="153"/>
      <c r="H48" s="150">
        <v>42.41</v>
      </c>
      <c r="I48" s="150">
        <v>43.25</v>
      </c>
      <c r="J48" s="150"/>
      <c r="K48" s="153">
        <v>43.98</v>
      </c>
    </row>
    <row r="49" spans="2:11" x14ac:dyDescent="0.25">
      <c r="B49" s="1">
        <v>25</v>
      </c>
      <c r="C49" s="91">
        <v>41.54</v>
      </c>
      <c r="D49" s="92">
        <v>39.590000000000003</v>
      </c>
      <c r="E49" s="92">
        <v>39.85</v>
      </c>
      <c r="F49" s="92">
        <v>39.799999999999997</v>
      </c>
      <c r="G49" s="153"/>
      <c r="H49" s="150">
        <v>43.27</v>
      </c>
      <c r="I49" s="150">
        <v>43.71</v>
      </c>
      <c r="J49" s="150"/>
      <c r="K49" s="153">
        <v>43.98</v>
      </c>
    </row>
    <row r="50" spans="2:11" x14ac:dyDescent="0.25">
      <c r="B50" s="1">
        <v>26</v>
      </c>
      <c r="C50" s="91">
        <v>39.93</v>
      </c>
      <c r="D50" s="92">
        <v>39.630000000000003</v>
      </c>
      <c r="E50" s="92">
        <v>40.06</v>
      </c>
      <c r="F50" s="92">
        <v>40.380000000000003</v>
      </c>
      <c r="G50" s="153"/>
      <c r="H50" s="150">
        <v>42.81</v>
      </c>
      <c r="I50" s="150">
        <v>43.47</v>
      </c>
      <c r="J50" s="150"/>
      <c r="K50" s="153">
        <v>43.58</v>
      </c>
    </row>
    <row r="51" spans="2:11" x14ac:dyDescent="0.25">
      <c r="B51" s="1">
        <v>27</v>
      </c>
      <c r="C51" s="91">
        <v>40.89</v>
      </c>
      <c r="D51" s="204">
        <v>39.57</v>
      </c>
      <c r="E51" s="92">
        <v>39.53</v>
      </c>
      <c r="F51" s="92">
        <v>40.14</v>
      </c>
      <c r="G51" s="153"/>
      <c r="H51" s="150">
        <v>42.74</v>
      </c>
      <c r="I51" s="150">
        <v>43.37</v>
      </c>
      <c r="J51" s="150"/>
      <c r="K51" s="153">
        <v>43.87</v>
      </c>
    </row>
    <row r="52" spans="2:11" x14ac:dyDescent="0.25">
      <c r="B52" s="1">
        <v>28</v>
      </c>
      <c r="C52" s="91">
        <v>39.71</v>
      </c>
      <c r="D52" s="92">
        <v>39.950000000000003</v>
      </c>
      <c r="E52" s="92">
        <v>39.200000000000003</v>
      </c>
      <c r="F52" s="92">
        <v>40.380000000000003</v>
      </c>
      <c r="G52" s="153"/>
      <c r="H52" s="150">
        <v>42.51</v>
      </c>
      <c r="I52" s="150"/>
      <c r="J52" s="150"/>
      <c r="K52" s="153">
        <v>44.3</v>
      </c>
    </row>
    <row r="53" spans="2:11" x14ac:dyDescent="0.25">
      <c r="B53" s="1">
        <v>29</v>
      </c>
      <c r="C53" s="91">
        <v>39.58</v>
      </c>
      <c r="D53" s="92">
        <v>39.69</v>
      </c>
      <c r="E53" s="92">
        <v>39.409999999999997</v>
      </c>
      <c r="F53" s="92">
        <v>40.32</v>
      </c>
      <c r="G53" s="153"/>
      <c r="H53" s="150">
        <v>42.41</v>
      </c>
      <c r="I53" s="150"/>
      <c r="J53" s="150"/>
      <c r="K53" s="153"/>
    </row>
    <row r="54" spans="2:11" x14ac:dyDescent="0.25">
      <c r="B54" s="1">
        <v>30</v>
      </c>
      <c r="C54" s="91">
        <v>42.14</v>
      </c>
      <c r="D54" s="92">
        <v>39.75</v>
      </c>
      <c r="E54" s="92">
        <v>39.33</v>
      </c>
      <c r="F54" s="92">
        <v>40.4</v>
      </c>
      <c r="G54" s="153"/>
      <c r="H54" s="150">
        <v>42.78</v>
      </c>
      <c r="I54" s="150"/>
      <c r="J54" s="150"/>
      <c r="K54" s="153"/>
    </row>
    <row r="55" spans="2:11" x14ac:dyDescent="0.25">
      <c r="B55" s="1">
        <v>31</v>
      </c>
      <c r="C55" s="91">
        <v>39.909999999999997</v>
      </c>
      <c r="D55" s="92">
        <v>39.72</v>
      </c>
      <c r="E55" s="92">
        <v>39.659999999999997</v>
      </c>
      <c r="F55" s="92">
        <v>40.44</v>
      </c>
      <c r="G55" s="153"/>
      <c r="H55" s="150">
        <v>42.45</v>
      </c>
      <c r="I55" s="150"/>
      <c r="J55" s="150"/>
      <c r="K55" s="153"/>
    </row>
    <row r="56" spans="2:11" x14ac:dyDescent="0.25">
      <c r="B56" s="1">
        <v>32</v>
      </c>
      <c r="C56" s="91">
        <v>39.56</v>
      </c>
      <c r="D56" s="92">
        <v>39.909999999999997</v>
      </c>
      <c r="E56" s="92">
        <v>39.76</v>
      </c>
      <c r="F56" s="92">
        <v>40</v>
      </c>
      <c r="G56" s="153"/>
      <c r="H56" s="150">
        <v>42.68</v>
      </c>
      <c r="I56" s="150"/>
      <c r="J56" s="150"/>
      <c r="K56" s="153"/>
    </row>
    <row r="57" spans="2:11" x14ac:dyDescent="0.25">
      <c r="B57" s="1">
        <v>33</v>
      </c>
      <c r="C57" s="91">
        <v>39.880000000000003</v>
      </c>
      <c r="D57" s="92">
        <v>39.81</v>
      </c>
      <c r="E57" s="92">
        <v>39.78</v>
      </c>
      <c r="F57" s="92">
        <v>40.5</v>
      </c>
      <c r="G57" s="153"/>
      <c r="H57" s="150"/>
      <c r="I57" s="150"/>
      <c r="J57" s="150"/>
      <c r="K57" s="153"/>
    </row>
    <row r="58" spans="2:11" x14ac:dyDescent="0.25">
      <c r="B58" s="1">
        <v>34</v>
      </c>
      <c r="C58" s="91">
        <v>39.72</v>
      </c>
      <c r="D58" s="92">
        <v>39.659999999999997</v>
      </c>
      <c r="E58" s="92">
        <v>39.42</v>
      </c>
      <c r="F58" s="92">
        <v>41.03</v>
      </c>
      <c r="G58" s="153"/>
      <c r="H58" s="150"/>
      <c r="I58" s="150"/>
      <c r="J58" s="150"/>
      <c r="K58" s="153"/>
    </row>
    <row r="59" spans="2:11" x14ac:dyDescent="0.25">
      <c r="B59" s="1">
        <v>35</v>
      </c>
      <c r="C59" s="91">
        <v>39.65</v>
      </c>
      <c r="D59" s="92">
        <v>39.6</v>
      </c>
      <c r="E59" s="92">
        <v>39.270000000000003</v>
      </c>
      <c r="F59" s="92">
        <v>40.19</v>
      </c>
      <c r="G59" s="153"/>
      <c r="H59" s="150"/>
      <c r="I59" s="150"/>
      <c r="J59" s="150"/>
      <c r="K59" s="153"/>
    </row>
    <row r="60" spans="2:11" x14ac:dyDescent="0.25">
      <c r="B60" s="1">
        <v>36</v>
      </c>
      <c r="C60" s="91">
        <v>39.85</v>
      </c>
      <c r="D60" s="92">
        <v>39.81</v>
      </c>
      <c r="E60" s="92">
        <v>39.549999999999997</v>
      </c>
      <c r="F60" s="92">
        <v>40.21</v>
      </c>
      <c r="G60" s="153"/>
      <c r="H60" s="150"/>
      <c r="I60" s="150"/>
      <c r="J60" s="150"/>
      <c r="K60" s="153"/>
    </row>
    <row r="61" spans="2:11" x14ac:dyDescent="0.25">
      <c r="B61" s="1">
        <v>37</v>
      </c>
      <c r="C61" s="91">
        <v>39.78</v>
      </c>
      <c r="D61" s="92">
        <v>41.72</v>
      </c>
      <c r="E61" s="92">
        <v>39.659999999999997</v>
      </c>
      <c r="F61" s="92">
        <v>40.35</v>
      </c>
      <c r="G61" s="153"/>
      <c r="H61" s="150"/>
      <c r="I61" s="150"/>
      <c r="J61" s="150"/>
      <c r="K61" s="153"/>
    </row>
    <row r="62" spans="2:11" x14ac:dyDescent="0.25">
      <c r="B62" s="1">
        <v>38</v>
      </c>
      <c r="C62" s="91">
        <v>39.81</v>
      </c>
      <c r="D62" s="92">
        <v>39.93</v>
      </c>
      <c r="E62" s="92">
        <v>39.68</v>
      </c>
      <c r="F62" s="92">
        <v>40.409999999999997</v>
      </c>
      <c r="G62" s="153"/>
      <c r="H62" s="150"/>
      <c r="I62" s="150"/>
      <c r="J62" s="150"/>
      <c r="K62" s="153"/>
    </row>
    <row r="63" spans="2:11" x14ac:dyDescent="0.25">
      <c r="B63" s="1">
        <v>39</v>
      </c>
      <c r="C63" s="91">
        <v>40</v>
      </c>
      <c r="D63" s="92">
        <v>39.71</v>
      </c>
      <c r="E63" s="92">
        <v>41.54</v>
      </c>
      <c r="F63" s="92">
        <v>40.200000000000003</v>
      </c>
      <c r="G63" s="153"/>
      <c r="H63" s="150"/>
      <c r="I63" s="150"/>
      <c r="J63" s="150"/>
      <c r="K63" s="153"/>
    </row>
    <row r="64" spans="2:11" x14ac:dyDescent="0.25">
      <c r="B64" s="1">
        <v>40</v>
      </c>
      <c r="C64" s="91">
        <v>39.9</v>
      </c>
      <c r="D64" s="92">
        <v>39.82</v>
      </c>
      <c r="E64" s="92">
        <v>39.79</v>
      </c>
      <c r="F64" s="92">
        <v>40.11</v>
      </c>
      <c r="G64" s="153"/>
      <c r="H64" s="150"/>
      <c r="I64" s="150"/>
      <c r="J64" s="150"/>
      <c r="K64" s="153"/>
    </row>
    <row r="65" spans="2:11" x14ac:dyDescent="0.25">
      <c r="B65" s="1">
        <v>41</v>
      </c>
      <c r="C65" s="91">
        <v>39.65</v>
      </c>
      <c r="D65" s="92">
        <v>39.81</v>
      </c>
      <c r="E65" s="92">
        <v>39.729999999999997</v>
      </c>
      <c r="F65" s="92">
        <v>40.700000000000003</v>
      </c>
      <c r="G65" s="153"/>
      <c r="H65" s="150"/>
      <c r="I65" s="150"/>
      <c r="J65" s="150"/>
      <c r="K65" s="153"/>
    </row>
    <row r="66" spans="2:11" x14ac:dyDescent="0.25">
      <c r="B66" s="1">
        <v>42</v>
      </c>
      <c r="C66" s="91">
        <v>40.07</v>
      </c>
      <c r="D66" s="92">
        <v>39.96</v>
      </c>
      <c r="E66" s="92">
        <v>39.5</v>
      </c>
      <c r="F66" s="92"/>
      <c r="G66" s="153"/>
      <c r="H66" s="150"/>
      <c r="I66" s="150"/>
      <c r="J66" s="150"/>
      <c r="K66" s="153"/>
    </row>
    <row r="67" spans="2:11" x14ac:dyDescent="0.25">
      <c r="B67" s="1">
        <v>43</v>
      </c>
      <c r="C67" s="91"/>
      <c r="D67" s="92">
        <v>39.78</v>
      </c>
      <c r="E67" s="92">
        <v>39.46</v>
      </c>
      <c r="F67" s="92"/>
      <c r="G67" s="153"/>
      <c r="H67" s="150"/>
      <c r="I67" s="150"/>
      <c r="J67" s="150"/>
      <c r="K67" s="153"/>
    </row>
    <row r="68" spans="2:11" x14ac:dyDescent="0.25">
      <c r="B68" s="1">
        <v>44</v>
      </c>
      <c r="C68" s="91"/>
      <c r="D68" s="92">
        <v>39.770000000000003</v>
      </c>
      <c r="E68" s="92">
        <v>39.56</v>
      </c>
      <c r="F68" s="92"/>
      <c r="G68" s="153"/>
      <c r="H68" s="150"/>
      <c r="I68" s="150"/>
      <c r="J68" s="150"/>
      <c r="K68" s="153"/>
    </row>
    <row r="69" spans="2:11" x14ac:dyDescent="0.25">
      <c r="B69" s="1">
        <v>45</v>
      </c>
      <c r="C69" s="91"/>
      <c r="D69" s="92">
        <v>39.950000000000003</v>
      </c>
      <c r="E69" s="92">
        <v>39.590000000000003</v>
      </c>
      <c r="F69" s="92"/>
      <c r="G69" s="153"/>
      <c r="H69" s="150"/>
      <c r="I69" s="150"/>
      <c r="J69" s="150"/>
      <c r="K69" s="153"/>
    </row>
    <row r="70" spans="2:11" x14ac:dyDescent="0.25">
      <c r="B70" s="1">
        <v>46</v>
      </c>
      <c r="C70" s="91"/>
      <c r="D70" s="92">
        <v>39.950000000000003</v>
      </c>
      <c r="E70" s="92">
        <v>39.770000000000003</v>
      </c>
      <c r="F70" s="92"/>
      <c r="G70" s="153"/>
      <c r="H70" s="150"/>
      <c r="I70" s="150"/>
      <c r="J70" s="150"/>
      <c r="K70" s="153"/>
    </row>
    <row r="71" spans="2:11" x14ac:dyDescent="0.25">
      <c r="B71" s="1">
        <v>47</v>
      </c>
      <c r="C71" s="91"/>
      <c r="D71" s="92">
        <v>39.76</v>
      </c>
      <c r="E71" s="92">
        <v>39.56</v>
      </c>
      <c r="F71" s="92"/>
      <c r="G71" s="153"/>
      <c r="H71" s="150"/>
      <c r="I71" s="150"/>
      <c r="J71" s="150"/>
      <c r="K71" s="153"/>
    </row>
    <row r="72" spans="2:11" x14ac:dyDescent="0.25">
      <c r="B72" s="1">
        <v>48</v>
      </c>
      <c r="C72" s="91"/>
      <c r="D72" s="92">
        <v>39.79</v>
      </c>
      <c r="E72" s="92">
        <v>39.83</v>
      </c>
      <c r="F72" s="92"/>
      <c r="G72" s="153"/>
      <c r="H72" s="150"/>
      <c r="I72" s="150"/>
      <c r="J72" s="150"/>
      <c r="K72" s="153"/>
    </row>
    <row r="73" spans="2:11" x14ac:dyDescent="0.25">
      <c r="B73" s="1">
        <v>49</v>
      </c>
      <c r="C73" s="91"/>
      <c r="D73" s="92">
        <v>39.799999999999997</v>
      </c>
      <c r="E73" s="92">
        <v>40.130000000000003</v>
      </c>
      <c r="F73" s="92"/>
      <c r="G73" s="153"/>
      <c r="H73" s="150"/>
      <c r="I73" s="150"/>
      <c r="J73" s="150"/>
      <c r="K73" s="153"/>
    </row>
    <row r="74" spans="2:11" x14ac:dyDescent="0.25">
      <c r="B74" s="1">
        <v>50</v>
      </c>
      <c r="C74" s="91"/>
      <c r="D74" s="92">
        <v>39.67</v>
      </c>
      <c r="E74" s="92">
        <v>39.21</v>
      </c>
      <c r="F74" s="92"/>
      <c r="G74" s="153"/>
      <c r="H74" s="150"/>
      <c r="I74" s="150"/>
      <c r="J74" s="150"/>
      <c r="K74" s="153"/>
    </row>
    <row r="75" spans="2:11" x14ac:dyDescent="0.25">
      <c r="B75" s="1">
        <v>51</v>
      </c>
      <c r="C75" s="91"/>
      <c r="D75" s="92">
        <v>39.619999999999997</v>
      </c>
      <c r="E75" s="92">
        <v>39.56</v>
      </c>
      <c r="F75" s="92"/>
      <c r="G75" s="153"/>
      <c r="H75" s="150"/>
      <c r="I75" s="150"/>
      <c r="J75" s="150"/>
      <c r="K75" s="153"/>
    </row>
    <row r="76" spans="2:11" x14ac:dyDescent="0.25">
      <c r="B76" s="1">
        <v>52</v>
      </c>
      <c r="C76" s="91"/>
      <c r="D76" s="92">
        <v>39.950000000000003</v>
      </c>
      <c r="E76" s="92">
        <v>39.22</v>
      </c>
      <c r="F76" s="92"/>
      <c r="G76" s="153"/>
      <c r="H76" s="150"/>
      <c r="I76" s="150"/>
      <c r="J76" s="150"/>
      <c r="K76" s="153"/>
    </row>
    <row r="77" spans="2:11" x14ac:dyDescent="0.25">
      <c r="B77" s="1">
        <v>53</v>
      </c>
      <c r="C77" s="91"/>
      <c r="D77" s="92">
        <v>39.85</v>
      </c>
      <c r="E77" s="92">
        <v>39.43</v>
      </c>
      <c r="F77" s="92"/>
      <c r="G77" s="153"/>
      <c r="H77" s="150"/>
      <c r="I77" s="150"/>
      <c r="J77" s="150"/>
      <c r="K77" s="153"/>
    </row>
    <row r="78" spans="2:11" x14ac:dyDescent="0.25">
      <c r="B78" s="1">
        <v>54</v>
      </c>
      <c r="C78" s="91"/>
      <c r="D78" s="92">
        <v>39.880000000000003</v>
      </c>
      <c r="E78" s="92">
        <v>39.28</v>
      </c>
      <c r="F78" s="92"/>
      <c r="G78" s="153"/>
      <c r="H78" s="150"/>
      <c r="I78" s="150"/>
      <c r="J78" s="150"/>
      <c r="K78" s="153"/>
    </row>
    <row r="79" spans="2:11" x14ac:dyDescent="0.25">
      <c r="B79" s="1">
        <v>55</v>
      </c>
      <c r="C79" s="91"/>
      <c r="D79" s="92">
        <v>39.799999999999997</v>
      </c>
      <c r="E79" s="92">
        <v>39.840000000000003</v>
      </c>
      <c r="F79" s="92"/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>
        <v>39.71</v>
      </c>
      <c r="E80" s="92">
        <v>39.479999999999997</v>
      </c>
      <c r="F80" s="92"/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>
        <v>39.57</v>
      </c>
      <c r="E81" s="92">
        <v>39.979999999999997</v>
      </c>
      <c r="F81" s="92"/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>
        <v>39.729999999999997</v>
      </c>
      <c r="E82" s="92">
        <v>39.46</v>
      </c>
      <c r="F82" s="92"/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>
        <v>40.61</v>
      </c>
      <c r="E83" s="92">
        <v>39.47</v>
      </c>
      <c r="F83" s="92"/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>
        <v>39.94</v>
      </c>
      <c r="E84" s="92">
        <v>39.549999999999997</v>
      </c>
      <c r="F84" s="92"/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>
        <v>40.119999999999997</v>
      </c>
      <c r="E85" s="92">
        <v>39.43</v>
      </c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>
        <v>39.729999999999997</v>
      </c>
      <c r="E86" s="92">
        <v>39.69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>
        <v>39.869999999999997</v>
      </c>
      <c r="E87" s="92">
        <v>39.549999999999997</v>
      </c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>
        <v>39.93</v>
      </c>
      <c r="E88" s="92">
        <v>39.840000000000003</v>
      </c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>
        <v>40.31</v>
      </c>
      <c r="E89" s="95">
        <v>39.81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L10" sqref="L10"/>
    </sheetView>
  </sheetViews>
  <sheetFormatPr defaultRowHeight="15" x14ac:dyDescent="0.25"/>
  <cols>
    <col min="1" max="1" width="8.7109375" style="1" customWidth="1"/>
    <col min="2" max="2" width="22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129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83" t="s">
        <v>55</v>
      </c>
      <c r="L9" s="83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132</v>
      </c>
      <c r="C10" s="53">
        <v>1</v>
      </c>
      <c r="D10" s="53">
        <v>30</v>
      </c>
      <c r="E10" s="54">
        <f>D10</f>
        <v>30</v>
      </c>
      <c r="F10" s="84">
        <f>MIN(C25:C89)</f>
        <v>39.950000000000003</v>
      </c>
      <c r="G10" s="108">
        <f>AVERAGE(C25:C89)</f>
        <v>40.817666666666668</v>
      </c>
      <c r="H10" s="55">
        <v>3</v>
      </c>
      <c r="I10" s="56">
        <f>G10-F10</f>
        <v>0.86766666666666481</v>
      </c>
      <c r="J10" s="57">
        <v>1.4247685185185184E-2</v>
      </c>
      <c r="K10" s="57">
        <f>J10</f>
        <v>1.4247685185185184E-2</v>
      </c>
      <c r="L10" s="58">
        <f>K10</f>
        <v>1.4247685185185184E-2</v>
      </c>
      <c r="M10" s="59" t="s">
        <v>151</v>
      </c>
      <c r="N10" s="60">
        <v>-25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131</v>
      </c>
      <c r="C11" s="53">
        <v>3</v>
      </c>
      <c r="D11" s="53">
        <v>87</v>
      </c>
      <c r="E11" s="54">
        <f>D11-D10</f>
        <v>57</v>
      </c>
      <c r="F11" s="114">
        <f>MIN(D25:D89)</f>
        <v>39.24</v>
      </c>
      <c r="G11" s="107">
        <f>AVERAGE(D25:D89)</f>
        <v>40.096428571428589</v>
      </c>
      <c r="H11" s="55">
        <v>0</v>
      </c>
      <c r="I11" s="56">
        <f t="shared" ref="I11:I15" si="0">G11-F11</f>
        <v>0.8564285714285873</v>
      </c>
      <c r="J11" s="57">
        <v>4.1712962962962959E-2</v>
      </c>
      <c r="K11" s="57">
        <f>J11-J10</f>
        <v>2.7465277777777776E-2</v>
      </c>
      <c r="L11" s="58">
        <f>K11</f>
        <v>2.7465277777777776E-2</v>
      </c>
      <c r="M11" s="59" t="s">
        <v>152</v>
      </c>
      <c r="N11" s="60">
        <v>5</v>
      </c>
      <c r="O11" s="226" t="s">
        <v>161</v>
      </c>
      <c r="P11" s="62"/>
    </row>
    <row r="12" spans="1:16" s="3" customFormat="1" ht="30" customHeight="1" x14ac:dyDescent="0.25">
      <c r="A12" s="51">
        <v>3</v>
      </c>
      <c r="B12" s="52" t="s">
        <v>130</v>
      </c>
      <c r="C12" s="53">
        <v>33</v>
      </c>
      <c r="D12" s="53">
        <v>141</v>
      </c>
      <c r="E12" s="54">
        <f t="shared" ref="E12:E18" si="1">D12-D11</f>
        <v>54</v>
      </c>
      <c r="F12" s="115">
        <f>MIN(E25:E89)</f>
        <v>39.93</v>
      </c>
      <c r="G12" s="108">
        <f>AVERAGE(E25:E89)</f>
        <v>40.599811320754718</v>
      </c>
      <c r="H12" s="55">
        <v>6</v>
      </c>
      <c r="I12" s="56">
        <f t="shared" si="0"/>
        <v>0.66981132075471805</v>
      </c>
      <c r="J12" s="57">
        <v>6.8078703703703711E-2</v>
      </c>
      <c r="K12" s="57">
        <f t="shared" ref="K12:K18" si="2">J12-J11</f>
        <v>2.6365740740740752E-2</v>
      </c>
      <c r="L12" s="58">
        <f>K12</f>
        <v>2.6365740740740752E-2</v>
      </c>
      <c r="M12" s="59" t="s">
        <v>153</v>
      </c>
      <c r="N12" s="60">
        <v>5</v>
      </c>
      <c r="O12" s="226" t="s">
        <v>162</v>
      </c>
      <c r="P12" s="62"/>
    </row>
    <row r="13" spans="1:16" s="3" customFormat="1" ht="30" customHeight="1" x14ac:dyDescent="0.25">
      <c r="A13" s="51">
        <v>4</v>
      </c>
      <c r="B13" s="52" t="s">
        <v>132</v>
      </c>
      <c r="C13" s="53">
        <v>7</v>
      </c>
      <c r="D13" s="53">
        <v>176</v>
      </c>
      <c r="E13" s="54">
        <f t="shared" si="1"/>
        <v>35</v>
      </c>
      <c r="F13" s="84">
        <f>MIN(F25:F89)</f>
        <v>39.659999999999997</v>
      </c>
      <c r="G13" s="85">
        <f>AVERAGE(F25:F89)</f>
        <v>40.175294117647063</v>
      </c>
      <c r="H13" s="55">
        <v>1</v>
      </c>
      <c r="I13" s="56">
        <f t="shared" si="0"/>
        <v>0.51529411764706623</v>
      </c>
      <c r="J13" s="57">
        <v>8.5370370370370374E-2</v>
      </c>
      <c r="K13" s="57">
        <f t="shared" si="2"/>
        <v>1.7291666666666664E-2</v>
      </c>
      <c r="L13" s="58">
        <f>K13+L10</f>
        <v>3.1539351851851846E-2</v>
      </c>
      <c r="M13" s="59" t="s">
        <v>154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131</v>
      </c>
      <c r="C14" s="53">
        <v>69</v>
      </c>
      <c r="D14" s="53">
        <v>198</v>
      </c>
      <c r="E14" s="54">
        <f t="shared" si="1"/>
        <v>22</v>
      </c>
      <c r="F14" s="84">
        <f>MIN(G25:G89)</f>
        <v>39.97</v>
      </c>
      <c r="G14" s="108">
        <f>AVERAGE(G25:G89)</f>
        <v>40.905238095238097</v>
      </c>
      <c r="H14" s="55">
        <v>4</v>
      </c>
      <c r="I14" s="56">
        <f t="shared" si="0"/>
        <v>0.93523809523809831</v>
      </c>
      <c r="J14" s="57">
        <v>9.677083333333332E-2</v>
      </c>
      <c r="K14" s="57">
        <f t="shared" si="2"/>
        <v>1.1400462962962946E-2</v>
      </c>
      <c r="L14" s="58">
        <f>K14+L11</f>
        <v>3.8865740740740722E-2</v>
      </c>
      <c r="M14" s="206" t="s">
        <v>155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130</v>
      </c>
      <c r="C15" s="397">
        <v>33</v>
      </c>
      <c r="D15" s="65">
        <v>214</v>
      </c>
      <c r="E15" s="213">
        <f>D15-D13</f>
        <v>38</v>
      </c>
      <c r="F15" s="84">
        <f>MIN(H25:H89)</f>
        <v>39.659999999999997</v>
      </c>
      <c r="G15" s="117">
        <f>AVERAGE(H25:H89)</f>
        <v>40.31933333333334</v>
      </c>
      <c r="H15" s="86">
        <v>0</v>
      </c>
      <c r="I15" s="66">
        <f t="shared" si="0"/>
        <v>0.65933333333334332</v>
      </c>
      <c r="J15" s="392">
        <v>0.12321759259259259</v>
      </c>
      <c r="K15" s="392">
        <f t="shared" si="2"/>
        <v>2.6446759259259267E-2</v>
      </c>
      <c r="L15" s="390">
        <f>K15+L12</f>
        <v>5.2812500000000019E-2</v>
      </c>
      <c r="M15" s="208" t="s">
        <v>156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244</v>
      </c>
      <c r="E16" s="215">
        <f t="shared" si="1"/>
        <v>30</v>
      </c>
      <c r="F16" s="216">
        <f>MIN(I25:I89)</f>
        <v>43.15</v>
      </c>
      <c r="G16" s="217">
        <f>AVERAGE(I25:I89)</f>
        <v>44.015862068965511</v>
      </c>
      <c r="H16" s="218">
        <v>1</v>
      </c>
      <c r="I16" s="219">
        <f>G15-F15</f>
        <v>0.65933333333334332</v>
      </c>
      <c r="J16" s="396"/>
      <c r="K16" s="393"/>
      <c r="L16" s="391"/>
      <c r="M16" s="207" t="s">
        <v>157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132</v>
      </c>
      <c r="C17" s="210">
        <v>69</v>
      </c>
      <c r="D17" s="220">
        <v>277</v>
      </c>
      <c r="E17" s="54">
        <f t="shared" si="1"/>
        <v>33</v>
      </c>
      <c r="F17" s="114">
        <f>MIN(J25:J89)</f>
        <v>43.1</v>
      </c>
      <c r="G17" s="112">
        <f>AVERAGE(J25:J89)</f>
        <v>43.726250000000007</v>
      </c>
      <c r="H17" s="55">
        <v>2</v>
      </c>
      <c r="I17" s="221">
        <f>G16-F16</f>
        <v>0.86586206896551232</v>
      </c>
      <c r="J17" s="212">
        <v>0.1408912037037037</v>
      </c>
      <c r="K17" s="57">
        <f>J17-J15</f>
        <v>1.7673611111111112E-2</v>
      </c>
      <c r="L17" s="57">
        <f>K17+L13</f>
        <v>4.9212962962962958E-2</v>
      </c>
      <c r="M17" s="59" t="s">
        <v>158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131</v>
      </c>
      <c r="C18" s="211">
        <v>33</v>
      </c>
      <c r="D18" s="222">
        <v>328</v>
      </c>
      <c r="E18" s="223">
        <f t="shared" si="1"/>
        <v>51</v>
      </c>
      <c r="F18" s="209">
        <f>MIN(K25:K89)</f>
        <v>42.42</v>
      </c>
      <c r="G18" s="238">
        <f>AVERAGE(K25:K89)</f>
        <v>43.516800000000003</v>
      </c>
      <c r="H18" s="224">
        <v>1</v>
      </c>
      <c r="I18" s="225">
        <f>G17-F17</f>
        <v>0.62625000000000597</v>
      </c>
      <c r="J18" s="212">
        <v>0.16707175925925924</v>
      </c>
      <c r="K18" s="57">
        <f t="shared" si="2"/>
        <v>2.618055555555554E-2</v>
      </c>
      <c r="L18" s="67">
        <f>K18+L14</f>
        <v>6.5046296296296269E-2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AVERAGE(F10,F13,F17)</f>
        <v>40.903333333333336</v>
      </c>
      <c r="G19" s="159">
        <f>AVERAGE(G10,G13,G17)</f>
        <v>41.573070261437913</v>
      </c>
      <c r="H19" s="159" t="s">
        <v>159</v>
      </c>
      <c r="I19" s="160">
        <f>AVERAGE(I10,I13,I17)</f>
        <v>0.74960761775974782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AVERAGE(F11,F14,F18)</f>
        <v>40.543333333333337</v>
      </c>
      <c r="G20" s="159">
        <f>AVERAGE(G11,G14,G18)</f>
        <v>41.506155555555566</v>
      </c>
      <c r="H20" s="159" t="s">
        <v>131</v>
      </c>
      <c r="I20" s="160">
        <f>AVERAGE(I11,I14,I18)</f>
        <v>0.80597222222223053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AVERAGE(F12,F15,F16)</f>
        <v>40.913333333333334</v>
      </c>
      <c r="G21" s="76">
        <f>AVERAGE(G12,G15,G16)</f>
        <v>41.645002241017856</v>
      </c>
      <c r="H21" s="76" t="s">
        <v>160</v>
      </c>
      <c r="I21" s="77">
        <f>AVERAGE(I12,I15,I16)</f>
        <v>0.66282599580713486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40.786666666666669</v>
      </c>
      <c r="G22" s="80">
        <f>AVERAGE(G10:G18)</f>
        <v>41.574742686003773</v>
      </c>
      <c r="H22" s="81"/>
      <c r="I22" s="82">
        <f>AVERAGE(I10:I18)</f>
        <v>0.73946861192970437</v>
      </c>
      <c r="J22" s="74"/>
      <c r="K22" s="74"/>
      <c r="L22" s="74"/>
      <c r="M22" s="78"/>
      <c r="N22" s="78"/>
    </row>
    <row r="24" spans="1:15" ht="15.75" thickBot="1" x14ac:dyDescent="0.3">
      <c r="C24" s="87" t="str">
        <f>B10</f>
        <v>Замула Илья</v>
      </c>
      <c r="D24" s="87" t="str">
        <f>B11</f>
        <v>Конан</v>
      </c>
      <c r="E24" s="87" t="str">
        <f>B12</f>
        <v>Загорулько Иван</v>
      </c>
      <c r="F24" s="87" t="str">
        <f>B13</f>
        <v>Замула Илья</v>
      </c>
      <c r="G24" s="87" t="str">
        <f>B14</f>
        <v>Конан</v>
      </c>
      <c r="H24" s="87" t="str">
        <f>B15</f>
        <v>Загорулько Иван</v>
      </c>
      <c r="I24" s="87" t="str">
        <f>B15</f>
        <v>Загорулько Иван</v>
      </c>
      <c r="J24" s="87" t="str">
        <f>B17</f>
        <v>Замула Илья</v>
      </c>
      <c r="K24" s="2" t="str">
        <f>B18</f>
        <v>Конан</v>
      </c>
    </row>
    <row r="25" spans="1:15" x14ac:dyDescent="0.25">
      <c r="B25" s="1">
        <v>1</v>
      </c>
      <c r="C25" s="88">
        <v>40.96</v>
      </c>
      <c r="D25" s="89">
        <v>41.05</v>
      </c>
      <c r="E25" s="89">
        <v>42.25</v>
      </c>
      <c r="F25" s="89">
        <v>40.21</v>
      </c>
      <c r="G25" s="89">
        <v>40.67</v>
      </c>
      <c r="H25" s="90">
        <v>40.770000000000003</v>
      </c>
      <c r="I25" s="89">
        <v>45.43</v>
      </c>
      <c r="J25" s="89">
        <v>44.05</v>
      </c>
      <c r="K25" s="90">
        <v>44.07</v>
      </c>
      <c r="M25" s="2"/>
      <c r="N25" s="2"/>
    </row>
    <row r="26" spans="1:15" x14ac:dyDescent="0.25">
      <c r="B26" s="1">
        <v>2</v>
      </c>
      <c r="C26" s="91">
        <v>40.44</v>
      </c>
      <c r="D26" s="92">
        <v>40.65</v>
      </c>
      <c r="E26" s="92">
        <v>40.81</v>
      </c>
      <c r="F26" s="92">
        <v>40.26</v>
      </c>
      <c r="G26" s="92">
        <v>41.26</v>
      </c>
      <c r="H26" s="93">
        <v>40.26</v>
      </c>
      <c r="I26" s="92">
        <v>45.85</v>
      </c>
      <c r="J26" s="92">
        <v>44.05</v>
      </c>
      <c r="K26" s="93">
        <v>43.76</v>
      </c>
      <c r="M26" s="3"/>
      <c r="N26" s="3"/>
    </row>
    <row r="27" spans="1:15" x14ac:dyDescent="0.25">
      <c r="B27" s="1">
        <v>3</v>
      </c>
      <c r="C27" s="91">
        <v>40.380000000000003</v>
      </c>
      <c r="D27" s="92">
        <v>40.200000000000003</v>
      </c>
      <c r="E27" s="92">
        <v>41.24</v>
      </c>
      <c r="F27" s="92">
        <v>40.06</v>
      </c>
      <c r="G27" s="92">
        <v>41.35</v>
      </c>
      <c r="H27" s="93">
        <v>40.299999999999997</v>
      </c>
      <c r="I27" s="92">
        <v>45.44</v>
      </c>
      <c r="J27" s="92">
        <v>43.65</v>
      </c>
      <c r="K27" s="93">
        <v>43.79</v>
      </c>
      <c r="M27" s="3"/>
      <c r="N27" s="3"/>
    </row>
    <row r="28" spans="1:15" x14ac:dyDescent="0.25">
      <c r="B28" s="1">
        <v>4</v>
      </c>
      <c r="C28" s="91">
        <v>39.979999999999997</v>
      </c>
      <c r="D28" s="92">
        <v>39.86</v>
      </c>
      <c r="E28" s="92">
        <v>42.07</v>
      </c>
      <c r="F28" s="92">
        <v>39.76</v>
      </c>
      <c r="G28" s="92">
        <v>40.72</v>
      </c>
      <c r="H28" s="93">
        <v>40.950000000000003</v>
      </c>
      <c r="I28" s="92">
        <v>44.33</v>
      </c>
      <c r="J28" s="92">
        <v>43.54</v>
      </c>
      <c r="K28" s="93">
        <v>43.29</v>
      </c>
      <c r="M28" s="3"/>
      <c r="N28" s="3"/>
    </row>
    <row r="29" spans="1:15" x14ac:dyDescent="0.25">
      <c r="B29" s="1">
        <v>5</v>
      </c>
      <c r="C29" s="91">
        <v>40.549999999999997</v>
      </c>
      <c r="D29" s="92">
        <v>40.75</v>
      </c>
      <c r="E29" s="92">
        <v>40.35</v>
      </c>
      <c r="F29" s="92">
        <v>39.89</v>
      </c>
      <c r="G29" s="92">
        <v>40.69</v>
      </c>
      <c r="H29" s="93">
        <v>40.28</v>
      </c>
      <c r="I29" s="92">
        <v>44.46</v>
      </c>
      <c r="J29" s="92">
        <v>43.53</v>
      </c>
      <c r="K29" s="93">
        <v>43.63</v>
      </c>
    </row>
    <row r="30" spans="1:15" x14ac:dyDescent="0.25">
      <c r="B30" s="1">
        <v>6</v>
      </c>
      <c r="C30" s="91">
        <v>40.340000000000003</v>
      </c>
      <c r="D30" s="92">
        <v>39.770000000000003</v>
      </c>
      <c r="E30" s="92">
        <v>40.65</v>
      </c>
      <c r="F30" s="92">
        <v>39.659999999999997</v>
      </c>
      <c r="G30" s="92">
        <v>40.71</v>
      </c>
      <c r="H30" s="93">
        <v>41.1</v>
      </c>
      <c r="I30" s="92">
        <v>43.89</v>
      </c>
      <c r="J30" s="92">
        <v>44.24</v>
      </c>
      <c r="K30" s="93">
        <v>43.19</v>
      </c>
    </row>
    <row r="31" spans="1:15" x14ac:dyDescent="0.25">
      <c r="B31" s="1">
        <v>7</v>
      </c>
      <c r="C31" s="91">
        <v>40.17</v>
      </c>
      <c r="D31" s="92">
        <v>40.22</v>
      </c>
      <c r="E31" s="92">
        <v>42.62</v>
      </c>
      <c r="F31" s="92">
        <v>40.01</v>
      </c>
      <c r="G31" s="92">
        <v>41.4</v>
      </c>
      <c r="H31" s="93">
        <v>40.409999999999997</v>
      </c>
      <c r="I31" s="92">
        <v>43.97</v>
      </c>
      <c r="J31" s="92">
        <v>43.93</v>
      </c>
      <c r="K31" s="93">
        <v>43.11</v>
      </c>
    </row>
    <row r="32" spans="1:15" x14ac:dyDescent="0.25">
      <c r="B32" s="1">
        <v>8</v>
      </c>
      <c r="C32" s="91">
        <v>40.07</v>
      </c>
      <c r="D32" s="92">
        <v>41.18</v>
      </c>
      <c r="E32" s="92">
        <v>40.43</v>
      </c>
      <c r="F32" s="92">
        <v>40.01</v>
      </c>
      <c r="G32" s="92">
        <v>48.58</v>
      </c>
      <c r="H32" s="93">
        <v>39.659999999999997</v>
      </c>
      <c r="I32" s="92">
        <v>43.84</v>
      </c>
      <c r="J32" s="92">
        <v>43.44</v>
      </c>
      <c r="K32" s="93">
        <v>43.34</v>
      </c>
    </row>
    <row r="33" spans="2:11" x14ac:dyDescent="0.25">
      <c r="B33" s="1">
        <v>9</v>
      </c>
      <c r="C33" s="91">
        <v>39.950000000000003</v>
      </c>
      <c r="D33" s="92">
        <v>39.590000000000003</v>
      </c>
      <c r="E33" s="92">
        <v>40.659999999999997</v>
      </c>
      <c r="F33" s="92">
        <v>40</v>
      </c>
      <c r="G33" s="92">
        <v>40.69</v>
      </c>
      <c r="H33" s="93">
        <v>39.79</v>
      </c>
      <c r="I33" s="92">
        <v>43.91</v>
      </c>
      <c r="J33" s="92">
        <v>43.55</v>
      </c>
      <c r="K33" s="93">
        <v>43.32</v>
      </c>
    </row>
    <row r="34" spans="2:11" x14ac:dyDescent="0.25">
      <c r="B34" s="1">
        <v>10</v>
      </c>
      <c r="C34" s="91">
        <v>41.81</v>
      </c>
      <c r="D34" s="92">
        <v>40.47</v>
      </c>
      <c r="E34" s="92">
        <v>41.17</v>
      </c>
      <c r="F34" s="92">
        <v>40.06</v>
      </c>
      <c r="G34" s="92">
        <v>40.42</v>
      </c>
      <c r="H34" s="93">
        <v>39.869999999999997</v>
      </c>
      <c r="I34" s="92">
        <v>43.51</v>
      </c>
      <c r="J34" s="92">
        <v>43.64</v>
      </c>
      <c r="K34" s="93">
        <v>43.35</v>
      </c>
    </row>
    <row r="35" spans="2:11" x14ac:dyDescent="0.25">
      <c r="B35" s="1">
        <v>11</v>
      </c>
      <c r="C35" s="91">
        <v>40</v>
      </c>
      <c r="D35" s="92">
        <v>39.89</v>
      </c>
      <c r="E35" s="92">
        <v>40.42</v>
      </c>
      <c r="F35" s="92">
        <v>40.04</v>
      </c>
      <c r="G35" s="92">
        <v>40.049999999999997</v>
      </c>
      <c r="H35" s="93">
        <v>40</v>
      </c>
      <c r="I35" s="92">
        <v>43.31</v>
      </c>
      <c r="J35" s="92">
        <v>43.38</v>
      </c>
      <c r="K35" s="93">
        <v>42.91</v>
      </c>
    </row>
    <row r="36" spans="2:11" x14ac:dyDescent="0.25">
      <c r="B36" s="1">
        <v>12</v>
      </c>
      <c r="C36" s="91">
        <v>42.82</v>
      </c>
      <c r="D36" s="92">
        <v>39.65</v>
      </c>
      <c r="E36" s="92">
        <v>40.17</v>
      </c>
      <c r="F36" s="92">
        <v>40.04</v>
      </c>
      <c r="G36" s="92">
        <v>40.22</v>
      </c>
      <c r="H36" s="93">
        <v>40.22</v>
      </c>
      <c r="I36" s="92">
        <v>44.95</v>
      </c>
      <c r="J36" s="92">
        <v>43.95</v>
      </c>
      <c r="K36" s="93">
        <v>42.69</v>
      </c>
    </row>
    <row r="37" spans="2:11" x14ac:dyDescent="0.25">
      <c r="B37" s="1">
        <v>13</v>
      </c>
      <c r="C37" s="91">
        <v>40.619999999999997</v>
      </c>
      <c r="D37" s="92">
        <v>42.56</v>
      </c>
      <c r="E37" s="92">
        <v>40.68</v>
      </c>
      <c r="F37" s="92">
        <v>40.24</v>
      </c>
      <c r="G37" s="92">
        <v>40.39</v>
      </c>
      <c r="H37" s="93">
        <v>40.72</v>
      </c>
      <c r="I37" s="92">
        <v>43.43</v>
      </c>
      <c r="J37" s="92">
        <v>44.03</v>
      </c>
      <c r="K37" s="93">
        <v>43.51</v>
      </c>
    </row>
    <row r="38" spans="2:11" x14ac:dyDescent="0.25">
      <c r="B38" s="1">
        <v>14</v>
      </c>
      <c r="C38" s="111">
        <v>40.98</v>
      </c>
      <c r="D38" s="92">
        <v>39.729999999999997</v>
      </c>
      <c r="E38" s="92">
        <v>41.37</v>
      </c>
      <c r="F38" s="92">
        <v>40.700000000000003</v>
      </c>
      <c r="G38" s="92">
        <v>40.15</v>
      </c>
      <c r="H38" s="93">
        <v>40.36</v>
      </c>
      <c r="I38" s="92">
        <v>43.72</v>
      </c>
      <c r="J38" s="92">
        <v>43.71</v>
      </c>
      <c r="K38" s="93">
        <v>43.52</v>
      </c>
    </row>
    <row r="39" spans="2:11" x14ac:dyDescent="0.25">
      <c r="B39" s="1">
        <v>15</v>
      </c>
      <c r="C39" s="91">
        <v>40</v>
      </c>
      <c r="D39" s="92">
        <v>40.119999999999997</v>
      </c>
      <c r="E39" s="92">
        <v>40.98</v>
      </c>
      <c r="F39" s="92">
        <v>39.950000000000003</v>
      </c>
      <c r="G39" s="92">
        <v>40.83</v>
      </c>
      <c r="H39" s="93">
        <v>40.1</v>
      </c>
      <c r="I39" s="92">
        <v>43.49</v>
      </c>
      <c r="J39" s="92">
        <v>43.55</v>
      </c>
      <c r="K39" s="93">
        <v>43.1</v>
      </c>
    </row>
    <row r="40" spans="2:11" x14ac:dyDescent="0.25">
      <c r="B40" s="1">
        <v>16</v>
      </c>
      <c r="C40" s="91">
        <v>40.15</v>
      </c>
      <c r="D40" s="92">
        <v>40.04</v>
      </c>
      <c r="E40" s="92">
        <v>40.14</v>
      </c>
      <c r="F40" s="92">
        <v>40.03</v>
      </c>
      <c r="G40" s="92">
        <v>40.6</v>
      </c>
      <c r="H40" s="93"/>
      <c r="I40" s="92">
        <v>43.4</v>
      </c>
      <c r="J40" s="92">
        <v>44.2</v>
      </c>
      <c r="K40" s="93">
        <v>42.67</v>
      </c>
    </row>
    <row r="41" spans="2:11" x14ac:dyDescent="0.25">
      <c r="B41" s="1">
        <v>17</v>
      </c>
      <c r="C41" s="91">
        <v>42.95</v>
      </c>
      <c r="D41" s="92">
        <v>40.26</v>
      </c>
      <c r="E41" s="92">
        <v>40.799999999999997</v>
      </c>
      <c r="F41" s="92">
        <v>40.159999999999997</v>
      </c>
      <c r="G41" s="92">
        <v>39.99</v>
      </c>
      <c r="H41" s="93"/>
      <c r="I41" s="92">
        <v>43.18</v>
      </c>
      <c r="J41" s="92">
        <v>43.45</v>
      </c>
      <c r="K41" s="93">
        <v>42.81</v>
      </c>
    </row>
    <row r="42" spans="2:11" x14ac:dyDescent="0.25">
      <c r="B42" s="1">
        <v>18</v>
      </c>
      <c r="C42" s="91">
        <v>40.200000000000003</v>
      </c>
      <c r="D42" s="92">
        <v>40.14</v>
      </c>
      <c r="E42" s="92">
        <v>40.44</v>
      </c>
      <c r="F42" s="92">
        <v>39.85</v>
      </c>
      <c r="G42" s="92">
        <v>39.99</v>
      </c>
      <c r="H42" s="93"/>
      <c r="I42" s="92">
        <v>44.07</v>
      </c>
      <c r="J42" s="92">
        <v>43.44</v>
      </c>
      <c r="K42" s="93">
        <v>44.69</v>
      </c>
    </row>
    <row r="43" spans="2:11" x14ac:dyDescent="0.25">
      <c r="B43" s="1">
        <v>19</v>
      </c>
      <c r="C43" s="91">
        <v>40.76</v>
      </c>
      <c r="D43" s="92">
        <v>39.65</v>
      </c>
      <c r="E43" s="92">
        <v>41.16</v>
      </c>
      <c r="F43" s="92">
        <v>40.17</v>
      </c>
      <c r="G43" s="92">
        <v>40.01</v>
      </c>
      <c r="H43" s="93"/>
      <c r="I43" s="92">
        <v>43.97</v>
      </c>
      <c r="J43" s="92">
        <v>43.28</v>
      </c>
      <c r="K43" s="93">
        <v>43.28</v>
      </c>
    </row>
    <row r="44" spans="2:11" x14ac:dyDescent="0.25">
      <c r="B44" s="1">
        <v>20</v>
      </c>
      <c r="C44" s="91">
        <v>41.91</v>
      </c>
      <c r="D44" s="92">
        <v>40.049999999999997</v>
      </c>
      <c r="E44" s="92">
        <v>40.39</v>
      </c>
      <c r="F44" s="92">
        <v>39.950000000000003</v>
      </c>
      <c r="G44" s="92">
        <v>39.97</v>
      </c>
      <c r="H44" s="93"/>
      <c r="I44" s="92">
        <v>43.61</v>
      </c>
      <c r="J44" s="92">
        <v>43.14</v>
      </c>
      <c r="K44" s="93">
        <v>44.19</v>
      </c>
    </row>
    <row r="45" spans="2:11" x14ac:dyDescent="0.25">
      <c r="B45" s="1">
        <v>21</v>
      </c>
      <c r="C45" s="91">
        <v>41.75</v>
      </c>
      <c r="D45" s="92">
        <v>39.840000000000003</v>
      </c>
      <c r="E45" s="92">
        <v>40.72</v>
      </c>
      <c r="F45" s="92">
        <v>40.19</v>
      </c>
      <c r="G45" s="92">
        <v>40.32</v>
      </c>
      <c r="H45" s="93"/>
      <c r="I45" s="92">
        <v>43.15</v>
      </c>
      <c r="J45" s="92">
        <v>43.78</v>
      </c>
      <c r="K45" s="93">
        <v>43.13</v>
      </c>
    </row>
    <row r="46" spans="2:11" x14ac:dyDescent="0.25">
      <c r="B46" s="1">
        <v>22</v>
      </c>
      <c r="C46" s="91">
        <v>42.54</v>
      </c>
      <c r="D46" s="92">
        <v>39.58</v>
      </c>
      <c r="E46" s="92">
        <v>40.700000000000003</v>
      </c>
      <c r="F46" s="92">
        <v>40.08</v>
      </c>
      <c r="G46" s="92"/>
      <c r="H46" s="93"/>
      <c r="I46" s="92">
        <v>43.79</v>
      </c>
      <c r="J46" s="92">
        <v>43.11</v>
      </c>
      <c r="K46" s="93">
        <v>43.37</v>
      </c>
    </row>
    <row r="47" spans="2:11" x14ac:dyDescent="0.25">
      <c r="B47" s="1">
        <v>23</v>
      </c>
      <c r="C47" s="91">
        <v>40.46</v>
      </c>
      <c r="D47" s="92">
        <v>39.770000000000003</v>
      </c>
      <c r="E47" s="92">
        <v>40.840000000000003</v>
      </c>
      <c r="F47" s="92">
        <v>41.38</v>
      </c>
      <c r="G47" s="92"/>
      <c r="H47" s="93"/>
      <c r="I47" s="92">
        <v>43.38</v>
      </c>
      <c r="J47" s="92">
        <v>43.66</v>
      </c>
      <c r="K47" s="93">
        <v>44.31</v>
      </c>
    </row>
    <row r="48" spans="2:11" x14ac:dyDescent="0.25">
      <c r="B48" s="1">
        <v>24</v>
      </c>
      <c r="C48" s="91">
        <v>40.200000000000003</v>
      </c>
      <c r="D48" s="92">
        <v>39.58</v>
      </c>
      <c r="E48" s="92">
        <v>41.32</v>
      </c>
      <c r="F48" s="92">
        <v>39.79</v>
      </c>
      <c r="G48" s="92"/>
      <c r="H48" s="93"/>
      <c r="I48" s="92">
        <v>45.36</v>
      </c>
      <c r="J48" s="92">
        <v>43.1</v>
      </c>
      <c r="K48" s="93">
        <v>43.49</v>
      </c>
    </row>
    <row r="49" spans="2:11" x14ac:dyDescent="0.25">
      <c r="B49" s="1">
        <v>25</v>
      </c>
      <c r="C49" s="91">
        <v>40.68</v>
      </c>
      <c r="D49" s="92">
        <v>39.76</v>
      </c>
      <c r="E49" s="92">
        <v>40.409999999999997</v>
      </c>
      <c r="F49" s="92">
        <v>40.22</v>
      </c>
      <c r="G49" s="92"/>
      <c r="H49" s="93"/>
      <c r="I49" s="92">
        <v>43.54</v>
      </c>
      <c r="J49" s="92">
        <v>43.91</v>
      </c>
      <c r="K49" s="93">
        <v>44.09</v>
      </c>
    </row>
    <row r="50" spans="2:11" x14ac:dyDescent="0.25">
      <c r="B50" s="1">
        <v>26</v>
      </c>
      <c r="C50" s="91">
        <v>40.4</v>
      </c>
      <c r="D50" s="92">
        <v>39.979999999999997</v>
      </c>
      <c r="E50" s="92">
        <v>40.799999999999997</v>
      </c>
      <c r="F50" s="92">
        <v>39.83</v>
      </c>
      <c r="G50" s="92"/>
      <c r="H50" s="93"/>
      <c r="I50" s="92">
        <v>43.75</v>
      </c>
      <c r="J50" s="92">
        <v>43.45</v>
      </c>
      <c r="K50" s="93">
        <v>43.46</v>
      </c>
    </row>
    <row r="51" spans="2:11" x14ac:dyDescent="0.25">
      <c r="B51" s="1">
        <v>27</v>
      </c>
      <c r="C51" s="91">
        <v>40.17</v>
      </c>
      <c r="D51" s="92">
        <v>39.74</v>
      </c>
      <c r="E51" s="92">
        <v>40.479999999999997</v>
      </c>
      <c r="F51" s="92">
        <v>40.54</v>
      </c>
      <c r="G51" s="92"/>
      <c r="H51" s="93"/>
      <c r="I51" s="92">
        <v>44.24</v>
      </c>
      <c r="J51" s="92">
        <v>43.31</v>
      </c>
      <c r="K51" s="93">
        <v>42.8</v>
      </c>
    </row>
    <row r="52" spans="2:11" x14ac:dyDescent="0.25">
      <c r="B52" s="1">
        <v>28</v>
      </c>
      <c r="C52" s="91">
        <v>40.1</v>
      </c>
      <c r="D52" s="92">
        <v>39.9</v>
      </c>
      <c r="E52" s="92">
        <v>41.35</v>
      </c>
      <c r="F52" s="92">
        <v>40.56</v>
      </c>
      <c r="G52" s="92"/>
      <c r="H52" s="93"/>
      <c r="I52" s="92">
        <v>44.06</v>
      </c>
      <c r="J52" s="92">
        <v>44.69</v>
      </c>
      <c r="K52" s="93">
        <v>43.13</v>
      </c>
    </row>
    <row r="53" spans="2:11" x14ac:dyDescent="0.25">
      <c r="B53" s="1">
        <v>29</v>
      </c>
      <c r="C53" s="91">
        <v>40.18</v>
      </c>
      <c r="D53" s="92">
        <v>39.61</v>
      </c>
      <c r="E53" s="92">
        <v>40.01</v>
      </c>
      <c r="F53" s="92">
        <v>40.270000000000003</v>
      </c>
      <c r="G53" s="92"/>
      <c r="H53" s="93"/>
      <c r="I53" s="92">
        <v>43.43</v>
      </c>
      <c r="J53" s="92">
        <v>44.18</v>
      </c>
      <c r="K53" s="93">
        <v>43.12</v>
      </c>
    </row>
    <row r="54" spans="2:11" x14ac:dyDescent="0.25">
      <c r="B54" s="1">
        <v>30</v>
      </c>
      <c r="C54" s="91">
        <v>43.01</v>
      </c>
      <c r="D54" s="92">
        <v>40.770000000000003</v>
      </c>
      <c r="E54" s="92">
        <v>40.229999999999997</v>
      </c>
      <c r="F54" s="92">
        <v>40.49</v>
      </c>
      <c r="G54" s="92"/>
      <c r="H54" s="93"/>
      <c r="I54" s="92"/>
      <c r="J54" s="92">
        <v>44.24</v>
      </c>
      <c r="K54" s="93">
        <v>52.3</v>
      </c>
    </row>
    <row r="55" spans="2:11" x14ac:dyDescent="0.25">
      <c r="B55" s="1">
        <v>31</v>
      </c>
      <c r="C55" s="91"/>
      <c r="D55" s="92">
        <v>40.659999999999997</v>
      </c>
      <c r="E55" s="92">
        <v>40.299999999999997</v>
      </c>
      <c r="F55" s="92">
        <v>40.26</v>
      </c>
      <c r="G55" s="92"/>
      <c r="H55" s="93"/>
      <c r="I55" s="92"/>
      <c r="J55" s="92">
        <v>43.49</v>
      </c>
      <c r="K55" s="93">
        <v>43.2</v>
      </c>
    </row>
    <row r="56" spans="2:11" x14ac:dyDescent="0.25">
      <c r="B56" s="1">
        <v>32</v>
      </c>
      <c r="C56" s="91"/>
      <c r="D56" s="92">
        <v>40.22</v>
      </c>
      <c r="E56" s="92">
        <v>40.39</v>
      </c>
      <c r="F56" s="92">
        <v>39.97</v>
      </c>
      <c r="G56" s="92"/>
      <c r="H56" s="93"/>
      <c r="I56" s="92"/>
      <c r="J56" s="92">
        <v>44.57</v>
      </c>
      <c r="K56" s="93">
        <v>42.99</v>
      </c>
    </row>
    <row r="57" spans="2:11" x14ac:dyDescent="0.25">
      <c r="B57" s="1">
        <v>33</v>
      </c>
      <c r="C57" s="91"/>
      <c r="D57" s="92">
        <v>39.909999999999997</v>
      </c>
      <c r="E57" s="92">
        <v>40.17</v>
      </c>
      <c r="F57" s="92">
        <v>40.159999999999997</v>
      </c>
      <c r="G57" s="92"/>
      <c r="H57" s="93"/>
      <c r="I57" s="92"/>
      <c r="J57" s="92"/>
      <c r="K57" s="93">
        <v>42.59</v>
      </c>
    </row>
    <row r="58" spans="2:11" x14ac:dyDescent="0.25">
      <c r="B58" s="1">
        <v>34</v>
      </c>
      <c r="C58" s="91"/>
      <c r="D58" s="92">
        <v>40.4</v>
      </c>
      <c r="E58" s="92">
        <v>40.1</v>
      </c>
      <c r="F58" s="92">
        <v>41.17</v>
      </c>
      <c r="G58" s="92"/>
      <c r="H58" s="93"/>
      <c r="I58" s="92"/>
      <c r="J58" s="92"/>
      <c r="K58" s="93">
        <v>42.94</v>
      </c>
    </row>
    <row r="59" spans="2:11" x14ac:dyDescent="0.25">
      <c r="B59" s="1">
        <v>35</v>
      </c>
      <c r="C59" s="91"/>
      <c r="D59" s="92">
        <v>39.94</v>
      </c>
      <c r="E59" s="92">
        <v>41.02</v>
      </c>
      <c r="F59" s="92"/>
      <c r="G59" s="92"/>
      <c r="H59" s="93"/>
      <c r="I59" s="92"/>
      <c r="J59" s="92"/>
      <c r="K59" s="93">
        <v>43.09</v>
      </c>
    </row>
    <row r="60" spans="2:11" x14ac:dyDescent="0.25">
      <c r="B60" s="1">
        <v>36</v>
      </c>
      <c r="C60" s="91"/>
      <c r="D60" s="92">
        <v>39.75</v>
      </c>
      <c r="E60" s="92">
        <v>40.299999999999997</v>
      </c>
      <c r="F60" s="92"/>
      <c r="G60" s="92"/>
      <c r="H60" s="93"/>
      <c r="I60" s="92"/>
      <c r="J60" s="92"/>
      <c r="K60" s="93">
        <v>42.42</v>
      </c>
    </row>
    <row r="61" spans="2:11" x14ac:dyDescent="0.25">
      <c r="B61" s="1">
        <v>37</v>
      </c>
      <c r="C61" s="91"/>
      <c r="D61" s="92">
        <v>39.67</v>
      </c>
      <c r="E61" s="92">
        <v>40.450000000000003</v>
      </c>
      <c r="F61" s="92"/>
      <c r="G61" s="92"/>
      <c r="H61" s="93"/>
      <c r="I61" s="92"/>
      <c r="J61" s="92"/>
      <c r="K61" s="93">
        <v>45.49</v>
      </c>
    </row>
    <row r="62" spans="2:11" x14ac:dyDescent="0.25">
      <c r="B62" s="1">
        <v>38</v>
      </c>
      <c r="C62" s="91"/>
      <c r="D62" s="92">
        <v>39.92</v>
      </c>
      <c r="E62" s="92">
        <v>40.590000000000003</v>
      </c>
      <c r="F62" s="92"/>
      <c r="G62" s="92"/>
      <c r="H62" s="93"/>
      <c r="I62" s="92"/>
      <c r="J62" s="92"/>
      <c r="K62" s="93">
        <v>42.52</v>
      </c>
    </row>
    <row r="63" spans="2:11" x14ac:dyDescent="0.25">
      <c r="B63" s="1">
        <v>39</v>
      </c>
      <c r="C63" s="91"/>
      <c r="D63" s="92">
        <v>40.799999999999997</v>
      </c>
      <c r="E63" s="92">
        <v>40.119999999999997</v>
      </c>
      <c r="F63" s="92"/>
      <c r="G63" s="92"/>
      <c r="H63" s="93"/>
      <c r="I63" s="92"/>
      <c r="J63" s="92"/>
      <c r="K63" s="93">
        <v>42.61</v>
      </c>
    </row>
    <row r="64" spans="2:11" x14ac:dyDescent="0.25">
      <c r="B64" s="1">
        <v>40</v>
      </c>
      <c r="C64" s="91"/>
      <c r="D64" s="92">
        <v>40.75</v>
      </c>
      <c r="E64" s="92">
        <v>41.89</v>
      </c>
      <c r="F64" s="92"/>
      <c r="G64" s="92"/>
      <c r="H64" s="93"/>
      <c r="I64" s="92"/>
      <c r="J64" s="92"/>
      <c r="K64" s="93">
        <v>42.78</v>
      </c>
    </row>
    <row r="65" spans="2:11" x14ac:dyDescent="0.25">
      <c r="B65" s="1">
        <v>41</v>
      </c>
      <c r="C65" s="91"/>
      <c r="D65" s="92">
        <v>39.979999999999997</v>
      </c>
      <c r="E65" s="92">
        <v>39.94</v>
      </c>
      <c r="F65" s="92"/>
      <c r="G65" s="92"/>
      <c r="H65" s="93"/>
      <c r="I65" s="92"/>
      <c r="J65" s="92"/>
      <c r="K65" s="93">
        <v>42.84</v>
      </c>
    </row>
    <row r="66" spans="2:11" x14ac:dyDescent="0.25">
      <c r="B66" s="1">
        <v>42</v>
      </c>
      <c r="C66" s="91"/>
      <c r="D66" s="92">
        <v>40.049999999999997</v>
      </c>
      <c r="E66" s="92">
        <v>39.979999999999997</v>
      </c>
      <c r="F66" s="92"/>
      <c r="G66" s="92"/>
      <c r="H66" s="93"/>
      <c r="I66" s="92"/>
      <c r="J66" s="92"/>
      <c r="K66" s="93">
        <v>44.63</v>
      </c>
    </row>
    <row r="67" spans="2:11" x14ac:dyDescent="0.25">
      <c r="B67" s="1">
        <v>43</v>
      </c>
      <c r="C67" s="91"/>
      <c r="D67" s="92">
        <v>40.47</v>
      </c>
      <c r="E67" s="92">
        <v>40.020000000000003</v>
      </c>
      <c r="F67" s="92"/>
      <c r="G67" s="92"/>
      <c r="H67" s="93"/>
      <c r="I67" s="92"/>
      <c r="J67" s="92"/>
      <c r="K67" s="93">
        <v>43.47</v>
      </c>
    </row>
    <row r="68" spans="2:11" x14ac:dyDescent="0.25">
      <c r="B68" s="1">
        <v>44</v>
      </c>
      <c r="C68" s="91"/>
      <c r="D68" s="92">
        <v>39.659999999999997</v>
      </c>
      <c r="E68" s="92">
        <v>39.93</v>
      </c>
      <c r="F68" s="92"/>
      <c r="G68" s="92"/>
      <c r="H68" s="93"/>
      <c r="I68" s="92"/>
      <c r="J68" s="92"/>
      <c r="K68" s="93">
        <v>43.22</v>
      </c>
    </row>
    <row r="69" spans="2:11" x14ac:dyDescent="0.25">
      <c r="B69" s="1">
        <v>45</v>
      </c>
      <c r="C69" s="91"/>
      <c r="D69" s="92">
        <v>39.64</v>
      </c>
      <c r="E69" s="92">
        <v>40.04</v>
      </c>
      <c r="F69" s="92"/>
      <c r="G69" s="92"/>
      <c r="H69" s="93"/>
      <c r="I69" s="92"/>
      <c r="J69" s="92"/>
      <c r="K69" s="93">
        <v>44.44</v>
      </c>
    </row>
    <row r="70" spans="2:11" x14ac:dyDescent="0.25">
      <c r="B70" s="1">
        <v>46</v>
      </c>
      <c r="C70" s="91"/>
      <c r="D70" s="92">
        <v>39.659999999999997</v>
      </c>
      <c r="E70" s="204">
        <v>40.07</v>
      </c>
      <c r="F70" s="92"/>
      <c r="G70" s="92"/>
      <c r="H70" s="93"/>
      <c r="I70" s="92"/>
      <c r="J70" s="92"/>
      <c r="K70" s="93">
        <v>42.87</v>
      </c>
    </row>
    <row r="71" spans="2:11" x14ac:dyDescent="0.25">
      <c r="B71" s="1">
        <v>47</v>
      </c>
      <c r="C71" s="91"/>
      <c r="D71" s="92">
        <v>39.590000000000003</v>
      </c>
      <c r="E71" s="92">
        <v>40.24</v>
      </c>
      <c r="F71" s="92"/>
      <c r="G71" s="92"/>
      <c r="H71" s="93"/>
      <c r="I71" s="92"/>
      <c r="J71" s="92"/>
      <c r="K71" s="93">
        <v>42.9</v>
      </c>
    </row>
    <row r="72" spans="2:11" x14ac:dyDescent="0.25">
      <c r="B72" s="1">
        <v>48</v>
      </c>
      <c r="C72" s="91"/>
      <c r="D72" s="92">
        <v>39.72</v>
      </c>
      <c r="E72" s="92">
        <v>39.99</v>
      </c>
      <c r="F72" s="92"/>
      <c r="G72" s="92"/>
      <c r="H72" s="93"/>
      <c r="I72" s="92"/>
      <c r="J72" s="92"/>
      <c r="K72" s="93">
        <v>42.81</v>
      </c>
    </row>
    <row r="73" spans="2:11" x14ac:dyDescent="0.25">
      <c r="B73" s="1">
        <v>49</v>
      </c>
      <c r="C73" s="91"/>
      <c r="D73" s="92">
        <v>39.76</v>
      </c>
      <c r="E73" s="92">
        <v>40.130000000000003</v>
      </c>
      <c r="F73" s="92"/>
      <c r="G73" s="92"/>
      <c r="H73" s="93"/>
      <c r="I73" s="92"/>
      <c r="J73" s="92"/>
      <c r="K73" s="93">
        <v>43.77</v>
      </c>
    </row>
    <row r="74" spans="2:11" x14ac:dyDescent="0.25">
      <c r="B74" s="1">
        <v>50</v>
      </c>
      <c r="C74" s="91"/>
      <c r="D74" s="92">
        <v>39.729999999999997</v>
      </c>
      <c r="E74" s="92">
        <v>40.119999999999997</v>
      </c>
      <c r="F74" s="92"/>
      <c r="G74" s="92"/>
      <c r="H74" s="93"/>
      <c r="I74" s="92"/>
      <c r="J74" s="92"/>
      <c r="K74" s="93">
        <v>42.84</v>
      </c>
    </row>
    <row r="75" spans="2:11" x14ac:dyDescent="0.25">
      <c r="B75" s="1">
        <v>51</v>
      </c>
      <c r="C75" s="91"/>
      <c r="D75" s="92">
        <v>39.24</v>
      </c>
      <c r="E75" s="92">
        <v>40.03</v>
      </c>
      <c r="F75" s="92"/>
      <c r="G75" s="92"/>
      <c r="H75" s="93"/>
      <c r="I75" s="92"/>
      <c r="J75" s="92"/>
      <c r="K75" s="93"/>
    </row>
    <row r="76" spans="2:11" x14ac:dyDescent="0.25">
      <c r="B76" s="1">
        <v>52</v>
      </c>
      <c r="C76" s="91"/>
      <c r="D76" s="92">
        <v>39.630000000000003</v>
      </c>
      <c r="E76" s="92">
        <v>39.99</v>
      </c>
      <c r="F76" s="92"/>
      <c r="G76" s="92"/>
      <c r="H76" s="93"/>
      <c r="I76" s="92"/>
      <c r="J76" s="92"/>
      <c r="K76" s="93"/>
    </row>
    <row r="77" spans="2:11" x14ac:dyDescent="0.25">
      <c r="B77" s="1">
        <v>53</v>
      </c>
      <c r="C77" s="91"/>
      <c r="D77" s="92">
        <v>42.09</v>
      </c>
      <c r="E77" s="92">
        <v>40.32</v>
      </c>
      <c r="F77" s="92"/>
      <c r="G77" s="92"/>
      <c r="H77" s="93"/>
      <c r="I77" s="92"/>
      <c r="J77" s="92"/>
      <c r="K77" s="93"/>
    </row>
    <row r="78" spans="2:11" x14ac:dyDescent="0.25">
      <c r="B78" s="1">
        <v>54</v>
      </c>
      <c r="C78" s="91"/>
      <c r="D78" s="92">
        <v>39.71</v>
      </c>
      <c r="E78" s="92"/>
      <c r="F78" s="92"/>
      <c r="G78" s="92"/>
      <c r="H78" s="93"/>
      <c r="I78" s="92"/>
      <c r="J78" s="92"/>
      <c r="K78" s="93"/>
    </row>
    <row r="79" spans="2:11" x14ac:dyDescent="0.25">
      <c r="B79" s="1">
        <v>55</v>
      </c>
      <c r="C79" s="91"/>
      <c r="D79" s="92">
        <v>39.549999999999997</v>
      </c>
      <c r="E79" s="92"/>
      <c r="F79" s="92"/>
      <c r="G79" s="92"/>
      <c r="H79" s="93"/>
      <c r="I79" s="92"/>
      <c r="J79" s="92"/>
      <c r="K79" s="93"/>
    </row>
    <row r="80" spans="2:11" x14ac:dyDescent="0.25">
      <c r="B80" s="1">
        <v>56</v>
      </c>
      <c r="C80" s="91"/>
      <c r="D80" s="92">
        <v>40.54</v>
      </c>
      <c r="E80" s="92"/>
      <c r="F80" s="92"/>
      <c r="G80" s="92"/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/>
      <c r="F81" s="92"/>
      <c r="G81" s="92"/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/>
      <c r="F82" s="92"/>
      <c r="G82" s="92"/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B15:B16"/>
    <mergeCell ref="C15:C16"/>
    <mergeCell ref="K15:K16"/>
    <mergeCell ref="L15:L16"/>
    <mergeCell ref="J15:J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7" zoomScale="75" zoomScaleNormal="75" workbookViewId="0">
      <selection activeCell="M10" sqref="M10:M17"/>
    </sheetView>
  </sheetViews>
  <sheetFormatPr defaultRowHeight="15" x14ac:dyDescent="0.25"/>
  <cols>
    <col min="1" max="1" width="8.7109375" style="1" customWidth="1"/>
    <col min="2" max="2" width="21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65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67</v>
      </c>
      <c r="C10" s="53">
        <v>6</v>
      </c>
      <c r="D10" s="53">
        <v>43</v>
      </c>
      <c r="E10" s="54">
        <f>D10</f>
        <v>43</v>
      </c>
      <c r="F10" s="114">
        <f>MIN(C25:C89)</f>
        <v>39.4</v>
      </c>
      <c r="G10" s="108">
        <f>AVERAGE(C25:C89)</f>
        <v>40.259302325581388</v>
      </c>
      <c r="H10" s="55">
        <v>1</v>
      </c>
      <c r="I10" s="56">
        <f>G10-F10</f>
        <v>0.85930232558138897</v>
      </c>
      <c r="J10" s="57">
        <v>2.013888888888889E-2</v>
      </c>
      <c r="K10" s="57">
        <f>J10</f>
        <v>2.013888888888889E-2</v>
      </c>
      <c r="L10" s="58">
        <f>K10</f>
        <v>2.013888888888889E-2</v>
      </c>
      <c r="M10" s="59" t="s">
        <v>191</v>
      </c>
      <c r="N10" s="60">
        <v>5</v>
      </c>
      <c r="O10" s="226" t="s">
        <v>190</v>
      </c>
      <c r="P10" s="62"/>
    </row>
    <row r="11" spans="1:16" s="3" customFormat="1" ht="30" customHeight="1" x14ac:dyDescent="0.25">
      <c r="A11" s="51">
        <v>2</v>
      </c>
      <c r="B11" s="52" t="s">
        <v>66</v>
      </c>
      <c r="C11" s="53">
        <v>4</v>
      </c>
      <c r="D11" s="53">
        <v>67</v>
      </c>
      <c r="E11" s="54">
        <f>D11-D10</f>
        <v>24</v>
      </c>
      <c r="F11" s="115">
        <f>MIN(D25:D89)</f>
        <v>40.1</v>
      </c>
      <c r="G11" s="107">
        <f>AVERAGE(D25:D89)</f>
        <v>40.896521739130428</v>
      </c>
      <c r="H11" s="55">
        <v>3</v>
      </c>
      <c r="I11" s="56">
        <f t="shared" ref="I11:I15" si="0">G11-F11</f>
        <v>0.79652173913042645</v>
      </c>
      <c r="J11" s="57">
        <v>3.2523148148148148E-2</v>
      </c>
      <c r="K11" s="57">
        <f>J11-J10</f>
        <v>1.2384259259259258E-2</v>
      </c>
      <c r="L11" s="58">
        <f>K11</f>
        <v>1.2384259259259258E-2</v>
      </c>
      <c r="M11" s="59" t="s">
        <v>192</v>
      </c>
      <c r="N11" s="60">
        <v>10</v>
      </c>
      <c r="O11" s="226" t="s">
        <v>190</v>
      </c>
      <c r="P11" s="62"/>
    </row>
    <row r="12" spans="1:16" s="3" customFormat="1" ht="30" customHeight="1" x14ac:dyDescent="0.25">
      <c r="A12" s="51">
        <v>3</v>
      </c>
      <c r="B12" s="52" t="s">
        <v>67</v>
      </c>
      <c r="C12" s="53">
        <v>13</v>
      </c>
      <c r="D12" s="53">
        <v>126</v>
      </c>
      <c r="E12" s="54">
        <f t="shared" ref="E12:E18" si="1">D12-D11</f>
        <v>59</v>
      </c>
      <c r="F12" s="84">
        <f>MIN(E25:E89)</f>
        <v>39.42</v>
      </c>
      <c r="G12" s="108">
        <f>AVERAGE(E25:E89)</f>
        <v>40.585689655172416</v>
      </c>
      <c r="H12" s="55">
        <v>0</v>
      </c>
      <c r="I12" s="56">
        <f t="shared" si="0"/>
        <v>1.1656896551724145</v>
      </c>
      <c r="J12" s="57">
        <v>6.1180555555555551E-2</v>
      </c>
      <c r="K12" s="57">
        <f t="shared" ref="K12:K18" si="2">J12-J11</f>
        <v>2.8657407407407402E-2</v>
      </c>
      <c r="L12" s="58">
        <f>K12+L10</f>
        <v>4.8796296296296296E-2</v>
      </c>
      <c r="M12" s="59" t="s">
        <v>193</v>
      </c>
      <c r="N12" s="60">
        <v>5</v>
      </c>
      <c r="O12" s="226" t="s">
        <v>98</v>
      </c>
      <c r="P12" s="62"/>
    </row>
    <row r="13" spans="1:16" s="3" customFormat="1" ht="30" customHeight="1" x14ac:dyDescent="0.25">
      <c r="A13" s="51">
        <v>4</v>
      </c>
      <c r="B13" s="52" t="s">
        <v>66</v>
      </c>
      <c r="C13" s="53">
        <v>69</v>
      </c>
      <c r="D13" s="53">
        <v>163</v>
      </c>
      <c r="E13" s="54">
        <f t="shared" si="1"/>
        <v>37</v>
      </c>
      <c r="F13" s="84">
        <f>MIN(F25:F89)</f>
        <v>40.1</v>
      </c>
      <c r="G13" s="85">
        <f>AVERAGE(F25:F89)</f>
        <v>40.976666666666659</v>
      </c>
      <c r="H13" s="55">
        <v>1</v>
      </c>
      <c r="I13" s="56">
        <f t="shared" si="0"/>
        <v>0.87666666666665805</v>
      </c>
      <c r="J13" s="57">
        <v>7.9675925925925928E-2</v>
      </c>
      <c r="K13" s="57">
        <f t="shared" si="2"/>
        <v>1.8495370370370377E-2</v>
      </c>
      <c r="L13" s="58">
        <f>K13+L11</f>
        <v>3.0879629629629635E-2</v>
      </c>
      <c r="M13" s="59" t="s">
        <v>194</v>
      </c>
      <c r="N13" s="60"/>
      <c r="O13" s="109"/>
      <c r="P13" s="62"/>
    </row>
    <row r="14" spans="1:16" s="3" customFormat="1" ht="30" customHeight="1" x14ac:dyDescent="0.25">
      <c r="A14" s="51">
        <v>5</v>
      </c>
      <c r="B14" s="52" t="s">
        <v>67</v>
      </c>
      <c r="C14" s="53">
        <v>9</v>
      </c>
      <c r="D14" s="53">
        <v>209</v>
      </c>
      <c r="E14" s="54">
        <f t="shared" si="1"/>
        <v>46</v>
      </c>
      <c r="F14" s="84">
        <f>MIN(G25:G89)</f>
        <v>39.729999999999997</v>
      </c>
      <c r="G14" s="108">
        <f>AVERAGE(G25:G89)</f>
        <v>40.350888888888889</v>
      </c>
      <c r="H14" s="55">
        <v>4</v>
      </c>
      <c r="I14" s="56">
        <f t="shared" si="0"/>
        <v>0.62088888888889215</v>
      </c>
      <c r="J14" s="57">
        <v>0.10251157407407407</v>
      </c>
      <c r="K14" s="57">
        <f t="shared" si="2"/>
        <v>2.2835648148148147E-2</v>
      </c>
      <c r="L14" s="58">
        <f>K14+L12</f>
        <v>7.1631944444444443E-2</v>
      </c>
      <c r="M14" s="59" t="s">
        <v>195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66</v>
      </c>
      <c r="C15" s="397">
        <v>69</v>
      </c>
      <c r="D15" s="65">
        <v>212</v>
      </c>
      <c r="E15" s="213">
        <f>D15-D13</f>
        <v>49</v>
      </c>
      <c r="F15" s="84">
        <f>MIN(H25:H89)</f>
        <v>41.09</v>
      </c>
      <c r="G15" s="117">
        <f>AVERAGE(H25:H89)</f>
        <v>41.760000000000005</v>
      </c>
      <c r="H15" s="86">
        <v>0</v>
      </c>
      <c r="I15" s="66">
        <f t="shared" si="0"/>
        <v>0.67000000000000171</v>
      </c>
      <c r="J15" s="392">
        <v>0.11153935185185186</v>
      </c>
      <c r="K15" s="403">
        <f>J15-J14</f>
        <v>9.0277777777777873E-3</v>
      </c>
      <c r="L15" s="401">
        <f>K15+K13</f>
        <v>2.7523148148148165E-2</v>
      </c>
      <c r="M15" s="227" t="s">
        <v>196</v>
      </c>
      <c r="N15" s="60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219</v>
      </c>
      <c r="E16" s="215">
        <f t="shared" si="1"/>
        <v>7</v>
      </c>
      <c r="F16" s="216">
        <f>MIN(I25:I89)</f>
        <v>43.25</v>
      </c>
      <c r="G16" s="217">
        <f>AVERAGE(I25:I89)</f>
        <v>44.044999999999995</v>
      </c>
      <c r="H16" s="218">
        <v>0</v>
      </c>
      <c r="I16" s="219">
        <f>G15-F15</f>
        <v>0.67000000000000171</v>
      </c>
      <c r="J16" s="396"/>
      <c r="K16" s="404"/>
      <c r="L16" s="402"/>
      <c r="M16" s="59" t="s">
        <v>197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66</v>
      </c>
      <c r="C17" s="210">
        <v>21</v>
      </c>
      <c r="D17" s="220">
        <v>297</v>
      </c>
      <c r="E17" s="54">
        <f t="shared" si="1"/>
        <v>78</v>
      </c>
      <c r="F17" s="114">
        <f>MIN(J25:J89)</f>
        <v>42.58</v>
      </c>
      <c r="G17" s="112">
        <f>AVERAGE(J25:J89)</f>
        <v>43.303829787234044</v>
      </c>
      <c r="H17" s="55">
        <v>0</v>
      </c>
      <c r="I17" s="221">
        <f>G16-F16</f>
        <v>0.7949999999999946</v>
      </c>
      <c r="J17" s="212">
        <v>0.13663194444444446</v>
      </c>
      <c r="K17" s="57">
        <f>J17-J15</f>
        <v>2.5092592592592597E-2</v>
      </c>
      <c r="L17" s="241">
        <f>K17+L15</f>
        <v>5.2615740740740762E-2</v>
      </c>
      <c r="M17" s="59" t="s">
        <v>198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67</v>
      </c>
      <c r="C18" s="211">
        <v>1</v>
      </c>
      <c r="D18" s="222">
        <v>326</v>
      </c>
      <c r="E18" s="230">
        <f t="shared" si="1"/>
        <v>29</v>
      </c>
      <c r="F18" s="242">
        <f>MIN(K25:K89)</f>
        <v>42.88</v>
      </c>
      <c r="G18" s="239">
        <f>AVERAGE(K25:K89)</f>
        <v>43.750689655172408</v>
      </c>
      <c r="H18" s="224">
        <v>2</v>
      </c>
      <c r="I18" s="225">
        <f>G17-F17</f>
        <v>0.72382978723404534</v>
      </c>
      <c r="J18" s="212">
        <v>0.16707175925925924</v>
      </c>
      <c r="K18" s="57">
        <f t="shared" si="2"/>
        <v>3.0439814814814781E-2</v>
      </c>
      <c r="L18" s="67">
        <f>K18+L14</f>
        <v>0.10207175925925922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AVERAGE(F10,F12,F14,F18)</f>
        <v>40.357499999999995</v>
      </c>
      <c r="G19" s="159">
        <f>AVERAGE(G10,G12,G14,G18)</f>
        <v>41.236642631203779</v>
      </c>
      <c r="H19" s="159" t="s">
        <v>86</v>
      </c>
      <c r="I19" s="160">
        <f>AVERAGE(I10,I12,I14,I18)</f>
        <v>0.84242766421918525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AVERAGE(F11,F13,F15:F17)</f>
        <v>41.423999999999999</v>
      </c>
      <c r="G20" s="159">
        <f>AVERAGE(G11,G13,G15:G17)</f>
        <v>42.196403638606228</v>
      </c>
      <c r="H20" s="159" t="s">
        <v>94</v>
      </c>
      <c r="I20" s="160">
        <f>AVERAGE(I11,I13,I15:I17)</f>
        <v>0.76163768115941655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40.950000000000003</v>
      </c>
      <c r="G22" s="80">
        <f>AVERAGE(G10:G18)</f>
        <v>41.769843190871811</v>
      </c>
      <c r="H22" s="81"/>
      <c r="I22" s="82">
        <f>AVERAGE(I10:I18)</f>
        <v>0.79754434029709154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Булавинов Андрей</v>
      </c>
      <c r="D24" s="234" t="str">
        <f>B11</f>
        <v>Синани Влад</v>
      </c>
      <c r="E24" s="234" t="str">
        <f>B12</f>
        <v>Булавинов Андрей</v>
      </c>
      <c r="F24" s="234" t="str">
        <f>B13</f>
        <v>Синани Влад</v>
      </c>
      <c r="G24" s="234" t="str">
        <f>B14</f>
        <v>Булавинов Андрей</v>
      </c>
      <c r="H24" s="235" t="str">
        <f>B15</f>
        <v>Синани Влад</v>
      </c>
      <c r="I24" s="87" t="str">
        <f>B15</f>
        <v>Синани Влад</v>
      </c>
      <c r="J24" s="87" t="str">
        <f>B17</f>
        <v>Синани Влад</v>
      </c>
      <c r="K24" s="87" t="str">
        <f>B18</f>
        <v>Булавинов Андрей</v>
      </c>
    </row>
    <row r="25" spans="1:15" x14ac:dyDescent="0.25">
      <c r="B25" s="1">
        <v>1</v>
      </c>
      <c r="C25" s="88">
        <v>41.39</v>
      </c>
      <c r="D25" s="89">
        <v>41.26</v>
      </c>
      <c r="E25" s="89">
        <v>45.53</v>
      </c>
      <c r="F25" s="89">
        <v>42.97</v>
      </c>
      <c r="G25" s="89">
        <v>41.31</v>
      </c>
      <c r="H25" s="90">
        <v>41.09</v>
      </c>
      <c r="I25" s="89">
        <v>45.28</v>
      </c>
      <c r="J25" s="89">
        <v>42.94</v>
      </c>
      <c r="K25" s="90">
        <v>44.5</v>
      </c>
      <c r="M25" s="2"/>
      <c r="N25" s="2"/>
    </row>
    <row r="26" spans="1:15" x14ac:dyDescent="0.25">
      <c r="B26" s="1">
        <v>2</v>
      </c>
      <c r="C26" s="91">
        <v>40.29</v>
      </c>
      <c r="D26" s="92">
        <v>41.73</v>
      </c>
      <c r="E26" s="92">
        <v>41.08</v>
      </c>
      <c r="F26" s="92">
        <v>42.92</v>
      </c>
      <c r="G26" s="92">
        <v>41.11</v>
      </c>
      <c r="H26" s="93">
        <v>42.43</v>
      </c>
      <c r="I26" s="92">
        <v>43.84</v>
      </c>
      <c r="J26" s="92">
        <v>43.92</v>
      </c>
      <c r="K26" s="93">
        <v>44.81</v>
      </c>
      <c r="M26" s="3"/>
      <c r="N26" s="3"/>
    </row>
    <row r="27" spans="1:15" x14ac:dyDescent="0.25">
      <c r="B27" s="1">
        <v>3</v>
      </c>
      <c r="C27" s="91">
        <v>40.44</v>
      </c>
      <c r="D27" s="92">
        <v>41.52</v>
      </c>
      <c r="E27" s="92">
        <v>40.44</v>
      </c>
      <c r="F27" s="92">
        <v>41.06</v>
      </c>
      <c r="G27" s="92">
        <v>40.4</v>
      </c>
      <c r="H27" s="93"/>
      <c r="I27" s="92">
        <v>44.66</v>
      </c>
      <c r="J27" s="92">
        <v>43.51</v>
      </c>
      <c r="K27" s="93">
        <v>43.57</v>
      </c>
      <c r="M27" s="3"/>
      <c r="N27" s="3"/>
    </row>
    <row r="28" spans="1:15" x14ac:dyDescent="0.25">
      <c r="B28" s="1">
        <v>4</v>
      </c>
      <c r="C28" s="91">
        <v>40.5</v>
      </c>
      <c r="D28" s="92">
        <v>41.41</v>
      </c>
      <c r="E28" s="92">
        <v>41.41</v>
      </c>
      <c r="F28" s="92">
        <v>41.51</v>
      </c>
      <c r="G28" s="92">
        <v>41.89</v>
      </c>
      <c r="H28" s="93"/>
      <c r="I28" s="92">
        <v>43.6</v>
      </c>
      <c r="J28" s="92">
        <v>44.76</v>
      </c>
      <c r="K28" s="93">
        <v>46</v>
      </c>
      <c r="M28" s="3"/>
      <c r="N28" s="3"/>
    </row>
    <row r="29" spans="1:15" x14ac:dyDescent="0.25">
      <c r="B29" s="1">
        <v>5</v>
      </c>
      <c r="C29" s="91">
        <v>40.31</v>
      </c>
      <c r="D29" s="92">
        <v>42.04</v>
      </c>
      <c r="E29" s="92">
        <v>40.4</v>
      </c>
      <c r="F29" s="92">
        <v>41.05</v>
      </c>
      <c r="G29" s="92">
        <v>41.06</v>
      </c>
      <c r="H29" s="93"/>
      <c r="I29" s="92">
        <v>43.25</v>
      </c>
      <c r="J29" s="92">
        <v>42.86</v>
      </c>
      <c r="K29" s="93">
        <v>43.29</v>
      </c>
    </row>
    <row r="30" spans="1:15" x14ac:dyDescent="0.25">
      <c r="B30" s="1">
        <v>6</v>
      </c>
      <c r="C30" s="91">
        <v>40.76</v>
      </c>
      <c r="D30" s="92">
        <v>40.200000000000003</v>
      </c>
      <c r="E30" s="92">
        <v>41.83</v>
      </c>
      <c r="F30" s="92">
        <v>40.94</v>
      </c>
      <c r="G30" s="92">
        <v>40.17</v>
      </c>
      <c r="H30" s="93"/>
      <c r="I30" s="92">
        <v>43.64</v>
      </c>
      <c r="J30" s="92">
        <v>42.95</v>
      </c>
      <c r="K30" s="93">
        <v>44.4</v>
      </c>
    </row>
    <row r="31" spans="1:15" x14ac:dyDescent="0.25">
      <c r="B31" s="1">
        <v>7</v>
      </c>
      <c r="C31" s="91">
        <v>40.35</v>
      </c>
      <c r="D31" s="92">
        <v>40.86</v>
      </c>
      <c r="E31" s="92">
        <v>41.19</v>
      </c>
      <c r="F31" s="92">
        <v>40.51</v>
      </c>
      <c r="G31" s="92">
        <v>40.64</v>
      </c>
      <c r="H31" s="93"/>
      <c r="I31" s="92"/>
      <c r="J31" s="92">
        <v>42.77</v>
      </c>
      <c r="K31" s="93">
        <v>44.21</v>
      </c>
    </row>
    <row r="32" spans="1:15" x14ac:dyDescent="0.25">
      <c r="B32" s="1">
        <v>8</v>
      </c>
      <c r="C32" s="91">
        <v>40</v>
      </c>
      <c r="D32" s="92">
        <v>40.409999999999997</v>
      </c>
      <c r="E32" s="92">
        <v>41.96</v>
      </c>
      <c r="F32" s="92">
        <v>41.07</v>
      </c>
      <c r="G32" s="92">
        <v>40.07</v>
      </c>
      <c r="H32" s="93"/>
      <c r="I32" s="92"/>
      <c r="J32" s="92">
        <v>43.62</v>
      </c>
      <c r="K32" s="93">
        <v>43.99</v>
      </c>
    </row>
    <row r="33" spans="2:11" x14ac:dyDescent="0.25">
      <c r="B33" s="1">
        <v>9</v>
      </c>
      <c r="C33" s="91">
        <v>39.82</v>
      </c>
      <c r="D33" s="92">
        <v>40.53</v>
      </c>
      <c r="E33" s="92">
        <v>40.5</v>
      </c>
      <c r="F33" s="92">
        <v>41.11</v>
      </c>
      <c r="G33" s="92">
        <v>40.58</v>
      </c>
      <c r="H33" s="93"/>
      <c r="I33" s="92"/>
      <c r="J33" s="92">
        <v>43.09</v>
      </c>
      <c r="K33" s="93">
        <v>43.53</v>
      </c>
    </row>
    <row r="34" spans="2:11" x14ac:dyDescent="0.25">
      <c r="B34" s="1">
        <v>10</v>
      </c>
      <c r="C34" s="91">
        <v>40.590000000000003</v>
      </c>
      <c r="D34" s="92">
        <v>40.78</v>
      </c>
      <c r="E34" s="92">
        <v>40.76</v>
      </c>
      <c r="F34" s="92">
        <v>40.79</v>
      </c>
      <c r="G34" s="92">
        <v>40.520000000000003</v>
      </c>
      <c r="H34" s="93"/>
      <c r="I34" s="92"/>
      <c r="J34" s="92">
        <v>42.58</v>
      </c>
      <c r="K34" s="93">
        <v>44.12</v>
      </c>
    </row>
    <row r="35" spans="2:11" x14ac:dyDescent="0.25">
      <c r="B35" s="1">
        <v>11</v>
      </c>
      <c r="C35" s="91">
        <v>40.119999999999997</v>
      </c>
      <c r="D35" s="92">
        <v>40.770000000000003</v>
      </c>
      <c r="E35" s="92">
        <v>40.090000000000003</v>
      </c>
      <c r="F35" s="92">
        <v>40.39</v>
      </c>
      <c r="G35" s="92">
        <v>40.24</v>
      </c>
      <c r="H35" s="93"/>
      <c r="I35" s="92"/>
      <c r="J35" s="92">
        <v>42.96</v>
      </c>
      <c r="K35" s="93">
        <v>43.22</v>
      </c>
    </row>
    <row r="36" spans="2:11" x14ac:dyDescent="0.25">
      <c r="B36" s="1">
        <v>12</v>
      </c>
      <c r="C36" s="91">
        <v>42.77</v>
      </c>
      <c r="D36" s="92">
        <v>40.25</v>
      </c>
      <c r="E36" s="92">
        <v>39.83</v>
      </c>
      <c r="F36" s="92">
        <v>40.49</v>
      </c>
      <c r="G36" s="92">
        <v>40.1</v>
      </c>
      <c r="H36" s="93"/>
      <c r="I36" s="92"/>
      <c r="J36" s="92">
        <v>43.44</v>
      </c>
      <c r="K36" s="93">
        <v>43.64</v>
      </c>
    </row>
    <row r="37" spans="2:11" x14ac:dyDescent="0.25">
      <c r="B37" s="1">
        <v>13</v>
      </c>
      <c r="C37" s="91">
        <v>40.18</v>
      </c>
      <c r="D37" s="92">
        <v>40.729999999999997</v>
      </c>
      <c r="E37" s="92">
        <v>40.54</v>
      </c>
      <c r="F37" s="92">
        <v>40.74</v>
      </c>
      <c r="G37" s="92">
        <v>39.9</v>
      </c>
      <c r="H37" s="93"/>
      <c r="I37" s="92"/>
      <c r="J37" s="92">
        <v>42.89</v>
      </c>
      <c r="K37" s="93">
        <v>43.44</v>
      </c>
    </row>
    <row r="38" spans="2:11" x14ac:dyDescent="0.25">
      <c r="B38" s="1">
        <v>14</v>
      </c>
      <c r="C38" s="111">
        <v>41.41</v>
      </c>
      <c r="D38" s="92">
        <v>40.15</v>
      </c>
      <c r="E38" s="92">
        <v>40.42</v>
      </c>
      <c r="F38" s="92">
        <v>40.92</v>
      </c>
      <c r="G38" s="92">
        <v>39.81</v>
      </c>
      <c r="H38" s="93"/>
      <c r="I38" s="92"/>
      <c r="J38" s="92">
        <v>43.72</v>
      </c>
      <c r="K38" s="93">
        <v>43.09</v>
      </c>
    </row>
    <row r="39" spans="2:11" x14ac:dyDescent="0.25">
      <c r="B39" s="1">
        <v>15</v>
      </c>
      <c r="C39" s="91">
        <v>40.25</v>
      </c>
      <c r="D39" s="92">
        <v>41.58</v>
      </c>
      <c r="E39" s="92">
        <v>39.94</v>
      </c>
      <c r="F39" s="92">
        <v>41.7</v>
      </c>
      <c r="G39" s="92">
        <v>39.979999999999997</v>
      </c>
      <c r="H39" s="93"/>
      <c r="I39" s="92"/>
      <c r="J39" s="92">
        <v>43.67</v>
      </c>
      <c r="K39" s="93">
        <v>43.25</v>
      </c>
    </row>
    <row r="40" spans="2:11" x14ac:dyDescent="0.25">
      <c r="B40" s="1">
        <v>16</v>
      </c>
      <c r="C40" s="91">
        <v>40.04</v>
      </c>
      <c r="D40" s="92">
        <v>40.4</v>
      </c>
      <c r="E40" s="92">
        <v>40.28</v>
      </c>
      <c r="F40" s="92">
        <v>41.52</v>
      </c>
      <c r="G40" s="92">
        <v>39.729999999999997</v>
      </c>
      <c r="H40" s="93"/>
      <c r="I40" s="92"/>
      <c r="J40" s="92">
        <v>43.04</v>
      </c>
      <c r="K40" s="93">
        <v>43.16</v>
      </c>
    </row>
    <row r="41" spans="2:11" x14ac:dyDescent="0.25">
      <c r="B41" s="1">
        <v>17</v>
      </c>
      <c r="C41" s="91">
        <v>41.55</v>
      </c>
      <c r="D41" s="92">
        <v>40.130000000000003</v>
      </c>
      <c r="E41" s="92">
        <v>40.53</v>
      </c>
      <c r="F41" s="92">
        <v>41.46</v>
      </c>
      <c r="G41" s="92">
        <v>39.869999999999997</v>
      </c>
      <c r="H41" s="93"/>
      <c r="I41" s="92"/>
      <c r="J41" s="92">
        <v>43.31</v>
      </c>
      <c r="K41" s="93">
        <v>43.55</v>
      </c>
    </row>
    <row r="42" spans="2:11" x14ac:dyDescent="0.25">
      <c r="B42" s="1">
        <v>18</v>
      </c>
      <c r="C42" s="91">
        <v>40.31</v>
      </c>
      <c r="D42" s="92">
        <v>41.01</v>
      </c>
      <c r="E42" s="92">
        <v>39.89</v>
      </c>
      <c r="F42" s="92">
        <v>40.61</v>
      </c>
      <c r="G42" s="92">
        <v>40.08</v>
      </c>
      <c r="H42" s="93"/>
      <c r="I42" s="92"/>
      <c r="J42" s="92">
        <v>43.23</v>
      </c>
      <c r="K42" s="93">
        <v>43.6</v>
      </c>
    </row>
    <row r="43" spans="2:11" x14ac:dyDescent="0.25">
      <c r="B43" s="1">
        <v>19</v>
      </c>
      <c r="C43" s="91">
        <v>40.24</v>
      </c>
      <c r="D43" s="92">
        <v>41.86</v>
      </c>
      <c r="E43" s="92">
        <v>40.659999999999997</v>
      </c>
      <c r="F43" s="92">
        <v>40.25</v>
      </c>
      <c r="G43" s="92">
        <v>39.75</v>
      </c>
      <c r="H43" s="93"/>
      <c r="I43" s="92"/>
      <c r="J43" s="92">
        <v>43.09</v>
      </c>
      <c r="K43" s="93">
        <v>43.82</v>
      </c>
    </row>
    <row r="44" spans="2:11" x14ac:dyDescent="0.25">
      <c r="B44" s="1">
        <v>20</v>
      </c>
      <c r="C44" s="91">
        <v>39.93</v>
      </c>
      <c r="D44" s="92">
        <v>41.76</v>
      </c>
      <c r="E44" s="92">
        <v>39.9</v>
      </c>
      <c r="F44" s="92">
        <v>40.67</v>
      </c>
      <c r="G44" s="92">
        <v>39.840000000000003</v>
      </c>
      <c r="H44" s="93"/>
      <c r="I44" s="92"/>
      <c r="J44" s="92">
        <v>43.97</v>
      </c>
      <c r="K44" s="93">
        <v>44.11</v>
      </c>
    </row>
    <row r="45" spans="2:11" x14ac:dyDescent="0.25">
      <c r="B45" s="1">
        <v>21</v>
      </c>
      <c r="C45" s="91">
        <v>39.89</v>
      </c>
      <c r="D45" s="92">
        <v>40.92</v>
      </c>
      <c r="E45" s="92">
        <v>39.68</v>
      </c>
      <c r="F45" s="92">
        <v>40.83</v>
      </c>
      <c r="G45" s="92">
        <v>39.94</v>
      </c>
      <c r="H45" s="93"/>
      <c r="I45" s="92"/>
      <c r="J45" s="92">
        <v>43.91</v>
      </c>
      <c r="K45" s="93">
        <v>43.88</v>
      </c>
    </row>
    <row r="46" spans="2:11" x14ac:dyDescent="0.25">
      <c r="B46" s="1">
        <v>22</v>
      </c>
      <c r="C46" s="91">
        <v>41.09</v>
      </c>
      <c r="D46" s="92">
        <v>40.1</v>
      </c>
      <c r="E46" s="92">
        <v>39.42</v>
      </c>
      <c r="F46" s="92">
        <v>40.83</v>
      </c>
      <c r="G46" s="92">
        <v>40.14</v>
      </c>
      <c r="H46" s="93"/>
      <c r="I46" s="92"/>
      <c r="J46" s="92">
        <v>42.92</v>
      </c>
      <c r="K46" s="93">
        <v>42.94</v>
      </c>
    </row>
    <row r="47" spans="2:11" x14ac:dyDescent="0.25">
      <c r="B47" s="1">
        <v>23</v>
      </c>
      <c r="C47" s="91">
        <v>39.880000000000003</v>
      </c>
      <c r="D47" s="92">
        <v>40.22</v>
      </c>
      <c r="E47" s="92">
        <v>39.880000000000003</v>
      </c>
      <c r="F47" s="92">
        <v>40.79</v>
      </c>
      <c r="G47" s="92">
        <v>41.05</v>
      </c>
      <c r="H47" s="93"/>
      <c r="I47" s="92"/>
      <c r="J47" s="92">
        <v>43.13</v>
      </c>
      <c r="K47" s="93">
        <v>43.74</v>
      </c>
    </row>
    <row r="48" spans="2:11" x14ac:dyDescent="0.25">
      <c r="B48" s="1">
        <v>24</v>
      </c>
      <c r="C48" s="91">
        <v>39.68</v>
      </c>
      <c r="D48" s="92"/>
      <c r="E48" s="92">
        <v>40.53</v>
      </c>
      <c r="F48" s="92">
        <v>40.450000000000003</v>
      </c>
      <c r="G48" s="92">
        <v>39.9</v>
      </c>
      <c r="H48" s="93"/>
      <c r="I48" s="92"/>
      <c r="J48" s="92">
        <v>43.66</v>
      </c>
      <c r="K48" s="93">
        <v>43.19</v>
      </c>
    </row>
    <row r="49" spans="2:11" x14ac:dyDescent="0.25">
      <c r="B49" s="1">
        <v>25</v>
      </c>
      <c r="C49" s="91">
        <v>39.43</v>
      </c>
      <c r="D49" s="92"/>
      <c r="E49" s="92">
        <v>40.39</v>
      </c>
      <c r="F49" s="92">
        <v>40.200000000000003</v>
      </c>
      <c r="G49" s="92">
        <v>40.42</v>
      </c>
      <c r="H49" s="93"/>
      <c r="I49" s="92"/>
      <c r="J49" s="92">
        <v>43.23</v>
      </c>
      <c r="K49" s="93">
        <v>43.29</v>
      </c>
    </row>
    <row r="50" spans="2:11" x14ac:dyDescent="0.25">
      <c r="B50" s="1">
        <v>26</v>
      </c>
      <c r="C50" s="91">
        <v>39.54</v>
      </c>
      <c r="D50" s="92"/>
      <c r="E50" s="92">
        <v>42.05</v>
      </c>
      <c r="F50" s="92">
        <v>41.54</v>
      </c>
      <c r="G50" s="92">
        <v>40.380000000000003</v>
      </c>
      <c r="H50" s="93"/>
      <c r="I50" s="92"/>
      <c r="J50" s="92">
        <v>42.92</v>
      </c>
      <c r="K50" s="93">
        <v>45.27</v>
      </c>
    </row>
    <row r="51" spans="2:11" x14ac:dyDescent="0.25">
      <c r="B51" s="1">
        <v>27</v>
      </c>
      <c r="C51" s="91">
        <v>41.25</v>
      </c>
      <c r="D51" s="92"/>
      <c r="E51" s="92">
        <v>40.14</v>
      </c>
      <c r="F51" s="92">
        <v>40.46</v>
      </c>
      <c r="G51" s="92">
        <v>39.840000000000003</v>
      </c>
      <c r="H51" s="93"/>
      <c r="I51" s="92"/>
      <c r="J51" s="92">
        <v>43.26</v>
      </c>
      <c r="K51" s="93">
        <v>44.04</v>
      </c>
    </row>
    <row r="52" spans="2:11" x14ac:dyDescent="0.25">
      <c r="B52" s="1">
        <v>28</v>
      </c>
      <c r="C52" s="91">
        <v>39.869999999999997</v>
      </c>
      <c r="D52" s="92"/>
      <c r="E52" s="92">
        <v>39.78</v>
      </c>
      <c r="F52" s="92">
        <v>41.22</v>
      </c>
      <c r="G52" s="92">
        <v>40.15</v>
      </c>
      <c r="H52" s="93"/>
      <c r="I52" s="92"/>
      <c r="J52" s="92">
        <v>43.2</v>
      </c>
      <c r="K52" s="93">
        <v>43.76</v>
      </c>
    </row>
    <row r="53" spans="2:11" x14ac:dyDescent="0.25">
      <c r="B53" s="1">
        <v>29</v>
      </c>
      <c r="C53" s="91">
        <v>39.85</v>
      </c>
      <c r="D53" s="92"/>
      <c r="E53" s="92">
        <v>39.75</v>
      </c>
      <c r="F53" s="92">
        <v>40.1</v>
      </c>
      <c r="G53" s="92">
        <v>40.08</v>
      </c>
      <c r="H53" s="93"/>
      <c r="I53" s="92"/>
      <c r="J53" s="92">
        <v>43.46</v>
      </c>
      <c r="K53" s="93">
        <v>43.3</v>
      </c>
    </row>
    <row r="54" spans="2:11" x14ac:dyDescent="0.25">
      <c r="B54" s="1">
        <v>30</v>
      </c>
      <c r="C54" s="91">
        <v>40.1</v>
      </c>
      <c r="D54" s="92"/>
      <c r="E54" s="92">
        <v>40.590000000000003</v>
      </c>
      <c r="F54" s="92">
        <v>40.729999999999997</v>
      </c>
      <c r="G54" s="92">
        <v>40.159999999999997</v>
      </c>
      <c r="H54" s="93"/>
      <c r="I54" s="92"/>
      <c r="J54" s="92">
        <v>43.13</v>
      </c>
      <c r="K54" s="93">
        <v>43.16</v>
      </c>
    </row>
    <row r="55" spans="2:11" x14ac:dyDescent="0.25">
      <c r="B55" s="1">
        <v>31</v>
      </c>
      <c r="C55" s="91">
        <v>39.72</v>
      </c>
      <c r="D55" s="92"/>
      <c r="E55" s="92">
        <v>40.049999999999997</v>
      </c>
      <c r="F55" s="92">
        <v>41.04</v>
      </c>
      <c r="G55" s="92">
        <v>40.369999999999997</v>
      </c>
      <c r="H55" s="93"/>
      <c r="I55" s="92"/>
      <c r="J55" s="92">
        <v>43.33</v>
      </c>
      <c r="K55" s="93">
        <v>44.57</v>
      </c>
    </row>
    <row r="56" spans="2:11" x14ac:dyDescent="0.25">
      <c r="B56" s="1">
        <v>32</v>
      </c>
      <c r="C56" s="91">
        <v>40.01</v>
      </c>
      <c r="D56" s="92"/>
      <c r="E56" s="92">
        <v>40.15</v>
      </c>
      <c r="F56" s="92">
        <v>41</v>
      </c>
      <c r="G56" s="92">
        <v>40.11</v>
      </c>
      <c r="H56" s="93"/>
      <c r="I56" s="92"/>
      <c r="J56" s="92">
        <v>43.56</v>
      </c>
      <c r="K56" s="93">
        <v>43.07</v>
      </c>
    </row>
    <row r="57" spans="2:11" x14ac:dyDescent="0.25">
      <c r="B57" s="1">
        <v>33</v>
      </c>
      <c r="C57" s="91">
        <v>40.46</v>
      </c>
      <c r="D57" s="92"/>
      <c r="E57" s="92">
        <v>39.83</v>
      </c>
      <c r="F57" s="92">
        <v>40.369999999999997</v>
      </c>
      <c r="G57" s="92">
        <v>41.88</v>
      </c>
      <c r="H57" s="93"/>
      <c r="I57" s="92"/>
      <c r="J57" s="92">
        <v>43.23</v>
      </c>
      <c r="K57" s="93">
        <v>44.3</v>
      </c>
    </row>
    <row r="58" spans="2:11" x14ac:dyDescent="0.25">
      <c r="B58" s="1">
        <v>34</v>
      </c>
      <c r="C58" s="91">
        <v>39.799999999999997</v>
      </c>
      <c r="D58" s="92"/>
      <c r="E58" s="92">
        <v>40.65</v>
      </c>
      <c r="F58" s="92">
        <v>40.47</v>
      </c>
      <c r="G58" s="92">
        <v>39.82</v>
      </c>
      <c r="H58" s="93"/>
      <c r="I58" s="92"/>
      <c r="J58" s="92">
        <v>43.61</v>
      </c>
      <c r="K58" s="93">
        <v>43.23</v>
      </c>
    </row>
    <row r="59" spans="2:11" x14ac:dyDescent="0.25">
      <c r="B59" s="1">
        <v>35</v>
      </c>
      <c r="C59" s="91">
        <v>39.79</v>
      </c>
      <c r="D59" s="92"/>
      <c r="E59" s="92">
        <v>40.090000000000003</v>
      </c>
      <c r="F59" s="92">
        <v>40.72</v>
      </c>
      <c r="G59" s="92">
        <v>40.520000000000003</v>
      </c>
      <c r="H59" s="93"/>
      <c r="I59" s="92"/>
      <c r="J59" s="92">
        <v>43.35</v>
      </c>
      <c r="K59" s="93">
        <v>44.76</v>
      </c>
    </row>
    <row r="60" spans="2:11" x14ac:dyDescent="0.25">
      <c r="B60" s="1">
        <v>36</v>
      </c>
      <c r="C60" s="91">
        <v>40.090000000000003</v>
      </c>
      <c r="D60" s="92"/>
      <c r="E60" s="92">
        <v>41.31</v>
      </c>
      <c r="F60" s="92">
        <v>41.73</v>
      </c>
      <c r="G60" s="92">
        <v>40.04</v>
      </c>
      <c r="H60" s="93"/>
      <c r="I60" s="92"/>
      <c r="J60" s="92">
        <v>43.78</v>
      </c>
      <c r="K60" s="93">
        <v>43.53</v>
      </c>
    </row>
    <row r="61" spans="2:11" x14ac:dyDescent="0.25">
      <c r="B61" s="1">
        <v>37</v>
      </c>
      <c r="C61" s="91">
        <v>39.979999999999997</v>
      </c>
      <c r="D61" s="92"/>
      <c r="E61" s="92">
        <v>40.46</v>
      </c>
      <c r="F61" s="92"/>
      <c r="G61" s="92">
        <v>40.39</v>
      </c>
      <c r="H61" s="93"/>
      <c r="I61" s="92"/>
      <c r="J61" s="92">
        <v>43.16</v>
      </c>
      <c r="K61" s="93">
        <v>43.11</v>
      </c>
    </row>
    <row r="62" spans="2:11" x14ac:dyDescent="0.25">
      <c r="B62" s="1">
        <v>38</v>
      </c>
      <c r="C62" s="91">
        <v>40.01</v>
      </c>
      <c r="D62" s="92"/>
      <c r="E62" s="92">
        <v>41.41</v>
      </c>
      <c r="F62" s="92"/>
      <c r="G62" s="92">
        <v>39.909999999999997</v>
      </c>
      <c r="H62" s="93"/>
      <c r="I62" s="92"/>
      <c r="J62" s="92">
        <v>43.09</v>
      </c>
      <c r="K62" s="93">
        <v>43.45</v>
      </c>
    </row>
    <row r="63" spans="2:11" x14ac:dyDescent="0.25">
      <c r="B63" s="1">
        <v>39</v>
      </c>
      <c r="C63" s="91">
        <v>39.75</v>
      </c>
      <c r="D63" s="92"/>
      <c r="E63" s="92">
        <v>40.24</v>
      </c>
      <c r="F63" s="92"/>
      <c r="G63" s="92">
        <v>39.76</v>
      </c>
      <c r="H63" s="93"/>
      <c r="I63" s="92"/>
      <c r="J63" s="92">
        <v>43.27</v>
      </c>
      <c r="K63" s="93">
        <v>43.31</v>
      </c>
    </row>
    <row r="64" spans="2:11" x14ac:dyDescent="0.25">
      <c r="B64" s="1">
        <v>40</v>
      </c>
      <c r="C64" s="91">
        <v>39.4</v>
      </c>
      <c r="D64" s="92"/>
      <c r="E64" s="92">
        <v>40.5</v>
      </c>
      <c r="F64" s="92"/>
      <c r="G64" s="92">
        <v>40.89</v>
      </c>
      <c r="H64" s="93"/>
      <c r="I64" s="92"/>
      <c r="J64" s="92">
        <v>43.44</v>
      </c>
      <c r="K64" s="93">
        <v>43.68</v>
      </c>
    </row>
    <row r="65" spans="2:11" x14ac:dyDescent="0.25">
      <c r="B65" s="1">
        <v>41</v>
      </c>
      <c r="C65" s="91">
        <v>39.79</v>
      </c>
      <c r="D65" s="92"/>
      <c r="E65" s="92">
        <v>40.53</v>
      </c>
      <c r="F65" s="92"/>
      <c r="G65" s="92">
        <v>40.880000000000003</v>
      </c>
      <c r="H65" s="93"/>
      <c r="I65" s="92"/>
      <c r="J65" s="92">
        <v>42.97</v>
      </c>
      <c r="K65" s="93">
        <v>42.95</v>
      </c>
    </row>
    <row r="66" spans="2:11" x14ac:dyDescent="0.25">
      <c r="B66" s="1">
        <v>42</v>
      </c>
      <c r="C66" s="91">
        <v>39.630000000000003</v>
      </c>
      <c r="D66" s="92"/>
      <c r="E66" s="92">
        <v>41.08</v>
      </c>
      <c r="F66" s="92"/>
      <c r="G66" s="92">
        <v>41.23</v>
      </c>
      <c r="H66" s="93"/>
      <c r="I66" s="92"/>
      <c r="J66" s="92">
        <v>43.63</v>
      </c>
      <c r="K66" s="93">
        <v>43.83</v>
      </c>
    </row>
    <row r="67" spans="2:11" x14ac:dyDescent="0.25">
      <c r="B67" s="1">
        <v>43</v>
      </c>
      <c r="C67" s="91">
        <v>40.89</v>
      </c>
      <c r="D67" s="92"/>
      <c r="E67" s="92">
        <v>40.590000000000003</v>
      </c>
      <c r="F67" s="92"/>
      <c r="G67" s="92">
        <v>39.86</v>
      </c>
      <c r="H67" s="93"/>
      <c r="I67" s="92"/>
      <c r="J67" s="92">
        <v>43.01</v>
      </c>
      <c r="K67" s="93">
        <v>42.88</v>
      </c>
    </row>
    <row r="68" spans="2:11" x14ac:dyDescent="0.25">
      <c r="B68" s="1">
        <v>44</v>
      </c>
      <c r="C68" s="91"/>
      <c r="D68" s="92"/>
      <c r="E68" s="92">
        <v>40.86</v>
      </c>
      <c r="F68" s="92"/>
      <c r="G68" s="92">
        <v>40.29</v>
      </c>
      <c r="H68" s="93"/>
      <c r="I68" s="92"/>
      <c r="J68" s="92">
        <v>43.08</v>
      </c>
      <c r="K68" s="93">
        <v>43.65</v>
      </c>
    </row>
    <row r="69" spans="2:11" x14ac:dyDescent="0.25">
      <c r="B69" s="1">
        <v>45</v>
      </c>
      <c r="C69" s="91"/>
      <c r="D69" s="92"/>
      <c r="E69" s="92">
        <v>40.47</v>
      </c>
      <c r="F69" s="92"/>
      <c r="G69" s="92">
        <v>40.729999999999997</v>
      </c>
      <c r="H69" s="93"/>
      <c r="I69" s="92"/>
      <c r="J69" s="92">
        <v>43.29</v>
      </c>
      <c r="K69" s="93">
        <v>43.53</v>
      </c>
    </row>
    <row r="70" spans="2:11" x14ac:dyDescent="0.25">
      <c r="B70" s="1">
        <v>46</v>
      </c>
      <c r="C70" s="91"/>
      <c r="D70" s="92"/>
      <c r="E70" s="92">
        <v>40.49</v>
      </c>
      <c r="F70" s="92"/>
      <c r="G70" s="92"/>
      <c r="H70" s="93"/>
      <c r="I70" s="92"/>
      <c r="J70" s="92">
        <v>43.15</v>
      </c>
      <c r="K70" s="93">
        <v>43.34</v>
      </c>
    </row>
    <row r="71" spans="2:11" x14ac:dyDescent="0.25">
      <c r="B71" s="1">
        <v>47</v>
      </c>
      <c r="C71" s="91"/>
      <c r="D71" s="92"/>
      <c r="E71" s="92">
        <v>40.200000000000003</v>
      </c>
      <c r="F71" s="92"/>
      <c r="G71" s="92"/>
      <c r="H71" s="93"/>
      <c r="I71" s="92"/>
      <c r="J71" s="92">
        <v>43.19</v>
      </c>
      <c r="K71" s="93">
        <v>43.39</v>
      </c>
    </row>
    <row r="72" spans="2:11" x14ac:dyDescent="0.25">
      <c r="B72" s="1">
        <v>48</v>
      </c>
      <c r="C72" s="91"/>
      <c r="D72" s="92"/>
      <c r="E72" s="92">
        <v>40.880000000000003</v>
      </c>
      <c r="F72" s="92"/>
      <c r="G72" s="92"/>
      <c r="H72" s="93"/>
      <c r="I72" s="92"/>
      <c r="J72" s="92"/>
      <c r="K72" s="93">
        <v>43.23</v>
      </c>
    </row>
    <row r="73" spans="2:11" x14ac:dyDescent="0.25">
      <c r="B73" s="1">
        <v>49</v>
      </c>
      <c r="C73" s="91"/>
      <c r="D73" s="92"/>
      <c r="E73" s="92">
        <v>40.08</v>
      </c>
      <c r="F73" s="92"/>
      <c r="G73" s="92"/>
      <c r="H73" s="93"/>
      <c r="I73" s="92"/>
      <c r="J73" s="92"/>
      <c r="K73" s="93">
        <v>43.68</v>
      </c>
    </row>
    <row r="74" spans="2:11" x14ac:dyDescent="0.25">
      <c r="B74" s="1">
        <v>50</v>
      </c>
      <c r="C74" s="91"/>
      <c r="D74" s="92"/>
      <c r="E74" s="92">
        <v>40.08</v>
      </c>
      <c r="F74" s="92"/>
      <c r="G74" s="92"/>
      <c r="H74" s="93"/>
      <c r="I74" s="92"/>
      <c r="J74" s="92"/>
      <c r="K74" s="93">
        <v>44.04</v>
      </c>
    </row>
    <row r="75" spans="2:11" x14ac:dyDescent="0.25">
      <c r="B75" s="1">
        <v>51</v>
      </c>
      <c r="C75" s="91"/>
      <c r="D75" s="92"/>
      <c r="E75" s="92">
        <v>40.24</v>
      </c>
      <c r="F75" s="92"/>
      <c r="G75" s="92"/>
      <c r="H75" s="93"/>
      <c r="I75" s="92"/>
      <c r="J75" s="92"/>
      <c r="K75" s="93">
        <v>43.34</v>
      </c>
    </row>
    <row r="76" spans="2:11" x14ac:dyDescent="0.25">
      <c r="B76" s="1">
        <v>52</v>
      </c>
      <c r="C76" s="91"/>
      <c r="D76" s="92"/>
      <c r="E76" s="92">
        <v>41.19</v>
      </c>
      <c r="F76" s="92"/>
      <c r="G76" s="92"/>
      <c r="H76" s="93"/>
      <c r="I76" s="92"/>
      <c r="J76" s="92"/>
      <c r="K76" s="93">
        <v>43.56</v>
      </c>
    </row>
    <row r="77" spans="2:11" x14ac:dyDescent="0.25">
      <c r="B77" s="1">
        <v>53</v>
      </c>
      <c r="C77" s="91"/>
      <c r="D77" s="92"/>
      <c r="E77" s="92">
        <v>40.42</v>
      </c>
      <c r="F77" s="92"/>
      <c r="G77" s="92"/>
      <c r="H77" s="93"/>
      <c r="I77" s="92"/>
      <c r="J77" s="92"/>
      <c r="K77" s="93">
        <v>43.36</v>
      </c>
    </row>
    <row r="78" spans="2:11" x14ac:dyDescent="0.25">
      <c r="B78" s="1">
        <v>54</v>
      </c>
      <c r="C78" s="91"/>
      <c r="D78" s="92"/>
      <c r="E78" s="92">
        <v>40.28</v>
      </c>
      <c r="F78" s="92"/>
      <c r="G78" s="92"/>
      <c r="H78" s="93"/>
      <c r="I78" s="92"/>
      <c r="J78" s="92"/>
      <c r="K78" s="93">
        <v>44.29</v>
      </c>
    </row>
    <row r="79" spans="2:11" x14ac:dyDescent="0.25">
      <c r="B79" s="1">
        <v>55</v>
      </c>
      <c r="C79" s="91"/>
      <c r="D79" s="92"/>
      <c r="E79" s="92">
        <v>41.05</v>
      </c>
      <c r="F79" s="92"/>
      <c r="G79" s="92"/>
      <c r="H79" s="93"/>
      <c r="I79" s="92"/>
      <c r="J79" s="92"/>
      <c r="K79" s="93">
        <v>44.87</v>
      </c>
    </row>
    <row r="80" spans="2:11" x14ac:dyDescent="0.25">
      <c r="B80" s="1">
        <v>56</v>
      </c>
      <c r="C80" s="91"/>
      <c r="D80" s="92"/>
      <c r="E80" s="92">
        <v>40.29</v>
      </c>
      <c r="F80" s="92"/>
      <c r="G80" s="92"/>
      <c r="H80" s="93"/>
      <c r="I80" s="92"/>
      <c r="J80" s="92"/>
      <c r="K80" s="93">
        <v>44.72</v>
      </c>
    </row>
    <row r="81" spans="2:11" x14ac:dyDescent="0.25">
      <c r="B81" s="1">
        <v>57</v>
      </c>
      <c r="C81" s="91"/>
      <c r="D81" s="92"/>
      <c r="E81" s="92">
        <v>40.65</v>
      </c>
      <c r="F81" s="92"/>
      <c r="G81" s="92"/>
      <c r="H81" s="93"/>
      <c r="I81" s="92"/>
      <c r="J81" s="92"/>
      <c r="K81" s="93">
        <v>44.71</v>
      </c>
    </row>
    <row r="82" spans="2:11" x14ac:dyDescent="0.25">
      <c r="B82" s="1">
        <v>58</v>
      </c>
      <c r="C82" s="91"/>
      <c r="D82" s="92"/>
      <c r="E82" s="92">
        <v>40.51</v>
      </c>
      <c r="F82" s="92"/>
      <c r="G82" s="92"/>
      <c r="H82" s="93"/>
      <c r="I82" s="92"/>
      <c r="J82" s="92"/>
      <c r="K82" s="93">
        <v>43.29</v>
      </c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5:L16"/>
    <mergeCell ref="K15:K16"/>
    <mergeCell ref="J15:J16"/>
    <mergeCell ref="C15:C16"/>
    <mergeCell ref="B15:B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5.42578125" customWidth="1"/>
    <col min="3" max="3" width="7.7109375" customWidth="1"/>
    <col min="5" max="7" width="8.5703125" customWidth="1"/>
    <col min="8" max="8" width="10.85546875" customWidth="1"/>
    <col min="10" max="10" width="10.85546875" customWidth="1"/>
    <col min="11" max="11" width="8" customWidth="1"/>
  </cols>
  <sheetData>
    <row r="1" spans="1:11" ht="17.25" x14ac:dyDescent="0.3">
      <c r="A1" s="405" t="s">
        <v>243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</row>
    <row r="2" spans="1:11" ht="15.75" thickBot="1" x14ac:dyDescent="0.3">
      <c r="A2" s="421" t="s">
        <v>252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</row>
    <row r="3" spans="1:11" ht="18.75" customHeight="1" x14ac:dyDescent="0.25">
      <c r="A3" s="406" t="s">
        <v>244</v>
      </c>
      <c r="B3" s="462"/>
      <c r="C3" s="408" t="s">
        <v>245</v>
      </c>
      <c r="D3" s="410" t="s">
        <v>246</v>
      </c>
      <c r="E3" s="412" t="s">
        <v>247</v>
      </c>
      <c r="F3" s="413"/>
      <c r="G3" s="414"/>
      <c r="H3" s="415" t="s">
        <v>248</v>
      </c>
      <c r="I3" s="408" t="s">
        <v>249</v>
      </c>
      <c r="J3" s="417" t="s">
        <v>250</v>
      </c>
      <c r="K3" s="419" t="s">
        <v>251</v>
      </c>
    </row>
    <row r="4" spans="1:11" ht="16.5" customHeight="1" thickBot="1" x14ac:dyDescent="0.3">
      <c r="A4" s="407"/>
      <c r="B4" s="463"/>
      <c r="C4" s="409"/>
      <c r="D4" s="411"/>
      <c r="E4" s="254">
        <v>1</v>
      </c>
      <c r="F4" s="254">
        <v>2</v>
      </c>
      <c r="G4" s="254">
        <v>3</v>
      </c>
      <c r="H4" s="416"/>
      <c r="I4" s="409"/>
      <c r="J4" s="418"/>
      <c r="K4" s="420"/>
    </row>
    <row r="5" spans="1:11" x14ac:dyDescent="0.25">
      <c r="A5" s="255">
        <v>4</v>
      </c>
      <c r="B5" s="464" t="s">
        <v>84</v>
      </c>
      <c r="C5" s="256">
        <v>120</v>
      </c>
      <c r="D5" s="257">
        <v>35</v>
      </c>
      <c r="E5" s="257"/>
      <c r="F5" s="257"/>
      <c r="G5" s="257"/>
      <c r="H5" s="258">
        <v>16</v>
      </c>
      <c r="I5" s="259">
        <f t="shared" ref="I5:I14" si="0">C5-D5+E5+F5+G5+H5</f>
        <v>101</v>
      </c>
      <c r="J5" s="260">
        <f t="shared" ref="J5:J14" si="1">I5-MIN($I$5:$I$14)</f>
        <v>0</v>
      </c>
      <c r="K5" s="261">
        <f t="shared" ref="K5:K14" si="2">RANK(I5,I$5:I$14,1)</f>
        <v>1</v>
      </c>
    </row>
    <row r="6" spans="1:11" x14ac:dyDescent="0.25">
      <c r="A6" s="262">
        <v>5</v>
      </c>
      <c r="B6" s="465" t="s">
        <v>61</v>
      </c>
      <c r="C6" s="263">
        <v>120</v>
      </c>
      <c r="D6" s="253">
        <v>30</v>
      </c>
      <c r="E6" s="253"/>
      <c r="F6" s="253"/>
      <c r="G6" s="253"/>
      <c r="H6" s="264">
        <v>14</v>
      </c>
      <c r="I6" s="265">
        <f t="shared" si="0"/>
        <v>104</v>
      </c>
      <c r="J6" s="266">
        <f t="shared" si="1"/>
        <v>3</v>
      </c>
      <c r="K6" s="267">
        <f t="shared" si="2"/>
        <v>2</v>
      </c>
    </row>
    <row r="7" spans="1:11" x14ac:dyDescent="0.25">
      <c r="A7" s="262">
        <v>10</v>
      </c>
      <c r="B7" s="465" t="s">
        <v>83</v>
      </c>
      <c r="C7" s="263">
        <v>120</v>
      </c>
      <c r="D7" s="253">
        <v>10</v>
      </c>
      <c r="E7" s="253">
        <v>14</v>
      </c>
      <c r="F7" s="253"/>
      <c r="G7" s="253"/>
      <c r="H7" s="264">
        <v>0</v>
      </c>
      <c r="I7" s="265">
        <f t="shared" si="0"/>
        <v>124</v>
      </c>
      <c r="J7" s="266">
        <f t="shared" si="1"/>
        <v>23</v>
      </c>
      <c r="K7" s="267">
        <f t="shared" si="2"/>
        <v>3</v>
      </c>
    </row>
    <row r="8" spans="1:11" x14ac:dyDescent="0.25">
      <c r="A8" s="262">
        <v>3</v>
      </c>
      <c r="B8" s="465" t="s">
        <v>76</v>
      </c>
      <c r="C8" s="263">
        <v>120</v>
      </c>
      <c r="D8" s="253">
        <v>25</v>
      </c>
      <c r="E8" s="253"/>
      <c r="F8" s="253"/>
      <c r="G8" s="253">
        <v>5</v>
      </c>
      <c r="H8" s="264">
        <v>30</v>
      </c>
      <c r="I8" s="265">
        <f t="shared" si="0"/>
        <v>130</v>
      </c>
      <c r="J8" s="266">
        <f t="shared" si="1"/>
        <v>29</v>
      </c>
      <c r="K8" s="267">
        <f t="shared" si="2"/>
        <v>4</v>
      </c>
    </row>
    <row r="9" spans="1:11" x14ac:dyDescent="0.25">
      <c r="A9" s="262">
        <v>1</v>
      </c>
      <c r="B9" s="465"/>
      <c r="C9" s="263">
        <v>120</v>
      </c>
      <c r="D9" s="253">
        <v>25</v>
      </c>
      <c r="E9" s="253"/>
      <c r="F9" s="253"/>
      <c r="G9" s="253">
        <f>5+5</f>
        <v>10</v>
      </c>
      <c r="H9" s="264">
        <v>37</v>
      </c>
      <c r="I9" s="265">
        <f t="shared" si="0"/>
        <v>142</v>
      </c>
      <c r="J9" s="266">
        <f t="shared" si="1"/>
        <v>41</v>
      </c>
      <c r="K9" s="267">
        <f t="shared" si="2"/>
        <v>5</v>
      </c>
    </row>
    <row r="10" spans="1:11" x14ac:dyDescent="0.25">
      <c r="A10" s="262">
        <v>7</v>
      </c>
      <c r="B10" s="465"/>
      <c r="C10" s="263">
        <v>120</v>
      </c>
      <c r="D10" s="253">
        <v>45</v>
      </c>
      <c r="E10" s="253"/>
      <c r="F10" s="253"/>
      <c r="G10" s="253">
        <f>24+12</f>
        <v>36</v>
      </c>
      <c r="H10" s="264">
        <v>32</v>
      </c>
      <c r="I10" s="265">
        <f t="shared" si="0"/>
        <v>143</v>
      </c>
      <c r="J10" s="266">
        <f t="shared" si="1"/>
        <v>42</v>
      </c>
      <c r="K10" s="267">
        <f t="shared" si="2"/>
        <v>6</v>
      </c>
    </row>
    <row r="11" spans="1:11" x14ac:dyDescent="0.25">
      <c r="A11" s="262">
        <v>6</v>
      </c>
      <c r="B11" s="465"/>
      <c r="C11" s="263">
        <v>120</v>
      </c>
      <c r="D11" s="253"/>
      <c r="E11" s="253">
        <v>10</v>
      </c>
      <c r="F11" s="253">
        <v>5</v>
      </c>
      <c r="G11" s="253"/>
      <c r="H11" s="264">
        <v>11</v>
      </c>
      <c r="I11" s="265">
        <f t="shared" si="0"/>
        <v>146</v>
      </c>
      <c r="J11" s="266">
        <f t="shared" si="1"/>
        <v>45</v>
      </c>
      <c r="K11" s="267">
        <f t="shared" si="2"/>
        <v>7</v>
      </c>
    </row>
    <row r="12" spans="1:11" x14ac:dyDescent="0.25">
      <c r="A12" s="262">
        <v>8</v>
      </c>
      <c r="B12" s="465" t="s">
        <v>116</v>
      </c>
      <c r="C12" s="263">
        <v>120</v>
      </c>
      <c r="D12" s="253"/>
      <c r="E12" s="253"/>
      <c r="F12" s="253"/>
      <c r="G12" s="253"/>
      <c r="H12" s="264">
        <v>29</v>
      </c>
      <c r="I12" s="265">
        <f t="shared" si="0"/>
        <v>149</v>
      </c>
      <c r="J12" s="266">
        <f t="shared" si="1"/>
        <v>48</v>
      </c>
      <c r="K12" s="267">
        <f t="shared" si="2"/>
        <v>8</v>
      </c>
    </row>
    <row r="13" spans="1:11" x14ac:dyDescent="0.25">
      <c r="A13" s="262">
        <v>9</v>
      </c>
      <c r="B13" s="465" t="s">
        <v>70</v>
      </c>
      <c r="C13" s="263">
        <v>120</v>
      </c>
      <c r="D13" s="253">
        <v>10</v>
      </c>
      <c r="E13" s="253"/>
      <c r="F13" s="253"/>
      <c r="G13" s="253">
        <v>5</v>
      </c>
      <c r="H13" s="264">
        <v>37</v>
      </c>
      <c r="I13" s="265">
        <f t="shared" si="0"/>
        <v>152</v>
      </c>
      <c r="J13" s="266">
        <f t="shared" si="1"/>
        <v>51</v>
      </c>
      <c r="K13" s="267">
        <f t="shared" si="2"/>
        <v>9</v>
      </c>
    </row>
    <row r="14" spans="1:11" ht="15.75" thickBot="1" x14ac:dyDescent="0.3">
      <c r="A14" s="268">
        <v>11</v>
      </c>
      <c r="B14" s="466"/>
      <c r="C14" s="269">
        <v>120</v>
      </c>
      <c r="D14" s="270">
        <v>16</v>
      </c>
      <c r="E14" s="270">
        <v>5</v>
      </c>
      <c r="F14" s="270">
        <v>15</v>
      </c>
      <c r="G14" s="270"/>
      <c r="H14" s="271">
        <v>35</v>
      </c>
      <c r="I14" s="272">
        <f t="shared" si="0"/>
        <v>159</v>
      </c>
      <c r="J14" s="273">
        <f t="shared" si="1"/>
        <v>58</v>
      </c>
      <c r="K14" s="274">
        <f t="shared" si="2"/>
        <v>10</v>
      </c>
    </row>
    <row r="17" spans="4:4" x14ac:dyDescent="0.25">
      <c r="D17" t="s">
        <v>29</v>
      </c>
    </row>
  </sheetData>
  <mergeCells count="10">
    <mergeCell ref="A1:K1"/>
    <mergeCell ref="A3:A4"/>
    <mergeCell ref="C3:C4"/>
    <mergeCell ref="D3:D4"/>
    <mergeCell ref="E3:G3"/>
    <mergeCell ref="H3:H4"/>
    <mergeCell ref="I3:I4"/>
    <mergeCell ref="J3:J4"/>
    <mergeCell ref="K3:K4"/>
    <mergeCell ref="A2:K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Диаграммы</vt:lpstr>
      </vt:variant>
      <vt:variant>
        <vt:i4>1</vt:i4>
      </vt:variant>
    </vt:vector>
  </HeadingPairs>
  <TitlesOfParts>
    <vt:vector size="16" baseType="lpstr">
      <vt:lpstr>Общие результаты</vt:lpstr>
      <vt:lpstr>Регистрация</vt:lpstr>
      <vt:lpstr>ПИТЫ</vt:lpstr>
      <vt:lpstr>Расчёт</vt:lpstr>
      <vt:lpstr>Winni</vt:lpstr>
      <vt:lpstr>Ognem Racing</vt:lpstr>
      <vt:lpstr>Kozak I Razboiniki</vt:lpstr>
      <vt:lpstr>RockNRolla</vt:lpstr>
      <vt:lpstr>Mesnyki</vt:lpstr>
      <vt:lpstr>Fury</vt:lpstr>
      <vt:lpstr>Дружба</vt:lpstr>
      <vt:lpstr>Слепой Поворот</vt:lpstr>
      <vt:lpstr>Brabus</vt:lpstr>
      <vt:lpstr>Captain Slow</vt:lpstr>
      <vt:lpstr>Бонусы и штрафы</vt:lpstr>
      <vt:lpstr>Кардиограмма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2016-10-25T11:56:55Z</dcterms:modified>
</cp:coreProperties>
</file>