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  <sheet name="28.09" sheetId="10" r:id="rId7"/>
    <sheet name="05.10" sheetId="11" r:id="rId8"/>
    <sheet name="12.10" sheetId="12" r:id="rId9"/>
    <sheet name="19.10" sheetId="13" r:id="rId10"/>
    <sheet name="26.10" sheetId="14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1" i="14" l="1"/>
  <c r="V30" i="14" s="1"/>
  <c r="W30" i="14"/>
  <c r="S30" i="14"/>
  <c r="O30" i="14"/>
  <c r="W29" i="14"/>
  <c r="S29" i="14"/>
  <c r="O29" i="14"/>
  <c r="W28" i="14"/>
  <c r="S28" i="14"/>
  <c r="O28" i="14"/>
  <c r="W27" i="14"/>
  <c r="S27" i="14"/>
  <c r="O27" i="14"/>
  <c r="W26" i="14"/>
  <c r="S26" i="14"/>
  <c r="O26" i="14"/>
  <c r="W25" i="14"/>
  <c r="S25" i="14"/>
  <c r="O25" i="14"/>
  <c r="W24" i="14"/>
  <c r="S24" i="14"/>
  <c r="O24" i="14"/>
  <c r="W23" i="14"/>
  <c r="S23" i="14"/>
  <c r="O23" i="14"/>
  <c r="W22" i="14"/>
  <c r="S22" i="14"/>
  <c r="O22" i="14"/>
  <c r="W21" i="14"/>
  <c r="S21" i="14"/>
  <c r="O21" i="14"/>
  <c r="W20" i="14"/>
  <c r="S20" i="14"/>
  <c r="O20" i="14"/>
  <c r="W19" i="14"/>
  <c r="S19" i="14"/>
  <c r="O19" i="14"/>
  <c r="W18" i="14"/>
  <c r="S18" i="14"/>
  <c r="R18" i="14"/>
  <c r="O18" i="14"/>
  <c r="N18" i="14"/>
  <c r="W17" i="14"/>
  <c r="V17" i="14"/>
  <c r="S17" i="14"/>
  <c r="R17" i="14"/>
  <c r="O17" i="14"/>
  <c r="N17" i="14"/>
  <c r="W16" i="14"/>
  <c r="V16" i="14"/>
  <c r="S16" i="14"/>
  <c r="R16" i="14"/>
  <c r="O16" i="14"/>
  <c r="N16" i="14"/>
  <c r="W15" i="14"/>
  <c r="V15" i="14"/>
  <c r="S15" i="14"/>
  <c r="R15" i="14"/>
  <c r="O15" i="14"/>
  <c r="N15" i="14"/>
  <c r="W14" i="14"/>
  <c r="V14" i="14"/>
  <c r="S14" i="14"/>
  <c r="R14" i="14"/>
  <c r="O14" i="14"/>
  <c r="N14" i="14"/>
  <c r="W13" i="14"/>
  <c r="V13" i="14"/>
  <c r="S13" i="14"/>
  <c r="R13" i="14"/>
  <c r="O13" i="14"/>
  <c r="N13" i="14"/>
  <c r="W12" i="14"/>
  <c r="V12" i="14"/>
  <c r="S12" i="14"/>
  <c r="R12" i="14"/>
  <c r="O12" i="14"/>
  <c r="N12" i="14"/>
  <c r="W11" i="14"/>
  <c r="V11" i="14"/>
  <c r="S11" i="14"/>
  <c r="R11" i="14"/>
  <c r="O11" i="14"/>
  <c r="N11" i="14"/>
  <c r="W10" i="14"/>
  <c r="V10" i="14"/>
  <c r="S10" i="14"/>
  <c r="R10" i="14"/>
  <c r="O10" i="14"/>
  <c r="N10" i="14"/>
  <c r="W9" i="14"/>
  <c r="V9" i="14"/>
  <c r="S9" i="14"/>
  <c r="R9" i="14"/>
  <c r="O9" i="14"/>
  <c r="N9" i="14"/>
  <c r="W8" i="14"/>
  <c r="V8" i="14"/>
  <c r="S8" i="14"/>
  <c r="R8" i="14"/>
  <c r="O8" i="14"/>
  <c r="N8" i="14"/>
  <c r="W7" i="14"/>
  <c r="V7" i="14"/>
  <c r="S7" i="14"/>
  <c r="R7" i="14"/>
  <c r="O7" i="14"/>
  <c r="N7" i="14"/>
  <c r="W6" i="14"/>
  <c r="V6" i="14"/>
  <c r="S6" i="14"/>
  <c r="R6" i="14"/>
  <c r="O6" i="14"/>
  <c r="N6" i="14"/>
  <c r="AA3" i="14"/>
  <c r="AB6" i="14" l="1"/>
  <c r="A6" i="14" s="1"/>
  <c r="AB7" i="14"/>
  <c r="A7" i="14" s="1"/>
  <c r="AB8" i="14"/>
  <c r="A8" i="14" s="1"/>
  <c r="AB9" i="14"/>
  <c r="A9" i="14" s="1"/>
  <c r="AB10" i="14"/>
  <c r="A10" i="14" s="1"/>
  <c r="AB11" i="14"/>
  <c r="A11" i="14" s="1"/>
  <c r="AB12" i="14"/>
  <c r="A12" i="14" s="1"/>
  <c r="AB13" i="14"/>
  <c r="A13" i="14" s="1"/>
  <c r="AB14" i="14"/>
  <c r="A14" i="14" s="1"/>
  <c r="AB15" i="14"/>
  <c r="A15" i="14" s="1"/>
  <c r="AB16" i="14"/>
  <c r="A16" i="14" s="1"/>
  <c r="AB17" i="14"/>
  <c r="A17" i="14" s="1"/>
  <c r="AB18" i="14"/>
  <c r="A18" i="14" s="1"/>
  <c r="N19" i="14"/>
  <c r="R19" i="14"/>
  <c r="V19" i="14"/>
  <c r="N20" i="14"/>
  <c r="R20" i="14"/>
  <c r="V20" i="14"/>
  <c r="N21" i="14"/>
  <c r="R21" i="14"/>
  <c r="V21" i="14"/>
  <c r="N22" i="14"/>
  <c r="R22" i="14"/>
  <c r="V22" i="14"/>
  <c r="N23" i="14"/>
  <c r="R23" i="14"/>
  <c r="V23" i="14"/>
  <c r="N24" i="14"/>
  <c r="R24" i="14"/>
  <c r="V24" i="14"/>
  <c r="N25" i="14"/>
  <c r="R25" i="14"/>
  <c r="V25" i="14"/>
  <c r="N26" i="14"/>
  <c r="R26" i="14"/>
  <c r="V26" i="14"/>
  <c r="N27" i="14"/>
  <c r="R27" i="14"/>
  <c r="V27" i="14"/>
  <c r="N28" i="14"/>
  <c r="R28" i="14"/>
  <c r="V28" i="14"/>
  <c r="N29" i="14"/>
  <c r="R29" i="14"/>
  <c r="V29" i="14"/>
  <c r="N30" i="14"/>
  <c r="R30" i="14"/>
  <c r="AB30" i="14" l="1"/>
  <c r="A30" i="14" s="1"/>
  <c r="AB28" i="14"/>
  <c r="A28" i="14" s="1"/>
  <c r="AB26" i="14"/>
  <c r="A26" i="14" s="1"/>
  <c r="AB24" i="14"/>
  <c r="A24" i="14" s="1"/>
  <c r="AB22" i="14"/>
  <c r="A22" i="14" s="1"/>
  <c r="AB20" i="14"/>
  <c r="A20" i="14" s="1"/>
  <c r="AB29" i="14"/>
  <c r="A29" i="14" s="1"/>
  <c r="AB27" i="14"/>
  <c r="A27" i="14" s="1"/>
  <c r="AB25" i="14"/>
  <c r="A25" i="14" s="1"/>
  <c r="AB23" i="14"/>
  <c r="A23" i="14" s="1"/>
  <c r="AB21" i="14"/>
  <c r="A21" i="14" s="1"/>
  <c r="AB19" i="14"/>
  <c r="A19" i="14" s="1"/>
  <c r="C31" i="13" l="1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13" i="13"/>
  <c r="S13" i="13"/>
  <c r="O13" i="13"/>
  <c r="W19" i="13"/>
  <c r="S19" i="13"/>
  <c r="O19" i="13"/>
  <c r="W14" i="13"/>
  <c r="S14" i="13"/>
  <c r="O14" i="13"/>
  <c r="W8" i="13"/>
  <c r="O8" i="13"/>
  <c r="S6" i="13"/>
  <c r="O6" i="13"/>
  <c r="V15" i="13"/>
  <c r="S15" i="13"/>
  <c r="R15" i="13"/>
  <c r="S9" i="13"/>
  <c r="O9" i="13"/>
  <c r="W7" i="13"/>
  <c r="R7" i="13"/>
  <c r="O7" i="13"/>
  <c r="N7" i="13"/>
  <c r="O12" i="13"/>
  <c r="N12" i="13"/>
  <c r="W20" i="13"/>
  <c r="V20" i="13"/>
  <c r="S20" i="13"/>
  <c r="R20" i="13"/>
  <c r="O20" i="13"/>
  <c r="N20" i="13"/>
  <c r="W11" i="13"/>
  <c r="V11" i="13"/>
  <c r="S11" i="13"/>
  <c r="R11" i="13"/>
  <c r="W16" i="13"/>
  <c r="S16" i="13"/>
  <c r="W17" i="13"/>
  <c r="S17" i="13"/>
  <c r="R18" i="13"/>
  <c r="AA3" i="13"/>
  <c r="V30" i="13" l="1"/>
  <c r="V14" i="13"/>
  <c r="V10" i="13"/>
  <c r="N10" i="13"/>
  <c r="R17" i="13"/>
  <c r="V17" i="13"/>
  <c r="N16" i="13"/>
  <c r="R12" i="13"/>
  <c r="N18" i="13"/>
  <c r="V18" i="13"/>
  <c r="R10" i="13"/>
  <c r="N17" i="13"/>
  <c r="R16" i="13"/>
  <c r="V16" i="13"/>
  <c r="N11" i="13"/>
  <c r="V12" i="13"/>
  <c r="V7" i="13"/>
  <c r="N9" i="13"/>
  <c r="R9" i="13"/>
  <c r="V9" i="13"/>
  <c r="N15" i="13"/>
  <c r="N8" i="13"/>
  <c r="R8" i="13"/>
  <c r="N6" i="13"/>
  <c r="R6" i="13"/>
  <c r="V6" i="13"/>
  <c r="V8" i="13"/>
  <c r="N14" i="13"/>
  <c r="R14" i="13"/>
  <c r="AB20" i="13"/>
  <c r="O18" i="13"/>
  <c r="S18" i="13"/>
  <c r="W18" i="13"/>
  <c r="O10" i="13"/>
  <c r="S10" i="13"/>
  <c r="W10" i="13"/>
  <c r="O17" i="13"/>
  <c r="O16" i="13"/>
  <c r="O11" i="13"/>
  <c r="AB11" i="13" s="1"/>
  <c r="S12" i="13"/>
  <c r="W12" i="13"/>
  <c r="S7" i="13"/>
  <c r="W9" i="13"/>
  <c r="O15" i="13"/>
  <c r="W15" i="13"/>
  <c r="W6" i="13"/>
  <c r="S8" i="13"/>
  <c r="N19" i="13"/>
  <c r="R19" i="13"/>
  <c r="V19" i="13"/>
  <c r="N13" i="13"/>
  <c r="R13" i="13"/>
  <c r="V13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N30" i="13"/>
  <c r="R30" i="13"/>
  <c r="N31" i="4"/>
  <c r="Y17" i="11"/>
  <c r="Y16" i="11"/>
  <c r="U17" i="11"/>
  <c r="AB9" i="13" l="1"/>
  <c r="AB17" i="13"/>
  <c r="AB7" i="13"/>
  <c r="AB16" i="13"/>
  <c r="AB8" i="13"/>
  <c r="AB6" i="13"/>
  <c r="AB14" i="13"/>
  <c r="AB15" i="13"/>
  <c r="AB12" i="13"/>
  <c r="AB10" i="13"/>
  <c r="AB18" i="13"/>
  <c r="AB30" i="13"/>
  <c r="AB28" i="13"/>
  <c r="AB26" i="13"/>
  <c r="AB24" i="13"/>
  <c r="AB22" i="13"/>
  <c r="AB13" i="13"/>
  <c r="AB29" i="13"/>
  <c r="AB27" i="13"/>
  <c r="AB25" i="13"/>
  <c r="AB23" i="13"/>
  <c r="AB21" i="13"/>
  <c r="AB19" i="13"/>
  <c r="A21" i="13" l="1"/>
  <c r="A19" i="13"/>
  <c r="A25" i="13"/>
  <c r="A29" i="13"/>
  <c r="A22" i="13"/>
  <c r="A26" i="13"/>
  <c r="A30" i="13"/>
  <c r="A20" i="13"/>
  <c r="A17" i="13"/>
  <c r="A9" i="13"/>
  <c r="A10" i="13"/>
  <c r="A12" i="13"/>
  <c r="A15" i="13"/>
  <c r="A23" i="13"/>
  <c r="A27" i="13"/>
  <c r="A13" i="13"/>
  <c r="A24" i="13"/>
  <c r="A28" i="13"/>
  <c r="A14" i="13"/>
  <c r="A18" i="13"/>
  <c r="A11" i="13"/>
  <c r="A8" i="13"/>
  <c r="A16" i="13"/>
  <c r="A7" i="13"/>
  <c r="A6" i="13"/>
  <c r="C31" i="12" l="1"/>
  <c r="O17" i="12" s="1"/>
  <c r="W30" i="12"/>
  <c r="V30" i="12"/>
  <c r="S30" i="12"/>
  <c r="R30" i="12"/>
  <c r="O30" i="12"/>
  <c r="N30" i="12"/>
  <c r="W29" i="12"/>
  <c r="V29" i="12"/>
  <c r="S29" i="12"/>
  <c r="R29" i="12"/>
  <c r="O29" i="12"/>
  <c r="N29" i="12"/>
  <c r="W28" i="12"/>
  <c r="V28" i="12"/>
  <c r="S28" i="12"/>
  <c r="R28" i="12"/>
  <c r="O28" i="12"/>
  <c r="N28" i="12"/>
  <c r="W27" i="12"/>
  <c r="V27" i="12"/>
  <c r="S27" i="12"/>
  <c r="R27" i="12"/>
  <c r="O27" i="12"/>
  <c r="N27" i="12"/>
  <c r="W26" i="12"/>
  <c r="V26" i="12"/>
  <c r="S26" i="12"/>
  <c r="R26" i="12"/>
  <c r="O26" i="12"/>
  <c r="N26" i="12"/>
  <c r="W25" i="12"/>
  <c r="V25" i="12"/>
  <c r="S25" i="12"/>
  <c r="R25" i="12"/>
  <c r="O25" i="12"/>
  <c r="N25" i="12"/>
  <c r="W24" i="12"/>
  <c r="V24" i="12"/>
  <c r="S24" i="12"/>
  <c r="R24" i="12"/>
  <c r="O24" i="12"/>
  <c r="N24" i="12"/>
  <c r="W23" i="12"/>
  <c r="V23" i="12"/>
  <c r="S23" i="12"/>
  <c r="R23" i="12"/>
  <c r="O23" i="12"/>
  <c r="N23" i="12"/>
  <c r="W22" i="12"/>
  <c r="V22" i="12"/>
  <c r="S22" i="12"/>
  <c r="R22" i="12"/>
  <c r="O22" i="12"/>
  <c r="N22" i="12"/>
  <c r="W21" i="12"/>
  <c r="V21" i="12"/>
  <c r="S21" i="12"/>
  <c r="R21" i="12"/>
  <c r="O21" i="12"/>
  <c r="N21" i="12"/>
  <c r="W20" i="12"/>
  <c r="V20" i="12"/>
  <c r="S20" i="12"/>
  <c r="R20" i="12"/>
  <c r="O20" i="12"/>
  <c r="N20" i="12"/>
  <c r="W10" i="12"/>
  <c r="V10" i="12"/>
  <c r="S10" i="12"/>
  <c r="R10" i="12"/>
  <c r="N10" i="12"/>
  <c r="W17" i="12"/>
  <c r="V17" i="12"/>
  <c r="R17" i="12"/>
  <c r="W18" i="12"/>
  <c r="S18" i="12"/>
  <c r="N18" i="12"/>
  <c r="W19" i="12"/>
  <c r="V19" i="12"/>
  <c r="S19" i="12"/>
  <c r="R19" i="12"/>
  <c r="W7" i="12"/>
  <c r="S7" i="12"/>
  <c r="O7" i="12"/>
  <c r="W15" i="12"/>
  <c r="S15" i="12"/>
  <c r="N15" i="12"/>
  <c r="W9" i="12"/>
  <c r="V9" i="12"/>
  <c r="S9" i="12"/>
  <c r="R9" i="12"/>
  <c r="W8" i="12"/>
  <c r="S8" i="12"/>
  <c r="N8" i="12"/>
  <c r="W13" i="12"/>
  <c r="V13" i="12"/>
  <c r="R13" i="12"/>
  <c r="W6" i="12"/>
  <c r="S6" i="12"/>
  <c r="O6" i="12"/>
  <c r="W12" i="12"/>
  <c r="S12" i="12"/>
  <c r="N12" i="12"/>
  <c r="V14" i="12"/>
  <c r="S14" i="12"/>
  <c r="R14" i="12"/>
  <c r="W11" i="12"/>
  <c r="S11" i="12"/>
  <c r="O11" i="12"/>
  <c r="W16" i="12"/>
  <c r="S16" i="12"/>
  <c r="N16" i="12"/>
  <c r="AA3" i="12"/>
  <c r="R16" i="12" l="1"/>
  <c r="V16" i="12"/>
  <c r="N11" i="12"/>
  <c r="R11" i="12"/>
  <c r="V11" i="12"/>
  <c r="N14" i="12"/>
  <c r="W14" i="12"/>
  <c r="R12" i="12"/>
  <c r="V12" i="12"/>
  <c r="N6" i="12"/>
  <c r="R6" i="12"/>
  <c r="V6" i="12"/>
  <c r="N13" i="12"/>
  <c r="S13" i="12"/>
  <c r="R8" i="12"/>
  <c r="V8" i="12"/>
  <c r="N9" i="12"/>
  <c r="R15" i="12"/>
  <c r="V15" i="12"/>
  <c r="N7" i="12"/>
  <c r="R7" i="12"/>
  <c r="V7" i="12"/>
  <c r="N19" i="12"/>
  <c r="R18" i="12"/>
  <c r="N17" i="12"/>
  <c r="S17" i="12"/>
  <c r="O10" i="12"/>
  <c r="AB10" i="12" s="1"/>
  <c r="O16" i="12"/>
  <c r="O14" i="12"/>
  <c r="O12" i="12"/>
  <c r="O13" i="12"/>
  <c r="O8" i="12"/>
  <c r="O9" i="12"/>
  <c r="O15" i="12"/>
  <c r="O19" i="12"/>
  <c r="O18" i="12"/>
  <c r="AB20" i="12"/>
  <c r="AB21" i="12"/>
  <c r="AB22" i="12"/>
  <c r="AB23" i="12"/>
  <c r="AB24" i="12"/>
  <c r="AB25" i="12"/>
  <c r="AB26" i="12"/>
  <c r="AB27" i="12"/>
  <c r="AB30" i="12"/>
  <c r="AB28" i="12"/>
  <c r="AB29" i="12"/>
  <c r="C31" i="11"/>
  <c r="O16" i="11" s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6" i="11"/>
  <c r="V16" i="11"/>
  <c r="S16" i="11"/>
  <c r="R16" i="11"/>
  <c r="W15" i="11"/>
  <c r="S15" i="11"/>
  <c r="N15" i="11"/>
  <c r="V8" i="11"/>
  <c r="R8" i="11"/>
  <c r="W13" i="11"/>
  <c r="S13" i="11"/>
  <c r="N13" i="11"/>
  <c r="W14" i="11"/>
  <c r="V14" i="11"/>
  <c r="S14" i="11"/>
  <c r="R14" i="11"/>
  <c r="W17" i="11"/>
  <c r="S17" i="11"/>
  <c r="N17" i="11"/>
  <c r="V11" i="11"/>
  <c r="S11" i="11"/>
  <c r="R11" i="11"/>
  <c r="W7" i="11"/>
  <c r="S7" i="11"/>
  <c r="N7" i="11"/>
  <c r="V10" i="11"/>
  <c r="S10" i="11"/>
  <c r="R10" i="11"/>
  <c r="W12" i="11"/>
  <c r="S12" i="11"/>
  <c r="N12" i="11"/>
  <c r="W9" i="11"/>
  <c r="V9" i="11"/>
  <c r="R9" i="11"/>
  <c r="W6" i="11"/>
  <c r="S6" i="11"/>
  <c r="N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S9" i="10"/>
  <c r="W8" i="10"/>
  <c r="S8" i="10"/>
  <c r="O8" i="10"/>
  <c r="W14" i="10"/>
  <c r="S14" i="10"/>
  <c r="O14" i="10"/>
  <c r="W22" i="10"/>
  <c r="S22" i="10"/>
  <c r="O22" i="10"/>
  <c r="S7" i="10"/>
  <c r="O7" i="10"/>
  <c r="W6" i="10"/>
  <c r="O6" i="10"/>
  <c r="S12" i="10"/>
  <c r="W20" i="10"/>
  <c r="O20" i="10"/>
  <c r="W10" i="10"/>
  <c r="S10" i="10"/>
  <c r="V11" i="10"/>
  <c r="S16" i="10"/>
  <c r="O16" i="10"/>
  <c r="W21" i="10"/>
  <c r="O21" i="10"/>
  <c r="W15" i="10"/>
  <c r="S15" i="10"/>
  <c r="W13" i="10"/>
  <c r="S13" i="10"/>
  <c r="O13" i="10"/>
  <c r="AA3" i="10"/>
  <c r="AB17" i="12" l="1"/>
  <c r="AB6" i="12"/>
  <c r="AB11" i="12"/>
  <c r="AB8" i="12"/>
  <c r="AB12" i="12"/>
  <c r="AB18" i="12"/>
  <c r="AB15" i="12"/>
  <c r="AB16" i="12"/>
  <c r="AB7" i="12"/>
  <c r="AB19" i="12"/>
  <c r="AB9" i="12"/>
  <c r="AB13" i="12"/>
  <c r="AB14" i="12"/>
  <c r="R6" i="11"/>
  <c r="V6" i="11"/>
  <c r="N9" i="11"/>
  <c r="S9" i="11"/>
  <c r="R12" i="11"/>
  <c r="V12" i="11"/>
  <c r="N10" i="11"/>
  <c r="W10" i="11"/>
  <c r="R7" i="11"/>
  <c r="V7" i="11"/>
  <c r="N11" i="11"/>
  <c r="W11" i="11"/>
  <c r="R17" i="11"/>
  <c r="V17" i="11"/>
  <c r="N14" i="11"/>
  <c r="R13" i="11"/>
  <c r="V13" i="11"/>
  <c r="N8" i="11"/>
  <c r="S8" i="11"/>
  <c r="W8" i="11"/>
  <c r="R15" i="11"/>
  <c r="V15" i="11"/>
  <c r="N16" i="11"/>
  <c r="AB16" i="11" s="1"/>
  <c r="O6" i="11"/>
  <c r="O9" i="11"/>
  <c r="O12" i="11"/>
  <c r="O10" i="11"/>
  <c r="O7" i="11"/>
  <c r="O11" i="11"/>
  <c r="O17" i="11"/>
  <c r="O14" i="11"/>
  <c r="O13" i="11"/>
  <c r="O8" i="11"/>
  <c r="O15" i="11"/>
  <c r="O15" i="10"/>
  <c r="S21" i="10"/>
  <c r="W16" i="10"/>
  <c r="O10" i="10"/>
  <c r="S20" i="10"/>
  <c r="O12" i="10"/>
  <c r="W12" i="10"/>
  <c r="S6" i="10"/>
  <c r="W7" i="10"/>
  <c r="O9" i="10"/>
  <c r="W9" i="10"/>
  <c r="R18" i="10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20" i="12" l="1"/>
  <c r="A28" i="12"/>
  <c r="A27" i="12"/>
  <c r="A16" i="12"/>
  <c r="A24" i="12"/>
  <c r="A12" i="12"/>
  <c r="A29" i="12"/>
  <c r="A9" i="12"/>
  <c r="A13" i="12"/>
  <c r="A21" i="12"/>
  <c r="A18" i="12"/>
  <c r="A6" i="12"/>
  <c r="A10" i="12"/>
  <c r="A14" i="12"/>
  <c r="A22" i="12"/>
  <c r="A26" i="12"/>
  <c r="A8" i="12"/>
  <c r="A17" i="12"/>
  <c r="A25" i="12"/>
  <c r="A19" i="12"/>
  <c r="A30" i="12"/>
  <c r="A7" i="12"/>
  <c r="A11" i="12"/>
  <c r="A15" i="12"/>
  <c r="A23" i="12"/>
  <c r="AB14" i="11"/>
  <c r="AB8" i="11"/>
  <c r="AB11" i="11"/>
  <c r="AB9" i="11"/>
  <c r="AB10" i="11"/>
  <c r="AB6" i="11"/>
  <c r="AB15" i="11"/>
  <c r="AB13" i="11"/>
  <c r="AB17" i="11"/>
  <c r="AB7" i="11"/>
  <c r="AB12" i="11"/>
  <c r="AB21" i="10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6" i="11" l="1"/>
  <c r="A30" i="11"/>
  <c r="A15" i="11"/>
  <c r="A10" i="11"/>
  <c r="A12" i="11"/>
  <c r="A9" i="11"/>
  <c r="A11" i="11"/>
  <c r="A25" i="11"/>
  <c r="A17" i="11"/>
  <c r="A14" i="11"/>
  <c r="A21" i="11"/>
  <c r="A29" i="11"/>
  <c r="A24" i="11"/>
  <c r="A8" i="11"/>
  <c r="A19" i="11"/>
  <c r="A23" i="11"/>
  <c r="A27" i="11"/>
  <c r="A6" i="11"/>
  <c r="A7" i="11"/>
  <c r="A13" i="11"/>
  <c r="A20" i="11"/>
  <c r="A28" i="11"/>
  <c r="A18" i="11"/>
  <c r="A22" i="11"/>
  <c r="A26" i="11"/>
  <c r="A17" i="10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Y11" i="9" l="1"/>
  <c r="W16" i="9"/>
  <c r="W14" i="9"/>
  <c r="W12" i="9"/>
  <c r="W8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6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9" i="9"/>
  <c r="W17" i="9"/>
  <c r="W6" i="9"/>
  <c r="W15" i="9"/>
  <c r="W11" i="9"/>
  <c r="W10" i="9"/>
  <c r="W18" i="9"/>
  <c r="W7" i="9"/>
  <c r="S14" i="9"/>
  <c r="S8" i="9"/>
  <c r="S15" i="9"/>
  <c r="S11" i="9"/>
  <c r="S10" i="9"/>
  <c r="S18" i="9"/>
  <c r="S7" i="9"/>
  <c r="O20" i="9"/>
  <c r="O16" i="9"/>
  <c r="O11" i="9"/>
  <c r="O10" i="9"/>
  <c r="O13" i="9"/>
  <c r="S16" i="9"/>
  <c r="S12" i="9"/>
  <c r="S13" i="9"/>
  <c r="S9" i="9"/>
  <c r="S6" i="9"/>
  <c r="S20" i="9"/>
  <c r="O7" i="9"/>
  <c r="O14" i="9"/>
  <c r="O8" i="9"/>
  <c r="O9" i="9"/>
  <c r="V30" i="9"/>
  <c r="N30" i="9"/>
  <c r="V16" i="9"/>
  <c r="V12" i="9"/>
  <c r="V13" i="9"/>
  <c r="V9" i="9"/>
  <c r="V17" i="9"/>
  <c r="V6" i="9"/>
  <c r="V19" i="9"/>
  <c r="V22" i="9"/>
  <c r="V24" i="9"/>
  <c r="V26" i="9"/>
  <c r="V28" i="9"/>
  <c r="R16" i="9"/>
  <c r="R12" i="9"/>
  <c r="R13" i="9"/>
  <c r="R9" i="9"/>
  <c r="R17" i="9"/>
  <c r="R6" i="9"/>
  <c r="R19" i="9"/>
  <c r="R22" i="9"/>
  <c r="R24" i="9"/>
  <c r="R26" i="9"/>
  <c r="R28" i="9"/>
  <c r="N16" i="9"/>
  <c r="N12" i="9"/>
  <c r="N13" i="9"/>
  <c r="N9" i="9"/>
  <c r="N17" i="9"/>
  <c r="N6" i="9"/>
  <c r="N19" i="9"/>
  <c r="N22" i="9"/>
  <c r="N24" i="9"/>
  <c r="N26" i="9"/>
  <c r="N28" i="9"/>
  <c r="N20" i="9"/>
  <c r="V20" i="9"/>
  <c r="R20" i="9"/>
  <c r="R30" i="9"/>
  <c r="V7" i="9"/>
  <c r="V14" i="9"/>
  <c r="V8" i="9"/>
  <c r="V15" i="9"/>
  <c r="V11" i="9"/>
  <c r="V10" i="9"/>
  <c r="V18" i="9"/>
  <c r="V21" i="9"/>
  <c r="V23" i="9"/>
  <c r="V25" i="9"/>
  <c r="V27" i="9"/>
  <c r="V29" i="9"/>
  <c r="R7" i="9"/>
  <c r="R14" i="9"/>
  <c r="R8" i="9"/>
  <c r="R15" i="9"/>
  <c r="R11" i="9"/>
  <c r="R10" i="9"/>
  <c r="R18" i="9"/>
  <c r="R21" i="9"/>
  <c r="R23" i="9"/>
  <c r="R25" i="9"/>
  <c r="R27" i="9"/>
  <c r="R29" i="9"/>
  <c r="N7" i="9"/>
  <c r="N14" i="9"/>
  <c r="N8" i="9"/>
  <c r="N15" i="9"/>
  <c r="N11" i="9"/>
  <c r="N10" i="9"/>
  <c r="N18" i="9"/>
  <c r="N21" i="9"/>
  <c r="N23" i="9"/>
  <c r="N25" i="9"/>
  <c r="N27" i="9"/>
  <c r="N29" i="9"/>
  <c r="AC8" i="8"/>
  <c r="AC9" i="8"/>
  <c r="R24" i="8"/>
  <c r="AB23" i="9" l="1"/>
  <c r="AB10" i="9"/>
  <c r="AB11" i="9"/>
  <c r="AB15" i="9"/>
  <c r="AB29" i="9"/>
  <c r="AB25" i="9"/>
  <c r="AB21" i="9"/>
  <c r="AB7" i="9"/>
  <c r="AB27" i="9"/>
  <c r="AB18" i="9"/>
  <c r="AB8" i="9"/>
  <c r="AB16" i="9"/>
  <c r="AB20" i="9"/>
  <c r="AB22" i="9"/>
  <c r="AB9" i="9"/>
  <c r="AB13" i="9"/>
  <c r="AB12" i="9"/>
  <c r="AB14" i="9"/>
  <c r="AB28" i="9"/>
  <c r="AB19" i="9"/>
  <c r="AB26" i="9"/>
  <c r="AB6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27" i="4"/>
  <c r="F36" i="4"/>
  <c r="F29" i="4"/>
  <c r="F17" i="4"/>
  <c r="D30" i="4"/>
  <c r="F30" i="4" s="1"/>
  <c r="D38" i="4"/>
  <c r="F38" i="4" s="1"/>
  <c r="D42" i="4"/>
  <c r="D34" i="4"/>
  <c r="D10" i="4"/>
  <c r="D26" i="4"/>
  <c r="D12" i="4"/>
  <c r="F12" i="4" s="1"/>
  <c r="D28" i="4"/>
  <c r="F28" i="4" s="1"/>
  <c r="D32" i="4"/>
  <c r="F32" i="4" s="1"/>
  <c r="D20" i="4"/>
  <c r="F20" i="4" s="1"/>
  <c r="D14" i="4"/>
  <c r="D19" i="4"/>
  <c r="D23" i="4"/>
  <c r="D15" i="4"/>
  <c r="D24" i="4"/>
  <c r="F24" i="4" s="1"/>
  <c r="D11" i="4"/>
  <c r="D5" i="4"/>
  <c r="D9" i="4"/>
  <c r="D7" i="4"/>
  <c r="F7" i="4" s="1"/>
  <c r="D8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37" i="4"/>
  <c r="J37" i="4" s="1"/>
  <c r="L37" i="4" s="1"/>
  <c r="N37" i="4" s="1"/>
  <c r="P37" i="4" s="1"/>
  <c r="R37" i="4" s="1"/>
  <c r="N35" i="4"/>
  <c r="P35" i="4" s="1"/>
  <c r="R35" i="4" s="1"/>
  <c r="H40" i="4"/>
  <c r="J40" i="4" s="1"/>
  <c r="L40" i="4" s="1"/>
  <c r="N40" i="4" s="1"/>
  <c r="P40" i="4" s="1"/>
  <c r="L39" i="4"/>
  <c r="N39" i="4" s="1"/>
  <c r="P39" i="4" s="1"/>
  <c r="L33" i="4"/>
  <c r="H13" i="4"/>
  <c r="J13" i="4" s="1"/>
  <c r="H25" i="4"/>
  <c r="J25" i="4" s="1"/>
  <c r="F41" i="4"/>
  <c r="D1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6" i="4"/>
  <c r="F18" i="4" s="1"/>
  <c r="D21" i="4"/>
  <c r="F21" i="4" s="1"/>
  <c r="H21" i="4" s="1"/>
  <c r="J21" i="4" s="1"/>
  <c r="D22" i="4"/>
  <c r="F22" i="4" s="1"/>
  <c r="H17" i="4" l="1"/>
  <c r="J17" i="4" s="1"/>
  <c r="H36" i="4"/>
  <c r="J36" i="4" s="1"/>
  <c r="F5" i="4"/>
  <c r="F23" i="4"/>
  <c r="H23" i="4" s="1"/>
  <c r="J23" i="4" s="1"/>
  <c r="H29" i="4"/>
  <c r="J29" i="4" s="1"/>
  <c r="L29" i="4" s="1"/>
  <c r="H12" i="4"/>
  <c r="J12" i="4" s="1"/>
  <c r="F10" i="4"/>
  <c r="H32" i="4" s="1"/>
  <c r="J32" i="4" s="1"/>
  <c r="L25" i="4" s="1"/>
  <c r="N25" i="4" s="1"/>
  <c r="H27" i="4"/>
  <c r="J27" i="4" s="1"/>
  <c r="H24" i="4"/>
  <c r="J24" i="4" s="1"/>
  <c r="L21" i="4" s="1"/>
  <c r="H5" i="4"/>
  <c r="J5" i="4" s="1"/>
  <c r="F8" i="4"/>
  <c r="H22" i="4" s="1"/>
  <c r="J22" i="4" s="1"/>
  <c r="F9" i="4"/>
  <c r="H9" i="4" s="1"/>
  <c r="J9" i="4" s="1"/>
  <c r="L12" i="4" s="1"/>
  <c r="N21" i="4" s="1"/>
  <c r="H41" i="4"/>
  <c r="J41" i="4" s="1"/>
  <c r="L41" i="4" s="1"/>
  <c r="F6" i="4"/>
  <c r="H18" i="4" s="1"/>
  <c r="J18" i="4" s="1"/>
  <c r="F19" i="4"/>
  <c r="F26" i="4"/>
  <c r="F11" i="4"/>
  <c r="H11" i="4" s="1"/>
  <c r="J11" i="4" s="1"/>
  <c r="F15" i="4"/>
  <c r="H7" i="4" s="1"/>
  <c r="J7" i="4" s="1"/>
  <c r="L22" i="4" s="1"/>
  <c r="F34" i="4"/>
  <c r="H30" i="4" s="1"/>
  <c r="J30" i="4" s="1"/>
  <c r="F14" i="4"/>
  <c r="F42" i="4"/>
  <c r="H28" i="4" s="1"/>
  <c r="J28" i="4" s="1"/>
  <c r="L28" i="4" s="1"/>
  <c r="N28" i="4" s="1"/>
  <c r="P25" i="4" s="1"/>
  <c r="F16" i="4"/>
  <c r="H20" i="4"/>
  <c r="J20" i="4" s="1"/>
  <c r="H38" i="4"/>
  <c r="J38" i="4" s="1"/>
  <c r="L20" i="4" l="1"/>
  <c r="L11" i="4"/>
  <c r="H6" i="4"/>
  <c r="J6" i="4" s="1"/>
  <c r="L6" i="4" s="1"/>
  <c r="N6" i="4" s="1"/>
  <c r="P6" i="4" s="1"/>
  <c r="L9" i="4"/>
  <c r="N9" i="4" s="1"/>
  <c r="P9" i="4" s="1"/>
  <c r="L38" i="4"/>
  <c r="L18" i="4"/>
  <c r="L27" i="4"/>
  <c r="N33" i="4" s="1"/>
  <c r="P33" i="4" s="1"/>
  <c r="L7" i="4"/>
  <c r="N7" i="4" s="1"/>
  <c r="P7" i="4" s="1"/>
  <c r="H10" i="4"/>
  <c r="J10" i="4" s="1"/>
  <c r="H26" i="4"/>
  <c r="J26" i="4" s="1"/>
  <c r="L32" i="4" s="1"/>
  <c r="N32" i="4" s="1"/>
  <c r="P32" i="4" s="1"/>
  <c r="H8" i="4"/>
  <c r="J8" i="4" s="1"/>
  <c r="L13" i="4" s="1"/>
  <c r="N22" i="4" s="1"/>
  <c r="H15" i="4"/>
  <c r="J15" i="4" s="1"/>
  <c r="H19" i="4"/>
  <c r="J19" i="4" s="1"/>
  <c r="L19" i="4" s="1"/>
  <c r="N19" i="4" s="1"/>
  <c r="P19" i="4" s="1"/>
  <c r="R19" i="4" s="1"/>
  <c r="H14" i="4"/>
  <c r="J14" i="4" s="1"/>
  <c r="L24" i="4" s="1"/>
  <c r="H16" i="4"/>
  <c r="J16" i="4" s="1"/>
  <c r="H34" i="4"/>
  <c r="J34" i="4" s="1"/>
  <c r="L30" i="4" s="1"/>
  <c r="N29" i="4" s="1"/>
  <c r="P29" i="4" s="1"/>
  <c r="H42" i="4"/>
  <c r="J42" i="4" s="1"/>
  <c r="R6" i="4" l="1"/>
  <c r="T6" i="4" s="1"/>
  <c r="V6" i="4" s="1"/>
  <c r="R32" i="4"/>
  <c r="R7" i="4"/>
  <c r="T7" i="4" s="1"/>
  <c r="V7" i="4" s="1"/>
  <c r="N18" i="4"/>
  <c r="N11" i="4"/>
  <c r="L10" i="4"/>
  <c r="N13" i="4"/>
  <c r="P22" i="4" s="1"/>
  <c r="N38" i="4"/>
  <c r="P31" i="4" s="1"/>
  <c r="R31" i="4" s="1"/>
  <c r="T35" i="4" s="1"/>
  <c r="V35" i="4" s="1"/>
  <c r="L36" i="4"/>
  <c r="N36" i="4" s="1"/>
  <c r="P36" i="4" s="1"/>
  <c r="R36" i="4" s="1"/>
  <c r="L42" i="4"/>
  <c r="L14" i="4"/>
  <c r="L16" i="4"/>
  <c r="N24" i="4" s="1"/>
  <c r="P18" i="4" s="1"/>
  <c r="L15" i="4"/>
  <c r="N20" i="4" s="1"/>
  <c r="L26" i="4"/>
  <c r="L8" i="4"/>
  <c r="L34" i="4"/>
  <c r="N27" i="4" s="1"/>
  <c r="P27" i="4" s="1"/>
  <c r="R33" i="4" s="1"/>
  <c r="T32" i="4" s="1"/>
  <c r="V32" i="4" s="1"/>
  <c r="L17" i="4"/>
  <c r="N12" i="4" s="1"/>
  <c r="L5" i="4"/>
  <c r="N5" i="4" s="1"/>
  <c r="P5" i="4" s="1"/>
  <c r="R5" i="4" s="1"/>
  <c r="T5" i="4" s="1"/>
  <c r="V5" i="4" s="1"/>
  <c r="L23" i="4"/>
  <c r="N23" i="4" s="1"/>
  <c r="T31" i="4" l="1"/>
  <c r="V31" i="4" s="1"/>
  <c r="P23" i="4"/>
  <c r="N16" i="4"/>
  <c r="P16" i="4" s="1"/>
  <c r="R24" i="4" s="1"/>
  <c r="T22" i="4" s="1"/>
  <c r="V22" i="4" s="1"/>
  <c r="P24" i="4"/>
  <c r="R22" i="4" s="1"/>
  <c r="N34" i="4"/>
  <c r="P34" i="4" s="1"/>
  <c r="R34" i="4" s="1"/>
  <c r="T33" i="4" s="1"/>
  <c r="V33" i="4" s="1"/>
  <c r="P13" i="4"/>
  <c r="P20" i="4"/>
  <c r="N17" i="4"/>
  <c r="N15" i="4"/>
  <c r="P21" i="4" s="1"/>
  <c r="N10" i="4"/>
  <c r="P12" i="4" s="1"/>
  <c r="R12" i="4" s="1"/>
  <c r="N30" i="4"/>
  <c r="P30" i="4" s="1"/>
  <c r="N26" i="4"/>
  <c r="P28" i="4" s="1"/>
  <c r="N41" i="4"/>
  <c r="P38" i="4" s="1"/>
  <c r="R38" i="4" s="1"/>
  <c r="T36" i="4" s="1"/>
  <c r="V36" i="4" s="1"/>
  <c r="N42" i="4"/>
  <c r="N14" i="4"/>
  <c r="N8" i="4"/>
  <c r="P11" i="4" s="1"/>
  <c r="P8" i="4" l="1"/>
  <c r="R16" i="4"/>
  <c r="T16" i="4" s="1"/>
  <c r="V16" i="4" s="1"/>
  <c r="T34" i="4"/>
  <c r="V34" i="4" s="1"/>
  <c r="R29" i="4"/>
  <c r="T29" i="4" s="1"/>
  <c r="V29" i="4" s="1"/>
  <c r="R30" i="4"/>
  <c r="T30" i="4" s="1"/>
  <c r="V30" i="4" s="1"/>
  <c r="R17" i="4"/>
  <c r="T17" i="4" s="1"/>
  <c r="V17" i="4" s="1"/>
  <c r="R23" i="4"/>
  <c r="R20" i="4"/>
  <c r="R13" i="4"/>
  <c r="T12" i="4" s="1"/>
  <c r="V12" i="4" s="1"/>
  <c r="R11" i="4"/>
  <c r="R27" i="4"/>
  <c r="T27" i="4" s="1"/>
  <c r="V27" i="4" s="1"/>
  <c r="R28" i="4"/>
  <c r="T28" i="4" s="1"/>
  <c r="V28" i="4" s="1"/>
  <c r="P26" i="4"/>
  <c r="R25" i="4" s="1"/>
  <c r="T24" i="4" s="1"/>
  <c r="V24" i="4" s="1"/>
  <c r="R21" i="4"/>
  <c r="T19" i="4" s="1"/>
  <c r="V19" i="4" s="1"/>
  <c r="P14" i="4"/>
  <c r="R9" i="4" s="1"/>
  <c r="P41" i="4"/>
  <c r="P42" i="4"/>
  <c r="P10" i="4"/>
  <c r="R8" i="4" s="1"/>
  <c r="P17" i="4"/>
  <c r="R14" i="4" s="1"/>
  <c r="T13" i="4" s="1"/>
  <c r="V13" i="4" s="1"/>
  <c r="P15" i="4"/>
  <c r="R18" i="4" s="1"/>
  <c r="T20" i="4" s="1"/>
  <c r="V20" i="4" s="1"/>
  <c r="T8" i="4" l="1"/>
  <c r="V8" i="4" s="1"/>
  <c r="T18" i="4"/>
  <c r="V18" i="4" s="1"/>
  <c r="T21" i="4"/>
  <c r="V21" i="4" s="1"/>
  <c r="T11" i="4"/>
  <c r="V11" i="4" s="1"/>
  <c r="T23" i="4"/>
  <c r="V23" i="4" s="1"/>
  <c r="T14" i="4"/>
  <c r="V14" i="4" s="1"/>
  <c r="R39" i="4"/>
  <c r="T37" i="4" s="1"/>
  <c r="V37" i="4" s="1"/>
  <c r="R41" i="4"/>
  <c r="R10" i="4"/>
  <c r="T9" i="4" s="1"/>
  <c r="V9" i="4" s="1"/>
  <c r="R40" i="4"/>
  <c r="T38" i="4" s="1"/>
  <c r="V38" i="4" s="1"/>
  <c r="R42" i="4"/>
  <c r="R26" i="4"/>
  <c r="T25" i="4" s="1"/>
  <c r="V25" i="4" s="1"/>
  <c r="R15" i="4"/>
  <c r="T15" i="4" s="1"/>
  <c r="V15" i="4" s="1"/>
  <c r="T39" i="4" l="1"/>
  <c r="V39" i="4" s="1"/>
  <c r="T41" i="4"/>
  <c r="V41" i="4" s="1"/>
  <c r="T26" i="4"/>
  <c r="V26" i="4" s="1"/>
  <c r="T40" i="4"/>
  <c r="V40" i="4" s="1"/>
  <c r="T42" i="4"/>
  <c r="V42" i="4" s="1"/>
  <c r="T10" i="4"/>
  <c r="V10" i="4" s="1"/>
</calcChain>
</file>

<file path=xl/sharedStrings.xml><?xml version="1.0" encoding="utf-8"?>
<sst xmlns="http://schemas.openxmlformats.org/spreadsheetml/2006/main" count="592" uniqueCount="116">
  <si>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</si>
  <si>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</si>
  <si>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</si>
  <si>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</si>
  <si>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</si>
  <si>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</si>
  <si>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</si>
  <si>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</si>
  <si>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</si>
  <si>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</si>
  <si>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</si>
  <si>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</si>
  <si>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</si>
  <si>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</si>
  <si>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</si>
  <si>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</si>
  <si>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</si>
  <si>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</si>
  <si>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</si>
  <si>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</si>
  <si>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</si>
  <si>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</si>
  <si>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</si>
  <si>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</si>
  <si>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</si>
  <si>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</si>
  <si>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</si>
  <si>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</si>
  <si>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</si>
  <si>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</si>
  <si>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</si>
  <si>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</si>
  <si>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</si>
  <si>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</si>
  <si>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</si>
  <si>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</si>
  <si>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</si>
  <si>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</si>
  <si>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</si>
  <si>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</si>
  <si>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</si>
  <si>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</si>
  <si>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</si>
  <si>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</si>
  <si>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</si>
  <si>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</si>
  <si>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</si>
  <si>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</si>
  <si>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</si>
  <si>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</si>
  <si>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</si>
  <si>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</si>
  <si>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</si>
  <si>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</si>
  <si>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</si>
  <si>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</si>
  <si>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</si>
  <si>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</si>
  <si>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</si>
  <si>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</si>
  <si>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</si>
  <si>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</si>
  <si>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</si>
  <si>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</si>
  <si>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</si>
  <si>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</si>
  <si>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</si>
  <si>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</si>
  <si>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</si>
  <si>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</si>
  <si>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</si>
  <si>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</si>
  <si>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</si>
  <si>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</si>
  <si>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</si>
  <si>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</si>
  <si>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</si>
  <si>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</si>
  <si>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</si>
  <si>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</si>
  <si>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</si>
  <si>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</si>
  <si>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</si>
  <si>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</si>
  <si>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</si>
  <si>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</si>
  <si>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</si>
  <si>
    <t>Лига III-й сезон 28.09.2016 конфиг 11</t>
  </si>
  <si>
    <t>Наум / Vintoniv Ivan</t>
  </si>
  <si>
    <t>Богуславский Олег</t>
  </si>
  <si>
    <t>Лига III-й сезон 05.10.2016 конфиг 10</t>
  </si>
  <si>
    <t>Петушков Андрей</t>
  </si>
  <si>
    <t>Наум</t>
  </si>
  <si>
    <t>Ткаченко Антон</t>
  </si>
  <si>
    <t>Чухаленко Дима</t>
  </si>
  <si>
    <t>Горошко Игорь / Goroshko Ihor</t>
  </si>
  <si>
    <t>Плакидюк Виталий / Plakidiuk Vitalii</t>
  </si>
  <si>
    <t>Тыщенко Миша</t>
  </si>
  <si>
    <t>Лантушенко Игорь</t>
  </si>
  <si>
    <t>Онащук Максим</t>
  </si>
  <si>
    <t>Гаврилюк Олег</t>
  </si>
  <si>
    <t>Якубовский Александр</t>
  </si>
  <si>
    <t>Скобликов Владислав</t>
  </si>
  <si>
    <t>Хлопонин Андрей</t>
  </si>
  <si>
    <t>Плохов Игорь</t>
  </si>
  <si>
    <t>Дарий Игорь</t>
  </si>
  <si>
    <t>Женя</t>
  </si>
  <si>
    <t>Манило Денис</t>
  </si>
  <si>
    <t>Плохов  Игорь</t>
  </si>
  <si>
    <t>Лига III-й сезон 12.10.2016 конфиг 7R</t>
  </si>
  <si>
    <t>Лига III-й сезон 26.10.2016 конфиг 7R</t>
  </si>
  <si>
    <t>Веселов Антон / Veselov Anton</t>
  </si>
  <si>
    <t>Сибирцев Иван</t>
  </si>
  <si>
    <t>Сибирцев Иван / Sibirtsev Ivan</t>
  </si>
  <si>
    <t>Кравченко Женя</t>
  </si>
  <si>
    <t>Веселов Антон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</si>
</sst>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6" xfId="0" applyFont="1" applyBorder="1" applyAlignment="1"/>
    <xf numFmtId="0" fontId="17" fillId="0" borderId="29" xfId="0" applyFont="1" applyBorder="1" applyAlignment="1"/>
    <xf numFmtId="0" fontId="25" fillId="0" borderId="24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16" fillId="0" borderId="17" xfId="0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8" fillId="0" borderId="25" xfId="1" applyFont="1" applyFill="1" applyBorder="1" applyAlignment="1">
      <alignment horizontal="center"/>
    </xf>
    <xf numFmtId="0" fontId="28" fillId="0" borderId="63" xfId="1" applyFont="1" applyFill="1" applyBorder="1" applyAlignment="1">
      <alignment horizontal="center"/>
    </xf>
    <xf numFmtId="0" fontId="28" fillId="0" borderId="21" xfId="1" applyFont="1" applyFill="1" applyBorder="1" applyAlignment="1">
      <alignment horizontal="center"/>
    </xf>
    <xf numFmtId="0" fontId="28" fillId="0" borderId="20" xfId="1" applyFont="1" applyFill="1" applyBorder="1" applyAlignment="1">
      <alignment horizontal="center"/>
    </xf>
    <xf numFmtId="0" fontId="28" fillId="0" borderId="49" xfId="1" applyFont="1" applyFill="1" applyBorder="1" applyAlignment="1">
      <alignment horizontal="center"/>
    </xf>
    <xf numFmtId="0" fontId="28" fillId="0" borderId="37" xfId="1" applyFont="1" applyFill="1" applyBorder="1" applyAlignment="1">
      <alignment horizontal="center"/>
    </xf>
    <xf numFmtId="0" fontId="28" fillId="0" borderId="18" xfId="1" applyFont="1" applyFill="1" applyBorder="1" applyAlignment="1">
      <alignment horizontal="center"/>
    </xf>
    <xf numFmtId="0" fontId="28" fillId="0" borderId="58" xfId="1" applyFont="1" applyFill="1" applyBorder="1" applyAlignment="1">
      <alignment horizontal="center"/>
    </xf>
    <xf numFmtId="0" fontId="28" fillId="0" borderId="19" xfId="1" applyFont="1" applyFill="1" applyBorder="1" applyAlignment="1">
      <alignment horizontal="center"/>
    </xf>
    <xf numFmtId="0" fontId="28" fillId="0" borderId="41" xfId="1" applyFont="1" applyFill="1" applyBorder="1" applyAlignment="1">
      <alignment horizontal="center"/>
    </xf>
    <xf numFmtId="0" fontId="28" fillId="0" borderId="34" xfId="1" applyFont="1" applyFill="1" applyBorder="1" applyAlignment="1">
      <alignment horizontal="center"/>
    </xf>
    <xf numFmtId="0" fontId="28" fillId="0" borderId="7" xfId="1" applyFont="1" applyFill="1" applyBorder="1" applyAlignment="1">
      <alignment horizontal="center"/>
    </xf>
    <xf numFmtId="0" fontId="28" fillId="0" borderId="54" xfId="1" applyFont="1" applyFill="1" applyBorder="1" applyAlignment="1">
      <alignment horizontal="center"/>
    </xf>
    <xf numFmtId="0" fontId="28" fillId="0" borderId="8" xfId="1" applyFont="1" applyFill="1" applyBorder="1" applyAlignment="1">
      <alignment horizontal="center"/>
    </xf>
    <xf numFmtId="0" fontId="28" fillId="0" borderId="56" xfId="1" applyFont="1" applyFill="1" applyBorder="1" applyAlignment="1">
      <alignment horizontal="center"/>
    </xf>
    <xf numFmtId="0" fontId="28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8" fillId="0" borderId="14" xfId="1" applyFont="1" applyFill="1" applyBorder="1" applyAlignment="1">
      <alignment horizontal="center"/>
    </xf>
    <xf numFmtId="0" fontId="28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8" fillId="0" borderId="30" xfId="1" applyFont="1" applyFill="1" applyBorder="1" applyAlignment="1">
      <alignment horizontal="center"/>
    </xf>
    <xf numFmtId="0" fontId="28" fillId="0" borderId="68" xfId="1" applyFont="1" applyFill="1" applyBorder="1" applyAlignment="1">
      <alignment horizontal="center"/>
    </xf>
    <xf numFmtId="0" fontId="28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28" fillId="0" borderId="57" xfId="1" applyFont="1" applyFill="1" applyBorder="1" applyAlignment="1">
      <alignment horizontal="center"/>
    </xf>
    <xf numFmtId="0" fontId="28" fillId="0" borderId="3" xfId="1" applyFont="1" applyFill="1" applyBorder="1" applyAlignment="1">
      <alignment horizontal="center"/>
    </xf>
    <xf numFmtId="0" fontId="28" fillId="0" borderId="5" xfId="1" applyFont="1" applyFill="1" applyBorder="1" applyAlignment="1">
      <alignment horizontal="center"/>
    </xf>
    <xf numFmtId="0" fontId="28" fillId="0" borderId="33" xfId="1" applyFont="1" applyFill="1" applyBorder="1" applyAlignment="1">
      <alignment horizontal="center"/>
    </xf>
    <xf numFmtId="0" fontId="28" fillId="0" borderId="11" xfId="1" applyFont="1" applyFill="1" applyBorder="1" applyAlignment="1">
      <alignment horizontal="center"/>
    </xf>
    <xf numFmtId="0" fontId="28" fillId="0" borderId="59" xfId="1" applyFont="1" applyFill="1" applyBorder="1" applyAlignment="1">
      <alignment horizontal="center"/>
    </xf>
    <xf numFmtId="0" fontId="28" fillId="0" borderId="12" xfId="1" applyFont="1" applyFill="1" applyBorder="1" applyAlignment="1">
      <alignment horizontal="center"/>
    </xf>
    <xf numFmtId="0" fontId="28" fillId="0" borderId="27" xfId="1" applyFont="1" applyFill="1" applyBorder="1" applyAlignment="1">
      <alignment horizontal="center"/>
    </xf>
    <xf numFmtId="0" fontId="28" fillId="0" borderId="40" xfId="1" applyFont="1" applyFill="1" applyBorder="1" applyAlignment="1">
      <alignment horizontal="center"/>
    </xf>
    <xf numFmtId="0" fontId="28" fillId="0" borderId="70" xfId="1" applyFont="1" applyFill="1" applyBorder="1" applyAlignment="1">
      <alignment horizontal="center"/>
    </xf>
    <xf numFmtId="0" fontId="28" fillId="0" borderId="36" xfId="1" applyFont="1" applyFill="1" applyBorder="1" applyAlignment="1">
      <alignment horizontal="center"/>
    </xf>
    <xf numFmtId="0" fontId="28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5" fillId="0" borderId="14" xfId="0" applyFont="1" applyBorder="1" applyAlignment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26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14" xfId="0" applyFont="1" applyFill="1" applyBorder="1"/>
    <xf numFmtId="0" fontId="25" fillId="0" borderId="24" xfId="0" applyFont="1" applyFill="1" applyBorder="1"/>
    <xf numFmtId="0" fontId="26" fillId="0" borderId="17" xfId="1" applyFont="1" applyBorder="1"/>
    <xf numFmtId="0" fontId="27" fillId="0" borderId="26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38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39" xfId="1" applyFont="1" applyBorder="1" applyAlignment="1">
      <alignment horizontal="center" vertical="center" textRotation="90" wrapText="1"/>
    </xf>
    <xf numFmtId="164" fontId="28" fillId="0" borderId="14" xfId="1" applyNumberFormat="1" applyFont="1" applyFill="1" applyBorder="1" applyAlignment="1">
      <alignment horizontal="center"/>
    </xf>
    <xf numFmtId="164" fontId="28" fillId="0" borderId="17" xfId="1" applyNumberFormat="1" applyFont="1" applyFill="1" applyBorder="1" applyAlignment="1">
      <alignment horizontal="center"/>
    </xf>
    <xf numFmtId="164" fontId="28" fillId="0" borderId="26" xfId="1" applyNumberFormat="1" applyFont="1" applyFill="1" applyBorder="1" applyAlignment="1">
      <alignment horizontal="center"/>
    </xf>
    <xf numFmtId="0" fontId="25" fillId="0" borderId="26" xfId="0" applyFont="1" applyFill="1" applyBorder="1"/>
    <xf numFmtId="0" fontId="14" fillId="0" borderId="29" xfId="1" applyFont="1" applyBorder="1"/>
    <xf numFmtId="164" fontId="12" fillId="0" borderId="14" xfId="1" applyNumberFormat="1" applyFont="1" applyFill="1" applyBorder="1" applyAlignment="1">
      <alignment horizontal="left"/>
    </xf>
    <xf numFmtId="0" fontId="27" fillId="0" borderId="17" xfId="0" applyFont="1" applyBorder="1" applyAlignment="1"/>
    <xf numFmtId="164" fontId="13" fillId="0" borderId="2" xfId="1" applyNumberFormat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R44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5703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83" t="s">
        <v>69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84" t="s">
        <v>0</v>
      </c>
      <c r="B3" s="386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85"/>
      <c r="B4" s="38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369" t="s">
        <v>42</v>
      </c>
      <c r="C5" s="32">
        <v>34.9</v>
      </c>
      <c r="D5" s="33">
        <f>C5/3*10</f>
        <v>116.33333333333333</v>
      </c>
      <c r="E5" s="34">
        <v>48.3</v>
      </c>
      <c r="F5" s="33">
        <f>IF(E5&gt;0,IF(D5&gt;0,(D5*C$3+E5*10/3)/E$3,E5*10/3*(1-0.1*C$3)),IF(D5&gt;10,D5*0.9,D5))</f>
        <v>138.66666666666666</v>
      </c>
      <c r="G5" s="32">
        <v>49.4</v>
      </c>
      <c r="H5" s="33">
        <f>IF(G5&gt;0,IF(F5&gt;0,(F5*E$3+G5*10/3)/G$3,G5*10/3*(1-0.1*E$3)),IF(F5&gt;10,F5*0.9,F5))</f>
        <v>147.33333333333334</v>
      </c>
      <c r="I5" s="32">
        <v>34.1</v>
      </c>
      <c r="J5" s="33">
        <f>IF(I5&gt;0,IF(H5&gt;0,(H5*G$3+I5*10/3)/I$3,I5*10/3*(1-0.1*G$3)),IF(H5&gt;10,H5*0.9,H5))</f>
        <v>138.91666666666666</v>
      </c>
      <c r="K5" s="32">
        <v>43.5</v>
      </c>
      <c r="L5" s="33">
        <f>IF(K5&gt;0,IF(J5&gt;0,(J5*I$3+K5*10/3)/K$3,K5*10/3*(1-0.1*I$3)),IF(J5&gt;10,J5*0.9,J5))</f>
        <v>140.13333333333333</v>
      </c>
      <c r="M5" s="35">
        <v>60.3</v>
      </c>
      <c r="N5" s="33">
        <f>IF(M5&gt;0,IF(L5&gt;0,(L5*K$3+M5*10/3)/M$3,M5*10/3*(1-0.1*K$3)),IF(L5&gt;10,L5*0.9,L5))</f>
        <v>150.27777777777777</v>
      </c>
      <c r="O5" s="36">
        <v>42</v>
      </c>
      <c r="P5" s="33">
        <f>IF(O5&gt;0,IF(N5&gt;0,(N5*M$3+O5*10/3)/O$3,O5*10/3*(1-0.1*M$3)),IF(N5&gt;10,N5*0.9,N5))</f>
        <v>148.8095238095238</v>
      </c>
      <c r="Q5" s="35">
        <v>30</v>
      </c>
      <c r="R5" s="33">
        <f>IF(Q5&gt;0,IF(P5&gt;0,(P5*O$3+Q5*10/3)/Q$3,Q5*10/3*(1-0.1*O$3)),IF(P5&gt;10,P5*0.9,P5))</f>
        <v>142.70833333333331</v>
      </c>
      <c r="S5" s="35"/>
      <c r="T5" s="37">
        <f t="shared" ref="T5:T64" si="0">IF(S5&gt;0,IF(R5&gt;0,(R5*Q$3+S5*10/3)/S$3,S5*10/3*(1-0.1*Q$3)),IF(R5&gt;10,R5*0.9,R5))</f>
        <v>128.4375</v>
      </c>
      <c r="U5" s="38"/>
      <c r="V5" s="39">
        <f t="shared" ref="V5:V68" si="1">IF(U5&gt;0,IF(T5&gt;0,(T5*S$3+U5*10/3)/U$3,U5*10/3*(1-0.1*S$3)),IF(T5&gt;10,T5*0.9,T5))</f>
        <v>115.59375</v>
      </c>
      <c r="W5" s="3"/>
      <c r="X5" s="3"/>
      <c r="Y5" s="3"/>
      <c r="Z5" s="3"/>
    </row>
    <row r="6" spans="1:26" ht="35.25" x14ac:dyDescent="0.45">
      <c r="A6" s="40">
        <v>2</v>
      </c>
      <c r="B6" s="207" t="s">
        <v>61</v>
      </c>
      <c r="C6" s="42">
        <v>32.700000000000003</v>
      </c>
      <c r="D6" s="43">
        <f>C6/3*10</f>
        <v>109</v>
      </c>
      <c r="E6" s="44">
        <v>40.5</v>
      </c>
      <c r="F6" s="43">
        <f>IF(E6&gt;0,IF(D6&gt;0,(D6*C$3+E6*10/3)/E$3,E6*10/3*(1-0.1*C$3)),IF(D6&gt;10,D6*0.9,D6))</f>
        <v>122</v>
      </c>
      <c r="G6" s="45">
        <v>51.1</v>
      </c>
      <c r="H6" s="43">
        <f>IF(G6&gt;0,IF(F6&gt;0,(F6*E$3+G6*10/3)/G$3,G6*10/3*(1-0.1*E$3)),IF(F6&gt;10,F6*0.9,F6))</f>
        <v>138.11111111111111</v>
      </c>
      <c r="I6" s="42">
        <v>40.1</v>
      </c>
      <c r="J6" s="43">
        <f>IF(I6&gt;0,IF(H6&gt;0,(H6*G$3+I6*10/3)/I$3,I6*10/3*(1-0.1*G$3)),IF(H6&gt;10,H6*0.9,H6))</f>
        <v>137</v>
      </c>
      <c r="K6" s="42">
        <v>44.8</v>
      </c>
      <c r="L6" s="43">
        <f>IF(K6&gt;0,IF(J6&gt;0,(J6*I$3+K6*10/3)/K$3,K6*10/3*(1-0.1*I$3)),IF(J6&gt;10,J6*0.9,J6))</f>
        <v>139.46666666666667</v>
      </c>
      <c r="M6" s="45">
        <v>35.4</v>
      </c>
      <c r="N6" s="43">
        <f>IF(M6&gt;0,IF(L6&gt;0,(L6*K$3+M6*10/3)/M$3,M6*10/3*(1-0.1*K$3)),IF(L6&gt;10,L6*0.9,L6))</f>
        <v>135.88888888888889</v>
      </c>
      <c r="O6" s="46">
        <v>52.5</v>
      </c>
      <c r="P6" s="47">
        <f>IF(O6&gt;0,IF(N6&gt;0,(N6*M$3+O6*10/3)/O$3,O6*10/3*(1-0.1*M$3)),IF(N6&gt;10,N6*0.9,N6))</f>
        <v>141.47619047619045</v>
      </c>
      <c r="Q6" s="45">
        <v>43.9</v>
      </c>
      <c r="R6" s="47">
        <f>IF(Q6&gt;0,IF(P6&gt;0,(P6*O$3+Q6*10/3)/Q$3,Q6*10/3*(1-0.1*O$3)),IF(P6&gt;10,P6*0.9,P6))</f>
        <v>142.08333333333331</v>
      </c>
      <c r="S6" s="45"/>
      <c r="T6" s="43">
        <f t="shared" si="0"/>
        <v>127.87499999999999</v>
      </c>
      <c r="U6" s="48"/>
      <c r="V6" s="49">
        <f t="shared" si="1"/>
        <v>115.08749999999999</v>
      </c>
      <c r="W6" s="3"/>
      <c r="X6" s="3"/>
      <c r="Y6" s="3"/>
      <c r="Z6" s="3"/>
    </row>
    <row r="7" spans="1:26" ht="35.25" x14ac:dyDescent="0.45">
      <c r="A7" s="40">
        <v>3</v>
      </c>
      <c r="B7" s="209" t="s">
        <v>45</v>
      </c>
      <c r="C7" s="42">
        <v>37</v>
      </c>
      <c r="D7" s="43">
        <f>C7/3*10</f>
        <v>123.33333333333334</v>
      </c>
      <c r="E7" s="44"/>
      <c r="F7" s="43">
        <f>IF(E7&gt;0,IF(D7&gt;0,(D7*C$3+E7*10/3)/E$3,E7*10/3*(1-0.1*C$3)),IF(D7&gt;10,D7*0.9,D7))</f>
        <v>111.00000000000001</v>
      </c>
      <c r="G7" s="42">
        <v>49.8</v>
      </c>
      <c r="H7" s="43">
        <f>IF(G7&gt;0,IF(F7&gt;0,(F7*E$3+G7*10/3)/G$3,G7*10/3*(1-0.1*E$3)),IF(F7&gt;10,F7*0.9,F7))</f>
        <v>129.33333333333334</v>
      </c>
      <c r="I7" s="42">
        <v>49</v>
      </c>
      <c r="J7" s="43">
        <f>IF(I7&gt;0,IF(H7&gt;0,(H7*G$3+I7*10/3)/I$3,I7*10/3*(1-0.1*G$3)),IF(H7&gt;10,H7*0.9,H7))</f>
        <v>137.83333333333334</v>
      </c>
      <c r="K7" s="42">
        <v>44.4</v>
      </c>
      <c r="L7" s="43">
        <f>IF(K7&gt;0,IF(J7&gt;0,(J7*I$3+K7*10/3)/K$3,K7*10/3*(1-0.1*I$3)),IF(J7&gt;10,J7*0.9,J7))</f>
        <v>139.86666666666667</v>
      </c>
      <c r="M7" s="45">
        <v>53.5</v>
      </c>
      <c r="N7" s="43">
        <f>IF(M7&gt;0,IF(L7&gt;0,(L7*K$3+M7*10/3)/M$3,M7*10/3*(1-0.1*K$3)),IF(L7&gt;10,L7*0.9,L7))</f>
        <v>146.2777777777778</v>
      </c>
      <c r="O7" s="46"/>
      <c r="P7" s="47">
        <f>IF(O7&gt;0,IF(N7&gt;0,(N7*M$3+O7*10/3)/O$3,O7*10/3*(1-0.1*M$3)),IF(N7&gt;10,N7*0.9,N7))</f>
        <v>131.65000000000003</v>
      </c>
      <c r="Q7" s="45">
        <v>52</v>
      </c>
      <c r="R7" s="47">
        <f>IF(Q7&gt;0,IF(P7&gt;0,(P7*O$3+Q7*10/3)/Q$3,Q7*10/3*(1-0.1*O$3)),IF(P7&gt;10,P7*0.9,P7))</f>
        <v>136.86041666666668</v>
      </c>
      <c r="S7" s="45"/>
      <c r="T7" s="50">
        <f t="shared" si="0"/>
        <v>123.17437500000001</v>
      </c>
      <c r="U7" s="48"/>
      <c r="V7" s="49">
        <f t="shared" si="1"/>
        <v>110.85693750000002</v>
      </c>
      <c r="W7" s="3"/>
      <c r="X7" s="3"/>
      <c r="Y7" s="3"/>
      <c r="Z7" s="3"/>
    </row>
    <row r="8" spans="1:26" ht="35.25" x14ac:dyDescent="0.45">
      <c r="A8" s="40">
        <f t="shared" ref="A8:A59" si="2">A7+1</f>
        <v>4</v>
      </c>
      <c r="B8" s="207" t="s">
        <v>57</v>
      </c>
      <c r="C8" s="42">
        <v>37.799999999999997</v>
      </c>
      <c r="D8" s="43">
        <f>C8/3*10</f>
        <v>126</v>
      </c>
      <c r="E8" s="44">
        <v>24.4</v>
      </c>
      <c r="F8" s="43">
        <f>IF(E8&gt;0,IF(D8&gt;0,(D8*C$3+E8*10/3)/E$3,E8*10/3*(1-0.1*C$3)),IF(D8&gt;10,D8*0.9,D8))</f>
        <v>103.66666666666666</v>
      </c>
      <c r="G8" s="42">
        <v>33.6</v>
      </c>
      <c r="H8" s="43">
        <f>IF(G8&gt;0,IF(F8&gt;0,(F8*E$3+G8*10/3)/G$3,G8*10/3*(1-0.1*E$3)),IF(F8&gt;10,F8*0.9,F8))</f>
        <v>106.44444444444444</v>
      </c>
      <c r="I8" s="42"/>
      <c r="J8" s="43">
        <f>IF(I8&gt;0,IF(H8&gt;0,(H8*G$3+I8*10/3)/I$3,I8*10/3*(1-0.1*G$3)),IF(H8&gt;10,H8*0.9,H8))</f>
        <v>95.8</v>
      </c>
      <c r="K8" s="42">
        <v>52.9</v>
      </c>
      <c r="L8" s="43">
        <f>IF(K8&gt;0,IF(J8&gt;0,(J8*I$3+K8*10/3)/K$3,K8*10/3*(1-0.1*I$3)),IF(J8&gt;10,J8*0.9,J8))</f>
        <v>111.90666666666667</v>
      </c>
      <c r="M8" s="45"/>
      <c r="N8" s="43">
        <f>IF(M8&gt;0,IF(L8&gt;0,(L8*K$3+M8*10/3)/M$3,M8*10/3*(1-0.1*K$3)),IF(L8&gt;10,L8*0.9,L8))</f>
        <v>100.71600000000001</v>
      </c>
      <c r="O8" s="46">
        <v>50.8</v>
      </c>
      <c r="P8" s="47">
        <f>IF(O8&gt;0,IF(N8&gt;0,(N8*M$3+O8*10/3)/O$3,O8*10/3*(1-0.1*M$3)),IF(N8&gt;10,N8*0.9,N8))</f>
        <v>110.51847619047621</v>
      </c>
      <c r="Q8" s="45">
        <v>51.7</v>
      </c>
      <c r="R8" s="47">
        <f>IF(Q8&gt;0,IF(P8&gt;0,(P8*O$3+Q8*10/3)/Q$3,Q8*10/3*(1-0.1*O$3)),IF(P8&gt;10,P8*0.9,P8))</f>
        <v>118.24533333333335</v>
      </c>
      <c r="S8" s="45"/>
      <c r="T8" s="43">
        <f t="shared" si="0"/>
        <v>106.42080000000001</v>
      </c>
      <c r="U8" s="48"/>
      <c r="V8" s="49">
        <f t="shared" si="1"/>
        <v>95.778720000000021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212" t="s">
        <v>44</v>
      </c>
      <c r="C9" s="52">
        <v>36.9</v>
      </c>
      <c r="D9" s="53">
        <f>C9/3*10</f>
        <v>122.99999999999999</v>
      </c>
      <c r="E9" s="54">
        <v>33.799999999999997</v>
      </c>
      <c r="F9" s="55">
        <f>IF(E9&gt;0,IF(D9&gt;0,(D9*C$3+E9*10/3)/E$3,E9*10/3*(1-0.1*C$3)),IF(D9&gt;10,D9*0.9,D9))</f>
        <v>117.83333333333333</v>
      </c>
      <c r="G9" s="52">
        <v>49.4</v>
      </c>
      <c r="H9" s="55">
        <f>IF(G9&gt;0,IF(F9&gt;0,(F9*E$3+G9*10/3)/G$3,G9*10/3*(1-0.1*E$3)),IF(F9&gt;10,F9*0.9,F9))</f>
        <v>133.44444444444443</v>
      </c>
      <c r="I9" s="56">
        <v>25.6</v>
      </c>
      <c r="J9" s="53">
        <f>IF(I9&gt;0,IF(H9&gt;0,(H9*G$3+I9*10/3)/I$3,I9*10/3*(1-0.1*G$3)),IF(H9&gt;10,H9*0.9,H9))</f>
        <v>121.41666666666664</v>
      </c>
      <c r="K9" s="56">
        <v>43.8</v>
      </c>
      <c r="L9" s="53">
        <f>IF(K9&gt;0,IF(J9&gt;0,(J9*I$3+K9*10/3)/K$3,K9*10/3*(1-0.1*I$3)),IF(J9&gt;10,J9*0.9,J9))</f>
        <v>126.3333333333333</v>
      </c>
      <c r="M9" s="57">
        <v>31.5</v>
      </c>
      <c r="N9" s="53">
        <f>IF(M9&gt;0,IF(L9&gt;0,(L9*K$3+M9*10/3)/M$3,M9*10/3*(1-0.1*K$3)),IF(L9&gt;10,L9*0.9,L9))</f>
        <v>122.77777777777776</v>
      </c>
      <c r="O9" s="58"/>
      <c r="P9" s="47">
        <f>IF(O9&gt;0,IF(N9&gt;0,(N9*M$3+O9*10/3)/O$3,O9*10/3*(1-0.1*M$3)),IF(N9&gt;10,N9*0.9,N9))</f>
        <v>110.49999999999999</v>
      </c>
      <c r="Q9" s="59">
        <v>48.7</v>
      </c>
      <c r="R9" s="50">
        <f>IF(Q9&gt;0,IF(P9&gt;0,(P9*O$3+Q9*10/3)/Q$3,Q9*10/3*(1-0.1*O$3)),IF(P9&gt;10,P9*0.9,P9))</f>
        <v>116.97916666666666</v>
      </c>
      <c r="S9" s="57"/>
      <c r="T9" s="47">
        <f t="shared" si="0"/>
        <v>105.28125</v>
      </c>
      <c r="U9" s="60"/>
      <c r="V9" s="61">
        <f t="shared" si="1"/>
        <v>94.753124999999997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369" t="s">
        <v>52</v>
      </c>
      <c r="C10" s="32">
        <v>14.5</v>
      </c>
      <c r="D10" s="33">
        <f>C10/3*10</f>
        <v>48.333333333333329</v>
      </c>
      <c r="E10" s="34">
        <v>34</v>
      </c>
      <c r="F10" s="33">
        <f>IF(E10&gt;0,IF(D10&gt;0,(D10*C$3+E10*10/3)/E$3,E10*10/3*(1-0.1*C$3)),IF(D10&gt;10,D10*0.9,D10))</f>
        <v>80.833333333333329</v>
      </c>
      <c r="G10" s="32">
        <v>43</v>
      </c>
      <c r="H10" s="33">
        <f>IF(G10&gt;0,IF(F10&gt;0,(F10*E$3+G10*10/3)/G$3,G10*10/3*(1-0.1*E$3)),IF(F10&gt;10,F10*0.9,F10))</f>
        <v>101.66666666666667</v>
      </c>
      <c r="I10" s="32">
        <v>35.200000000000003</v>
      </c>
      <c r="J10" s="33">
        <f>IF(I10&gt;0,IF(H10&gt;0,(H10*G$3+I10*10/3)/I$3,I10*10/3*(1-0.1*G$3)),IF(H10&gt;10,H10*0.9,H10))</f>
        <v>105.58333333333333</v>
      </c>
      <c r="K10" s="32">
        <v>29.5</v>
      </c>
      <c r="L10" s="33">
        <f>IF(K10&gt;0,IF(J10&gt;0,(J10*I$3+K10*10/3)/K$3,K10*10/3*(1-0.1*I$3)),IF(J10&gt;10,J10*0.9,J10))</f>
        <v>104.13333333333333</v>
      </c>
      <c r="M10" s="63">
        <v>39.9</v>
      </c>
      <c r="N10" s="47">
        <f>IF(M10&gt;0,IF(L10&gt;0,(L10*K$3+M10*10/3)/M$3,M10*10/3*(1-0.1*K$3)),IF(L10&gt;10,L10*0.9,L10))</f>
        <v>108.94444444444444</v>
      </c>
      <c r="O10" s="36">
        <v>36.9</v>
      </c>
      <c r="P10" s="33">
        <f>IF(O10&gt;0,IF(N10&gt;0,(N10*M$3+O10*10/3)/O$3,O10*10/3*(1-0.1*M$3)),IF(N10&gt;10,N10*0.9,N10))</f>
        <v>110.95238095238095</v>
      </c>
      <c r="Q10" s="35">
        <v>42.6</v>
      </c>
      <c r="R10" s="33">
        <f>IF(Q10&gt;0,IF(P10&gt;0,(P10*O$3+Q10*10/3)/Q$3,Q10*10/3*(1-0.1*O$3)),IF(P10&gt;10,P10*0.9,P10))</f>
        <v>114.83333333333333</v>
      </c>
      <c r="S10" s="63"/>
      <c r="T10" s="37">
        <f t="shared" si="0"/>
        <v>103.35</v>
      </c>
      <c r="U10" s="64"/>
      <c r="V10" s="39">
        <f t="shared" si="1"/>
        <v>93.015000000000001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09" t="s">
        <v>47</v>
      </c>
      <c r="C11" s="42">
        <v>24.3</v>
      </c>
      <c r="D11" s="43">
        <f>C11/3*10</f>
        <v>81</v>
      </c>
      <c r="E11" s="44"/>
      <c r="F11" s="43">
        <f>IF(E11&gt;0,IF(D11&gt;0,(D11*C$3+E11*10/3)/E$3,E11*10/3*(1-0.1*C$3)),IF(D11&gt;10,D11*0.9,D11))</f>
        <v>72.900000000000006</v>
      </c>
      <c r="G11" s="42">
        <v>44.8</v>
      </c>
      <c r="H11" s="43">
        <f>IF(G11&gt;0,IF(F11&gt;0,(F11*E$3+G11*10/3)/G$3,G11*10/3*(1-0.1*E$3)),IF(F11&gt;10,F11*0.9,F11))</f>
        <v>98.37777777777778</v>
      </c>
      <c r="I11" s="42">
        <v>45.7</v>
      </c>
      <c r="J11" s="43">
        <f>IF(I11&gt;0,IF(H11&gt;0,(H11*G$3+I11*10/3)/I$3,I11*10/3*(1-0.1*G$3)),IF(H11&gt;10,H11*0.9,H11))</f>
        <v>111.86666666666667</v>
      </c>
      <c r="K11" s="42">
        <v>42</v>
      </c>
      <c r="L11" s="43">
        <f>IF(K11&gt;0,IF(J11&gt;0,(J11*I$3+K11*10/3)/K$3,K11*10/3*(1-0.1*I$3)),IF(J11&gt;10,J11*0.9,J11))</f>
        <v>117.49333333333334</v>
      </c>
      <c r="M11" s="45"/>
      <c r="N11" s="43">
        <f>IF(M11&gt;0,IF(L11&gt;0,(L11*K$3+M11*10/3)/M$3,M11*10/3*(1-0.1*K$3)),IF(L11&gt;10,L11*0.9,L11))</f>
        <v>105.74400000000001</v>
      </c>
      <c r="O11" s="46">
        <v>43.3</v>
      </c>
      <c r="P11" s="47">
        <f>IF(O11&gt;0,IF(N11&gt;0,(N11*M$3+O11*10/3)/O$3,O11*10/3*(1-0.1*M$3)),IF(N11&gt;10,N11*0.9,N11))</f>
        <v>111.25676190476192</v>
      </c>
      <c r="Q11" s="45">
        <v>27.7</v>
      </c>
      <c r="R11" s="47">
        <f>IF(Q11&gt;0,IF(P11&gt;0,(P11*O$3+Q11*10/3)/Q$3,Q11*10/3*(1-0.1*O$3)),IF(P11&gt;10,P11*0.9,P11))</f>
        <v>108.89133333333335</v>
      </c>
      <c r="S11" s="45"/>
      <c r="T11" s="43">
        <f t="shared" si="0"/>
        <v>98.002200000000016</v>
      </c>
      <c r="U11" s="48"/>
      <c r="V11" s="49">
        <f t="shared" si="1"/>
        <v>88.20198000000002</v>
      </c>
      <c r="W11" s="3"/>
      <c r="X11" s="3"/>
      <c r="Y11" s="3"/>
      <c r="Z11" s="3"/>
    </row>
    <row r="12" spans="1:26" ht="35.25" x14ac:dyDescent="0.45">
      <c r="A12" s="40">
        <f t="shared" si="2"/>
        <v>8</v>
      </c>
      <c r="B12" s="209" t="s">
        <v>48</v>
      </c>
      <c r="C12" s="42">
        <v>22</v>
      </c>
      <c r="D12" s="43">
        <f>C12/3*10</f>
        <v>73.333333333333329</v>
      </c>
      <c r="E12" s="44">
        <v>29.9</v>
      </c>
      <c r="F12" s="43">
        <f>IF(E12&gt;0,IF(D12&gt;0,(D12*C$3+E12*10/3)/E$3,E12*10/3*(1-0.1*C$3)),IF(D12&gt;10,D12*0.9,D12))</f>
        <v>86.5</v>
      </c>
      <c r="G12" s="45">
        <v>39.200000000000003</v>
      </c>
      <c r="H12" s="43">
        <f>IF(G12&gt;0,IF(F12&gt;0,(F12*E$3+G12*10/3)/G$3,G12*10/3*(1-0.1*E$3)),IF(F12&gt;10,F12*0.9,F12))</f>
        <v>101.22222222222221</v>
      </c>
      <c r="I12" s="42">
        <v>41.4</v>
      </c>
      <c r="J12" s="43">
        <f>IF(I12&gt;0,IF(H12&gt;0,(H12*G$3+I12*10/3)/I$3,I12*10/3*(1-0.1*G$3)),IF(H12&gt;10,H12*0.9,H12))</f>
        <v>110.41666666666666</v>
      </c>
      <c r="K12" s="42">
        <v>35.5</v>
      </c>
      <c r="L12" s="43">
        <f>IF(K12&gt;0,IF(J12&gt;0,(J12*I$3+K12*10/3)/K$3,K12*10/3*(1-0.1*I$3)),IF(J12&gt;10,J12*0.9,J12))</f>
        <v>112</v>
      </c>
      <c r="M12" s="45"/>
      <c r="N12" s="43">
        <f>IF(M12&gt;0,IF(L12&gt;0,(L12*K$3+M12*10/3)/M$3,M12*10/3*(1-0.1*K$3)),IF(L12&gt;10,L12*0.9,L12))</f>
        <v>100.8</v>
      </c>
      <c r="O12" s="46">
        <v>33.4</v>
      </c>
      <c r="P12" s="47">
        <f>IF(O12&gt;0,IF(N12&gt;0,(N12*M$3+O12*10/3)/O$3,O12*10/3*(1-0.1*M$3)),IF(N12&gt;10,N12*0.9,N12))</f>
        <v>102.3047619047619</v>
      </c>
      <c r="Q12" s="45">
        <v>31.5</v>
      </c>
      <c r="R12" s="47">
        <f>IF(Q12&gt;0,IF(P12&gt;0,(P12*O$3+Q12*10/3)/Q$3,Q12*10/3*(1-0.1*O$3)),IF(P12&gt;10,P12*0.9,P12))</f>
        <v>102.64166666666667</v>
      </c>
      <c r="S12" s="45"/>
      <c r="T12" s="50">
        <f t="shared" si="0"/>
        <v>92.377499999999998</v>
      </c>
      <c r="U12" s="48"/>
      <c r="V12" s="49">
        <f t="shared" si="1"/>
        <v>83.139750000000006</v>
      </c>
      <c r="W12" s="3"/>
      <c r="X12" s="3"/>
      <c r="Y12" s="3"/>
      <c r="Z12" s="3"/>
    </row>
    <row r="13" spans="1:26" ht="35.25" x14ac:dyDescent="0.45">
      <c r="A13" s="40">
        <f t="shared" si="2"/>
        <v>9</v>
      </c>
      <c r="B13" s="436" t="s">
        <v>84</v>
      </c>
      <c r="C13" s="42"/>
      <c r="D13" s="43"/>
      <c r="E13" s="44"/>
      <c r="F13" s="43"/>
      <c r="G13" s="42"/>
      <c r="H13" s="43">
        <f>IF(G13&gt;0,IF(F13&gt;0,(F13*E$3+G13*10/3)/G$3,G13*10/3*(1-0.1*E$3)),IF(F13&gt;10,F13*0.9,F13))</f>
        <v>0</v>
      </c>
      <c r="I13" s="42">
        <v>46.2</v>
      </c>
      <c r="J13" s="43">
        <f>IF(I13&gt;0,IF(H13&gt;0,(H13*G$3+I13*10/3)/I$3,I13*10/3*(1-0.1*G$3)),IF(H13&gt;10,H13*0.9,H13))</f>
        <v>107.8</v>
      </c>
      <c r="K13" s="71"/>
      <c r="L13" s="43">
        <f>IF(K13&gt;0,IF(J13&gt;0,(J13*I$3+K13*10/3)/K$3,K13*10/3*(1-0.1*I$3)),IF(J13&gt;10,J13*0.9,J13))</f>
        <v>97.02</v>
      </c>
      <c r="M13" s="45">
        <v>75</v>
      </c>
      <c r="N13" s="43">
        <f>IF(M13&gt;0,IF(L13&gt;0,(L13*K$3+M13*10/3)/M$3,M13*10/3*(1-0.1*K$3)),IF(L13&gt;10,L13*0.9,L13))</f>
        <v>122.51666666666665</v>
      </c>
      <c r="O13" s="46"/>
      <c r="P13" s="47">
        <f>IF(O13&gt;0,IF(N13&gt;0,(N13*M$3+O13*10/3)/O$3,O13*10/3*(1-0.1*M$3)),IF(N13&gt;10,N13*0.9,N13))</f>
        <v>110.26499999999999</v>
      </c>
      <c r="Q13" s="45"/>
      <c r="R13" s="47">
        <f>IF(Q13&gt;0,IF(P13&gt;0,(P13*O$3+Q13*10/3)/Q$3,Q13*10/3*(1-0.1*O$3)),IF(P13&gt;10,P13*0.9,P13))</f>
        <v>99.238499999999988</v>
      </c>
      <c r="S13" s="45"/>
      <c r="T13" s="43">
        <f t="shared" si="0"/>
        <v>89.314649999999986</v>
      </c>
      <c r="U13" s="48"/>
      <c r="V13" s="49">
        <f t="shared" si="1"/>
        <v>80.383184999999983</v>
      </c>
      <c r="W13" s="3"/>
      <c r="X13" s="3"/>
      <c r="Y13" s="3"/>
      <c r="Z13" s="3"/>
    </row>
    <row r="14" spans="1:26" ht="36" thickBot="1" x14ac:dyDescent="0.5">
      <c r="A14" s="51">
        <f t="shared" si="2"/>
        <v>10</v>
      </c>
      <c r="B14" s="435" t="s">
        <v>54</v>
      </c>
      <c r="C14" s="56">
        <v>23.9</v>
      </c>
      <c r="D14" s="53">
        <f>C14/3*10</f>
        <v>79.666666666666657</v>
      </c>
      <c r="E14" s="54">
        <v>42.1</v>
      </c>
      <c r="F14" s="55">
        <f>IF(E14&gt;0,IF(D14&gt;0,(D14*C$3+E14*10/3)/E$3,E14*10/3*(1-0.1*C$3)),IF(D14&gt;10,D14*0.9,D14))</f>
        <v>110</v>
      </c>
      <c r="G14" s="56">
        <v>27</v>
      </c>
      <c r="H14" s="53">
        <f>IF(G14&gt;0,IF(F14&gt;0,(F14*E$3+G14*10/3)/G$3,G14*10/3*(1-0.1*E$3)),IF(F14&gt;10,F14*0.9,F14))</f>
        <v>103.33333333333333</v>
      </c>
      <c r="I14" s="60">
        <v>43.4</v>
      </c>
      <c r="J14" s="53">
        <f>IF(I14&gt;0,IF(H14&gt;0,(H14*G$3+I14*10/3)/I$3,I14*10/3*(1-0.1*G$3)),IF(H14&gt;10,H14*0.9,H14))</f>
        <v>113.66666666666666</v>
      </c>
      <c r="K14" s="56"/>
      <c r="L14" s="53">
        <f>IF(K14&gt;0,IF(J14&gt;0,(J14*I$3+K14*10/3)/K$3,K14*10/3*(1-0.1*I$3)),IF(J14&gt;10,J14*0.9,J14))</f>
        <v>102.3</v>
      </c>
      <c r="M14" s="57">
        <v>38.1</v>
      </c>
      <c r="N14" s="53">
        <f>IF(M14&gt;0,IF(L14&gt;0,(L14*K$3+M14*10/3)/M$3,M14*10/3*(1-0.1*K$3)),IF(L14&gt;10,L14*0.9,L14))</f>
        <v>106.41666666666667</v>
      </c>
      <c r="O14" s="66">
        <v>28.6</v>
      </c>
      <c r="P14" s="47">
        <f>IF(O14&gt;0,IF(N14&gt;0,(N14*M$3+O14*10/3)/O$3,O14*10/3*(1-0.1*M$3)),IF(N14&gt;10,N14*0.9,N14))</f>
        <v>104.83333333333334</v>
      </c>
      <c r="Q14" s="57"/>
      <c r="R14" s="67">
        <f>IF(Q14&gt;0,IF(P14&gt;0,(P14*O$3+Q14*10/3)/Q$3,Q14*10/3*(1-0.1*O$3)),IF(P14&gt;10,P14*0.9,P14))</f>
        <v>94.350000000000009</v>
      </c>
      <c r="S14" s="59"/>
      <c r="T14" s="47">
        <f t="shared" si="0"/>
        <v>84.915000000000006</v>
      </c>
      <c r="U14" s="68"/>
      <c r="V14" s="61">
        <f t="shared" si="1"/>
        <v>76.423500000000004</v>
      </c>
      <c r="W14" s="3"/>
      <c r="X14" s="3"/>
      <c r="Y14" s="3"/>
      <c r="Z14" s="3"/>
    </row>
    <row r="15" spans="1:26" ht="35.25" x14ac:dyDescent="0.45">
      <c r="A15" s="30">
        <f t="shared" si="2"/>
        <v>11</v>
      </c>
      <c r="B15" s="377" t="s">
        <v>46</v>
      </c>
      <c r="C15" s="69">
        <v>30</v>
      </c>
      <c r="D15" s="33">
        <f>C15/3*10</f>
        <v>100</v>
      </c>
      <c r="E15" s="32">
        <v>31.5</v>
      </c>
      <c r="F15" s="33">
        <f>IF(E15&gt;0,IF(D15&gt;0,(D15*C$3+E15*10/3)/E$3,E15*10/3*(1-0.1*C$3)),IF(D15&gt;10,D15*0.9,D15))</f>
        <v>102.5</v>
      </c>
      <c r="G15" s="69">
        <v>28</v>
      </c>
      <c r="H15" s="47">
        <f>IF(G15&gt;0,IF(F15&gt;0,(F15*E$3+G15*10/3)/G$3,G15*10/3*(1-0.1*E$3)),IF(F15&gt;10,F15*0.9,F15))</f>
        <v>99.444444444444443</v>
      </c>
      <c r="I15" s="78"/>
      <c r="J15" s="47">
        <f>IF(I15&gt;0,IF(H15&gt;0,(H15*G$3+I15*10/3)/I$3,I15*10/3*(1-0.1*G$3)),IF(H15&gt;10,H15*0.9,H15))</f>
        <v>89.5</v>
      </c>
      <c r="K15" s="32">
        <v>40.4</v>
      </c>
      <c r="L15" s="33">
        <f>IF(K15&gt;0,IF(J15&gt;0,(J15*I$3+K15*10/3)/K$3,K15*10/3*(1-0.1*I$3)),IF(J15&gt;10,J15*0.9,J15))</f>
        <v>98.533333333333331</v>
      </c>
      <c r="M15" s="63"/>
      <c r="N15" s="47">
        <f>IF(M15&gt;0,IF(L15&gt;0,(L15*K$3+M15*10/3)/M$3,M15*10/3*(1-0.1*K$3)),IF(L15&gt;10,L15*0.9,L15))</f>
        <v>88.68</v>
      </c>
      <c r="O15" s="70">
        <v>47.9</v>
      </c>
      <c r="P15" s="33">
        <f>IF(O15&gt;0,IF(N15&gt;0,(N15*M$3+O15*10/3)/O$3,O15*10/3*(1-0.1*M$3)),IF(N15&gt;10,N15*0.9,N15))</f>
        <v>98.820952380952377</v>
      </c>
      <c r="Q15" s="63"/>
      <c r="R15" s="47">
        <f>IF(Q15&gt;0,IF(P15&gt;0,(P15*O$3+Q15*10/3)/Q$3,Q15*10/3*(1-0.1*O$3)),IF(P15&gt;10,P15*0.9,P15))</f>
        <v>88.938857142857145</v>
      </c>
      <c r="S15" s="35"/>
      <c r="T15" s="37">
        <f t="shared" si="0"/>
        <v>80.044971428571429</v>
      </c>
      <c r="U15" s="38"/>
      <c r="V15" s="39">
        <f t="shared" si="1"/>
        <v>72.040474285714282</v>
      </c>
      <c r="W15" s="3"/>
      <c r="X15" s="3"/>
      <c r="Y15" s="3"/>
      <c r="Z15" s="3"/>
    </row>
    <row r="16" spans="1:26" ht="35.25" x14ac:dyDescent="0.45">
      <c r="A16" s="40">
        <f t="shared" si="2"/>
        <v>12</v>
      </c>
      <c r="B16" s="376" t="s">
        <v>72</v>
      </c>
      <c r="C16" s="42"/>
      <c r="D16" s="43"/>
      <c r="E16" s="42">
        <v>43</v>
      </c>
      <c r="F16" s="43">
        <f>IF(E16&gt;0,IF(D16&gt;0,(D16*C$3+E16*10/3)/E$3,E16*10/3*(1-0.1*C$3)),IF(D16&gt;10,D16*0.9,D16))</f>
        <v>129</v>
      </c>
      <c r="G16" s="42"/>
      <c r="H16" s="43">
        <f>IF(G16&gt;0,IF(F16&gt;0,(F16*E$3+G16*10/3)/G$3,G16*10/3*(1-0.1*E$3)),IF(F16&gt;10,F16*0.9,F16))</f>
        <v>116.10000000000001</v>
      </c>
      <c r="I16" s="44"/>
      <c r="J16" s="43">
        <f>IF(I16&gt;0,IF(H16&gt;0,(H16*G$3+I16*10/3)/I$3,I16*10/3*(1-0.1*G$3)),IF(H16&gt;10,H16*0.9,H16))</f>
        <v>104.49000000000001</v>
      </c>
      <c r="K16" s="42"/>
      <c r="L16" s="43">
        <f>IF(K16&gt;0,IF(J16&gt;0,(J16*I$3+K16*10/3)/K$3,K16*10/3*(1-0.1*I$3)),IF(J16&gt;10,J16*0.9,J16))</f>
        <v>94.041000000000011</v>
      </c>
      <c r="M16" s="45"/>
      <c r="N16" s="43">
        <f>IF(M16&gt;0,IF(L16&gt;0,(L16*K$3+M16*10/3)/M$3,M16*10/3*(1-0.1*K$3)),IF(L16&gt;10,L16*0.9,L16))</f>
        <v>84.636900000000011</v>
      </c>
      <c r="O16" s="46">
        <v>48.8</v>
      </c>
      <c r="P16" s="47">
        <f>IF(O16&gt;0,IF(N16&gt;0,(N16*M$3+O16*10/3)/O$3,O16*10/3*(1-0.1*M$3)),IF(N16&gt;10,N16*0.9,N16))</f>
        <v>95.78400952380953</v>
      </c>
      <c r="Q16" s="45"/>
      <c r="R16" s="47">
        <f>IF(Q16&gt;0,IF(P16&gt;0,(P16*O$3+Q16*10/3)/Q$3,Q16*10/3*(1-0.1*O$3)),IF(P16&gt;10,P16*0.9,P16))</f>
        <v>86.205608571428584</v>
      </c>
      <c r="S16" s="45"/>
      <c r="T16" s="43">
        <f t="shared" si="0"/>
        <v>77.585047714285722</v>
      </c>
      <c r="U16" s="48"/>
      <c r="V16" s="49">
        <f t="shared" si="1"/>
        <v>69.826542942857145</v>
      </c>
      <c r="W16" s="3"/>
      <c r="X16" s="3"/>
      <c r="Y16" s="3"/>
      <c r="Z16" s="3"/>
    </row>
    <row r="17" spans="1:26" ht="35.25" x14ac:dyDescent="0.45">
      <c r="A17" s="40">
        <f t="shared" si="2"/>
        <v>13</v>
      </c>
      <c r="B17" s="381" t="s">
        <v>80</v>
      </c>
      <c r="C17" s="42"/>
      <c r="D17" s="43"/>
      <c r="E17" s="42">
        <v>47.6</v>
      </c>
      <c r="F17" s="43">
        <f>IF(E17&gt;0,IF(D17&gt;0,(D17*C$3+E17*10/3)/E$3,E17*10/3*(1-0.1*C$3)),IF(D17&gt;10,D17*0.9,D17))</f>
        <v>142.79999999999998</v>
      </c>
      <c r="G17" s="42">
        <v>-6.1</v>
      </c>
      <c r="H17" s="43">
        <f>IF(G17&gt;0,IF(F17&gt;0,(F17*E$3+G17*10/3)/G$3,G17*10/3*(1-0.1*E$3)),IF(F17&gt;10,F17*0.9,F17))</f>
        <v>128.51999999999998</v>
      </c>
      <c r="I17" s="44">
        <v>18.600000000000001</v>
      </c>
      <c r="J17" s="43">
        <f>IF(I17&gt;0,IF(H17&gt;0,(H17*G$3+I17*10/3)/I$3,I17*10/3*(1-0.1*G$3)),IF(H17&gt;10,H17*0.9,H17))</f>
        <v>111.88999999999999</v>
      </c>
      <c r="K17" s="42">
        <v>35.5</v>
      </c>
      <c r="L17" s="43">
        <f>IF(K17&gt;0,IF(J17&gt;0,(J17*I$3+K17*10/3)/K$3,K17*10/3*(1-0.1*I$3)),IF(J17&gt;10,J17*0.9,J17))</f>
        <v>113.17866666666666</v>
      </c>
      <c r="M17" s="45"/>
      <c r="N17" s="43">
        <f>IF(M17&gt;0,IF(L17&gt;0,(L17*K$3+M17*10/3)/M$3,M17*10/3*(1-0.1*K$3)),IF(L17&gt;10,L17*0.9,L17))</f>
        <v>101.8608</v>
      </c>
      <c r="O17" s="46"/>
      <c r="P17" s="47">
        <f>IF(O17&gt;0,IF(N17&gt;0,(N17*M$3+O17*10/3)/O$3,O17*10/3*(1-0.1*M$3)),IF(N17&gt;10,N17*0.9,N17))</f>
        <v>91.674719999999994</v>
      </c>
      <c r="Q17" s="45"/>
      <c r="R17" s="47">
        <f>IF(Q17&gt;0,IF(P17&gt;0,(P17*O$3+Q17*10/3)/Q$3,Q17*10/3*(1-0.1*O$3)),IF(P17&gt;10,P17*0.9,P17))</f>
        <v>82.50724799999999</v>
      </c>
      <c r="S17" s="45"/>
      <c r="T17" s="50">
        <f t="shared" si="0"/>
        <v>74.25652319999999</v>
      </c>
      <c r="U17" s="48"/>
      <c r="V17" s="49">
        <f t="shared" si="1"/>
        <v>66.830870879999992</v>
      </c>
      <c r="W17" s="3"/>
      <c r="X17" s="3"/>
      <c r="Y17" s="3"/>
      <c r="Z17" s="3"/>
    </row>
    <row r="18" spans="1:26" ht="35.25" x14ac:dyDescent="0.45">
      <c r="A18" s="40">
        <f t="shared" si="2"/>
        <v>14</v>
      </c>
      <c r="B18" s="208" t="s">
        <v>51</v>
      </c>
      <c r="C18" s="42">
        <v>39.700000000000003</v>
      </c>
      <c r="D18" s="43">
        <f>C18/3*10</f>
        <v>132.33333333333334</v>
      </c>
      <c r="E18" s="42"/>
      <c r="F18" s="43">
        <f>IF(E18&gt;0,IF(D18&gt;0,(D18*C$3+E18*10/3)/E$3,E18*10/3*(1-0.1*C$3)),IF(D18&gt;10,D18*0.9,D18))</f>
        <v>119.10000000000001</v>
      </c>
      <c r="G18" s="42"/>
      <c r="H18" s="43">
        <f>IF(G18&gt;0,IF(F18&gt;0,(F18*E$3+G18*10/3)/G$3,G18*10/3*(1-0.1*E$3)),IF(F18&gt;10,F18*0.9,F18))</f>
        <v>107.19000000000001</v>
      </c>
      <c r="I18" s="44"/>
      <c r="J18" s="43">
        <f>IF(I18&gt;0,IF(H18&gt;0,(H18*G$3+I18*10/3)/I$3,I18*10/3*(1-0.1*G$3)),IF(H18&gt;10,H18*0.9,H18))</f>
        <v>96.471000000000018</v>
      </c>
      <c r="K18" s="42"/>
      <c r="L18" s="43">
        <f>IF(K18&gt;0,IF(J18&gt;0,(J18*I$3+K18*10/3)/K$3,K18*10/3*(1-0.1*I$3)),IF(J18&gt;10,J18*0.9,J18))</f>
        <v>86.823900000000023</v>
      </c>
      <c r="M18" s="45">
        <v>35</v>
      </c>
      <c r="N18" s="43">
        <f>IF(M18&gt;0,IF(L18&gt;0,(L18*K$3+M18*10/3)/M$3,M18*10/3*(1-0.1*K$3)),IF(L18&gt;10,L18*0.9,L18))</f>
        <v>91.79769444444446</v>
      </c>
      <c r="O18" s="46"/>
      <c r="P18" s="47">
        <f>IF(O18&gt;0,IF(N18&gt;0,(N18*M$3+O18*10/3)/O$3,O18*10/3*(1-0.1*M$3)),IF(N18&gt;10,N18*0.9,N18))</f>
        <v>82.617925000000014</v>
      </c>
      <c r="Q18" s="45">
        <v>22.8</v>
      </c>
      <c r="R18" s="47">
        <f>IF(Q18&gt;0,IF(P18&gt;0,(P18*O$3+Q18*10/3)/Q$3,Q18*10/3*(1-0.1*O$3)),IF(P18&gt;10,P18*0.9,P18))</f>
        <v>81.790684375000012</v>
      </c>
      <c r="S18" s="45"/>
      <c r="T18" s="43">
        <f t="shared" si="0"/>
        <v>73.611615937500019</v>
      </c>
      <c r="U18" s="48"/>
      <c r="V18" s="49">
        <f t="shared" si="1"/>
        <v>66.250454343750022</v>
      </c>
      <c r="W18" s="3"/>
      <c r="X18" s="3"/>
      <c r="Y18" s="3"/>
      <c r="Z18" s="3"/>
    </row>
    <row r="19" spans="1:26" ht="36" thickBot="1" x14ac:dyDescent="0.5">
      <c r="A19" s="51">
        <f t="shared" si="2"/>
        <v>15</v>
      </c>
      <c r="B19" s="380" t="s">
        <v>62</v>
      </c>
      <c r="C19" s="52">
        <v>24.5</v>
      </c>
      <c r="D19" s="53">
        <f>C19/3*10</f>
        <v>81.666666666666657</v>
      </c>
      <c r="E19" s="56">
        <v>33.1</v>
      </c>
      <c r="F19" s="53">
        <f>IF(E19&gt;0,IF(D19&gt;0,(D19*C$3+E19*10/3)/E$3,E19*10/3*(1-0.1*C$3)),IF(D19&gt;10,D19*0.9,D19))</f>
        <v>96</v>
      </c>
      <c r="G19" s="52">
        <v>24.1</v>
      </c>
      <c r="H19" s="55">
        <f>IF(G19&gt;0,IF(F19&gt;0,(F19*E$3+G19*10/3)/G$3,G19*10/3*(1-0.1*E$3)),IF(F19&gt;10,F19*0.9,F19))</f>
        <v>90.777777777777771</v>
      </c>
      <c r="I19" s="58"/>
      <c r="J19" s="55">
        <f>IF(I19&gt;0,IF(H19&gt;0,(H19*G$3+I19*10/3)/I$3,I19*10/3*(1-0.1*G$3)),IF(H19&gt;10,H19*0.9,H19))</f>
        <v>81.7</v>
      </c>
      <c r="K19" s="52">
        <v>24</v>
      </c>
      <c r="L19" s="55">
        <f>IF(K19&gt;0,IF(J19&gt;0,(J19*I$3+K19*10/3)/K$3,K19*10/3*(1-0.1*I$3)),IF(J19&gt;10,J19*0.9,J19))</f>
        <v>81.36</v>
      </c>
      <c r="M19" s="59"/>
      <c r="N19" s="55">
        <f>IF(M19&gt;0,IF(L19&gt;0,(L19*K$3+M19*10/3)/M$3,M19*10/3*(1-0.1*K$3)),IF(L19&gt;10,L19*0.9,L19))</f>
        <v>73.224000000000004</v>
      </c>
      <c r="O19" s="58">
        <v>30.4</v>
      </c>
      <c r="P19" s="47">
        <f>IF(O19&gt;0,IF(N19&gt;0,(N19*M$3+O19*10/3)/O$3,O19*10/3*(1-0.1*M$3)),IF(N19&gt;10,N19*0.9,N19))</f>
        <v>77.239619047619058</v>
      </c>
      <c r="Q19" s="59">
        <v>32.299999999999997</v>
      </c>
      <c r="R19" s="50">
        <f>IF(Q19&gt;0,IF(P19&gt;0,(P19*O$3+Q19*10/3)/Q$3,Q19*10/3*(1-0.1*O$3)),IF(P19&gt;10,P19*0.9,P19))</f>
        <v>81.043000000000006</v>
      </c>
      <c r="S19" s="57"/>
      <c r="T19" s="47">
        <f t="shared" si="0"/>
        <v>72.938700000000011</v>
      </c>
      <c r="U19" s="60"/>
      <c r="V19" s="61">
        <f t="shared" si="1"/>
        <v>65.644830000000013</v>
      </c>
      <c r="W19" s="3"/>
      <c r="X19" s="3"/>
      <c r="Y19" s="3"/>
      <c r="Z19" s="3"/>
    </row>
    <row r="20" spans="1:26" ht="35.25" x14ac:dyDescent="0.45">
      <c r="A20" s="30">
        <f t="shared" si="2"/>
        <v>16</v>
      </c>
      <c r="B20" s="379" t="s">
        <v>58</v>
      </c>
      <c r="C20" s="32">
        <v>23.7</v>
      </c>
      <c r="D20" s="33">
        <f>C20/3*10</f>
        <v>79</v>
      </c>
      <c r="E20" s="78">
        <v>28</v>
      </c>
      <c r="F20" s="47">
        <f>IF(E20&gt;0,IF(D20&gt;0,(D20*C$3+E20*10/3)/E$3,E20*10/3*(1-0.1*C$3)),IF(D20&gt;10,D20*0.9,D20))</f>
        <v>86.166666666666657</v>
      </c>
      <c r="G20" s="32">
        <v>21.9</v>
      </c>
      <c r="H20" s="33">
        <f>IF(G20&gt;0,IF(F20&gt;0,(F20*E$3+G20*10/3)/G$3,G20*10/3*(1-0.1*E$3)),IF(F20&gt;10,F20*0.9,F20))</f>
        <v>81.777777777777771</v>
      </c>
      <c r="I20" s="32">
        <v>28.9</v>
      </c>
      <c r="J20" s="33">
        <f>IF(I20&gt;0,IF(H20&gt;0,(H20*G$3+I20*10/3)/I$3,I20*10/3*(1-0.1*G$3)),IF(H20&gt;10,H20*0.9,H20))</f>
        <v>85.416666666666657</v>
      </c>
      <c r="K20" s="35">
        <v>31.7</v>
      </c>
      <c r="L20" s="33">
        <f>IF(K20&gt;0,IF(J20&gt;0,(J20*I$3+K20*10/3)/K$3,K20*10/3*(1-0.1*I$3)),IF(J20&gt;10,J20*0.9,J20))</f>
        <v>89.466666666666669</v>
      </c>
      <c r="M20" s="32">
        <v>43.6</v>
      </c>
      <c r="N20" s="33">
        <f>IF(M20&gt;0,IF(L20&gt;0,(L20*K$3+M20*10/3)/M$3,M20*10/3*(1-0.1*K$3)),IF(L20&gt;10,L20*0.9,L20))</f>
        <v>98.777777777777786</v>
      </c>
      <c r="O20" s="36"/>
      <c r="P20" s="33">
        <f>IF(O20&gt;0,IF(N20&gt;0,(N20*M$3+O20*10/3)/O$3,O20*10/3*(1-0.1*M$3)),IF(N20&gt;10,N20*0.9,N20))</f>
        <v>88.9</v>
      </c>
      <c r="Q20" s="35"/>
      <c r="R20" s="33">
        <f>IF(Q20&gt;0,IF(P20&gt;0,(P20*O$3+Q20*10/3)/Q$3,Q20*10/3*(1-0.1*O$3)),IF(P20&gt;10,P20*0.9,P20))</f>
        <v>80.010000000000005</v>
      </c>
      <c r="S20" s="63"/>
      <c r="T20" s="37">
        <f t="shared" si="0"/>
        <v>72.009</v>
      </c>
      <c r="U20" s="64"/>
      <c r="V20" s="39">
        <f t="shared" si="1"/>
        <v>64.808099999999996</v>
      </c>
      <c r="W20" s="3"/>
      <c r="X20" s="3"/>
      <c r="Y20" s="3"/>
      <c r="Z20" s="3"/>
    </row>
    <row r="21" spans="1:26" ht="35.25" x14ac:dyDescent="0.45">
      <c r="A21" s="40">
        <f t="shared" si="2"/>
        <v>17</v>
      </c>
      <c r="B21" s="207" t="s">
        <v>60</v>
      </c>
      <c r="C21" s="42">
        <v>44.5</v>
      </c>
      <c r="D21" s="43">
        <f>C21/3*10</f>
        <v>148.33333333333334</v>
      </c>
      <c r="E21" s="44">
        <v>40.1</v>
      </c>
      <c r="F21" s="43">
        <f>IF(E21&gt;0,IF(D21&gt;0,(D21*C$3+E21*10/3)/E$3,E21*10/3*(1-0.1*C$3)),IF(D21&gt;10,D21*0.9,D21))</f>
        <v>141</v>
      </c>
      <c r="G21" s="42">
        <v>36.5</v>
      </c>
      <c r="H21" s="43">
        <f>IF(G21&gt;0,IF(F21&gt;0,(F21*E$3+G21*10/3)/G$3,G21*10/3*(1-0.1*E$3)),IF(F21&gt;10,F21*0.9,F21))</f>
        <v>134.55555555555557</v>
      </c>
      <c r="I21" s="42"/>
      <c r="J21" s="43">
        <f>IF(I21&gt;0,IF(H21&gt;0,(H21*G$3+I21*10/3)/I$3,I21*10/3*(1-0.1*G$3)),IF(H21&gt;10,H21*0.9,H21))</f>
        <v>121.10000000000002</v>
      </c>
      <c r="K21" s="42"/>
      <c r="L21" s="43">
        <f>IF(K21&gt;0,IF(J21&gt;0,(J21*I$3+K21*10/3)/K$3,K21*10/3*(1-0.1*I$3)),IF(J21&gt;10,J21*0.9,J21))</f>
        <v>108.99000000000002</v>
      </c>
      <c r="M21" s="45"/>
      <c r="N21" s="43">
        <f>IF(M21&gt;0,IF(L21&gt;0,(L21*K$3+M21*10/3)/M$3,M21*10/3*(1-0.1*K$3)),IF(L21&gt;10,L21*0.9,L21))</f>
        <v>98.091000000000022</v>
      </c>
      <c r="O21" s="46"/>
      <c r="P21" s="47">
        <f>IF(O21&gt;0,IF(N21&gt;0,(N21*M$3+O21*10/3)/O$3,O21*10/3*(1-0.1*M$3)),IF(N21&gt;10,N21*0.9,N21))</f>
        <v>88.281900000000022</v>
      </c>
      <c r="Q21" s="45"/>
      <c r="R21" s="47">
        <f>IF(Q21&gt;0,IF(P21&gt;0,(P21*O$3+Q21*10/3)/Q$3,Q21*10/3*(1-0.1*O$3)),IF(P21&gt;10,P21*0.9,P21))</f>
        <v>79.453710000000015</v>
      </c>
      <c r="S21" s="45"/>
      <c r="T21" s="43">
        <f t="shared" si="0"/>
        <v>71.508339000000021</v>
      </c>
      <c r="U21" s="48"/>
      <c r="V21" s="49">
        <f t="shared" si="1"/>
        <v>64.357505100000026</v>
      </c>
      <c r="W21" s="3"/>
      <c r="X21" s="3"/>
      <c r="Y21" s="3"/>
      <c r="Z21" s="3"/>
    </row>
    <row r="22" spans="1:26" ht="35.25" x14ac:dyDescent="0.45">
      <c r="A22" s="40">
        <f t="shared" si="2"/>
        <v>18</v>
      </c>
      <c r="B22" s="209" t="s">
        <v>43</v>
      </c>
      <c r="C22" s="42">
        <v>45.4</v>
      </c>
      <c r="D22" s="43">
        <f>C22/3*10</f>
        <v>151.33333333333331</v>
      </c>
      <c r="E22" s="44"/>
      <c r="F22" s="43">
        <f>IF(E22&gt;0,IF(D22&gt;0,(D22*C$3+E22*10/3)/E$3,E22*10/3*(1-0.1*C$3)),IF(D22&gt;10,D22*0.9,D22))</f>
        <v>136.19999999999999</v>
      </c>
      <c r="G22" s="42"/>
      <c r="H22" s="43">
        <f>IF(G22&gt;0,IF(F22&gt;0,(F22*E$3+G22*10/3)/G$3,G22*10/3*(1-0.1*E$3)),IF(F22&gt;10,F22*0.9,F22))</f>
        <v>122.58</v>
      </c>
      <c r="I22" s="42"/>
      <c r="J22" s="43">
        <f>IF(I22&gt;0,IF(H22&gt;0,(H22*G$3+I22*10/3)/I$3,I22*10/3*(1-0.1*G$3)),IF(H22&gt;10,H22*0.9,H22))</f>
        <v>110.322</v>
      </c>
      <c r="K22" s="42"/>
      <c r="L22" s="43">
        <f>IF(K22&gt;0,IF(J22&gt;0,(J22*I$3+K22*10/3)/K$3,K22*10/3*(1-0.1*I$3)),IF(J22&gt;10,J22*0.9,J22))</f>
        <v>99.2898</v>
      </c>
      <c r="M22" s="71"/>
      <c r="N22" s="43">
        <f>IF(M22&gt;0,IF(L22&gt;0,(L22*K$3+M22*10/3)/M$3,M22*10/3*(1-0.1*K$3)),IF(L22&gt;10,L22*0.9,L22))</f>
        <v>89.360820000000004</v>
      </c>
      <c r="O22" s="46"/>
      <c r="P22" s="47">
        <f>IF(O22&gt;0,IF(N22&gt;0,(N22*M$3+O22*10/3)/O$3,O22*10/3*(1-0.1*M$3)),IF(N22&gt;10,N22*0.9,N22))</f>
        <v>80.424738000000005</v>
      </c>
      <c r="Q22" s="45"/>
      <c r="R22" s="47">
        <f>IF(Q22&gt;0,IF(P22&gt;0,(P22*O$3+Q22*10/3)/Q$3,Q22*10/3*(1-0.1*O$3)),IF(P22&gt;10,P22*0.9,P22))</f>
        <v>72.382264200000009</v>
      </c>
      <c r="S22" s="45"/>
      <c r="T22" s="50">
        <f t="shared" si="0"/>
        <v>65.144037780000005</v>
      </c>
      <c r="U22" s="48"/>
      <c r="V22" s="49">
        <f t="shared" si="1"/>
        <v>58.629634002000003</v>
      </c>
      <c r="W22" s="3"/>
      <c r="X22" s="3"/>
      <c r="Y22" s="3"/>
      <c r="Z22" s="3"/>
    </row>
    <row r="23" spans="1:26" ht="35.25" x14ac:dyDescent="0.45">
      <c r="A23" s="40">
        <f t="shared" si="2"/>
        <v>19</v>
      </c>
      <c r="B23" s="209" t="s">
        <v>50</v>
      </c>
      <c r="C23" s="42">
        <v>26.1</v>
      </c>
      <c r="D23" s="43">
        <f>C23/3*10</f>
        <v>87.000000000000014</v>
      </c>
      <c r="E23" s="44"/>
      <c r="F23" s="43">
        <f>IF(E23&gt;0,IF(D23&gt;0,(D23*C$3+E23*10/3)/E$3,E23*10/3*(1-0.1*C$3)),IF(D23&gt;10,D23*0.9,D23))</f>
        <v>78.300000000000011</v>
      </c>
      <c r="G23" s="42"/>
      <c r="H23" s="43">
        <f>IF(G23&gt;0,IF(F23&gt;0,(F23*E$3+G23*10/3)/G$3,G23*10/3*(1-0.1*E$3)),IF(F23&gt;10,F23*0.9,F23))</f>
        <v>70.470000000000013</v>
      </c>
      <c r="I23" s="42">
        <v>29.4</v>
      </c>
      <c r="J23" s="43">
        <f>IF(I23&gt;0,IF(H23&gt;0,(H23*G$3+I23*10/3)/I$3,I23*10/3*(1-0.1*G$3)),IF(H23&gt;10,H23*0.9,H23))</f>
        <v>77.352500000000006</v>
      </c>
      <c r="K23" s="42">
        <v>23.8</v>
      </c>
      <c r="L23" s="43">
        <f>IF(K23&gt;0,IF(J23&gt;0,(J23*I$3+K23*10/3)/K$3,K23*10/3*(1-0.1*I$3)),IF(J23&gt;10,J23*0.9,J23))</f>
        <v>77.748666666666665</v>
      </c>
      <c r="M23" s="45"/>
      <c r="N23" s="43">
        <f>IF(M23&gt;0,IF(L23&gt;0,(L23*K$3+M23*10/3)/M$3,M23*10/3*(1-0.1*K$3)),IF(L23&gt;10,L23*0.9,L23))</f>
        <v>69.973799999999997</v>
      </c>
      <c r="O23" s="46"/>
      <c r="P23" s="47">
        <f>IF(O23&gt;0,IF(N23&gt;0,(N23*M$3+O23*10/3)/O$3,O23*10/3*(1-0.1*M$3)),IF(N23&gt;10,N23*0.9,N23))</f>
        <v>62.976419999999997</v>
      </c>
      <c r="Q23" s="45">
        <v>41.1</v>
      </c>
      <c r="R23" s="47">
        <f>IF(Q23&gt;0,IF(P23&gt;0,(P23*O$3+Q23*10/3)/Q$3,Q23*10/3*(1-0.1*O$3)),IF(P23&gt;10,P23*0.9,P23))</f>
        <v>72.229367499999995</v>
      </c>
      <c r="S23" s="45"/>
      <c r="T23" s="43">
        <f t="shared" si="0"/>
        <v>65.006430749999993</v>
      </c>
      <c r="U23" s="48"/>
      <c r="V23" s="49">
        <f t="shared" si="1"/>
        <v>58.505787674999993</v>
      </c>
      <c r="W23" s="3"/>
      <c r="X23" s="3"/>
      <c r="Y23" s="3"/>
      <c r="Z23" s="3"/>
    </row>
    <row r="24" spans="1:26" ht="36" thickBot="1" x14ac:dyDescent="0.5">
      <c r="A24" s="74">
        <f t="shared" si="2"/>
        <v>20</v>
      </c>
      <c r="B24" s="210" t="s">
        <v>67</v>
      </c>
      <c r="C24" s="56">
        <v>32</v>
      </c>
      <c r="D24" s="53">
        <f>C24/3*10</f>
        <v>106.66666666666666</v>
      </c>
      <c r="E24" s="75">
        <v>48</v>
      </c>
      <c r="F24" s="53">
        <f>IF(E24&gt;0,IF(D24&gt;0,(D24*C$3+E24*10/3)/E$3,E24*10/3*(1-0.1*C$3)),IF(D24&gt;10,D24*0.9,D24))</f>
        <v>133.33333333333331</v>
      </c>
      <c r="G24" s="56"/>
      <c r="H24" s="53">
        <f>IF(G24&gt;0,IF(F24&gt;0,(F24*E$3+G24*10/3)/G$3,G24*10/3*(1-0.1*E$3)),IF(F24&gt;10,F24*0.9,F24))</f>
        <v>119.99999999999999</v>
      </c>
      <c r="I24" s="56"/>
      <c r="J24" s="53">
        <f>IF(I24&gt;0,IF(H24&gt;0,(H24*G$3+I24*10/3)/I$3,I24*10/3*(1-0.1*G$3)),IF(H24&gt;10,H24*0.9,H24))</f>
        <v>107.99999999999999</v>
      </c>
      <c r="K24" s="56"/>
      <c r="L24" s="53">
        <f>IF(K24&gt;0,IF(J24&gt;0,(J24*I$3+K24*10/3)/K$3,K24*10/3*(1-0.1*I$3)),IF(J24&gt;10,J24*0.9,J24))</f>
        <v>97.199999999999989</v>
      </c>
      <c r="M24" s="57"/>
      <c r="N24" s="53">
        <f>IF(M24&gt;0,IF(L24&gt;0,(L24*K$3+M24*10/3)/M$3,M24*10/3*(1-0.1*K$3)),IF(L24&gt;10,L24*0.9,L24))</f>
        <v>87.47999999999999</v>
      </c>
      <c r="O24" s="66"/>
      <c r="P24" s="47">
        <f>IF(O24&gt;0,IF(N24&gt;0,(N24*M$3+O24*10/3)/O$3,O24*10/3*(1-0.1*M$3)),IF(N24&gt;10,N24*0.9,N24))</f>
        <v>78.731999999999999</v>
      </c>
      <c r="Q24" s="57"/>
      <c r="R24" s="67">
        <f>IF(Q24&gt;0,IF(P24&gt;0,(P24*O$3+Q24*10/3)/Q$3,Q24*10/3*(1-0.1*O$3)),IF(P24&gt;10,P24*0.9,P24))</f>
        <v>70.858800000000002</v>
      </c>
      <c r="S24" s="59"/>
      <c r="T24" s="47">
        <f t="shared" si="0"/>
        <v>63.772920000000006</v>
      </c>
      <c r="U24" s="68"/>
      <c r="V24" s="61">
        <f t="shared" si="1"/>
        <v>57.395628000000009</v>
      </c>
      <c r="W24" s="3"/>
      <c r="X24" s="3"/>
      <c r="Y24" s="3"/>
      <c r="Z24" s="3"/>
    </row>
    <row r="25" spans="1:26" ht="35.25" x14ac:dyDescent="0.45">
      <c r="A25" s="77">
        <f t="shared" si="2"/>
        <v>21</v>
      </c>
      <c r="B25" s="436" t="s">
        <v>82</v>
      </c>
      <c r="C25" s="78"/>
      <c r="D25" s="33"/>
      <c r="E25" s="78"/>
      <c r="F25" s="47"/>
      <c r="G25" s="63">
        <v>31.1</v>
      </c>
      <c r="H25" s="47">
        <f>IF(G25&gt;0,IF(F25&gt;0,(F25*E$3+G25*10/3)/G$3,G25*10/3*(1-0.1*E$3)),IF(F25&gt;10,F25*0.9,F25))</f>
        <v>82.933333333333337</v>
      </c>
      <c r="I25" s="78"/>
      <c r="J25" s="47">
        <f>IF(I25&gt;0,IF(H25&gt;0,(H25*G$3+I25*10/3)/I$3,I25*10/3*(1-0.1*G$3)),IF(H25&gt;10,H25*0.9,H25))</f>
        <v>74.64</v>
      </c>
      <c r="K25" s="69"/>
      <c r="L25" s="47">
        <f>IF(K25&gt;0,IF(J25&gt;0,(J25*I$3+K25*10/3)/K$3,K25*10/3*(1-0.1*I$3)),IF(J25&gt;10,J25*0.9,J25))</f>
        <v>67.176000000000002</v>
      </c>
      <c r="M25" s="63"/>
      <c r="N25" s="47">
        <f>IF(M25&gt;0,IF(L25&gt;0,(L25*K$3+M25*10/3)/M$3,M25*10/3*(1-0.1*K$3)),IF(L25&gt;10,L25*0.9,L25))</f>
        <v>60.458400000000005</v>
      </c>
      <c r="O25" s="70">
        <v>26.6</v>
      </c>
      <c r="P25" s="33">
        <f>IF(O25&gt;0,IF(N25&gt;0,(N25*M$3+O25*10/3)/O$3,O25*10/3*(1-0.1*M$3)),IF(N25&gt;10,N25*0.9,N25))</f>
        <v>64.488152380952386</v>
      </c>
      <c r="Q25" s="63">
        <v>32.5</v>
      </c>
      <c r="R25" s="47">
        <f>IF(Q25&gt;0,IF(P25&gt;0,(P25*O$3+Q25*10/3)/Q$3,Q25*10/3*(1-0.1*O$3)),IF(P25&gt;10,P25*0.9,P25))</f>
        <v>69.968800000000002</v>
      </c>
      <c r="S25" s="35"/>
      <c r="T25" s="37">
        <f t="shared" si="0"/>
        <v>62.971920000000004</v>
      </c>
      <c r="U25" s="38"/>
      <c r="V25" s="39">
        <f t="shared" si="1"/>
        <v>56.674728000000002</v>
      </c>
      <c r="W25" s="3"/>
      <c r="X25" s="3"/>
      <c r="Y25" s="3"/>
      <c r="Z25" s="3"/>
    </row>
    <row r="26" spans="1:26" ht="35.25" x14ac:dyDescent="0.45">
      <c r="A26" s="40">
        <f t="shared" si="2"/>
        <v>22</v>
      </c>
      <c r="B26" s="209" t="s">
        <v>59</v>
      </c>
      <c r="C26" s="44">
        <v>15.1</v>
      </c>
      <c r="D26" s="43">
        <f>C26/3*10</f>
        <v>50.333333333333329</v>
      </c>
      <c r="E26" s="44"/>
      <c r="F26" s="43">
        <f>IF(E26&gt;0,IF(D26&gt;0,(D26*C$3+E26*10/3)/E$3,E26*10/3*(1-0.1*C$3)),IF(D26&gt;10,D26*0.9,D26))</f>
        <v>45.3</v>
      </c>
      <c r="G26" s="45"/>
      <c r="H26" s="43">
        <f>IF(G26&gt;0,IF(F26&gt;0,(F26*E$3+G26*10/3)/G$3,G26*10/3*(1-0.1*E$3)),IF(F26&gt;10,F26*0.9,F26))</f>
        <v>40.769999999999996</v>
      </c>
      <c r="I26" s="44">
        <v>31.6</v>
      </c>
      <c r="J26" s="43">
        <f>IF(I26&gt;0,IF(H26&gt;0,(H26*G$3+I26*10/3)/I$3,I26*10/3*(1-0.1*G$3)),IF(H26&gt;10,H26*0.9,H26))</f>
        <v>56.910833333333329</v>
      </c>
      <c r="K26" s="42">
        <v>21.7</v>
      </c>
      <c r="L26" s="43">
        <f>IF(K26&gt;0,IF(J26&gt;0,(J26*I$3+K26*10/3)/K$3,K26*10/3*(1-0.1*I$3)),IF(J26&gt;10,J26*0.9,J26))</f>
        <v>59.995333333333328</v>
      </c>
      <c r="M26" s="45">
        <v>36.6</v>
      </c>
      <c r="N26" s="43">
        <f>IF(M26&gt;0,IF(L26&gt;0,(L26*K$3+M26*10/3)/M$3,M26*10/3*(1-0.1*K$3)),IF(L26&gt;10,L26*0.9,L26))</f>
        <v>70.329444444444434</v>
      </c>
      <c r="O26" s="80"/>
      <c r="P26" s="47">
        <f>IF(O26&gt;0,IF(N26&gt;0,(N26*M$3+O26*10/3)/O$3,O26*10/3*(1-0.1*M$3)),IF(N26&gt;10,N26*0.9,N26))</f>
        <v>63.296499999999995</v>
      </c>
      <c r="Q26" s="45"/>
      <c r="R26" s="47">
        <f>IF(Q26&gt;0,IF(P26&gt;0,(P26*O$3+Q26*10/3)/Q$3,Q26*10/3*(1-0.1*O$3)),IF(P26&gt;10,P26*0.9,P26))</f>
        <v>56.966849999999994</v>
      </c>
      <c r="S26" s="45"/>
      <c r="T26" s="43">
        <f t="shared" si="0"/>
        <v>51.270164999999999</v>
      </c>
      <c r="U26" s="48"/>
      <c r="V26" s="49">
        <f t="shared" si="1"/>
        <v>46.143148500000002</v>
      </c>
      <c r="W26" s="3"/>
      <c r="X26" s="3"/>
      <c r="Y26" s="3"/>
      <c r="Z26" s="3"/>
    </row>
    <row r="27" spans="1:26" ht="35.25" x14ac:dyDescent="0.45">
      <c r="A27" s="40">
        <f t="shared" si="2"/>
        <v>23</v>
      </c>
      <c r="B27" s="215" t="s">
        <v>79</v>
      </c>
      <c r="C27" s="44"/>
      <c r="D27" s="43"/>
      <c r="E27" s="44">
        <v>16.7</v>
      </c>
      <c r="F27" s="43">
        <f>IF(E27&gt;0,IF(D27&gt;0,(D27*C$3+E27*10/3)/E$3,E27*10/3*(1-0.1*C$3)),IF(D27&gt;10,D27*0.9,D27))</f>
        <v>50.1</v>
      </c>
      <c r="G27" s="42">
        <v>22.5</v>
      </c>
      <c r="H27" s="43">
        <f>IF(G27&gt;0,IF(F27&gt;0,(F27*E$3+G27*10/3)/G$3,G27*10/3*(1-0.1*E$3)),IF(F27&gt;10,F27*0.9,F27))</f>
        <v>58.4</v>
      </c>
      <c r="I27" s="44"/>
      <c r="J27" s="43">
        <f>IF(I27&gt;0,IF(H27&gt;0,(H27*G$3+I27*10/3)/I$3,I27*10/3*(1-0.1*G$3)),IF(H27&gt;10,H27*0.9,H27))</f>
        <v>52.56</v>
      </c>
      <c r="K27" s="42"/>
      <c r="L27" s="43">
        <f>IF(K27&gt;0,IF(J27&gt;0,(J27*I$3+K27*10/3)/K$3,K27*10/3*(1-0.1*I$3)),IF(J27&gt;10,J27*0.9,J27))</f>
        <v>47.304000000000002</v>
      </c>
      <c r="M27" s="45"/>
      <c r="N27" s="43">
        <f>IF(M27&gt;0,IF(L27&gt;0,(L27*K$3+M27*10/3)/M$3,M27*10/3*(1-0.1*K$3)),IF(L27&gt;10,L27*0.9,L27))</f>
        <v>42.573600000000006</v>
      </c>
      <c r="O27" s="80">
        <v>36.200000000000003</v>
      </c>
      <c r="P27" s="47">
        <f>IF(O27&gt;0,IF(N27&gt;0,(N27*M$3+O27*10/3)/O$3,O27*10/3*(1-0.1*M$3)),IF(N27&gt;10,N27*0.9,N27))</f>
        <v>53.729752380952391</v>
      </c>
      <c r="Q27" s="45"/>
      <c r="R27" s="47">
        <f>IF(Q27&gt;0,IF(P27&gt;0,(P27*O$3+Q27*10/3)/Q$3,Q27*10/3*(1-0.1*O$3)),IF(P27&gt;10,P27*0.9,P27))</f>
        <v>48.356777142857155</v>
      </c>
      <c r="S27" s="45"/>
      <c r="T27" s="50">
        <f t="shared" si="0"/>
        <v>43.521099428571439</v>
      </c>
      <c r="U27" s="48"/>
      <c r="V27" s="49">
        <f t="shared" si="1"/>
        <v>39.168989485714299</v>
      </c>
      <c r="W27" s="3"/>
      <c r="X27" s="3"/>
      <c r="Y27" s="3"/>
      <c r="Z27" s="3"/>
    </row>
    <row r="28" spans="1:26" ht="35.25" x14ac:dyDescent="0.45">
      <c r="A28" s="40">
        <f t="shared" si="2"/>
        <v>24</v>
      </c>
      <c r="B28" s="208" t="s">
        <v>68</v>
      </c>
      <c r="C28" s="44">
        <v>22.099999999999998</v>
      </c>
      <c r="D28" s="43">
        <f>C28/3*10</f>
        <v>73.666666666666657</v>
      </c>
      <c r="E28" s="44"/>
      <c r="F28" s="43">
        <f>IF(E28&gt;0,IF(D28&gt;0,(D28*C$3+E28*10/3)/E$3,E28*10/3*(1-0.1*C$3)),IF(D28&gt;10,D28*0.9,D28))</f>
        <v>66.3</v>
      </c>
      <c r="G28" s="42"/>
      <c r="H28" s="43">
        <f>IF(G28&gt;0,IF(F28&gt;0,(F28*E$3+G28*10/3)/G$3,G28*10/3*(1-0.1*E$3)),IF(F28&gt;10,F28*0.9,F28))</f>
        <v>59.67</v>
      </c>
      <c r="I28" s="44">
        <v>25.7</v>
      </c>
      <c r="J28" s="43">
        <f>IF(I28&gt;0,IF(H28&gt;0,(H28*G$3+I28*10/3)/I$3,I28*10/3*(1-0.1*G$3)),IF(H28&gt;10,H28*0.9,H28))</f>
        <v>66.169166666666669</v>
      </c>
      <c r="K28" s="42">
        <v>11.7</v>
      </c>
      <c r="L28" s="43">
        <f>IF(K28&gt;0,IF(J28&gt;0,(J28*I$3+K28*10/3)/K$3,K28*10/3*(1-0.1*I$3)),IF(J28&gt;10,J28*0.9,J28))</f>
        <v>60.735333333333337</v>
      </c>
      <c r="M28" s="45"/>
      <c r="N28" s="43">
        <f>IF(M28&gt;0,IF(L28&gt;0,(L28*K$3+M28*10/3)/M$3,M28*10/3*(1-0.1*K$3)),IF(L28&gt;10,L28*0.9,L28))</f>
        <v>54.661800000000007</v>
      </c>
      <c r="O28" s="46"/>
      <c r="P28" s="47">
        <f>IF(O28&gt;0,IF(N28&gt;0,(N28*M$3+O28*10/3)/O$3,O28*10/3*(1-0.1*M$3)),IF(N28&gt;10,N28*0.9,N28))</f>
        <v>49.195620000000005</v>
      </c>
      <c r="Q28" s="45"/>
      <c r="R28" s="47">
        <f>IF(Q28&gt;0,IF(P28&gt;0,(P28*O$3+Q28*10/3)/Q$3,Q28*10/3*(1-0.1*O$3)),IF(P28&gt;10,P28*0.9,P28))</f>
        <v>44.276058000000006</v>
      </c>
      <c r="S28" s="45"/>
      <c r="T28" s="43">
        <f t="shared" si="0"/>
        <v>39.848452200000004</v>
      </c>
      <c r="U28" s="48"/>
      <c r="V28" s="49">
        <f t="shared" si="1"/>
        <v>35.863606980000007</v>
      </c>
      <c r="W28" s="3"/>
      <c r="X28" s="3"/>
      <c r="Y28" s="3"/>
      <c r="Z28" s="3"/>
    </row>
    <row r="29" spans="1:26" ht="36" thickBot="1" x14ac:dyDescent="0.5">
      <c r="A29" s="74">
        <f t="shared" si="2"/>
        <v>25</v>
      </c>
      <c r="B29" s="382" t="s">
        <v>76</v>
      </c>
      <c r="C29" s="75"/>
      <c r="D29" s="53"/>
      <c r="E29" s="54">
        <v>19.5</v>
      </c>
      <c r="F29" s="55">
        <f>IF(E29&gt;0,IF(D29&gt;0,(D29*C$3+E29*10/3)/E$3,E29*10/3*(1-0.1*C$3)),IF(D29&gt;10,D29*0.9,D29))</f>
        <v>58.5</v>
      </c>
      <c r="G29" s="56">
        <v>21</v>
      </c>
      <c r="H29" s="53">
        <f>IF(G29&gt;0,IF(F29&gt;0,(F29*E$3+G29*10/3)/G$3,G29*10/3*(1-0.1*E$3)),IF(F29&gt;10,F29*0.9,F29))</f>
        <v>62.333333333333336</v>
      </c>
      <c r="I29" s="54">
        <v>20</v>
      </c>
      <c r="J29" s="55">
        <f>IF(I29&gt;0,IF(H29&gt;0,(H29*G$3+I29*10/3)/I$3,I29*10/3*(1-0.1*G$3)),IF(H29&gt;10,H29*0.9,H29))</f>
        <v>63.416666666666671</v>
      </c>
      <c r="K29" s="56"/>
      <c r="L29" s="53">
        <f>IF(K29&gt;0,IF(J29&gt;0,(J29*I$3+K29*10/3)/K$3,K29*10/3*(1-0.1*I$3)),IF(J29&gt;10,J29*0.9,J29))</f>
        <v>57.075000000000003</v>
      </c>
      <c r="M29" s="59"/>
      <c r="N29" s="55">
        <f>IF(M29&gt;0,IF(L29&gt;0,(L29*K$3+M29*10/3)/M$3,M29*10/3*(1-0.1*K$3)),IF(L29&gt;10,L29*0.9,L29))</f>
        <v>51.367500000000007</v>
      </c>
      <c r="O29" s="58"/>
      <c r="P29" s="47">
        <f>IF(O29&gt;0,IF(N29&gt;0,(N29*M$3+O29*10/3)/O$3,O29*10/3*(1-0.1*M$3)),IF(N29&gt;10,N29*0.9,N29))</f>
        <v>46.230750000000008</v>
      </c>
      <c r="Q29" s="59"/>
      <c r="R29" s="50">
        <f>IF(Q29&gt;0,IF(P29&gt;0,(P29*O$3+Q29*10/3)/Q$3,Q29*10/3*(1-0.1*O$3)),IF(P29&gt;10,P29*0.9,P29))</f>
        <v>41.607675000000008</v>
      </c>
      <c r="S29" s="57"/>
      <c r="T29" s="47">
        <f t="shared" si="0"/>
        <v>37.446907500000009</v>
      </c>
      <c r="U29" s="60"/>
      <c r="V29" s="61">
        <f t="shared" si="1"/>
        <v>33.702216750000012</v>
      </c>
      <c r="W29" s="3"/>
      <c r="X29" s="3"/>
      <c r="Y29" s="3"/>
      <c r="Z29" s="3"/>
    </row>
    <row r="30" spans="1:26" ht="35.25" x14ac:dyDescent="0.45">
      <c r="A30" s="77">
        <f t="shared" si="2"/>
        <v>26</v>
      </c>
      <c r="B30" s="209" t="s">
        <v>49</v>
      </c>
      <c r="C30" s="34">
        <v>-3.5</v>
      </c>
      <c r="D30" s="33">
        <f>C30/3*10</f>
        <v>-11.666666666666668</v>
      </c>
      <c r="E30" s="32">
        <v>25.2</v>
      </c>
      <c r="F30" s="33">
        <f>IF(E30&gt;0,IF(D30&gt;0,(D30*C$3+E30*10/3)/E$3,E30*10/3*(1-0.1*C$3)),IF(D30&gt;10,D30*0.9,D30))</f>
        <v>75.600000000000009</v>
      </c>
      <c r="G30" s="69"/>
      <c r="H30" s="47">
        <f>IF(G30&gt;0,IF(F30&gt;0,(F30*E$3+G30*10/3)/G$3,G30*10/3*(1-0.1*E$3)),IF(F30&gt;10,F30*0.9,F30))</f>
        <v>68.040000000000006</v>
      </c>
      <c r="I30" s="32"/>
      <c r="J30" s="33">
        <f>IF(I30&gt;0,IF(H30&gt;0,(H30*G$3+I30*10/3)/I$3,I30*10/3*(1-0.1*G$3)),IF(H30&gt;10,H30*0.9,H30))</f>
        <v>61.236000000000004</v>
      </c>
      <c r="K30" s="32"/>
      <c r="L30" s="33">
        <f>IF(K30&gt;0,IF(J30&gt;0,(J30*I$3+K30*10/3)/K$3,K30*10/3*(1-0.1*I$3)),IF(J30&gt;10,J30*0.9,J30))</f>
        <v>55.112400000000008</v>
      </c>
      <c r="M30" s="35"/>
      <c r="N30" s="33">
        <f>IF(M30&gt;0,IF(L30&gt;0,(L30*K$3+M30*10/3)/M$3,M30*10/3*(1-0.1*K$3)),IF(L30&gt;10,L30*0.9,L30))</f>
        <v>49.601160000000007</v>
      </c>
      <c r="O30" s="36"/>
      <c r="P30" s="33">
        <f>IF(O30&gt;0,IF(N30&gt;0,(N30*M$3+O30*10/3)/O$3,O30*10/3*(1-0.1*M$3)),IF(N30&gt;10,N30*0.9,N30))</f>
        <v>44.641044000000008</v>
      </c>
      <c r="Q30" s="35"/>
      <c r="R30" s="33">
        <f>IF(Q30&gt;0,IF(P30&gt;0,(P30*O$3+Q30*10/3)/Q$3,Q30*10/3*(1-0.1*O$3)),IF(P30&gt;10,P30*0.9,P30))</f>
        <v>40.176939600000011</v>
      </c>
      <c r="S30" s="63"/>
      <c r="T30" s="37">
        <f t="shared" si="0"/>
        <v>36.159245640000009</v>
      </c>
      <c r="U30" s="64"/>
      <c r="V30" s="39">
        <f t="shared" si="1"/>
        <v>32.543321076000012</v>
      </c>
      <c r="W30" s="3"/>
      <c r="X30" s="3"/>
      <c r="Y30" s="3"/>
      <c r="Z30" s="3"/>
    </row>
    <row r="31" spans="1:26" ht="35.25" x14ac:dyDescent="0.45">
      <c r="A31" s="40">
        <f t="shared" si="2"/>
        <v>27</v>
      </c>
      <c r="B31" s="81" t="s">
        <v>94</v>
      </c>
      <c r="C31" s="100"/>
      <c r="D31" s="43"/>
      <c r="E31" s="82"/>
      <c r="F31" s="43"/>
      <c r="G31" s="440"/>
      <c r="H31" s="441"/>
      <c r="I31" s="71"/>
      <c r="J31" s="43"/>
      <c r="K31" s="45"/>
      <c r="L31" s="43"/>
      <c r="M31" s="45">
        <v>20.5</v>
      </c>
      <c r="N31" s="43">
        <f>IF(M31&gt;0,IF(L31&gt;0,(L31*K$3+M31*10/3)/M$3,M31*10/3*(1-0.1*K$3)),IF(L31&gt;10,L31*0.9,L31))</f>
        <v>34.166666666666664</v>
      </c>
      <c r="O31" s="46"/>
      <c r="P31" s="47">
        <f>IF(O31&gt;0,IF(N31&gt;0,(N31*M$3+O31*10/3)/O$3,O31*10/3*(1-0.1*M$3)),IF(N31&gt;10,N31*0.9,N31))</f>
        <v>30.75</v>
      </c>
      <c r="Q31" s="45">
        <v>26.5</v>
      </c>
      <c r="R31" s="47">
        <f>IF(Q31&gt;0,IF(P31&gt;0,(P31*O$3+Q31*10/3)/Q$3,Q31*10/3*(1-0.1*O$3)),IF(P31&gt;10,P31*0.9,P31))</f>
        <v>37.947916666666664</v>
      </c>
      <c r="S31" s="45"/>
      <c r="T31" s="43">
        <f t="shared" si="0"/>
        <v>34.153124999999996</v>
      </c>
      <c r="U31" s="48"/>
      <c r="V31" s="49">
        <f t="shared" si="1"/>
        <v>30.737812499999997</v>
      </c>
      <c r="W31" s="3"/>
      <c r="X31" s="3"/>
      <c r="Y31" s="3"/>
      <c r="Z31" s="3"/>
    </row>
    <row r="32" spans="1:26" ht="35.25" x14ac:dyDescent="0.45">
      <c r="A32" s="40">
        <f t="shared" si="2"/>
        <v>28</v>
      </c>
      <c r="B32" s="207" t="s">
        <v>55</v>
      </c>
      <c r="C32" s="100">
        <v>23.3</v>
      </c>
      <c r="D32" s="43">
        <f>C32/3*10</f>
        <v>77.666666666666671</v>
      </c>
      <c r="E32" s="82"/>
      <c r="F32" s="43">
        <f>IF(E32&gt;0,IF(D32&gt;0,(D32*C$3+E32*10/3)/E$3,E32*10/3*(1-0.1*C$3)),IF(D32&gt;10,D32*0.9,D32))</f>
        <v>69.900000000000006</v>
      </c>
      <c r="G32" s="45"/>
      <c r="H32" s="43">
        <f>IF(G32&gt;0,IF(F32&gt;0,(F32*E$3+G32*10/3)/G$3,G32*10/3*(1-0.1*E$3)),IF(F32&gt;10,F32*0.9,F32))</f>
        <v>62.910000000000004</v>
      </c>
      <c r="I32" s="42"/>
      <c r="J32" s="43">
        <f>IF(I32&gt;0,IF(H32&gt;0,(H32*G$3+I32*10/3)/I$3,I32*10/3*(1-0.1*G$3)),IF(H32&gt;10,H32*0.9,H32))</f>
        <v>56.619000000000007</v>
      </c>
      <c r="K32" s="42"/>
      <c r="L32" s="43">
        <f>IF(K32&gt;0,IF(J32&gt;0,(J32*I$3+K32*10/3)/K$3,K32*10/3*(1-0.1*I$3)),IF(J32&gt;10,J32*0.9,J32))</f>
        <v>50.957100000000004</v>
      </c>
      <c r="M32" s="42">
        <v>7.4</v>
      </c>
      <c r="N32" s="43">
        <f>IF(M32&gt;0,IF(L32&gt;0,(L32*K$3+M32*10/3)/M$3,M32*10/3*(1-0.1*K$3)),IF(L32&gt;10,L32*0.9,L32))</f>
        <v>46.575361111111114</v>
      </c>
      <c r="O32" s="80"/>
      <c r="P32" s="47">
        <f>IF(O32&gt;0,IF(N32&gt;0,(N32*M$3+O32*10/3)/O$3,O32*10/3*(1-0.1*M$3)),IF(N32&gt;10,N32*0.9,N32))</f>
        <v>41.917825000000001</v>
      </c>
      <c r="Q32" s="45"/>
      <c r="R32" s="47">
        <f>IF(Q32&gt;0,IF(P32&gt;0,(P32*O$3+Q32*10/3)/Q$3,Q32*10/3*(1-0.1*O$3)),IF(P32&gt;10,P32*0.9,P32))</f>
        <v>37.726042499999998</v>
      </c>
      <c r="S32" s="45"/>
      <c r="T32" s="50">
        <f t="shared" si="0"/>
        <v>33.953438249999998</v>
      </c>
      <c r="U32" s="48"/>
      <c r="V32" s="49">
        <f t="shared" si="1"/>
        <v>30.558094425</v>
      </c>
      <c r="W32" s="3"/>
      <c r="X32" s="3"/>
      <c r="Y32" s="3"/>
      <c r="Z32" s="3"/>
    </row>
    <row r="33" spans="1:26" ht="35.25" x14ac:dyDescent="0.45">
      <c r="A33" s="40">
        <f t="shared" si="2"/>
        <v>29</v>
      </c>
      <c r="B33" s="41" t="s">
        <v>89</v>
      </c>
      <c r="C33" s="44"/>
      <c r="D33" s="43"/>
      <c r="E33" s="42"/>
      <c r="F33" s="43"/>
      <c r="G33" s="45"/>
      <c r="H33" s="43"/>
      <c r="I33" s="45"/>
      <c r="J33" s="43"/>
      <c r="K33" s="42">
        <v>25</v>
      </c>
      <c r="L33" s="43">
        <f>IF(K33&gt;0,IF(J33&gt;0,(J33*I$3+K33*10/3)/K$3,K33*10/3*(1-0.1*I$3)),IF(J33&gt;10,J33*0.9,J33))</f>
        <v>49.999999999999993</v>
      </c>
      <c r="M33" s="45"/>
      <c r="N33" s="43">
        <f>IF(M33&gt;0,IF(L33&gt;0,(L33*K$3+M33*10/3)/M$3,M33*10/3*(1-0.1*K$3)),IF(L33&gt;10,L33*0.9,L33))</f>
        <v>44.999999999999993</v>
      </c>
      <c r="O33" s="46"/>
      <c r="P33" s="47">
        <f>IF(O33&gt;0,IF(N33&gt;0,(N33*M$3+O33*10/3)/O$3,O33*10/3*(1-0.1*M$3)),IF(N33&gt;10,N33*0.9,N33))</f>
        <v>40.499999999999993</v>
      </c>
      <c r="Q33" s="45"/>
      <c r="R33" s="47">
        <f>IF(Q33&gt;0,IF(P33&gt;0,(P33*O$3+Q33*10/3)/Q$3,Q33*10/3*(1-0.1*O$3)),IF(P33&gt;10,P33*0.9,P33))</f>
        <v>36.449999999999996</v>
      </c>
      <c r="S33" s="45"/>
      <c r="T33" s="43">
        <f t="shared" si="0"/>
        <v>32.805</v>
      </c>
      <c r="U33" s="48"/>
      <c r="V33" s="49">
        <f t="shared" si="1"/>
        <v>29.5245</v>
      </c>
      <c r="W33" s="3"/>
      <c r="X33" s="3"/>
      <c r="Y33" s="3"/>
      <c r="Z33" s="3"/>
    </row>
    <row r="34" spans="1:26" ht="39.75" customHeight="1" thickBot="1" x14ac:dyDescent="0.5">
      <c r="A34" s="74">
        <f t="shared" si="2"/>
        <v>30</v>
      </c>
      <c r="B34" s="212" t="s">
        <v>63</v>
      </c>
      <c r="C34" s="75">
        <v>18.399999999999999</v>
      </c>
      <c r="D34" s="53">
        <f>C34/3*10</f>
        <v>61.333333333333329</v>
      </c>
      <c r="E34" s="56"/>
      <c r="F34" s="53">
        <f>IF(E34&gt;0,IF(D34&gt;0,(D34*C$3+E34*10/3)/E$3,E34*10/3*(1-0.1*C$3)),IF(D34&gt;10,D34*0.9,D34))</f>
        <v>55.199999999999996</v>
      </c>
      <c r="G34" s="56">
        <v>19</v>
      </c>
      <c r="H34" s="53">
        <f>IF(G34&gt;0,IF(F34&gt;0,(F34*E$3+G34*10/3)/G$3,G34*10/3*(1-0.1*E$3)),IF(F34&gt;10,F34*0.9,F34))</f>
        <v>57.911111111111104</v>
      </c>
      <c r="I34" s="56"/>
      <c r="J34" s="53">
        <f>IF(I34&gt;0,IF(H34&gt;0,(H34*G$3+I34*10/3)/I$3,I34*10/3*(1-0.1*G$3)),IF(H34&gt;10,H34*0.9,H34))</f>
        <v>52.12</v>
      </c>
      <c r="K34" s="56"/>
      <c r="L34" s="53">
        <f>IF(K34&gt;0,IF(J34&gt;0,(J34*I$3+K34*10/3)/K$3,K34*10/3*(1-0.1*I$3)),IF(J34&gt;10,J34*0.9,J34))</f>
        <v>46.908000000000001</v>
      </c>
      <c r="M34" s="57"/>
      <c r="N34" s="53">
        <f>IF(M34&gt;0,IF(L34&gt;0,(L34*K$3+M34*10/3)/M$3,M34*10/3*(1-0.1*K$3)),IF(L34&gt;10,L34*0.9,L34))</f>
        <v>42.217200000000005</v>
      </c>
      <c r="O34" s="66"/>
      <c r="P34" s="47">
        <f>IF(O34&gt;0,IF(N34&gt;0,(N34*M$3+O34*10/3)/O$3,O34*10/3*(1-0.1*M$3)),IF(N34&gt;10,N34*0.9,N34))</f>
        <v>37.995480000000008</v>
      </c>
      <c r="Q34" s="57"/>
      <c r="R34" s="67">
        <f>IF(Q34&gt;0,IF(P34&gt;0,(P34*O$3+Q34*10/3)/Q$3,Q34*10/3*(1-0.1*O$3)),IF(P34&gt;10,P34*0.9,P34))</f>
        <v>34.195932000000006</v>
      </c>
      <c r="S34" s="59"/>
      <c r="T34" s="47">
        <f t="shared" si="0"/>
        <v>30.776338800000005</v>
      </c>
      <c r="U34" s="68"/>
      <c r="V34" s="61">
        <f t="shared" si="1"/>
        <v>27.698704920000004</v>
      </c>
      <c r="W34" s="3"/>
      <c r="X34" s="3"/>
      <c r="Y34" s="3"/>
      <c r="Z34" s="3"/>
    </row>
    <row r="35" spans="1:26" ht="35.25" x14ac:dyDescent="0.45">
      <c r="A35" s="77">
        <f t="shared" si="2"/>
        <v>31</v>
      </c>
      <c r="B35" s="62" t="s">
        <v>112</v>
      </c>
      <c r="C35" s="72"/>
      <c r="D35" s="33"/>
      <c r="E35" s="439"/>
      <c r="F35" s="33"/>
      <c r="G35" s="88"/>
      <c r="H35" s="33"/>
      <c r="I35" s="69"/>
      <c r="J35" s="47"/>
      <c r="K35" s="69"/>
      <c r="L35" s="47"/>
      <c r="M35" s="63"/>
      <c r="N35" s="47">
        <f>IF(M35&gt;0,IF(L35&gt;0,(L35*K$3+M35*10/3)/M$3,M35*10/3*(1-0.1*K$3)),IF(L35&gt;10,L35*0.9,L35))</f>
        <v>0</v>
      </c>
      <c r="O35" s="70"/>
      <c r="P35" s="33">
        <f>IF(O35&gt;0,IF(N35&gt;0,(N35*M$3+O35*10/3)/O$3,O35*10/3*(1-0.1*M$3)),IF(N35&gt;10,N35*0.9,N35))</f>
        <v>0</v>
      </c>
      <c r="Q35" s="63">
        <v>34</v>
      </c>
      <c r="R35" s="47">
        <f>IF(Q35&gt;0,IF(P35&gt;0,(P35*O$3+Q35*10/3)/Q$3,Q35*10/3*(1-0.1*O$3)),IF(P35&gt;10,P35*0.9,P35))</f>
        <v>33.999999999999993</v>
      </c>
      <c r="S35" s="35"/>
      <c r="T35" s="37">
        <f t="shared" si="0"/>
        <v>30.599999999999994</v>
      </c>
      <c r="U35" s="38"/>
      <c r="V35" s="39">
        <f t="shared" si="1"/>
        <v>27.539999999999996</v>
      </c>
      <c r="W35" s="3"/>
      <c r="X35" s="3"/>
      <c r="Y35" s="3"/>
      <c r="Z35" s="3"/>
    </row>
    <row r="36" spans="1:26" ht="35.25" x14ac:dyDescent="0.45">
      <c r="A36" s="40">
        <f t="shared" si="2"/>
        <v>32</v>
      </c>
      <c r="B36" s="438" t="s">
        <v>75</v>
      </c>
      <c r="C36" s="42"/>
      <c r="D36" s="43"/>
      <c r="E36" s="42">
        <v>13</v>
      </c>
      <c r="F36" s="43">
        <f>IF(E36&gt;0,IF(D36&gt;0,(D36*C$3+E36*10/3)/E$3,E36*10/3*(1-0.1*C$3)),IF(D36&gt;10,D36*0.9,D36))</f>
        <v>39</v>
      </c>
      <c r="G36" s="42"/>
      <c r="H36" s="43">
        <f>IF(G36&gt;0,IF(F36&gt;0,(F36*E$3+G36*10/3)/G$3,G36*10/3*(1-0.1*E$3)),IF(F36&gt;10,F36*0.9,F36))</f>
        <v>35.1</v>
      </c>
      <c r="I36" s="42"/>
      <c r="J36" s="43">
        <f>IF(I36&gt;0,IF(H36&gt;0,(H36*G$3+I36*10/3)/I$3,I36*10/3*(1-0.1*G$3)),IF(H36&gt;10,H36*0.9,H36))</f>
        <v>31.590000000000003</v>
      </c>
      <c r="K36" s="42">
        <v>24.6</v>
      </c>
      <c r="L36" s="43">
        <f>IF(K36&gt;0,IF(J36&gt;0,(J36*I$3+K36*10/3)/K$3,K36*10/3*(1-0.1*I$3)),IF(J36&gt;10,J36*0.9,J36))</f>
        <v>41.672000000000004</v>
      </c>
      <c r="M36" s="45"/>
      <c r="N36" s="43">
        <f>IF(M36&gt;0,IF(L36&gt;0,(L36*K$3+M36*10/3)/M$3,M36*10/3*(1-0.1*K$3)),IF(L36&gt;10,L36*0.9,L36))</f>
        <v>37.504800000000003</v>
      </c>
      <c r="O36" s="46"/>
      <c r="P36" s="47">
        <f>IF(O36&gt;0,IF(N36&gt;0,(N36*M$3+O36*10/3)/O$3,O36*10/3*(1-0.1*M$3)),IF(N36&gt;10,N36*0.9,N36))</f>
        <v>33.754320000000007</v>
      </c>
      <c r="Q36" s="45"/>
      <c r="R36" s="47">
        <f>IF(Q36&gt;0,IF(P36&gt;0,(P36*O$3+Q36*10/3)/Q$3,Q36*10/3*(1-0.1*O$3)),IF(P36&gt;10,P36*0.9,P36))</f>
        <v>30.378888000000007</v>
      </c>
      <c r="S36" s="45"/>
      <c r="T36" s="43">
        <f t="shared" si="0"/>
        <v>27.340999200000006</v>
      </c>
      <c r="U36" s="48"/>
      <c r="V36" s="49">
        <f t="shared" si="1"/>
        <v>24.606899280000007</v>
      </c>
      <c r="W36" s="3"/>
      <c r="X36" s="3"/>
      <c r="Y36" s="3"/>
      <c r="Z36" s="3"/>
    </row>
    <row r="37" spans="1:26" ht="35.25" x14ac:dyDescent="0.45">
      <c r="A37" s="40">
        <f t="shared" si="2"/>
        <v>33</v>
      </c>
      <c r="B37" s="41" t="s">
        <v>115</v>
      </c>
      <c r="C37" s="42"/>
      <c r="D37" s="43"/>
      <c r="E37" s="42"/>
      <c r="F37" s="43"/>
      <c r="G37" s="42"/>
      <c r="H37" s="43">
        <f>IF(G37&gt;0,IF(F37&gt;0,(F37*E$3+G37*10/3)/G$3,G37*10/3*(1-0.1*E$3)),IF(F37&gt;10,F37*0.9,F37))</f>
        <v>0</v>
      </c>
      <c r="I37" s="42"/>
      <c r="J37" s="43">
        <f>IF(I37&gt;0,IF(H37&gt;0,(H37*G$3+I37*10/3)/I$3,I37*10/3*(1-0.1*G$3)),IF(H37&gt;10,H37*0.9,H37))</f>
        <v>0</v>
      </c>
      <c r="K37" s="45"/>
      <c r="L37" s="43">
        <f>IF(K37&gt;0,IF(J37&gt;0,(J37*I$3+K37*10/3)/K$3,K37*10/3*(1-0.1*I$3)),IF(J37&gt;10,J37*0.9,J37))</f>
        <v>0</v>
      </c>
      <c r="M37" s="45"/>
      <c r="N37" s="43">
        <f>IF(M37&gt;0,IF(L37&gt;0,(L37*K$3+M37*10/3)/M$3,M37*10/3*(1-0.1*K$3)),IF(L37&gt;10,L37*0.9,L37))</f>
        <v>0</v>
      </c>
      <c r="O37" s="46"/>
      <c r="P37" s="47">
        <f>IF(O37&gt;0,IF(N37&gt;0,(N37*M$3+O37*10/3)/O$3,O37*10/3*(1-0.1*M$3)),IF(N37&gt;10,N37*0.9,N37))</f>
        <v>0</v>
      </c>
      <c r="Q37" s="45">
        <v>27.6</v>
      </c>
      <c r="R37" s="47">
        <f>IF(Q37&gt;0,IF(P37&gt;0,(P37*O$3+Q37*10/3)/Q$3,Q37*10/3*(1-0.1*O$3)),IF(P37&gt;10,P37*0.9,P37))</f>
        <v>27.599999999999994</v>
      </c>
      <c r="S37" s="45"/>
      <c r="T37" s="50">
        <f t="shared" si="0"/>
        <v>24.839999999999996</v>
      </c>
      <c r="U37" s="48"/>
      <c r="V37" s="49">
        <f t="shared" si="1"/>
        <v>22.355999999999998</v>
      </c>
      <c r="W37" s="3"/>
      <c r="X37" s="3"/>
      <c r="Y37" s="3"/>
      <c r="Z37" s="3"/>
    </row>
    <row r="38" spans="1:26" ht="35.25" x14ac:dyDescent="0.45">
      <c r="A38" s="40">
        <f t="shared" si="2"/>
        <v>34</v>
      </c>
      <c r="B38" s="378" t="s">
        <v>56</v>
      </c>
      <c r="C38" s="42">
        <v>2.5</v>
      </c>
      <c r="D38" s="43">
        <f>C38/3*10</f>
        <v>8.3333333333333339</v>
      </c>
      <c r="E38" s="42">
        <v>19</v>
      </c>
      <c r="F38" s="43">
        <f>IF(E38&gt;0,IF(D38&gt;0,(D38*C$3+E38*10/3)/E$3,E38*10/3*(1-0.1*C$3)),IF(D38&gt;10,D38*0.9,D38))</f>
        <v>35.833333333333336</v>
      </c>
      <c r="G38" s="42">
        <v>15.2</v>
      </c>
      <c r="H38" s="43">
        <f>IF(G38&gt;0,IF(F38&gt;0,(F38*E$3+G38*10/3)/G$3,G38*10/3*(1-0.1*E$3)),IF(F38&gt;10,F38*0.9,F38))</f>
        <v>40.777777777777779</v>
      </c>
      <c r="I38" s="42"/>
      <c r="J38" s="43">
        <f>IF(I38&gt;0,IF(H38&gt;0,(H38*G$3+I38*10/3)/I$3,I38*10/3*(1-0.1*G$3)),IF(H38&gt;10,H38*0.9,H38))</f>
        <v>36.700000000000003</v>
      </c>
      <c r="K38" s="45"/>
      <c r="L38" s="43">
        <f>IF(K38&gt;0,IF(J38&gt;0,(J38*I$3+K38*10/3)/K$3,K38*10/3*(1-0.1*I$3)),IF(J38&gt;10,J38*0.9,J38))</f>
        <v>33.03</v>
      </c>
      <c r="M38" s="45"/>
      <c r="N38" s="43">
        <f>IF(M38&gt;0,IF(L38&gt;0,(L38*K$3+M38*10/3)/M$3,M38*10/3*(1-0.1*K$3)),IF(L38&gt;10,L38*0.9,L38))</f>
        <v>29.727</v>
      </c>
      <c r="O38" s="46"/>
      <c r="P38" s="47">
        <f>IF(O38&gt;0,IF(N38&gt;0,(N38*M$3+O38*10/3)/O$3,O38*10/3*(1-0.1*M$3)),IF(N38&gt;10,N38*0.9,N38))</f>
        <v>26.754300000000001</v>
      </c>
      <c r="Q38" s="45"/>
      <c r="R38" s="47">
        <f>IF(Q38&gt;0,IF(P38&gt;0,(P38*O$3+Q38*10/3)/Q$3,Q38*10/3*(1-0.1*O$3)),IF(P38&gt;10,P38*0.9,P38))</f>
        <v>24.078870000000002</v>
      </c>
      <c r="S38" s="45"/>
      <c r="T38" s="43">
        <f t="shared" si="0"/>
        <v>21.670983000000003</v>
      </c>
      <c r="U38" s="48"/>
      <c r="V38" s="49">
        <f t="shared" si="1"/>
        <v>19.503884700000004</v>
      </c>
      <c r="W38" s="3"/>
      <c r="X38" s="3"/>
      <c r="Y38" s="3"/>
      <c r="Z38" s="3"/>
    </row>
    <row r="39" spans="1:26" ht="36" thickBot="1" x14ac:dyDescent="0.5">
      <c r="A39" s="74">
        <f t="shared" si="2"/>
        <v>35</v>
      </c>
      <c r="B39" s="65" t="s">
        <v>105</v>
      </c>
      <c r="C39" s="56"/>
      <c r="D39" s="53"/>
      <c r="E39" s="56"/>
      <c r="F39" s="53"/>
      <c r="G39" s="57"/>
      <c r="H39" s="53"/>
      <c r="I39" s="52"/>
      <c r="J39" s="55"/>
      <c r="K39" s="52"/>
      <c r="L39" s="55">
        <f>IF(K39&gt;0,IF(J39&gt;0,(J39*I$3+K39*10/3)/K$3,K39*10/3*(1-0.1*I$3)),IF(J39&gt;10,J39*0.9,J39))</f>
        <v>0</v>
      </c>
      <c r="M39" s="83"/>
      <c r="N39" s="55">
        <f>IF(M39&gt;0,IF(L39&gt;0,(L39*K$3+M39*10/3)/M$3,M39*10/3*(1-0.1*K$3)),IF(L39&gt;10,L39*0.9,L39))</f>
        <v>0</v>
      </c>
      <c r="O39" s="58">
        <v>20</v>
      </c>
      <c r="P39" s="47">
        <f>IF(O39&gt;0,IF(N39&gt;0,(N39*M$3+O39*10/3)/O$3,O39*10/3*(1-0.1*M$3)),IF(N39&gt;10,N39*0.9,N39))</f>
        <v>26.666666666666664</v>
      </c>
      <c r="Q39" s="59"/>
      <c r="R39" s="50">
        <f>IF(Q39&gt;0,IF(P39&gt;0,(P39*O$3+Q39*10/3)/Q$3,Q39*10/3*(1-0.1*O$3)),IF(P39&gt;10,P39*0.9,P39))</f>
        <v>24</v>
      </c>
      <c r="S39" s="57"/>
      <c r="T39" s="47">
        <f t="shared" si="0"/>
        <v>21.6</v>
      </c>
      <c r="U39" s="60"/>
      <c r="V39" s="61">
        <f t="shared" si="1"/>
        <v>19.440000000000001</v>
      </c>
      <c r="W39" s="3"/>
      <c r="X39" s="3"/>
      <c r="Y39" s="3"/>
      <c r="Z39" s="3"/>
    </row>
    <row r="40" spans="1:26" ht="35.25" x14ac:dyDescent="0.45">
      <c r="A40" s="77">
        <f t="shared" si="2"/>
        <v>36</v>
      </c>
      <c r="B40" s="437" t="s">
        <v>108</v>
      </c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>IF(M40&gt;0,IF(L40&gt;0,(L40*K$3+M40*10/3)/M$3,M40*10/3*(1-0.1*K$3)),IF(L40&gt;10,L40*0.9,L40))</f>
        <v>0</v>
      </c>
      <c r="O40" s="36">
        <v>19</v>
      </c>
      <c r="P40" s="33">
        <f>IF(O40&gt;0,IF(N40&gt;0,(N40*M$3+O40*10/3)/O$3,O40*10/3*(1-0.1*M$3)),IF(N40&gt;10,N40*0.9,N40))</f>
        <v>25.333333333333329</v>
      </c>
      <c r="Q40" s="35"/>
      <c r="R40" s="33">
        <f>IF(Q40&gt;0,IF(P40&gt;0,(P40*O$3+Q40*10/3)/Q$3,Q40*10/3*(1-0.1*O$3)),IF(P40&gt;10,P40*0.9,P40))</f>
        <v>22.799999999999997</v>
      </c>
      <c r="S40" s="63"/>
      <c r="T40" s="37">
        <f t="shared" si="0"/>
        <v>20.52</v>
      </c>
      <c r="U40" s="64"/>
      <c r="V40" s="39">
        <f t="shared" si="1"/>
        <v>18.468</v>
      </c>
      <c r="W40" s="3"/>
      <c r="X40" s="3"/>
      <c r="Y40" s="3"/>
      <c r="Z40" s="3"/>
    </row>
    <row r="41" spans="1:26" ht="35.25" x14ac:dyDescent="0.45">
      <c r="A41" s="40">
        <f t="shared" si="2"/>
        <v>37</v>
      </c>
      <c r="B41" s="215" t="s">
        <v>78</v>
      </c>
      <c r="C41" s="42"/>
      <c r="D41" s="43"/>
      <c r="E41" s="42">
        <v>10.7</v>
      </c>
      <c r="F41" s="43">
        <f>IF(E41&gt;0,IF(D41&gt;0,(D41*C$3+E41*10/3)/E$3,E41*10/3*(1-0.1*C$3)),IF(D41&gt;10,D41*0.9,D41))</f>
        <v>32.1</v>
      </c>
      <c r="G41" s="42"/>
      <c r="H41" s="43">
        <f>IF(G41&gt;0,IF(F41&gt;0,(F41*E$3+G41*10/3)/G$3,G41*10/3*(1-0.1*E$3)),IF(F41&gt;10,F41*0.9,F41))</f>
        <v>28.89</v>
      </c>
      <c r="I41" s="42"/>
      <c r="J41" s="43">
        <f>IF(I41&gt;0,IF(H41&gt;0,(H41*G$3+I41*10/3)/I$3,I41*10/3*(1-0.1*G$3)),IF(H41&gt;10,H41*0.9,H41))</f>
        <v>26.001000000000001</v>
      </c>
      <c r="K41" s="42"/>
      <c r="L41" s="43">
        <f>IF(K41&gt;0,IF(J41&gt;0,(J41*I$3+K41*10/3)/K$3,K41*10/3*(1-0.1*I$3)),IF(J41&gt;10,J41*0.9,J41))</f>
        <v>23.4009</v>
      </c>
      <c r="M41" s="45"/>
      <c r="N41" s="43">
        <f>IF(M41&gt;0,IF(L41&gt;0,(L41*K$3+M41*10/3)/M$3,M41*10/3*(1-0.1*K$3)),IF(L41&gt;10,L41*0.9,L41))</f>
        <v>21.06081</v>
      </c>
      <c r="O41" s="80"/>
      <c r="P41" s="47">
        <f>IF(O41&gt;0,IF(N41&gt;0,(N41*M$3+O41*10/3)/O$3,O41*10/3*(1-0.1*M$3)),IF(N41&gt;10,N41*0.9,N41))</f>
        <v>18.954729</v>
      </c>
      <c r="Q41" s="45"/>
      <c r="R41" s="47">
        <f>IF(Q41&gt;0,IF(P41&gt;0,(P41*O$3+Q41*10/3)/Q$3,Q41*10/3*(1-0.1*O$3)),IF(P41&gt;10,P41*0.9,P41))</f>
        <v>17.059256100000002</v>
      </c>
      <c r="S41" s="42"/>
      <c r="T41" s="43">
        <f t="shared" si="0"/>
        <v>15.353330490000003</v>
      </c>
      <c r="U41" s="48"/>
      <c r="V41" s="49">
        <f t="shared" si="1"/>
        <v>13.817997441000003</v>
      </c>
      <c r="W41" s="3"/>
      <c r="X41" s="3"/>
      <c r="Y41" s="3"/>
      <c r="Z41" s="3"/>
    </row>
    <row r="42" spans="1:26" ht="35.25" x14ac:dyDescent="0.45">
      <c r="A42" s="40">
        <f t="shared" si="2"/>
        <v>38</v>
      </c>
      <c r="B42" s="208" t="s">
        <v>53</v>
      </c>
      <c r="C42" s="42">
        <v>7.9</v>
      </c>
      <c r="D42" s="43">
        <f>C42/3*10</f>
        <v>26.333333333333332</v>
      </c>
      <c r="E42" s="42"/>
      <c r="F42" s="43">
        <f>IF(E42&gt;0,IF(D42&gt;0,(D42*C$3+E42*10/3)/E$3,E42*10/3*(1-0.1*C$3)),IF(D42&gt;10,D42*0.9,D42))</f>
        <v>23.7</v>
      </c>
      <c r="G42" s="42"/>
      <c r="H42" s="43">
        <f>IF(G42&gt;0,IF(F42&gt;0,(F42*E$3+G42*10/3)/G$3,G42*10/3*(1-0.1*E$3)),IF(F42&gt;10,F42*0.9,F42))</f>
        <v>21.33</v>
      </c>
      <c r="I42" s="45"/>
      <c r="J42" s="43">
        <f>IF(I42&gt;0,IF(H42&gt;0,(H42*G$3+I42*10/3)/I$3,I42*10/3*(1-0.1*G$3)),IF(H42&gt;10,H42*0.9,H42))</f>
        <v>19.196999999999999</v>
      </c>
      <c r="K42" s="42"/>
      <c r="L42" s="43">
        <f>IF(K42&gt;0,IF(J42&gt;0,(J42*I$3+K42*10/3)/K$3,K42*10/3*(1-0.1*I$3)),IF(J42&gt;10,J42*0.9,J42))</f>
        <v>17.2773</v>
      </c>
      <c r="M42" s="45"/>
      <c r="N42" s="43">
        <f>IF(M42&gt;0,IF(L42&gt;0,(L42*K$3+M42*10/3)/M$3,M42*10/3*(1-0.1*K$3)),IF(L42&gt;10,L42*0.9,L42))</f>
        <v>15.549570000000001</v>
      </c>
      <c r="O42" s="46"/>
      <c r="P42" s="47">
        <f>IF(O42&gt;0,IF(N42&gt;0,(N42*M$3+O42*10/3)/O$3,O42*10/3*(1-0.1*M$3)),IF(N42&gt;10,N42*0.9,N42))</f>
        <v>13.994613000000001</v>
      </c>
      <c r="Q42" s="45"/>
      <c r="R42" s="47">
        <f>IF(Q42&gt;0,IF(P42&gt;0,(P42*O$3+Q42*10/3)/Q$3,Q42*10/3*(1-0.1*O$3)),IF(P42&gt;10,P42*0.9,P42))</f>
        <v>12.595151700000001</v>
      </c>
      <c r="S42" s="45"/>
      <c r="T42" s="50">
        <f t="shared" si="0"/>
        <v>11.33563653</v>
      </c>
      <c r="U42" s="48"/>
      <c r="V42" s="49">
        <f t="shared" si="1"/>
        <v>10.202072877000001</v>
      </c>
      <c r="W42" s="3"/>
      <c r="X42" s="3"/>
      <c r="Y42" s="3"/>
      <c r="Z42" s="3"/>
    </row>
    <row r="43" spans="1:26" ht="35.25" x14ac:dyDescent="0.45">
      <c r="A43" s="40">
        <f t="shared" si="2"/>
        <v>39</v>
      </c>
      <c r="B43" s="81"/>
      <c r="C43" s="42"/>
      <c r="D43" s="43"/>
      <c r="E43" s="42"/>
      <c r="F43" s="43"/>
      <c r="G43" s="45"/>
      <c r="H43" s="43"/>
      <c r="I43" s="42"/>
      <c r="J43" s="43"/>
      <c r="K43" s="42"/>
      <c r="L43" s="43">
        <f>IF(K43&gt;0,IF(J43&gt;0,(J43*I$3+K43*10/3)/K$3,K43*10/3*(1-0.1*I$3)),IF(J43&gt;10,J43*0.9,J43))</f>
        <v>0</v>
      </c>
      <c r="M43" s="42"/>
      <c r="N43" s="43">
        <f>IF(M43&gt;0,IF(L43&gt;0,(L43*K$3+M43*10/3)/M$3,M43*10/3*(1-0.1*K$3)),IF(L43&gt;10,L43*0.9,L43))</f>
        <v>0</v>
      </c>
      <c r="O43" s="80"/>
      <c r="P43" s="47">
        <f>IF(O43&gt;0,IF(N43&gt;0,(N43*M$3+O43*10/3)/O$3,O43*10/3*(1-0.1*M$3)),IF(N43&gt;10,N43*0.9,N43))</f>
        <v>0</v>
      </c>
      <c r="Q43" s="45"/>
      <c r="R43" s="47">
        <f>IF(Q43&gt;0,IF(P43&gt;0,(P43*O$3+Q43*10/3)/Q$3,Q43*10/3*(1-0.1*O$3)),IF(P43&gt;10,P43*0.9,P43))</f>
        <v>0</v>
      </c>
      <c r="S43" s="45"/>
      <c r="T43" s="43">
        <f t="shared" si="0"/>
        <v>0</v>
      </c>
      <c r="U43" s="48"/>
      <c r="V43" s="49">
        <f t="shared" si="1"/>
        <v>0</v>
      </c>
      <c r="W43" s="3"/>
      <c r="X43" s="3"/>
      <c r="Y43" s="3"/>
      <c r="Z43" s="3"/>
    </row>
    <row r="44" spans="1:26" ht="36" thickBot="1" x14ac:dyDescent="0.5">
      <c r="A44" s="74">
        <f t="shared" si="2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>IF(K44&gt;0,IF(J44&gt;0,(J44*I$3+K44*10/3)/K$3,K44*10/3*(1-0.1*I$3)),IF(J44&gt;10,J44*0.9,J44))</f>
        <v>0</v>
      </c>
      <c r="M44" s="57"/>
      <c r="N44" s="53">
        <f>IF(M44&gt;0,IF(L44&gt;0,(L44*K$3+M44*10/3)/M$3,M44*10/3*(1-0.1*K$3)),IF(L44&gt;10,L44*0.9,L44))</f>
        <v>0</v>
      </c>
      <c r="O44" s="66"/>
      <c r="P44" s="47">
        <f>IF(O44&gt;0,IF(N44&gt;0,(N44*M$3+O44*10/3)/O$3,O44*10/3*(1-0.1*M$3)),IF(N44&gt;10,N44*0.9,N44))</f>
        <v>0</v>
      </c>
      <c r="Q44" s="57"/>
      <c r="R44" s="67">
        <f>IF(Q44&gt;0,IF(P44&gt;0,(P44*O$3+Q44*10/3)/Q$3,Q44*10/3*(1-0.1*O$3)),IF(P44&gt;10,P44*0.9,P44))</f>
        <v>0</v>
      </c>
      <c r="S44" s="59"/>
      <c r="T44" s="47">
        <f t="shared" si="0"/>
        <v>0</v>
      </c>
      <c r="U44" s="68"/>
      <c r="V44" s="61">
        <f t="shared" si="1"/>
        <v>0</v>
      </c>
      <c r="W44" s="3"/>
      <c r="X44" s="3"/>
      <c r="Y44" s="3"/>
      <c r="Z44" s="3"/>
    </row>
    <row r="45" spans="1:26" s="89" customFormat="1" ht="35.25" hidden="1" x14ac:dyDescent="0.45">
      <c r="A45" s="87">
        <f t="shared" si="2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88"/>
      <c r="L45" s="33">
        <f t="shared" ref="L42:L47" si="3">IF(K45&gt;0,IF(J45&gt;0,(J45*I$3+K45*10/3)/K$3,K45*10/3*(1-0.1*I$3)),IF(J45&gt;10,J45*0.9,J45))</f>
        <v>0</v>
      </c>
      <c r="M45" s="63"/>
      <c r="N45" s="47">
        <f t="shared" ref="N41:N48" si="4">IF(M45&gt;0,IF(L45&gt;0,(L45*K$3+M45*10/3)/M$3,M45*10/3*(1-0.1*K$3)),IF(L45&gt;10,L45*0.9,L45))</f>
        <v>0</v>
      </c>
      <c r="O45" s="70"/>
      <c r="P45" s="33">
        <f t="shared" ref="P41:P53" si="5">IF(O45&gt;0,IF(N45&gt;0,(N45*M$3+O45*10/3)/O$3,O45*10/3*(1-0.1*M$3)),IF(N45&gt;10,N45*0.9,N45))</f>
        <v>0</v>
      </c>
      <c r="Q45" s="63"/>
      <c r="R45" s="47">
        <f t="shared" ref="R5:R59" si="6">IF(Q45&gt;0,IF(P45&gt;0,(P45*O$3+Q45*10/3)/Q$3,Q45*10/3*(1-0.1*O$3)),IF(P45&gt;10,P45*0.9,P45))</f>
        <v>0</v>
      </c>
      <c r="S45" s="35"/>
      <c r="T45" s="37">
        <f t="shared" si="0"/>
        <v>0</v>
      </c>
      <c r="U45" s="38"/>
      <c r="V45" s="39">
        <f t="shared" si="1"/>
        <v>0</v>
      </c>
    </row>
    <row r="46" spans="1:26" s="89" customFormat="1" ht="35.25" hidden="1" x14ac:dyDescent="0.45">
      <c r="A46" s="90">
        <f t="shared" si="2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3"/>
        <v>0</v>
      </c>
      <c r="M46" s="45"/>
      <c r="N46" s="43">
        <f t="shared" si="4"/>
        <v>0</v>
      </c>
      <c r="O46" s="46"/>
      <c r="P46" s="47">
        <f t="shared" si="5"/>
        <v>0</v>
      </c>
      <c r="Q46" s="45"/>
      <c r="R46" s="47">
        <f t="shared" si="6"/>
        <v>0</v>
      </c>
      <c r="S46" s="45"/>
      <c r="T46" s="43">
        <f t="shared" si="0"/>
        <v>0</v>
      </c>
      <c r="U46" s="48"/>
      <c r="V46" s="49">
        <f t="shared" si="1"/>
        <v>0</v>
      </c>
    </row>
    <row r="47" spans="1:26" s="89" customFormat="1" ht="35.25" hidden="1" x14ac:dyDescent="0.45">
      <c r="A47" s="90">
        <f t="shared" si="2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3"/>
        <v>0</v>
      </c>
      <c r="M47" s="45"/>
      <c r="N47" s="43">
        <f t="shared" si="4"/>
        <v>0</v>
      </c>
      <c r="O47" s="46"/>
      <c r="P47" s="47">
        <f t="shared" si="5"/>
        <v>0</v>
      </c>
      <c r="Q47" s="45"/>
      <c r="R47" s="47">
        <f t="shared" si="6"/>
        <v>0</v>
      </c>
      <c r="S47" s="45"/>
      <c r="T47" s="50">
        <f t="shared" si="0"/>
        <v>0</v>
      </c>
      <c r="U47" s="48"/>
      <c r="V47" s="49">
        <f t="shared" si="1"/>
        <v>0</v>
      </c>
    </row>
    <row r="48" spans="1:26" s="89" customFormat="1" ht="35.25" hidden="1" x14ac:dyDescent="0.45">
      <c r="A48" s="90">
        <f t="shared" si="2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4"/>
        <v>0</v>
      </c>
      <c r="O48" s="46"/>
      <c r="P48" s="47">
        <f t="shared" si="5"/>
        <v>0</v>
      </c>
      <c r="Q48" s="42"/>
      <c r="R48" s="47">
        <f t="shared" si="6"/>
        <v>0</v>
      </c>
      <c r="S48" s="45"/>
      <c r="T48" s="43">
        <f t="shared" si="0"/>
        <v>0</v>
      </c>
      <c r="U48" s="48"/>
      <c r="V48" s="49">
        <f t="shared" si="1"/>
        <v>0</v>
      </c>
    </row>
    <row r="49" spans="1:26" s="89" customFormat="1" ht="36" hidden="1" thickBot="1" x14ac:dyDescent="0.5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5"/>
        <v>0</v>
      </c>
      <c r="Q49" s="59"/>
      <c r="R49" s="50">
        <f t="shared" si="6"/>
        <v>0</v>
      </c>
      <c r="S49" s="57"/>
      <c r="T49" s="47">
        <f t="shared" si="0"/>
        <v>0</v>
      </c>
      <c r="U49" s="60"/>
      <c r="V49" s="61">
        <f t="shared" si="1"/>
        <v>0</v>
      </c>
    </row>
    <row r="50" spans="1:26" s="94" customFormat="1" ht="35.25" hidden="1" x14ac:dyDescent="0.45">
      <c r="A50" s="30">
        <f t="shared" si="2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5"/>
        <v>0</v>
      </c>
      <c r="Q50" s="35"/>
      <c r="R50" s="33">
        <f t="shared" si="6"/>
        <v>0</v>
      </c>
      <c r="S50" s="63"/>
      <c r="T50" s="37">
        <f t="shared" si="0"/>
        <v>0</v>
      </c>
      <c r="U50" s="64"/>
      <c r="V50" s="39">
        <f t="shared" si="1"/>
        <v>0</v>
      </c>
    </row>
    <row r="51" spans="1:26" s="94" customFormat="1" ht="35.25" hidden="1" x14ac:dyDescent="0.45">
      <c r="A51" s="40">
        <f t="shared" si="2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5"/>
        <v>9.7200000000000024</v>
      </c>
      <c r="Q51" s="42"/>
      <c r="R51" s="47">
        <f t="shared" si="6"/>
        <v>9.7200000000000024</v>
      </c>
      <c r="S51" s="45"/>
      <c r="T51" s="43">
        <f t="shared" si="0"/>
        <v>9.7200000000000024</v>
      </c>
      <c r="U51" s="48"/>
      <c r="V51" s="49">
        <f t="shared" si="1"/>
        <v>9.7200000000000024</v>
      </c>
    </row>
    <row r="52" spans="1:26" s="94" customFormat="1" ht="35.25" hidden="1" x14ac:dyDescent="0.45">
      <c r="A52" s="40">
        <f t="shared" si="2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5"/>
        <v>9.6000000000000014</v>
      </c>
      <c r="Q52" s="45"/>
      <c r="R52" s="47">
        <f t="shared" si="6"/>
        <v>9.6000000000000014</v>
      </c>
      <c r="S52" s="42"/>
      <c r="T52" s="50">
        <f t="shared" si="0"/>
        <v>9.6000000000000014</v>
      </c>
      <c r="U52" s="48"/>
      <c r="V52" s="49">
        <f t="shared" si="1"/>
        <v>9.6000000000000014</v>
      </c>
    </row>
    <row r="53" spans="1:26" s="94" customFormat="1" ht="35.25" hidden="1" x14ac:dyDescent="0.45">
      <c r="A53" s="40">
        <f t="shared" si="2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5"/>
        <v>0</v>
      </c>
      <c r="Q53" s="45"/>
      <c r="R53" s="47">
        <f t="shared" si="6"/>
        <v>0</v>
      </c>
      <c r="S53" s="45"/>
      <c r="T53" s="43">
        <f t="shared" si="0"/>
        <v>0</v>
      </c>
      <c r="U53" s="48"/>
      <c r="V53" s="49">
        <f t="shared" si="1"/>
        <v>0</v>
      </c>
    </row>
    <row r="54" spans="1:26" s="94" customFormat="1" ht="36" hidden="1" thickBot="1" x14ac:dyDescent="0.5">
      <c r="A54" s="74">
        <f t="shared" si="2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6"/>
        <v>0</v>
      </c>
      <c r="S54" s="59"/>
      <c r="T54" s="47">
        <f t="shared" si="0"/>
        <v>0</v>
      </c>
      <c r="U54" s="68"/>
      <c r="V54" s="61">
        <f t="shared" si="1"/>
        <v>0</v>
      </c>
    </row>
    <row r="55" spans="1:26" ht="35.25" hidden="1" x14ac:dyDescent="0.45">
      <c r="A55" s="30">
        <f t="shared" si="2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6"/>
        <v>0</v>
      </c>
      <c r="S55" s="35"/>
      <c r="T55" s="37">
        <f t="shared" si="0"/>
        <v>0</v>
      </c>
      <c r="U55" s="38"/>
      <c r="V55" s="39">
        <f t="shared" si="1"/>
        <v>0</v>
      </c>
      <c r="W55" s="3"/>
      <c r="X55" s="3"/>
      <c r="Y55" s="3"/>
      <c r="Z55" s="3"/>
    </row>
    <row r="56" spans="1:26" ht="35.25" hidden="1" x14ac:dyDescent="0.45">
      <c r="A56" s="40">
        <f t="shared" si="2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6"/>
        <v>8</v>
      </c>
      <c r="S56" s="45"/>
      <c r="T56" s="43">
        <f t="shared" si="0"/>
        <v>8</v>
      </c>
      <c r="U56" s="48"/>
      <c r="V56" s="49">
        <f t="shared" si="1"/>
        <v>8</v>
      </c>
      <c r="W56" s="3"/>
      <c r="X56" s="3"/>
      <c r="Y56" s="3"/>
      <c r="Z56" s="3"/>
    </row>
    <row r="57" spans="1:26" ht="35.25" hidden="1" x14ac:dyDescent="0.45">
      <c r="A57" s="40">
        <f t="shared" si="2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6"/>
        <v>0</v>
      </c>
      <c r="S57" s="45"/>
      <c r="T57" s="50">
        <f t="shared" si="0"/>
        <v>0</v>
      </c>
      <c r="U57" s="48"/>
      <c r="V57" s="49">
        <f t="shared" si="1"/>
        <v>0</v>
      </c>
      <c r="W57" s="3"/>
      <c r="X57" s="3"/>
      <c r="Y57" s="3"/>
      <c r="Z57" s="3"/>
    </row>
    <row r="58" spans="1:26" ht="35.25" hidden="1" x14ac:dyDescent="0.45">
      <c r="A58" s="40">
        <f t="shared" si="2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6"/>
        <v>0</v>
      </c>
      <c r="S58" s="45"/>
      <c r="T58" s="43">
        <f t="shared" si="0"/>
        <v>0</v>
      </c>
      <c r="U58" s="48"/>
      <c r="V58" s="49">
        <f t="shared" si="1"/>
        <v>0</v>
      </c>
      <c r="W58" s="3"/>
      <c r="X58" s="3"/>
      <c r="Y58" s="3"/>
      <c r="Z58" s="3"/>
    </row>
    <row r="59" spans="1:26" ht="36" hidden="1" thickBot="1" x14ac:dyDescent="0.5">
      <c r="A59" s="74">
        <f t="shared" si="2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6"/>
        <v>0</v>
      </c>
      <c r="S59" s="57"/>
      <c r="T59" s="67">
        <f t="shared" si="0"/>
        <v>0</v>
      </c>
      <c r="U59" s="68"/>
      <c r="V59" s="102">
        <f t="shared" si="1"/>
        <v>0</v>
      </c>
      <c r="W59" s="3"/>
      <c r="X59" s="3"/>
      <c r="Y59" s="3"/>
      <c r="Z59" s="3"/>
    </row>
    <row r="60" spans="1:26" s="94" customFormat="1" ht="35.25" hidden="1" x14ac:dyDescent="0.45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0"/>
        <v>0</v>
      </c>
      <c r="U60" s="93"/>
      <c r="V60" s="39">
        <f t="shared" si="1"/>
        <v>0</v>
      </c>
    </row>
    <row r="61" spans="1:26" s="94" customFormat="1" ht="35.25" hidden="1" x14ac:dyDescent="0.45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0"/>
        <v>0</v>
      </c>
      <c r="U61" s="71"/>
      <c r="V61" s="49">
        <f t="shared" si="1"/>
        <v>0</v>
      </c>
    </row>
    <row r="62" spans="1:26" s="94" customFormat="1" ht="35.25" hidden="1" x14ac:dyDescent="0.45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0"/>
        <v>0</v>
      </c>
      <c r="U62" s="71"/>
      <c r="V62" s="49">
        <f t="shared" si="1"/>
        <v>0</v>
      </c>
    </row>
    <row r="63" spans="1:26" s="94" customFormat="1" ht="35.25" hidden="1" x14ac:dyDescent="0.45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0"/>
        <v>0</v>
      </c>
      <c r="U63" s="71"/>
      <c r="V63" s="49">
        <f t="shared" si="1"/>
        <v>0</v>
      </c>
    </row>
    <row r="64" spans="1:26" s="94" customFormat="1" ht="36" hidden="1" thickBot="1" x14ac:dyDescent="0.5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0"/>
        <v>0</v>
      </c>
      <c r="U64" s="83"/>
      <c r="V64" s="102">
        <f t="shared" si="1"/>
        <v>0</v>
      </c>
    </row>
    <row r="65" spans="1:26" ht="37.5" hidden="1" customHeight="1" x14ac:dyDescent="0.45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1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1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1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1"/>
        <v>0</v>
      </c>
      <c r="W68" s="3"/>
      <c r="X68" s="3"/>
      <c r="Y68" s="3"/>
      <c r="Z68" s="3"/>
    </row>
    <row r="69" spans="1:26" ht="36" hidden="1" thickBot="1" x14ac:dyDescent="0.5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7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8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8"/>
        <v>0</v>
      </c>
      <c r="V72" s="3"/>
      <c r="W72" s="3"/>
      <c r="X72" s="3"/>
      <c r="Y72" s="3"/>
      <c r="Z72" s="3"/>
    </row>
    <row r="73" spans="1:26" ht="36" hidden="1" thickBot="1" x14ac:dyDescent="0.5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8"/>
        <v>0</v>
      </c>
      <c r="V73" s="3"/>
      <c r="W73" s="3"/>
      <c r="X73" s="3"/>
      <c r="Y73" s="3"/>
      <c r="Z73" s="3"/>
    </row>
    <row r="74" spans="1:26" ht="15" x14ac:dyDescent="0.2">
      <c r="A74" s="128" t="s">
        <v>6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6" ht="15" x14ac:dyDescent="0.2">
      <c r="A75" s="129" t="s">
        <v>7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 x14ac:dyDescent="0.2">
      <c r="B81" s="134"/>
    </row>
    <row r="82" spans="2:2" x14ac:dyDescent="0.2">
      <c r="B82" s="134"/>
    </row>
    <row r="87" spans="2:2" x14ac:dyDescent="0.2">
      <c r="B87" s="135"/>
    </row>
    <row r="88" spans="2:2" x14ac:dyDescent="0.2">
      <c r="B88" s="135"/>
    </row>
  </sheetData>
  <sortState ref="B5:R44">
    <sortCondition descending="1" ref="R5:R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5" zoomScaleNormal="100" workbookViewId="0">
      <selection activeCell="R22" sqref="R22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</row>
    <row r="2" spans="1:27" x14ac:dyDescent="0.25">
      <c r="A2" s="282" t="s">
        <v>41</v>
      </c>
      <c r="B2" s="390" t="s">
        <v>33</v>
      </c>
      <c r="C2" s="391"/>
      <c r="D2" s="230"/>
      <c r="E2" s="288" t="s">
        <v>40</v>
      </c>
      <c r="F2" s="390" t="s">
        <v>33</v>
      </c>
      <c r="G2" s="391"/>
      <c r="H2" s="229"/>
      <c r="I2" s="288" t="s">
        <v>39</v>
      </c>
      <c r="J2" s="390" t="s">
        <v>33</v>
      </c>
      <c r="K2" s="391"/>
      <c r="L2" s="229"/>
      <c r="M2" s="288" t="s">
        <v>38</v>
      </c>
      <c r="N2" s="390" t="s">
        <v>33</v>
      </c>
      <c r="O2" s="391"/>
      <c r="P2" s="229"/>
      <c r="Q2" s="288" t="s">
        <v>37</v>
      </c>
      <c r="R2" s="390" t="s">
        <v>33</v>
      </c>
      <c r="S2" s="391"/>
      <c r="T2" s="229"/>
      <c r="U2" s="282" t="s">
        <v>64</v>
      </c>
      <c r="V2" s="390" t="s">
        <v>33</v>
      </c>
      <c r="W2" s="391"/>
      <c r="X2" s="229"/>
      <c r="Y2" s="291" t="s">
        <v>65</v>
      </c>
      <c r="Z2" s="390" t="s">
        <v>33</v>
      </c>
      <c r="AA2" s="391"/>
    </row>
    <row r="3" spans="1:27" ht="15.75" customHeight="1" thickBot="1" x14ac:dyDescent="0.3">
      <c r="A3" s="283" t="s">
        <v>23</v>
      </c>
      <c r="B3" s="280">
        <v>1</v>
      </c>
      <c r="C3" s="276"/>
      <c r="D3" s="230"/>
      <c r="E3" s="283" t="s">
        <v>23</v>
      </c>
      <c r="F3" s="280">
        <v>1</v>
      </c>
      <c r="G3" s="276">
        <v>2</v>
      </c>
      <c r="H3" s="229"/>
      <c r="I3" s="283" t="s">
        <v>23</v>
      </c>
      <c r="J3" s="280">
        <v>1</v>
      </c>
      <c r="K3" s="276">
        <v>2</v>
      </c>
      <c r="L3" s="229"/>
      <c r="M3" s="283" t="s">
        <v>23</v>
      </c>
      <c r="N3" s="280">
        <v>1</v>
      </c>
      <c r="O3" s="276">
        <v>2</v>
      </c>
      <c r="P3" s="229"/>
      <c r="Q3" s="283" t="s">
        <v>23</v>
      </c>
      <c r="R3" s="280">
        <v>1</v>
      </c>
      <c r="S3" s="276">
        <v>2</v>
      </c>
      <c r="T3" s="229"/>
      <c r="U3" s="283" t="s">
        <v>23</v>
      </c>
      <c r="V3" s="280">
        <v>1</v>
      </c>
      <c r="W3" s="276">
        <v>2</v>
      </c>
      <c r="X3" s="229"/>
      <c r="Y3" s="283" t="s">
        <v>23</v>
      </c>
      <c r="Z3" s="280">
        <v>1</v>
      </c>
      <c r="AA3" s="276">
        <v>2</v>
      </c>
    </row>
    <row r="4" spans="1:27" x14ac:dyDescent="0.25">
      <c r="A4" s="284">
        <v>1</v>
      </c>
      <c r="B4" s="281">
        <v>16</v>
      </c>
      <c r="C4" s="279"/>
      <c r="D4" s="230"/>
      <c r="E4" s="284">
        <v>1</v>
      </c>
      <c r="F4" s="281">
        <v>16</v>
      </c>
      <c r="G4" s="279">
        <v>12</v>
      </c>
      <c r="H4" s="229"/>
      <c r="I4" s="284">
        <v>1</v>
      </c>
      <c r="J4" s="281">
        <v>16</v>
      </c>
      <c r="K4" s="279">
        <v>11.5</v>
      </c>
      <c r="L4" s="229"/>
      <c r="M4" s="284">
        <v>1</v>
      </c>
      <c r="N4" s="281">
        <v>16</v>
      </c>
      <c r="O4" s="279">
        <v>11</v>
      </c>
      <c r="P4" s="229"/>
      <c r="Q4" s="284">
        <v>1</v>
      </c>
      <c r="R4" s="281">
        <v>16</v>
      </c>
      <c r="S4" s="279">
        <v>10.5</v>
      </c>
      <c r="T4" s="229"/>
      <c r="U4" s="284">
        <v>1</v>
      </c>
      <c r="V4" s="281">
        <v>16</v>
      </c>
      <c r="W4" s="279">
        <v>10</v>
      </c>
      <c r="X4" s="229"/>
      <c r="Y4" s="284">
        <v>1</v>
      </c>
      <c r="Z4" s="281">
        <v>16</v>
      </c>
      <c r="AA4" s="279">
        <v>9.5</v>
      </c>
    </row>
    <row r="5" spans="1:27" x14ac:dyDescent="0.25">
      <c r="A5" s="285">
        <v>2</v>
      </c>
      <c r="B5" s="268">
        <v>15</v>
      </c>
      <c r="C5" s="275"/>
      <c r="D5" s="230"/>
      <c r="E5" s="285">
        <v>2</v>
      </c>
      <c r="F5" s="268">
        <v>15</v>
      </c>
      <c r="G5" s="275">
        <v>11</v>
      </c>
      <c r="H5" s="229"/>
      <c r="I5" s="285">
        <v>2</v>
      </c>
      <c r="J5" s="268">
        <v>15</v>
      </c>
      <c r="K5" s="275">
        <v>10.5</v>
      </c>
      <c r="L5" s="229"/>
      <c r="M5" s="285">
        <v>2</v>
      </c>
      <c r="N5" s="268">
        <v>15</v>
      </c>
      <c r="O5" s="275">
        <v>10</v>
      </c>
      <c r="P5" s="229"/>
      <c r="Q5" s="285">
        <v>2</v>
      </c>
      <c r="R5" s="268">
        <v>15</v>
      </c>
      <c r="S5" s="275">
        <v>9.5</v>
      </c>
      <c r="T5" s="229"/>
      <c r="U5" s="285">
        <v>2</v>
      </c>
      <c r="V5" s="268">
        <v>15</v>
      </c>
      <c r="W5" s="275">
        <v>9</v>
      </c>
      <c r="X5" s="229"/>
      <c r="Y5" s="285">
        <v>2</v>
      </c>
      <c r="Z5" s="268">
        <v>15</v>
      </c>
      <c r="AA5" s="275">
        <v>8.5</v>
      </c>
    </row>
    <row r="6" spans="1:27" x14ac:dyDescent="0.25">
      <c r="A6" s="285">
        <v>3</v>
      </c>
      <c r="B6" s="268">
        <v>14</v>
      </c>
      <c r="C6" s="275"/>
      <c r="D6" s="230"/>
      <c r="E6" s="285">
        <v>3</v>
      </c>
      <c r="F6" s="268">
        <v>14</v>
      </c>
      <c r="G6" s="275">
        <v>10</v>
      </c>
      <c r="H6" s="229"/>
      <c r="I6" s="285">
        <v>3</v>
      </c>
      <c r="J6" s="268">
        <v>14</v>
      </c>
      <c r="K6" s="275">
        <v>9.5</v>
      </c>
      <c r="L6" s="229"/>
      <c r="M6" s="285">
        <v>3</v>
      </c>
      <c r="N6" s="268">
        <v>14</v>
      </c>
      <c r="O6" s="275">
        <v>9</v>
      </c>
      <c r="P6" s="229"/>
      <c r="Q6" s="285">
        <v>3</v>
      </c>
      <c r="R6" s="268">
        <v>14</v>
      </c>
      <c r="S6" s="275">
        <v>8.5</v>
      </c>
      <c r="T6" s="229"/>
      <c r="U6" s="285">
        <v>3</v>
      </c>
      <c r="V6" s="268">
        <v>14</v>
      </c>
      <c r="W6" s="275">
        <v>8</v>
      </c>
      <c r="X6" s="229"/>
      <c r="Y6" s="285">
        <v>3</v>
      </c>
      <c r="Z6" s="268">
        <v>14</v>
      </c>
      <c r="AA6" s="275">
        <v>7.5</v>
      </c>
    </row>
    <row r="7" spans="1:27" x14ac:dyDescent="0.25">
      <c r="A7" s="285">
        <v>4</v>
      </c>
      <c r="B7" s="268">
        <v>13</v>
      </c>
      <c r="C7" s="275"/>
      <c r="D7" s="230"/>
      <c r="E7" s="285">
        <v>4</v>
      </c>
      <c r="F7" s="268">
        <v>13</v>
      </c>
      <c r="G7" s="275">
        <v>9</v>
      </c>
      <c r="H7" s="229"/>
      <c r="I7" s="285">
        <v>4</v>
      </c>
      <c r="J7" s="268">
        <v>13</v>
      </c>
      <c r="K7" s="275">
        <v>8.5</v>
      </c>
      <c r="L7" s="229"/>
      <c r="M7" s="285">
        <v>4</v>
      </c>
      <c r="N7" s="268">
        <v>13</v>
      </c>
      <c r="O7" s="275">
        <v>8</v>
      </c>
      <c r="P7" s="229"/>
      <c r="Q7" s="285">
        <v>4</v>
      </c>
      <c r="R7" s="268">
        <v>13</v>
      </c>
      <c r="S7" s="275">
        <v>7.5</v>
      </c>
      <c r="T7" s="229"/>
      <c r="U7" s="285">
        <v>4</v>
      </c>
      <c r="V7" s="268">
        <v>13</v>
      </c>
      <c r="W7" s="275">
        <v>7</v>
      </c>
      <c r="X7" s="229"/>
      <c r="Y7" s="285">
        <v>4</v>
      </c>
      <c r="Z7" s="268">
        <v>13</v>
      </c>
      <c r="AA7" s="275">
        <v>6.5</v>
      </c>
    </row>
    <row r="8" spans="1:27" x14ac:dyDescent="0.25">
      <c r="A8" s="285">
        <v>5</v>
      </c>
      <c r="B8" s="268">
        <v>12</v>
      </c>
      <c r="C8" s="275"/>
      <c r="D8" s="230"/>
      <c r="E8" s="285">
        <v>5</v>
      </c>
      <c r="F8" s="268">
        <v>12</v>
      </c>
      <c r="G8" s="275">
        <v>8</v>
      </c>
      <c r="H8" s="229"/>
      <c r="I8" s="285">
        <v>5</v>
      </c>
      <c r="J8" s="268">
        <v>12</v>
      </c>
      <c r="K8" s="275">
        <v>7.5</v>
      </c>
      <c r="L8" s="229"/>
      <c r="M8" s="285">
        <v>5</v>
      </c>
      <c r="N8" s="268">
        <v>12</v>
      </c>
      <c r="O8" s="275">
        <v>7</v>
      </c>
      <c r="P8" s="229"/>
      <c r="Q8" s="285">
        <v>5</v>
      </c>
      <c r="R8" s="268">
        <v>12</v>
      </c>
      <c r="S8" s="275">
        <v>6.5</v>
      </c>
      <c r="T8" s="229"/>
      <c r="U8" s="285">
        <v>5</v>
      </c>
      <c r="V8" s="268">
        <v>12</v>
      </c>
      <c r="W8" s="275">
        <v>6</v>
      </c>
      <c r="X8" s="229"/>
      <c r="Y8" s="285">
        <v>5</v>
      </c>
      <c r="Z8" s="268">
        <v>12</v>
      </c>
      <c r="AA8" s="275">
        <v>5.5</v>
      </c>
    </row>
    <row r="9" spans="1:27" x14ac:dyDescent="0.25">
      <c r="A9" s="285">
        <v>6</v>
      </c>
      <c r="B9" s="268">
        <v>11.5</v>
      </c>
      <c r="C9" s="275"/>
      <c r="D9" s="230"/>
      <c r="E9" s="285">
        <v>6</v>
      </c>
      <c r="F9" s="268">
        <v>11.5</v>
      </c>
      <c r="G9" s="275">
        <v>7.5</v>
      </c>
      <c r="H9" s="229"/>
      <c r="I9" s="285">
        <v>6</v>
      </c>
      <c r="J9" s="268">
        <v>11.5</v>
      </c>
      <c r="K9" s="275">
        <v>7</v>
      </c>
      <c r="L9" s="229"/>
      <c r="M9" s="285">
        <v>6</v>
      </c>
      <c r="N9" s="268">
        <v>11.5</v>
      </c>
      <c r="O9" s="275">
        <v>6.5</v>
      </c>
      <c r="P9" s="229"/>
      <c r="Q9" s="285">
        <v>6</v>
      </c>
      <c r="R9" s="268">
        <v>11.5</v>
      </c>
      <c r="S9" s="275">
        <v>6</v>
      </c>
      <c r="T9" s="229"/>
      <c r="U9" s="285">
        <v>6</v>
      </c>
      <c r="V9" s="268">
        <v>11.5</v>
      </c>
      <c r="W9" s="275">
        <v>5.5</v>
      </c>
      <c r="X9" s="229"/>
      <c r="Y9" s="285">
        <v>6</v>
      </c>
      <c r="Z9" s="268">
        <v>11.5</v>
      </c>
      <c r="AA9" s="275">
        <v>5</v>
      </c>
    </row>
    <row r="10" spans="1:27" x14ac:dyDescent="0.25">
      <c r="A10" s="285">
        <v>7</v>
      </c>
      <c r="B10" s="268">
        <v>11</v>
      </c>
      <c r="C10" s="275"/>
      <c r="D10" s="230"/>
      <c r="E10" s="285">
        <v>7</v>
      </c>
      <c r="F10" s="268">
        <v>11</v>
      </c>
      <c r="G10" s="275">
        <v>7</v>
      </c>
      <c r="H10" s="229"/>
      <c r="I10" s="285">
        <v>7</v>
      </c>
      <c r="J10" s="268">
        <v>11</v>
      </c>
      <c r="K10" s="275">
        <v>6.5</v>
      </c>
      <c r="L10" s="229"/>
      <c r="M10" s="285">
        <v>7</v>
      </c>
      <c r="N10" s="268">
        <v>11</v>
      </c>
      <c r="O10" s="275">
        <v>6</v>
      </c>
      <c r="P10" s="229"/>
      <c r="Q10" s="285">
        <v>7</v>
      </c>
      <c r="R10" s="268">
        <v>11</v>
      </c>
      <c r="S10" s="275">
        <v>5.5</v>
      </c>
      <c r="T10" s="229"/>
      <c r="U10" s="285">
        <v>7</v>
      </c>
      <c r="V10" s="268">
        <v>11</v>
      </c>
      <c r="W10" s="275">
        <v>5</v>
      </c>
      <c r="X10" s="229"/>
      <c r="Y10" s="285">
        <v>7</v>
      </c>
      <c r="Z10" s="268">
        <v>11</v>
      </c>
      <c r="AA10" s="275">
        <v>4.5</v>
      </c>
    </row>
    <row r="11" spans="1:27" x14ac:dyDescent="0.25">
      <c r="A11" s="285">
        <v>8</v>
      </c>
      <c r="B11" s="268">
        <v>10.5</v>
      </c>
      <c r="C11" s="275"/>
      <c r="D11" s="230"/>
      <c r="E11" s="285"/>
      <c r="F11" s="268"/>
      <c r="G11" s="275"/>
      <c r="H11" s="229"/>
      <c r="I11" s="285">
        <v>8</v>
      </c>
      <c r="J11" s="268">
        <v>10.5</v>
      </c>
      <c r="K11" s="275">
        <v>6</v>
      </c>
      <c r="L11" s="229"/>
      <c r="M11" s="285">
        <v>8</v>
      </c>
      <c r="N11" s="268">
        <v>10.5</v>
      </c>
      <c r="O11" s="275">
        <v>5.5</v>
      </c>
      <c r="P11" s="229"/>
      <c r="Q11" s="285">
        <v>8</v>
      </c>
      <c r="R11" s="268">
        <v>10.5</v>
      </c>
      <c r="S11" s="275">
        <v>5</v>
      </c>
      <c r="T11" s="229"/>
      <c r="U11" s="285">
        <v>8</v>
      </c>
      <c r="V11" s="268">
        <v>10.5</v>
      </c>
      <c r="W11" s="275">
        <v>4.5</v>
      </c>
      <c r="X11" s="229"/>
      <c r="Y11" s="285">
        <v>8</v>
      </c>
      <c r="Z11" s="268">
        <v>10.5</v>
      </c>
      <c r="AA11" s="275">
        <v>4</v>
      </c>
    </row>
    <row r="12" spans="1:27" x14ac:dyDescent="0.25">
      <c r="A12" s="285">
        <v>9</v>
      </c>
      <c r="B12" s="268">
        <v>10</v>
      </c>
      <c r="C12" s="275"/>
      <c r="D12" s="230"/>
      <c r="E12" s="285"/>
      <c r="F12" s="268"/>
      <c r="G12" s="275"/>
      <c r="H12" s="229"/>
      <c r="I12" s="285"/>
      <c r="J12" s="268"/>
      <c r="K12" s="275"/>
      <c r="L12" s="229"/>
      <c r="M12" s="285">
        <v>9</v>
      </c>
      <c r="N12" s="268">
        <v>10</v>
      </c>
      <c r="O12" s="275">
        <v>5</v>
      </c>
      <c r="P12" s="229"/>
      <c r="Q12" s="285">
        <v>9</v>
      </c>
      <c r="R12" s="268">
        <v>10</v>
      </c>
      <c r="S12" s="275">
        <v>4.5</v>
      </c>
      <c r="T12" s="229"/>
      <c r="U12" s="285">
        <v>9</v>
      </c>
      <c r="V12" s="268">
        <v>10</v>
      </c>
      <c r="W12" s="275">
        <v>4</v>
      </c>
      <c r="X12" s="229"/>
      <c r="Y12" s="285">
        <v>9</v>
      </c>
      <c r="Z12" s="268">
        <v>10</v>
      </c>
      <c r="AA12" s="275">
        <v>3.5</v>
      </c>
    </row>
    <row r="13" spans="1:27" x14ac:dyDescent="0.25">
      <c r="A13" s="285">
        <v>10</v>
      </c>
      <c r="B13" s="268">
        <v>9.5</v>
      </c>
      <c r="C13" s="275"/>
      <c r="D13" s="230"/>
      <c r="E13" s="285"/>
      <c r="F13" s="268"/>
      <c r="G13" s="275"/>
      <c r="H13" s="229"/>
      <c r="I13" s="285"/>
      <c r="J13" s="268"/>
      <c r="K13" s="275"/>
      <c r="L13" s="229"/>
      <c r="M13" s="285"/>
      <c r="N13" s="268"/>
      <c r="O13" s="275"/>
      <c r="P13" s="229"/>
      <c r="Q13" s="285">
        <v>10</v>
      </c>
      <c r="R13" s="268">
        <v>9.5</v>
      </c>
      <c r="S13" s="275">
        <v>4</v>
      </c>
      <c r="T13" s="229"/>
      <c r="U13" s="285">
        <v>10</v>
      </c>
      <c r="V13" s="268">
        <v>9.5</v>
      </c>
      <c r="W13" s="275">
        <v>3.5</v>
      </c>
      <c r="X13" s="229"/>
      <c r="Y13" s="285">
        <v>10</v>
      </c>
      <c r="Z13" s="268">
        <v>9.5</v>
      </c>
      <c r="AA13" s="275">
        <v>3</v>
      </c>
    </row>
    <row r="14" spans="1:27" x14ac:dyDescent="0.25">
      <c r="A14" s="285">
        <v>11</v>
      </c>
      <c r="B14" s="268">
        <v>9</v>
      </c>
      <c r="C14" s="275"/>
      <c r="D14" s="230"/>
      <c r="E14" s="289"/>
      <c r="F14" s="286"/>
      <c r="G14" s="278"/>
      <c r="H14" s="229"/>
      <c r="I14" s="289"/>
      <c r="J14" s="286"/>
      <c r="K14" s="278"/>
      <c r="L14" s="229"/>
      <c r="M14" s="289"/>
      <c r="N14" s="286"/>
      <c r="O14" s="278"/>
      <c r="P14" s="229"/>
      <c r="Q14" s="289"/>
      <c r="R14" s="286"/>
      <c r="S14" s="278"/>
      <c r="T14" s="229"/>
      <c r="U14" s="285">
        <v>11</v>
      </c>
      <c r="V14" s="268">
        <v>9</v>
      </c>
      <c r="W14" s="275">
        <v>3</v>
      </c>
      <c r="X14" s="229"/>
      <c r="Y14" s="285">
        <v>11</v>
      </c>
      <c r="Z14" s="268">
        <v>9</v>
      </c>
      <c r="AA14" s="275">
        <v>2.5</v>
      </c>
    </row>
    <row r="15" spans="1:27" ht="15.75" thickBot="1" x14ac:dyDescent="0.3">
      <c r="A15" s="283">
        <v>12</v>
      </c>
      <c r="B15" s="280">
        <v>8.5</v>
      </c>
      <c r="C15" s="276"/>
      <c r="D15" s="230"/>
      <c r="E15" s="290"/>
      <c r="F15" s="287"/>
      <c r="G15" s="277"/>
      <c r="H15" s="229"/>
      <c r="I15" s="290"/>
      <c r="J15" s="287"/>
      <c r="K15" s="277"/>
      <c r="L15" s="229"/>
      <c r="M15" s="290"/>
      <c r="N15" s="287"/>
      <c r="O15" s="277"/>
      <c r="P15" s="229"/>
      <c r="Q15" s="290"/>
      <c r="R15" s="287"/>
      <c r="S15" s="277"/>
      <c r="T15" s="229"/>
      <c r="U15" s="290"/>
      <c r="V15" s="287"/>
      <c r="W15" s="277"/>
      <c r="X15" s="229"/>
      <c r="Y15" s="283">
        <v>12</v>
      </c>
      <c r="Z15" s="280">
        <v>8.5</v>
      </c>
      <c r="AA15" s="276">
        <v>2</v>
      </c>
    </row>
    <row r="16" spans="1:27" x14ac:dyDescent="0.25">
      <c r="A16" s="230"/>
      <c r="B16" s="230"/>
      <c r="C16" s="230"/>
      <c r="D16" s="230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</row>
    <row r="17" spans="1:27" ht="15.75" thickBot="1" x14ac:dyDescent="0.3">
      <c r="A17" s="229"/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</row>
    <row r="18" spans="1:27" ht="15.75" thickBot="1" x14ac:dyDescent="0.3">
      <c r="A18" s="269"/>
      <c r="B18" s="270" t="s">
        <v>66</v>
      </c>
      <c r="C18" s="270"/>
      <c r="D18" s="270"/>
      <c r="E18" s="270"/>
      <c r="F18" s="270"/>
      <c r="G18" s="270"/>
      <c r="H18" s="270"/>
      <c r="I18" s="270"/>
      <c r="J18" s="270"/>
      <c r="K18" s="270"/>
      <c r="L18" s="270"/>
      <c r="M18" s="271"/>
      <c r="N18" s="229"/>
      <c r="O18" s="272"/>
      <c r="P18" s="273" t="s">
        <v>19</v>
      </c>
      <c r="Q18" s="273"/>
      <c r="R18" s="273"/>
      <c r="S18" s="273"/>
      <c r="T18" s="273"/>
      <c r="U18" s="273"/>
      <c r="V18" s="273"/>
      <c r="W18" s="273"/>
      <c r="X18" s="273"/>
      <c r="Y18" s="274"/>
      <c r="Z18" s="236"/>
      <c r="AA18" s="236"/>
    </row>
    <row r="19" spans="1:27" ht="15.75" thickBot="1" x14ac:dyDescent="0.3">
      <c r="A19" s="237"/>
      <c r="B19" s="238" t="s">
        <v>20</v>
      </c>
      <c r="C19" s="239" t="s">
        <v>21</v>
      </c>
      <c r="D19" s="239" t="s">
        <v>22</v>
      </c>
      <c r="E19" s="239" t="s">
        <v>16</v>
      </c>
      <c r="F19" s="239" t="s">
        <v>15</v>
      </c>
      <c r="G19" s="239" t="s">
        <v>14</v>
      </c>
      <c r="H19" s="239" t="s">
        <v>13</v>
      </c>
      <c r="I19" s="239" t="s">
        <v>12</v>
      </c>
      <c r="J19" s="239" t="s">
        <v>11</v>
      </c>
      <c r="K19" s="239" t="s">
        <v>10</v>
      </c>
      <c r="L19" s="239" t="s">
        <v>9</v>
      </c>
      <c r="M19" s="240" t="s">
        <v>8</v>
      </c>
      <c r="N19" s="229"/>
      <c r="O19" s="388"/>
      <c r="P19" s="392" t="s">
        <v>18</v>
      </c>
      <c r="Q19" s="393"/>
      <c r="R19" s="393"/>
      <c r="S19" s="393"/>
      <c r="T19" s="393"/>
      <c r="U19" s="393"/>
      <c r="V19" s="393"/>
      <c r="W19" s="393"/>
      <c r="X19" s="393"/>
      <c r="Y19" s="393"/>
      <c r="Z19" s="394"/>
      <c r="AA19" s="228" t="s">
        <v>17</v>
      </c>
    </row>
    <row r="20" spans="1:27" ht="15.75" thickBot="1" x14ac:dyDescent="0.3">
      <c r="A20" s="241">
        <v>1</v>
      </c>
      <c r="B20" s="253">
        <v>1.3</v>
      </c>
      <c r="C20" s="242">
        <v>1.3</v>
      </c>
      <c r="D20" s="242">
        <v>1.2</v>
      </c>
      <c r="E20" s="242">
        <v>1.1000000000000001</v>
      </c>
      <c r="F20" s="242">
        <v>1</v>
      </c>
      <c r="G20" s="242">
        <v>0.9</v>
      </c>
      <c r="H20" s="242">
        <v>0.8</v>
      </c>
      <c r="I20" s="242">
        <v>0.7</v>
      </c>
      <c r="J20" s="242">
        <v>0.6</v>
      </c>
      <c r="K20" s="254">
        <v>0.6</v>
      </c>
      <c r="L20" s="254">
        <v>0.5</v>
      </c>
      <c r="M20" s="255">
        <v>0.5</v>
      </c>
      <c r="N20" s="229"/>
      <c r="O20" s="389"/>
      <c r="P20" s="312" t="s">
        <v>21</v>
      </c>
      <c r="Q20" s="313" t="s">
        <v>22</v>
      </c>
      <c r="R20" s="314" t="s">
        <v>16</v>
      </c>
      <c r="S20" s="235" t="s">
        <v>15</v>
      </c>
      <c r="T20" s="235" t="s">
        <v>14</v>
      </c>
      <c r="U20" s="235" t="s">
        <v>13</v>
      </c>
      <c r="V20" s="235" t="s">
        <v>12</v>
      </c>
      <c r="W20" s="235" t="s">
        <v>11</v>
      </c>
      <c r="X20" s="235" t="s">
        <v>10</v>
      </c>
      <c r="Y20" s="235" t="s">
        <v>9</v>
      </c>
      <c r="Z20" s="234" t="s">
        <v>8</v>
      </c>
      <c r="AA20" s="233"/>
    </row>
    <row r="21" spans="1:27" x14ac:dyDescent="0.25">
      <c r="A21" s="243">
        <v>2</v>
      </c>
      <c r="B21" s="244">
        <v>2.6</v>
      </c>
      <c r="C21" s="245">
        <v>2.5</v>
      </c>
      <c r="D21" s="245">
        <v>2.2999999999999998</v>
      </c>
      <c r="E21" s="245">
        <v>2.1</v>
      </c>
      <c r="F21" s="245">
        <v>1.9</v>
      </c>
      <c r="G21" s="245">
        <v>1.7000000000000002</v>
      </c>
      <c r="H21" s="245">
        <v>1.5</v>
      </c>
      <c r="I21" s="245">
        <v>1.2999999999999998</v>
      </c>
      <c r="J21" s="245">
        <v>1.2</v>
      </c>
      <c r="K21" s="245">
        <v>1.1000000000000001</v>
      </c>
      <c r="L21" s="245">
        <v>1</v>
      </c>
      <c r="M21" s="247"/>
      <c r="N21" s="229"/>
      <c r="O21" s="315">
        <v>1</v>
      </c>
      <c r="P21" s="316">
        <v>1.3</v>
      </c>
      <c r="Q21" s="317">
        <v>1.3</v>
      </c>
      <c r="R21" s="318">
        <v>1.3</v>
      </c>
      <c r="S21" s="319">
        <v>1.2</v>
      </c>
      <c r="T21" s="319">
        <v>1.2</v>
      </c>
      <c r="U21" s="319">
        <v>1.1000000000000001</v>
      </c>
      <c r="V21" s="319">
        <v>1</v>
      </c>
      <c r="W21" s="319">
        <v>0.9</v>
      </c>
      <c r="X21" s="319">
        <v>0.8</v>
      </c>
      <c r="Y21" s="319">
        <v>0.7</v>
      </c>
      <c r="Z21" s="320">
        <v>0.7</v>
      </c>
      <c r="AA21" s="321">
        <v>0.7</v>
      </c>
    </row>
    <row r="22" spans="1:27" x14ac:dyDescent="0.25">
      <c r="A22" s="243">
        <v>3</v>
      </c>
      <c r="B22" s="244">
        <v>3.8</v>
      </c>
      <c r="C22" s="245">
        <v>3.6</v>
      </c>
      <c r="D22" s="245">
        <v>3.3</v>
      </c>
      <c r="E22" s="245">
        <v>3</v>
      </c>
      <c r="F22" s="245">
        <v>2.7</v>
      </c>
      <c r="G22" s="245">
        <v>2.4000000000000004</v>
      </c>
      <c r="H22" s="245">
        <v>2.1</v>
      </c>
      <c r="I22" s="245">
        <v>1.9</v>
      </c>
      <c r="J22" s="245">
        <v>1.7</v>
      </c>
      <c r="K22" s="245">
        <v>1.6</v>
      </c>
      <c r="L22" s="245"/>
      <c r="M22" s="247"/>
      <c r="N22" s="229"/>
      <c r="O22" s="322">
        <v>2</v>
      </c>
      <c r="P22" s="323">
        <f>P21+Q21</f>
        <v>2.6</v>
      </c>
      <c r="Q22" s="324">
        <f>Q21+R21</f>
        <v>2.6</v>
      </c>
      <c r="R22" s="232">
        <f t="shared" ref="R22:Y22" si="0">R21+S21</f>
        <v>2.5</v>
      </c>
      <c r="S22" s="231">
        <f t="shared" si="0"/>
        <v>2.4</v>
      </c>
      <c r="T22" s="231">
        <f t="shared" si="0"/>
        <v>2.2999999999999998</v>
      </c>
      <c r="U22" s="231">
        <f t="shared" si="0"/>
        <v>2.1</v>
      </c>
      <c r="V22" s="231">
        <f t="shared" si="0"/>
        <v>1.9</v>
      </c>
      <c r="W22" s="231">
        <f t="shared" si="0"/>
        <v>1.7000000000000002</v>
      </c>
      <c r="X22" s="231">
        <f t="shared" si="0"/>
        <v>1.5</v>
      </c>
      <c r="Y22" s="231">
        <f t="shared" si="0"/>
        <v>1.4</v>
      </c>
      <c r="Z22" s="325"/>
      <c r="AA22" s="326">
        <v>1.4</v>
      </c>
    </row>
    <row r="23" spans="1:27" x14ac:dyDescent="0.25">
      <c r="A23" s="243">
        <v>4</v>
      </c>
      <c r="B23" s="244">
        <v>4.9000000000000004</v>
      </c>
      <c r="C23" s="245">
        <v>4.5999999999999996</v>
      </c>
      <c r="D23" s="245">
        <v>4.2</v>
      </c>
      <c r="E23" s="245">
        <v>3.8</v>
      </c>
      <c r="F23" s="245">
        <v>3.4000000000000004</v>
      </c>
      <c r="G23" s="245">
        <v>3.0000000000000004</v>
      </c>
      <c r="H23" s="245">
        <v>2.7</v>
      </c>
      <c r="I23" s="245">
        <v>2.4</v>
      </c>
      <c r="J23" s="245">
        <v>2.2000000000000002</v>
      </c>
      <c r="K23" s="245"/>
      <c r="L23" s="245"/>
      <c r="M23" s="247"/>
      <c r="N23" s="229"/>
      <c r="O23" s="322">
        <v>3</v>
      </c>
      <c r="P23" s="323">
        <f t="shared" ref="P23:U23" si="1">P22+R21</f>
        <v>3.9000000000000004</v>
      </c>
      <c r="Q23" s="324">
        <f t="shared" si="1"/>
        <v>3.8</v>
      </c>
      <c r="R23" s="232">
        <f t="shared" si="1"/>
        <v>3.7</v>
      </c>
      <c r="S23" s="231">
        <f t="shared" si="1"/>
        <v>3.5</v>
      </c>
      <c r="T23" s="231">
        <f t="shared" si="1"/>
        <v>3.3</v>
      </c>
      <c r="U23" s="231">
        <f t="shared" si="1"/>
        <v>3</v>
      </c>
      <c r="V23" s="231">
        <f>V22+W21</f>
        <v>2.8</v>
      </c>
      <c r="W23" s="231">
        <f>W22+Y21</f>
        <v>2.4000000000000004</v>
      </c>
      <c r="X23" s="231">
        <f>X22+Z21</f>
        <v>2.2000000000000002</v>
      </c>
      <c r="Y23" s="231"/>
      <c r="Z23" s="325"/>
      <c r="AA23" s="326">
        <v>2.1</v>
      </c>
    </row>
    <row r="24" spans="1:27" x14ac:dyDescent="0.25">
      <c r="A24" s="243">
        <v>5</v>
      </c>
      <c r="B24" s="244">
        <v>5.9</v>
      </c>
      <c r="C24" s="245">
        <v>5.5</v>
      </c>
      <c r="D24" s="245" t="s">
        <v>74</v>
      </c>
      <c r="E24" s="245">
        <v>4.5</v>
      </c>
      <c r="F24" s="245">
        <v>4</v>
      </c>
      <c r="G24" s="245">
        <v>3.6000000000000005</v>
      </c>
      <c r="H24" s="245">
        <v>3.2</v>
      </c>
      <c r="I24" s="245">
        <v>2.9</v>
      </c>
      <c r="J24" s="245"/>
      <c r="K24" s="245"/>
      <c r="L24" s="245"/>
      <c r="M24" s="247"/>
      <c r="N24" s="229"/>
      <c r="O24" s="322">
        <v>4</v>
      </c>
      <c r="P24" s="323">
        <f>P23+S21</f>
        <v>5.1000000000000005</v>
      </c>
      <c r="Q24" s="324">
        <f>Q23+T21</f>
        <v>5</v>
      </c>
      <c r="R24" s="232">
        <f t="shared" ref="R24:W24" si="2">R23+U21</f>
        <v>4.8000000000000007</v>
      </c>
      <c r="S24" s="231">
        <f t="shared" si="2"/>
        <v>4.5</v>
      </c>
      <c r="T24" s="231">
        <f t="shared" si="2"/>
        <v>4.2</v>
      </c>
      <c r="U24" s="231">
        <f t="shared" si="2"/>
        <v>3.8</v>
      </c>
      <c r="V24" s="231">
        <f t="shared" si="2"/>
        <v>3.5</v>
      </c>
      <c r="W24" s="231">
        <f t="shared" si="2"/>
        <v>3.1000000000000005</v>
      </c>
      <c r="X24" s="231"/>
      <c r="Y24" s="231"/>
      <c r="Z24" s="325"/>
      <c r="AA24" s="326">
        <v>2.8</v>
      </c>
    </row>
    <row r="25" spans="1:27" x14ac:dyDescent="0.25">
      <c r="A25" s="243">
        <v>6</v>
      </c>
      <c r="B25" s="244">
        <v>6.8000000000000007</v>
      </c>
      <c r="C25" s="245">
        <v>6.3</v>
      </c>
      <c r="D25" s="245">
        <v>5.7</v>
      </c>
      <c r="E25" s="245">
        <v>5.0999999999999996</v>
      </c>
      <c r="F25" s="245">
        <v>4.5999999999999996</v>
      </c>
      <c r="G25" s="245">
        <v>4.1000000000000005</v>
      </c>
      <c r="H25" s="245">
        <v>3.7</v>
      </c>
      <c r="I25" s="245"/>
      <c r="J25" s="245"/>
      <c r="K25" s="245"/>
      <c r="L25" s="245"/>
      <c r="M25" s="247"/>
      <c r="N25" s="229"/>
      <c r="O25" s="322">
        <v>5</v>
      </c>
      <c r="P25" s="323">
        <f t="shared" ref="P25:V25" si="3">P24+T21</f>
        <v>6.3000000000000007</v>
      </c>
      <c r="Q25" s="324">
        <f t="shared" si="3"/>
        <v>6.1</v>
      </c>
      <c r="R25" s="232">
        <f t="shared" si="3"/>
        <v>5.8000000000000007</v>
      </c>
      <c r="S25" s="231">
        <f t="shared" si="3"/>
        <v>5.4</v>
      </c>
      <c r="T25" s="231">
        <f t="shared" si="3"/>
        <v>5</v>
      </c>
      <c r="U25" s="231">
        <f t="shared" si="3"/>
        <v>4.5</v>
      </c>
      <c r="V25" s="231">
        <f t="shared" si="3"/>
        <v>4.2</v>
      </c>
      <c r="W25" s="231"/>
      <c r="X25" s="231"/>
      <c r="Y25" s="231"/>
      <c r="Z25" s="325"/>
      <c r="AA25" s="326">
        <v>3.5</v>
      </c>
    </row>
    <row r="26" spans="1:27" x14ac:dyDescent="0.25">
      <c r="A26" s="243">
        <v>7</v>
      </c>
      <c r="B26" s="244">
        <v>7.6000000000000005</v>
      </c>
      <c r="C26" s="245">
        <v>7</v>
      </c>
      <c r="D26" s="245">
        <v>6.3</v>
      </c>
      <c r="E26" s="245">
        <v>5.6999999999999993</v>
      </c>
      <c r="F26" s="245">
        <v>5.0999999999999996</v>
      </c>
      <c r="G26" s="245">
        <v>4.6000000000000005</v>
      </c>
      <c r="H26" s="245"/>
      <c r="I26" s="245"/>
      <c r="J26" s="245"/>
      <c r="K26" s="245"/>
      <c r="L26" s="245"/>
      <c r="M26" s="247"/>
      <c r="N26" s="229"/>
      <c r="O26" s="322">
        <v>6</v>
      </c>
      <c r="P26" s="323">
        <f t="shared" ref="P26:U26" si="4">P25+U21</f>
        <v>7.4</v>
      </c>
      <c r="Q26" s="324">
        <f t="shared" si="4"/>
        <v>7.1</v>
      </c>
      <c r="R26" s="232">
        <f t="shared" si="4"/>
        <v>6.7000000000000011</v>
      </c>
      <c r="S26" s="231">
        <f t="shared" si="4"/>
        <v>6.2</v>
      </c>
      <c r="T26" s="231">
        <f t="shared" si="4"/>
        <v>5.7</v>
      </c>
      <c r="U26" s="231">
        <f t="shared" si="4"/>
        <v>5.2</v>
      </c>
      <c r="V26" s="231"/>
      <c r="W26" s="231"/>
      <c r="X26" s="231"/>
      <c r="Y26" s="231"/>
      <c r="Z26" s="325"/>
      <c r="AA26" s="326">
        <v>4.2</v>
      </c>
    </row>
    <row r="27" spans="1:27" x14ac:dyDescent="0.25">
      <c r="A27" s="243">
        <v>8</v>
      </c>
      <c r="B27" s="244">
        <v>8.3000000000000007</v>
      </c>
      <c r="C27" s="245">
        <v>7.6</v>
      </c>
      <c r="D27" s="245">
        <v>6.8999999999999995</v>
      </c>
      <c r="E27" s="245">
        <v>6.1999999999999993</v>
      </c>
      <c r="F27" s="245">
        <v>5.6</v>
      </c>
      <c r="G27" s="245"/>
      <c r="H27" s="245"/>
      <c r="I27" s="245"/>
      <c r="J27" s="245"/>
      <c r="K27" s="245"/>
      <c r="L27" s="245"/>
      <c r="M27" s="247"/>
      <c r="N27" s="229"/>
      <c r="O27" s="322">
        <v>7</v>
      </c>
      <c r="P27" s="323">
        <f>P26+V21</f>
        <v>8.4</v>
      </c>
      <c r="Q27" s="324">
        <f>Q26+W21</f>
        <v>8</v>
      </c>
      <c r="R27" s="232">
        <f>R26+X21</f>
        <v>7.5000000000000009</v>
      </c>
      <c r="S27" s="231">
        <f>S26+Y21</f>
        <v>6.9</v>
      </c>
      <c r="T27" s="231">
        <f>T26+Z21</f>
        <v>6.4</v>
      </c>
      <c r="U27" s="231"/>
      <c r="V27" s="231"/>
      <c r="W27" s="231"/>
      <c r="X27" s="231"/>
      <c r="Y27" s="231"/>
      <c r="Z27" s="325"/>
      <c r="AA27" s="326">
        <v>4.9000000000000004</v>
      </c>
    </row>
    <row r="28" spans="1:27" x14ac:dyDescent="0.25">
      <c r="A28" s="243">
        <v>9</v>
      </c>
      <c r="B28" s="244">
        <v>8.9</v>
      </c>
      <c r="C28" s="245">
        <v>8.1999999999999993</v>
      </c>
      <c r="D28" s="245">
        <v>7.3999999999999995</v>
      </c>
      <c r="E28" s="245">
        <v>6.6999999999999993</v>
      </c>
      <c r="F28" s="245"/>
      <c r="G28" s="245"/>
      <c r="H28" s="245"/>
      <c r="I28" s="245"/>
      <c r="J28" s="245"/>
      <c r="K28" s="245"/>
      <c r="L28" s="245"/>
      <c r="M28" s="247"/>
      <c r="N28" s="229"/>
      <c r="O28" s="322">
        <v>8</v>
      </c>
      <c r="P28" s="323">
        <f>P27+W21</f>
        <v>9.3000000000000007</v>
      </c>
      <c r="Q28" s="324">
        <f>Q27+X21</f>
        <v>8.8000000000000007</v>
      </c>
      <c r="R28" s="232">
        <f>R27+Y21</f>
        <v>8.2000000000000011</v>
      </c>
      <c r="S28" s="231">
        <f>S27+Z21</f>
        <v>7.6000000000000005</v>
      </c>
      <c r="T28" s="231"/>
      <c r="U28" s="231"/>
      <c r="V28" s="231"/>
      <c r="W28" s="231"/>
      <c r="X28" s="231"/>
      <c r="Y28" s="231"/>
      <c r="Z28" s="325"/>
      <c r="AA28" s="326">
        <v>5.6</v>
      </c>
    </row>
    <row r="29" spans="1:27" ht="15.75" thickBot="1" x14ac:dyDescent="0.3">
      <c r="A29" s="243">
        <v>10</v>
      </c>
      <c r="B29" s="244">
        <v>9.5</v>
      </c>
      <c r="C29" s="245">
        <v>8.6999999999999993</v>
      </c>
      <c r="D29" s="245">
        <v>7.8999999999999995</v>
      </c>
      <c r="E29" s="245"/>
      <c r="F29" s="245"/>
      <c r="G29" s="245"/>
      <c r="H29" s="245"/>
      <c r="I29" s="245"/>
      <c r="J29" s="245"/>
      <c r="K29" s="245"/>
      <c r="L29" s="245"/>
      <c r="M29" s="247"/>
      <c r="N29" s="229"/>
      <c r="O29" s="327">
        <v>9</v>
      </c>
      <c r="P29" s="328">
        <f>P28+X21</f>
        <v>10.100000000000001</v>
      </c>
      <c r="Q29" s="329">
        <f>Q28+Y21</f>
        <v>9.5</v>
      </c>
      <c r="R29" s="330">
        <f>R28+Z21</f>
        <v>8.9</v>
      </c>
      <c r="S29" s="331"/>
      <c r="T29" s="331"/>
      <c r="U29" s="331"/>
      <c r="V29" s="331"/>
      <c r="W29" s="331"/>
      <c r="X29" s="331"/>
      <c r="Y29" s="331"/>
      <c r="Z29" s="332"/>
      <c r="AA29" s="333">
        <v>6.3</v>
      </c>
    </row>
    <row r="30" spans="1:27" x14ac:dyDescent="0.25">
      <c r="A30" s="243">
        <v>11</v>
      </c>
      <c r="B30" s="244">
        <v>10</v>
      </c>
      <c r="C30" s="245">
        <v>9.1999999999999993</v>
      </c>
      <c r="D30" s="245"/>
      <c r="E30" s="246"/>
      <c r="F30" s="246"/>
      <c r="G30" s="246"/>
      <c r="H30" s="246"/>
      <c r="I30" s="246"/>
      <c r="J30" s="246"/>
      <c r="K30" s="246"/>
      <c r="L30" s="246"/>
      <c r="M30" s="247"/>
      <c r="N30" s="229"/>
      <c r="O30" s="334">
        <v>10</v>
      </c>
      <c r="P30" s="323">
        <f>P29+Y21</f>
        <v>10.8</v>
      </c>
      <c r="Q30" s="324">
        <f>Q29+Z21</f>
        <v>10.199999999999999</v>
      </c>
      <c r="R30" s="324"/>
      <c r="S30" s="335"/>
      <c r="T30" s="335"/>
      <c r="U30" s="335"/>
      <c r="V30" s="335"/>
      <c r="W30" s="335"/>
      <c r="X30" s="335"/>
      <c r="Y30" s="335"/>
      <c r="Z30" s="278"/>
      <c r="AA30" s="321">
        <v>7</v>
      </c>
    </row>
    <row r="31" spans="1:27" ht="15.75" thickBot="1" x14ac:dyDescent="0.3">
      <c r="A31" s="248">
        <v>12</v>
      </c>
      <c r="B31" s="249">
        <v>10.5</v>
      </c>
      <c r="C31" s="250"/>
      <c r="D31" s="250"/>
      <c r="E31" s="251"/>
      <c r="F31" s="251"/>
      <c r="G31" s="251"/>
      <c r="H31" s="251"/>
      <c r="I31" s="251"/>
      <c r="J31" s="251"/>
      <c r="K31" s="251"/>
      <c r="L31" s="251"/>
      <c r="M31" s="252"/>
      <c r="N31" s="229"/>
      <c r="O31" s="336">
        <v>11</v>
      </c>
      <c r="P31" s="337">
        <f>P30+Z21</f>
        <v>11.5</v>
      </c>
      <c r="Q31" s="338"/>
      <c r="R31" s="338"/>
      <c r="S31" s="339"/>
      <c r="T31" s="339"/>
      <c r="U31" s="339"/>
      <c r="V31" s="339"/>
      <c r="W31" s="339"/>
      <c r="X31" s="339"/>
      <c r="Y31" s="339"/>
      <c r="Z31" s="277"/>
      <c r="AA31" s="326">
        <v>7.7</v>
      </c>
    </row>
    <row r="34" spans="5:25" x14ac:dyDescent="0.25">
      <c r="E34" s="230"/>
      <c r="F34" s="229"/>
      <c r="G34" s="229"/>
      <c r="H34" s="229"/>
      <c r="I34" s="230"/>
      <c r="J34" s="229"/>
      <c r="K34" s="229"/>
      <c r="L34" s="229"/>
      <c r="M34" s="230"/>
      <c r="N34" s="229"/>
      <c r="O34" s="229"/>
      <c r="P34" s="229"/>
      <c r="Q34" s="230"/>
      <c r="R34" s="229"/>
      <c r="S34" s="229"/>
      <c r="T34" s="229"/>
      <c r="U34" s="230"/>
      <c r="V34" s="229"/>
      <c r="W34" s="229"/>
      <c r="X34" s="229"/>
      <c r="Y34" s="230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5" t="s">
        <v>28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</row>
    <row r="2" spans="1:32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137"/>
      <c r="AE2" s="137"/>
      <c r="AF2" s="137"/>
    </row>
    <row r="3" spans="1:32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178"/>
      <c r="N3" s="414" t="s">
        <v>2</v>
      </c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6"/>
      <c r="AB3" s="139">
        <f>SUM(N3:AA3)</f>
        <v>0</v>
      </c>
      <c r="AC3" s="417" t="s">
        <v>25</v>
      </c>
      <c r="AD3" s="140"/>
      <c r="AE3" s="140"/>
      <c r="AF3" s="140"/>
    </row>
    <row r="4" spans="1:32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174"/>
      <c r="N4" s="419" t="s">
        <v>34</v>
      </c>
      <c r="O4" s="425">
        <v>1</v>
      </c>
      <c r="P4" s="426"/>
      <c r="Q4" s="426"/>
      <c r="R4" s="426"/>
      <c r="S4" s="425">
        <v>2</v>
      </c>
      <c r="T4" s="426"/>
      <c r="U4" s="426"/>
      <c r="V4" s="426"/>
      <c r="W4" s="425">
        <v>3</v>
      </c>
      <c r="X4" s="426"/>
      <c r="Y4" s="426"/>
      <c r="Z4" s="426"/>
      <c r="AA4" s="175"/>
      <c r="AB4" s="139"/>
      <c r="AC4" s="418"/>
      <c r="AD4" s="140"/>
      <c r="AE4" s="140"/>
      <c r="AF4" s="140"/>
    </row>
    <row r="5" spans="1:32" s="143" customFormat="1" ht="33" customHeight="1" thickBot="1" x14ac:dyDescent="0.3">
      <c r="A5" s="410"/>
      <c r="B5" s="413"/>
      <c r="C5" s="424"/>
      <c r="D5" s="422"/>
      <c r="E5" s="402"/>
      <c r="F5" s="404"/>
      <c r="G5" s="422"/>
      <c r="H5" s="402"/>
      <c r="I5" s="404"/>
      <c r="J5" s="422"/>
      <c r="K5" s="402"/>
      <c r="L5" s="404"/>
      <c r="M5" s="138">
        <v>4</v>
      </c>
      <c r="N5" s="420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18"/>
      <c r="AD5" s="142"/>
      <c r="AE5" s="142"/>
      <c r="AF5" s="142"/>
    </row>
    <row r="6" spans="1:32" ht="15.75" x14ac:dyDescent="0.25">
      <c r="A6" s="144">
        <v>1</v>
      </c>
      <c r="B6" s="194" t="s">
        <v>43</v>
      </c>
      <c r="C6" s="179" t="s">
        <v>27</v>
      </c>
      <c r="D6" s="191">
        <v>1</v>
      </c>
      <c r="E6" s="176">
        <v>6</v>
      </c>
      <c r="F6" s="201">
        <v>2</v>
      </c>
      <c r="G6" s="163">
        <v>1</v>
      </c>
      <c r="H6" s="161">
        <v>3</v>
      </c>
      <c r="I6" s="204">
        <v>5</v>
      </c>
      <c r="J6" s="191">
        <v>1</v>
      </c>
      <c r="K6" s="176">
        <v>1</v>
      </c>
      <c r="L6" s="201">
        <v>1</v>
      </c>
      <c r="M6" s="170"/>
      <c r="N6" s="179"/>
      <c r="O6" s="187">
        <v>15</v>
      </c>
      <c r="P6" s="161">
        <v>2.4</v>
      </c>
      <c r="Q6" s="161"/>
      <c r="R6" s="162"/>
      <c r="S6" s="160">
        <v>12</v>
      </c>
      <c r="T6" s="161"/>
      <c r="U6" s="161"/>
      <c r="V6" s="162"/>
      <c r="W6" s="187">
        <v>16</v>
      </c>
      <c r="X6" s="161"/>
      <c r="Y6" s="161"/>
      <c r="Z6" s="162"/>
      <c r="AA6" s="146"/>
      <c r="AB6" s="147"/>
      <c r="AC6" s="145">
        <f t="shared" ref="AC6:AC29" si="0">SUM(N6:Z6)</f>
        <v>45.4</v>
      </c>
      <c r="AD6" s="137"/>
      <c r="AE6" s="137"/>
      <c r="AF6" s="137"/>
    </row>
    <row r="7" spans="1:32" ht="15.75" x14ac:dyDescent="0.25">
      <c r="A7" s="148">
        <v>2</v>
      </c>
      <c r="B7" s="193" t="s">
        <v>60</v>
      </c>
      <c r="C7" s="180">
        <v>7.5</v>
      </c>
      <c r="D7" s="188">
        <v>1</v>
      </c>
      <c r="E7" s="171">
        <v>10</v>
      </c>
      <c r="F7" s="202">
        <v>7</v>
      </c>
      <c r="G7" s="163">
        <v>1</v>
      </c>
      <c r="H7" s="164">
        <v>12</v>
      </c>
      <c r="I7" s="205">
        <v>10</v>
      </c>
      <c r="J7" s="188">
        <v>1</v>
      </c>
      <c r="K7" s="171">
        <v>7</v>
      </c>
      <c r="L7" s="202">
        <v>5</v>
      </c>
      <c r="M7" s="171"/>
      <c r="N7" s="180">
        <v>1.5</v>
      </c>
      <c r="O7" s="188">
        <v>11</v>
      </c>
      <c r="P7" s="164">
        <v>3</v>
      </c>
      <c r="Q7" s="164">
        <v>2.5</v>
      </c>
      <c r="R7" s="165"/>
      <c r="S7" s="163">
        <v>9.5</v>
      </c>
      <c r="T7" s="164">
        <v>2.5</v>
      </c>
      <c r="U7" s="164"/>
      <c r="V7" s="165"/>
      <c r="W7" s="188">
        <v>12</v>
      </c>
      <c r="X7" s="164">
        <v>1.5</v>
      </c>
      <c r="Y7" s="164">
        <v>1</v>
      </c>
      <c r="Z7" s="165"/>
      <c r="AA7" s="150"/>
      <c r="AB7" s="151"/>
      <c r="AC7" s="149">
        <f t="shared" si="0"/>
        <v>44.5</v>
      </c>
      <c r="AD7" s="137"/>
      <c r="AE7" s="137"/>
      <c r="AF7" s="137"/>
    </row>
    <row r="8" spans="1:32" ht="15.75" x14ac:dyDescent="0.25">
      <c r="A8" s="148">
        <v>3</v>
      </c>
      <c r="B8" s="192" t="s">
        <v>51</v>
      </c>
      <c r="C8" s="180" t="s">
        <v>27</v>
      </c>
      <c r="D8" s="188">
        <v>1</v>
      </c>
      <c r="E8" s="171">
        <v>1</v>
      </c>
      <c r="F8" s="202">
        <v>11</v>
      </c>
      <c r="G8" s="163">
        <v>1</v>
      </c>
      <c r="H8" s="164">
        <v>1</v>
      </c>
      <c r="I8" s="205">
        <v>1</v>
      </c>
      <c r="J8" s="188">
        <v>1</v>
      </c>
      <c r="K8" s="171">
        <v>11</v>
      </c>
      <c r="L8" s="202">
        <v>10</v>
      </c>
      <c r="M8" s="171"/>
      <c r="N8" s="180"/>
      <c r="O8" s="188">
        <v>9</v>
      </c>
      <c r="P8" s="164"/>
      <c r="Q8" s="164"/>
      <c r="R8" s="165"/>
      <c r="S8" s="163">
        <v>16</v>
      </c>
      <c r="T8" s="164"/>
      <c r="U8" s="164">
        <v>2</v>
      </c>
      <c r="V8" s="165"/>
      <c r="W8" s="188">
        <v>9.5</v>
      </c>
      <c r="X8" s="164">
        <v>1.2</v>
      </c>
      <c r="Y8" s="164">
        <v>2</v>
      </c>
      <c r="Z8" s="165"/>
      <c r="AA8" s="150"/>
      <c r="AB8" s="151"/>
      <c r="AC8" s="149">
        <f t="shared" si="0"/>
        <v>39.700000000000003</v>
      </c>
      <c r="AD8" s="137"/>
      <c r="AE8" s="137"/>
      <c r="AF8" s="137"/>
    </row>
    <row r="9" spans="1:32" ht="15.75" x14ac:dyDescent="0.25">
      <c r="A9" s="148">
        <v>4</v>
      </c>
      <c r="B9" s="193" t="s">
        <v>57</v>
      </c>
      <c r="C9" s="180" t="s">
        <v>27</v>
      </c>
      <c r="D9" s="188">
        <v>2</v>
      </c>
      <c r="E9" s="171">
        <v>12</v>
      </c>
      <c r="F9" s="202">
        <v>2</v>
      </c>
      <c r="G9" s="163">
        <v>1</v>
      </c>
      <c r="H9" s="164">
        <v>11</v>
      </c>
      <c r="I9" s="205">
        <v>9</v>
      </c>
      <c r="J9" s="188">
        <v>1</v>
      </c>
      <c r="K9" s="171">
        <v>3</v>
      </c>
      <c r="L9" s="202">
        <v>12</v>
      </c>
      <c r="M9" s="171"/>
      <c r="N9" s="180"/>
      <c r="O9" s="188">
        <v>8.5</v>
      </c>
      <c r="P9" s="164">
        <v>7</v>
      </c>
      <c r="Q9" s="164">
        <v>2</v>
      </c>
      <c r="R9" s="165"/>
      <c r="S9" s="163">
        <v>10</v>
      </c>
      <c r="T9" s="164">
        <v>2.2999999999999998</v>
      </c>
      <c r="U9" s="164"/>
      <c r="V9" s="165"/>
      <c r="W9" s="188">
        <v>8.5</v>
      </c>
      <c r="X9" s="164"/>
      <c r="Y9" s="164"/>
      <c r="Z9" s="165"/>
      <c r="AA9" s="150"/>
      <c r="AB9" s="151"/>
      <c r="AC9" s="149">
        <f t="shared" si="0"/>
        <v>38.299999999999997</v>
      </c>
      <c r="AD9" s="137"/>
      <c r="AE9" s="137"/>
      <c r="AF9" s="137"/>
    </row>
    <row r="10" spans="1:32" ht="15.75" x14ac:dyDescent="0.25">
      <c r="A10" s="148">
        <v>5</v>
      </c>
      <c r="B10" s="195" t="s">
        <v>45</v>
      </c>
      <c r="C10" s="180"/>
      <c r="D10" s="188">
        <v>1</v>
      </c>
      <c r="E10" s="171">
        <v>9</v>
      </c>
      <c r="F10" s="202">
        <v>9</v>
      </c>
      <c r="G10" s="163">
        <v>1</v>
      </c>
      <c r="H10" s="164">
        <v>7</v>
      </c>
      <c r="I10" s="205">
        <v>8</v>
      </c>
      <c r="J10" s="188">
        <v>1</v>
      </c>
      <c r="K10" s="171">
        <v>10</v>
      </c>
      <c r="L10" s="202">
        <v>7</v>
      </c>
      <c r="M10" s="171"/>
      <c r="N10" s="180">
        <v>1</v>
      </c>
      <c r="O10" s="188">
        <v>10</v>
      </c>
      <c r="P10" s="164"/>
      <c r="Q10" s="164"/>
      <c r="R10" s="165"/>
      <c r="S10" s="163">
        <v>10.5</v>
      </c>
      <c r="T10" s="164"/>
      <c r="U10" s="164">
        <v>1.5</v>
      </c>
      <c r="V10" s="165"/>
      <c r="W10" s="188">
        <v>11</v>
      </c>
      <c r="X10" s="164">
        <v>3</v>
      </c>
      <c r="Y10" s="164"/>
      <c r="Z10" s="165"/>
      <c r="AA10" s="150"/>
      <c r="AB10" s="151"/>
      <c r="AC10" s="149">
        <f t="shared" si="0"/>
        <v>37</v>
      </c>
      <c r="AD10" s="137"/>
      <c r="AE10" s="137"/>
      <c r="AF10" s="137"/>
    </row>
    <row r="11" spans="1:32" ht="15.75" x14ac:dyDescent="0.25">
      <c r="A11" s="148">
        <v>6</v>
      </c>
      <c r="B11" s="197" t="s">
        <v>44</v>
      </c>
      <c r="C11" s="180" t="s">
        <v>27</v>
      </c>
      <c r="D11" s="188">
        <v>1</v>
      </c>
      <c r="E11" s="171">
        <v>3</v>
      </c>
      <c r="F11" s="202">
        <v>3</v>
      </c>
      <c r="G11" s="163">
        <v>2</v>
      </c>
      <c r="H11" s="164">
        <v>5</v>
      </c>
      <c r="I11" s="205">
        <v>3</v>
      </c>
      <c r="J11" s="188">
        <v>1</v>
      </c>
      <c r="K11" s="171">
        <v>2</v>
      </c>
      <c r="L11" s="202">
        <v>3</v>
      </c>
      <c r="M11" s="171"/>
      <c r="N11" s="180"/>
      <c r="O11" s="188">
        <v>14</v>
      </c>
      <c r="P11" s="164"/>
      <c r="Q11" s="164"/>
      <c r="R11" s="165"/>
      <c r="S11" s="163">
        <v>7.5</v>
      </c>
      <c r="T11" s="164">
        <v>1.4</v>
      </c>
      <c r="U11" s="164"/>
      <c r="V11" s="165"/>
      <c r="W11" s="188">
        <v>14</v>
      </c>
      <c r="X11" s="164"/>
      <c r="Y11" s="164"/>
      <c r="Z11" s="165"/>
      <c r="AA11" s="150"/>
      <c r="AB11" s="151"/>
      <c r="AC11" s="149">
        <f t="shared" si="0"/>
        <v>36.9</v>
      </c>
      <c r="AD11" s="137"/>
      <c r="AE11" s="137"/>
      <c r="AF11" s="137"/>
    </row>
    <row r="12" spans="1:32" ht="15" customHeight="1" x14ac:dyDescent="0.25">
      <c r="A12" s="148">
        <v>7</v>
      </c>
      <c r="B12" s="195" t="s">
        <v>42</v>
      </c>
      <c r="C12" s="180">
        <v>5</v>
      </c>
      <c r="D12" s="188">
        <v>1</v>
      </c>
      <c r="E12" s="171">
        <v>11</v>
      </c>
      <c r="F12" s="202">
        <v>6</v>
      </c>
      <c r="G12" s="163">
        <v>1</v>
      </c>
      <c r="H12" s="164">
        <v>8</v>
      </c>
      <c r="I12" s="205">
        <v>4</v>
      </c>
      <c r="J12" s="191">
        <v>1</v>
      </c>
      <c r="K12" s="171">
        <v>6</v>
      </c>
      <c r="L12" s="202">
        <v>2</v>
      </c>
      <c r="M12" s="171"/>
      <c r="N12" s="180">
        <v>2</v>
      </c>
      <c r="O12" s="188">
        <v>11.5</v>
      </c>
      <c r="P12" s="164">
        <v>5</v>
      </c>
      <c r="Q12" s="164">
        <v>0.5</v>
      </c>
      <c r="R12" s="165">
        <f>-12-8</f>
        <v>-20</v>
      </c>
      <c r="S12" s="163">
        <v>13</v>
      </c>
      <c r="T12" s="164">
        <v>3</v>
      </c>
      <c r="U12" s="164"/>
      <c r="V12" s="165"/>
      <c r="W12" s="188">
        <v>15</v>
      </c>
      <c r="X12" s="164">
        <v>2.4</v>
      </c>
      <c r="Y12" s="164">
        <v>2.5</v>
      </c>
      <c r="Z12" s="165"/>
      <c r="AA12" s="150"/>
      <c r="AB12" s="151"/>
      <c r="AC12" s="149">
        <f t="shared" si="0"/>
        <v>34.9</v>
      </c>
    </row>
    <row r="13" spans="1:32" ht="15.75" x14ac:dyDescent="0.25">
      <c r="A13" s="148">
        <v>8</v>
      </c>
      <c r="B13" s="193" t="s">
        <v>61</v>
      </c>
      <c r="C13" s="180" t="s">
        <v>27</v>
      </c>
      <c r="D13" s="188">
        <v>1</v>
      </c>
      <c r="E13" s="171">
        <v>8</v>
      </c>
      <c r="F13" s="202">
        <v>10</v>
      </c>
      <c r="G13" s="163">
        <v>1</v>
      </c>
      <c r="H13" s="164">
        <v>5</v>
      </c>
      <c r="I13" s="205">
        <v>3</v>
      </c>
      <c r="J13" s="191">
        <v>1</v>
      </c>
      <c r="K13" s="171">
        <v>9</v>
      </c>
      <c r="L13" s="202">
        <v>9</v>
      </c>
      <c r="M13" s="171"/>
      <c r="N13" s="180">
        <v>0.5</v>
      </c>
      <c r="O13" s="188">
        <v>9.5</v>
      </c>
      <c r="P13" s="164"/>
      <c r="Q13" s="164"/>
      <c r="R13" s="165"/>
      <c r="S13" s="163">
        <v>14</v>
      </c>
      <c r="T13" s="164">
        <v>1.2</v>
      </c>
      <c r="U13" s="164">
        <v>1</v>
      </c>
      <c r="V13" s="165"/>
      <c r="W13" s="188">
        <v>10</v>
      </c>
      <c r="X13" s="164"/>
      <c r="Y13" s="164">
        <v>1.5</v>
      </c>
      <c r="Z13" s="165">
        <v>-5</v>
      </c>
      <c r="AA13" s="150"/>
      <c r="AB13" s="151"/>
      <c r="AC13" s="149">
        <f t="shared" si="0"/>
        <v>32.700000000000003</v>
      </c>
    </row>
    <row r="14" spans="1:32" ht="15.75" x14ac:dyDescent="0.25">
      <c r="A14" s="148">
        <v>9</v>
      </c>
      <c r="B14" s="211" t="s">
        <v>5</v>
      </c>
      <c r="C14" s="180"/>
      <c r="D14" s="188">
        <v>1</v>
      </c>
      <c r="E14" s="171">
        <v>5</v>
      </c>
      <c r="F14" s="202">
        <v>5</v>
      </c>
      <c r="G14" s="163">
        <v>1</v>
      </c>
      <c r="H14" s="164">
        <v>9</v>
      </c>
      <c r="I14" s="205">
        <v>7</v>
      </c>
      <c r="J14" s="188">
        <v>1</v>
      </c>
      <c r="K14" s="171">
        <v>12</v>
      </c>
      <c r="L14" s="202">
        <v>8</v>
      </c>
      <c r="M14" s="171"/>
      <c r="N14" s="180"/>
      <c r="O14" s="188">
        <v>12</v>
      </c>
      <c r="P14" s="164"/>
      <c r="Q14" s="164">
        <v>1</v>
      </c>
      <c r="R14" s="165"/>
      <c r="S14" s="163">
        <v>11</v>
      </c>
      <c r="T14" s="164">
        <v>1.9</v>
      </c>
      <c r="U14" s="164">
        <v>2.5</v>
      </c>
      <c r="V14" s="165">
        <v>-12</v>
      </c>
      <c r="W14" s="188">
        <v>10.5</v>
      </c>
      <c r="X14" s="164">
        <v>4.5999999999999996</v>
      </c>
      <c r="Y14" s="164">
        <v>0.5</v>
      </c>
      <c r="Z14" s="165"/>
      <c r="AA14" s="150"/>
      <c r="AB14" s="151"/>
      <c r="AC14" s="149">
        <f t="shared" si="0"/>
        <v>32</v>
      </c>
    </row>
    <row r="15" spans="1:32" ht="15.75" x14ac:dyDescent="0.25">
      <c r="A15" s="148">
        <v>10</v>
      </c>
      <c r="B15" s="197" t="s">
        <v>46</v>
      </c>
      <c r="C15" s="180" t="s">
        <v>27</v>
      </c>
      <c r="D15" s="188">
        <v>1</v>
      </c>
      <c r="E15" s="171">
        <v>12</v>
      </c>
      <c r="F15" s="202">
        <v>12</v>
      </c>
      <c r="G15" s="163">
        <v>1</v>
      </c>
      <c r="H15" s="164">
        <v>10</v>
      </c>
      <c r="I15" s="205">
        <v>12</v>
      </c>
      <c r="J15" s="191">
        <v>1</v>
      </c>
      <c r="K15" s="171">
        <v>5</v>
      </c>
      <c r="L15" s="202">
        <v>11</v>
      </c>
      <c r="M15" s="171"/>
      <c r="N15" s="180">
        <v>2.5</v>
      </c>
      <c r="O15" s="188">
        <v>8.5</v>
      </c>
      <c r="P15" s="164"/>
      <c r="Q15" s="164">
        <v>1.5</v>
      </c>
      <c r="R15" s="165"/>
      <c r="S15" s="163">
        <v>8.5</v>
      </c>
      <c r="T15" s="164"/>
      <c r="U15" s="164"/>
      <c r="V15" s="165"/>
      <c r="W15" s="188">
        <v>9</v>
      </c>
      <c r="X15" s="164"/>
      <c r="Y15" s="164"/>
      <c r="Z15" s="165"/>
      <c r="AA15" s="150"/>
      <c r="AB15" s="151"/>
      <c r="AC15" s="149">
        <f t="shared" si="0"/>
        <v>30</v>
      </c>
    </row>
    <row r="16" spans="1:32" ht="15.75" x14ac:dyDescent="0.25">
      <c r="A16" s="148">
        <v>11</v>
      </c>
      <c r="B16" s="195" t="s">
        <v>50</v>
      </c>
      <c r="C16" s="180" t="s">
        <v>27</v>
      </c>
      <c r="D16" s="188">
        <v>1</v>
      </c>
      <c r="E16" s="171">
        <v>2</v>
      </c>
      <c r="F16" s="202">
        <v>1</v>
      </c>
      <c r="G16" s="163">
        <v>2</v>
      </c>
      <c r="H16" s="164">
        <v>11</v>
      </c>
      <c r="I16" s="205">
        <v>11</v>
      </c>
      <c r="J16" s="188">
        <v>2</v>
      </c>
      <c r="K16" s="171">
        <v>9</v>
      </c>
      <c r="L16" s="202">
        <v>6</v>
      </c>
      <c r="M16" s="171"/>
      <c r="N16" s="180"/>
      <c r="O16" s="188">
        <v>16</v>
      </c>
      <c r="P16" s="164">
        <v>0.5</v>
      </c>
      <c r="Q16" s="164"/>
      <c r="R16" s="165"/>
      <c r="S16" s="163">
        <v>2.5</v>
      </c>
      <c r="T16" s="164"/>
      <c r="U16" s="164"/>
      <c r="V16" s="165"/>
      <c r="W16" s="188">
        <v>5</v>
      </c>
      <c r="X16" s="164">
        <v>2.1</v>
      </c>
      <c r="Y16" s="164"/>
      <c r="Z16" s="165"/>
      <c r="AA16" s="150"/>
      <c r="AB16" s="151"/>
      <c r="AC16" s="149">
        <f t="shared" si="0"/>
        <v>26.1</v>
      </c>
    </row>
    <row r="17" spans="1:29" ht="15.75" x14ac:dyDescent="0.25">
      <c r="A17" s="148">
        <v>12</v>
      </c>
      <c r="B17" s="193" t="s">
        <v>62</v>
      </c>
      <c r="C17" s="180" t="s">
        <v>27</v>
      </c>
      <c r="D17" s="188">
        <v>1</v>
      </c>
      <c r="E17" s="171">
        <v>7</v>
      </c>
      <c r="F17" s="202">
        <v>8</v>
      </c>
      <c r="G17" s="163">
        <v>1</v>
      </c>
      <c r="H17" s="164">
        <v>4</v>
      </c>
      <c r="I17" s="205">
        <v>6</v>
      </c>
      <c r="J17" s="191">
        <v>2</v>
      </c>
      <c r="K17" s="171">
        <v>11</v>
      </c>
      <c r="L17" s="202">
        <v>11</v>
      </c>
      <c r="M17" s="171"/>
      <c r="N17" s="180"/>
      <c r="O17" s="188">
        <v>10.5</v>
      </c>
      <c r="P17" s="164"/>
      <c r="Q17" s="164"/>
      <c r="R17" s="165"/>
      <c r="S17" s="163">
        <v>11.5</v>
      </c>
      <c r="T17" s="164"/>
      <c r="U17" s="164"/>
      <c r="V17" s="165"/>
      <c r="W17" s="188">
        <v>2.5</v>
      </c>
      <c r="X17" s="164"/>
      <c r="Y17" s="164"/>
      <c r="Z17" s="165"/>
      <c r="AA17" s="150"/>
      <c r="AB17" s="151"/>
      <c r="AC17" s="149">
        <f t="shared" si="0"/>
        <v>24.5</v>
      </c>
    </row>
    <row r="18" spans="1:29" ht="15.75" x14ac:dyDescent="0.25">
      <c r="A18" s="148">
        <v>13</v>
      </c>
      <c r="B18" s="197" t="s">
        <v>47</v>
      </c>
      <c r="C18" s="180" t="s">
        <v>27</v>
      </c>
      <c r="D18" s="188">
        <v>2</v>
      </c>
      <c r="E18" s="171">
        <v>10</v>
      </c>
      <c r="F18" s="202">
        <v>1</v>
      </c>
      <c r="G18" s="163">
        <v>1</v>
      </c>
      <c r="H18" s="164">
        <v>6</v>
      </c>
      <c r="I18" s="205">
        <v>11</v>
      </c>
      <c r="J18" s="188">
        <v>1</v>
      </c>
      <c r="K18" s="171">
        <v>8</v>
      </c>
      <c r="L18" s="202">
        <v>4</v>
      </c>
      <c r="M18" s="171"/>
      <c r="N18" s="180"/>
      <c r="O18" s="188">
        <v>9.5</v>
      </c>
      <c r="P18" s="164">
        <v>6.3</v>
      </c>
      <c r="Q18" s="164"/>
      <c r="R18" s="165">
        <v>-12</v>
      </c>
      <c r="S18" s="163">
        <v>9</v>
      </c>
      <c r="T18" s="164"/>
      <c r="U18" s="164">
        <v>0.5</v>
      </c>
      <c r="V18" s="165"/>
      <c r="W18" s="188">
        <v>13</v>
      </c>
      <c r="X18" s="164">
        <v>3</v>
      </c>
      <c r="Y18" s="164"/>
      <c r="Z18" s="165">
        <v>-5</v>
      </c>
      <c r="AA18" s="150"/>
      <c r="AB18" s="151"/>
      <c r="AC18" s="149">
        <f t="shared" si="0"/>
        <v>24.3</v>
      </c>
    </row>
    <row r="19" spans="1:29" ht="15.75" x14ac:dyDescent="0.25">
      <c r="A19" s="148">
        <v>14</v>
      </c>
      <c r="B19" s="193" t="s">
        <v>54</v>
      </c>
      <c r="C19" s="180">
        <v>12.5</v>
      </c>
      <c r="D19" s="188">
        <v>2</v>
      </c>
      <c r="E19" s="171">
        <v>11</v>
      </c>
      <c r="F19" s="202">
        <v>12</v>
      </c>
      <c r="G19" s="163">
        <v>1</v>
      </c>
      <c r="H19" s="164">
        <v>2</v>
      </c>
      <c r="I19" s="205">
        <v>2</v>
      </c>
      <c r="J19" s="191">
        <v>2</v>
      </c>
      <c r="K19" s="171">
        <v>7</v>
      </c>
      <c r="L19" s="202">
        <v>5</v>
      </c>
      <c r="M19" s="171"/>
      <c r="N19" s="180"/>
      <c r="O19" s="188">
        <v>2</v>
      </c>
      <c r="P19" s="164"/>
      <c r="Q19" s="164"/>
      <c r="R19" s="165"/>
      <c r="S19" s="163">
        <v>15</v>
      </c>
      <c r="T19" s="164"/>
      <c r="U19" s="164"/>
      <c r="V19" s="165"/>
      <c r="W19" s="188">
        <v>5.5</v>
      </c>
      <c r="X19" s="164">
        <v>1.4</v>
      </c>
      <c r="Y19" s="164"/>
      <c r="Z19" s="165"/>
      <c r="AA19" s="150"/>
      <c r="AB19" s="151"/>
      <c r="AC19" s="149">
        <f t="shared" si="0"/>
        <v>23.9</v>
      </c>
    </row>
    <row r="20" spans="1:29" ht="15.75" x14ac:dyDescent="0.25">
      <c r="A20" s="148">
        <v>15</v>
      </c>
      <c r="B20" s="198" t="s">
        <v>58</v>
      </c>
      <c r="C20" s="180" t="s">
        <v>27</v>
      </c>
      <c r="D20" s="188">
        <v>2</v>
      </c>
      <c r="E20" s="171">
        <v>9</v>
      </c>
      <c r="F20" s="202">
        <v>5</v>
      </c>
      <c r="G20" s="163">
        <v>2</v>
      </c>
      <c r="H20" s="164">
        <v>8</v>
      </c>
      <c r="I20" s="205">
        <v>7</v>
      </c>
      <c r="J20" s="191">
        <v>2</v>
      </c>
      <c r="K20" s="171">
        <v>2</v>
      </c>
      <c r="L20" s="202">
        <v>1</v>
      </c>
      <c r="M20" s="171"/>
      <c r="N20" s="180"/>
      <c r="O20" s="188">
        <v>5.5</v>
      </c>
      <c r="P20" s="164">
        <v>2.8</v>
      </c>
      <c r="Q20" s="164"/>
      <c r="R20" s="165"/>
      <c r="S20" s="163">
        <v>4.5</v>
      </c>
      <c r="T20" s="164">
        <v>0.7</v>
      </c>
      <c r="U20" s="164"/>
      <c r="V20" s="165"/>
      <c r="W20" s="188">
        <v>9.5</v>
      </c>
      <c r="X20" s="164">
        <v>0.7</v>
      </c>
      <c r="Y20" s="164"/>
      <c r="Z20" s="165"/>
      <c r="AA20" s="150"/>
      <c r="AB20" s="151"/>
      <c r="AC20" s="149">
        <f t="shared" si="0"/>
        <v>23.7</v>
      </c>
    </row>
    <row r="21" spans="1:29" ht="15.75" x14ac:dyDescent="0.25">
      <c r="A21" s="148">
        <v>16</v>
      </c>
      <c r="B21" s="193" t="s">
        <v>55</v>
      </c>
      <c r="C21" s="180" t="s">
        <v>27</v>
      </c>
      <c r="D21" s="188">
        <v>2</v>
      </c>
      <c r="E21" s="171">
        <v>8</v>
      </c>
      <c r="F21" s="202">
        <v>9</v>
      </c>
      <c r="G21" s="163">
        <v>2</v>
      </c>
      <c r="H21" s="164">
        <v>3</v>
      </c>
      <c r="I21" s="205">
        <v>2</v>
      </c>
      <c r="J21" s="191">
        <v>2</v>
      </c>
      <c r="K21" s="171">
        <v>5</v>
      </c>
      <c r="L21" s="202">
        <v>2</v>
      </c>
      <c r="M21" s="171"/>
      <c r="N21" s="180"/>
      <c r="O21" s="188">
        <v>3.5</v>
      </c>
      <c r="P21" s="164"/>
      <c r="Q21" s="164"/>
      <c r="R21" s="165"/>
      <c r="S21" s="163">
        <v>8.5</v>
      </c>
      <c r="T21" s="164">
        <v>0.7</v>
      </c>
      <c r="U21" s="164"/>
      <c r="V21" s="165"/>
      <c r="W21" s="188">
        <v>8.5</v>
      </c>
      <c r="X21" s="164">
        <v>2.1</v>
      </c>
      <c r="Y21" s="164"/>
      <c r="Z21" s="165"/>
      <c r="AA21" s="150"/>
      <c r="AB21" s="151"/>
      <c r="AC21" s="149">
        <f t="shared" si="0"/>
        <v>23.3</v>
      </c>
    </row>
    <row r="22" spans="1:29" ht="15.75" x14ac:dyDescent="0.25">
      <c r="A22" s="148">
        <v>17</v>
      </c>
      <c r="B22" s="199" t="s">
        <v>4</v>
      </c>
      <c r="C22" s="180" t="s">
        <v>27</v>
      </c>
      <c r="D22" s="188">
        <v>2</v>
      </c>
      <c r="E22" s="171">
        <v>1</v>
      </c>
      <c r="F22" s="202">
        <v>8</v>
      </c>
      <c r="G22" s="163">
        <v>2</v>
      </c>
      <c r="H22" s="164">
        <v>2</v>
      </c>
      <c r="I22" s="205">
        <v>1</v>
      </c>
      <c r="J22" s="188">
        <v>2</v>
      </c>
      <c r="K22" s="171">
        <v>6</v>
      </c>
      <c r="L22" s="202">
        <v>4</v>
      </c>
      <c r="M22" s="171"/>
      <c r="N22" s="180"/>
      <c r="O22" s="188">
        <v>4</v>
      </c>
      <c r="P22" s="164"/>
      <c r="Q22" s="164"/>
      <c r="R22" s="165"/>
      <c r="S22" s="163">
        <v>9.5</v>
      </c>
      <c r="T22" s="164">
        <v>0.7</v>
      </c>
      <c r="U22" s="164"/>
      <c r="V22" s="165"/>
      <c r="W22" s="188">
        <v>6.5</v>
      </c>
      <c r="X22" s="164">
        <v>1.4</v>
      </c>
      <c r="Y22" s="164"/>
      <c r="Z22" s="165"/>
      <c r="AA22" s="150"/>
      <c r="AB22" s="151"/>
      <c r="AC22" s="149">
        <f t="shared" si="0"/>
        <v>22.099999999999998</v>
      </c>
    </row>
    <row r="23" spans="1:29" ht="15.75" x14ac:dyDescent="0.25">
      <c r="A23" s="148">
        <v>18</v>
      </c>
      <c r="B23" s="197" t="s">
        <v>48</v>
      </c>
      <c r="C23" s="180" t="s">
        <v>27</v>
      </c>
      <c r="D23" s="188">
        <v>2</v>
      </c>
      <c r="E23" s="171">
        <v>6</v>
      </c>
      <c r="F23" s="202">
        <v>6</v>
      </c>
      <c r="G23" s="163">
        <v>2</v>
      </c>
      <c r="H23" s="164">
        <v>4</v>
      </c>
      <c r="I23" s="205">
        <v>5</v>
      </c>
      <c r="J23" s="188">
        <v>1</v>
      </c>
      <c r="K23" s="171">
        <v>4</v>
      </c>
      <c r="L23" s="202">
        <v>6</v>
      </c>
      <c r="M23" s="171"/>
      <c r="N23" s="180"/>
      <c r="O23" s="188">
        <v>5</v>
      </c>
      <c r="P23" s="164"/>
      <c r="Q23" s="164"/>
      <c r="R23" s="165"/>
      <c r="S23" s="163">
        <v>5.5</v>
      </c>
      <c r="T23" s="164"/>
      <c r="U23" s="164"/>
      <c r="V23" s="165"/>
      <c r="W23" s="188">
        <v>11.5</v>
      </c>
      <c r="X23" s="164"/>
      <c r="Y23" s="164"/>
      <c r="Z23" s="165"/>
      <c r="AA23" s="150"/>
      <c r="AB23" s="151"/>
      <c r="AC23" s="149">
        <f t="shared" si="0"/>
        <v>22</v>
      </c>
    </row>
    <row r="24" spans="1:29" ht="15.75" x14ac:dyDescent="0.25">
      <c r="A24" s="148">
        <v>19</v>
      </c>
      <c r="B24" s="197" t="s">
        <v>63</v>
      </c>
      <c r="C24" s="180" t="s">
        <v>27</v>
      </c>
      <c r="D24" s="188">
        <v>2</v>
      </c>
      <c r="E24" s="171">
        <v>4</v>
      </c>
      <c r="F24" s="202">
        <v>7</v>
      </c>
      <c r="G24" s="163">
        <v>2</v>
      </c>
      <c r="H24" s="164">
        <v>9</v>
      </c>
      <c r="I24" s="205">
        <v>6</v>
      </c>
      <c r="J24" s="191">
        <v>2</v>
      </c>
      <c r="K24" s="171">
        <v>12</v>
      </c>
      <c r="L24" s="202">
        <v>8</v>
      </c>
      <c r="M24" s="171"/>
      <c r="N24" s="180"/>
      <c r="O24" s="188">
        <v>4.5</v>
      </c>
      <c r="P24" s="164"/>
      <c r="Q24" s="164"/>
      <c r="R24" s="165"/>
      <c r="S24" s="163">
        <v>5</v>
      </c>
      <c r="T24" s="164">
        <v>2.1</v>
      </c>
      <c r="U24" s="164"/>
      <c r="V24" s="165"/>
      <c r="W24" s="188">
        <v>4</v>
      </c>
      <c r="X24" s="164">
        <v>2.8</v>
      </c>
      <c r="Y24" s="164"/>
      <c r="Z24" s="165"/>
      <c r="AA24" s="150"/>
      <c r="AB24" s="151"/>
      <c r="AC24" s="149">
        <f t="shared" si="0"/>
        <v>18.399999999999999</v>
      </c>
    </row>
    <row r="25" spans="1:29" ht="15.75" x14ac:dyDescent="0.25">
      <c r="A25" s="148">
        <v>20</v>
      </c>
      <c r="B25" s="195" t="s">
        <v>59</v>
      </c>
      <c r="C25" s="180" t="s">
        <v>27</v>
      </c>
      <c r="D25" s="188">
        <v>2</v>
      </c>
      <c r="E25" s="171">
        <v>5</v>
      </c>
      <c r="F25" s="202">
        <v>10</v>
      </c>
      <c r="G25" s="163">
        <v>2</v>
      </c>
      <c r="H25" s="164">
        <v>6</v>
      </c>
      <c r="I25" s="205">
        <v>4</v>
      </c>
      <c r="J25" s="188">
        <v>2</v>
      </c>
      <c r="K25" s="171">
        <v>10</v>
      </c>
      <c r="L25" s="202">
        <v>9</v>
      </c>
      <c r="M25" s="171"/>
      <c r="N25" s="180"/>
      <c r="O25" s="188">
        <v>3</v>
      </c>
      <c r="P25" s="164"/>
      <c r="Q25" s="164"/>
      <c r="R25" s="165"/>
      <c r="S25" s="163">
        <v>6.5</v>
      </c>
      <c r="T25" s="164">
        <v>1.4</v>
      </c>
      <c r="U25" s="164"/>
      <c r="V25" s="165"/>
      <c r="W25" s="188">
        <v>3.5</v>
      </c>
      <c r="X25" s="164">
        <v>0.7</v>
      </c>
      <c r="Y25" s="164"/>
      <c r="Z25" s="165"/>
      <c r="AA25" s="150"/>
      <c r="AB25" s="151"/>
      <c r="AC25" s="149">
        <f t="shared" si="0"/>
        <v>15.1</v>
      </c>
    </row>
    <row r="26" spans="1:29" ht="15.75" x14ac:dyDescent="0.25">
      <c r="A26" s="148">
        <v>21</v>
      </c>
      <c r="B26" s="195" t="s">
        <v>52</v>
      </c>
      <c r="C26" s="180" t="s">
        <v>27</v>
      </c>
      <c r="D26" s="188">
        <v>1</v>
      </c>
      <c r="E26" s="171">
        <v>4</v>
      </c>
      <c r="F26" s="202">
        <v>4</v>
      </c>
      <c r="G26" s="163">
        <v>2</v>
      </c>
      <c r="H26" s="164">
        <v>7</v>
      </c>
      <c r="I26" s="205">
        <v>12</v>
      </c>
      <c r="J26" s="191">
        <v>2</v>
      </c>
      <c r="K26" s="171">
        <v>3</v>
      </c>
      <c r="L26" s="202">
        <v>3</v>
      </c>
      <c r="M26" s="171"/>
      <c r="N26" s="180"/>
      <c r="O26" s="188">
        <v>13</v>
      </c>
      <c r="P26" s="164"/>
      <c r="Q26" s="164"/>
      <c r="R26" s="165"/>
      <c r="S26" s="163">
        <v>2</v>
      </c>
      <c r="T26" s="164"/>
      <c r="U26" s="164"/>
      <c r="V26" s="165">
        <v>-8</v>
      </c>
      <c r="W26" s="188">
        <v>7.5</v>
      </c>
      <c r="X26" s="164"/>
      <c r="Y26" s="164"/>
      <c r="Z26" s="165"/>
      <c r="AA26" s="150"/>
      <c r="AB26" s="151"/>
      <c r="AC26" s="149">
        <f t="shared" si="0"/>
        <v>14.5</v>
      </c>
    </row>
    <row r="27" spans="1:29" ht="15.75" x14ac:dyDescent="0.25">
      <c r="A27" s="148">
        <v>22</v>
      </c>
      <c r="B27" s="192" t="s">
        <v>53</v>
      </c>
      <c r="C27" s="180" t="s">
        <v>27</v>
      </c>
      <c r="D27" s="188">
        <v>2</v>
      </c>
      <c r="E27" s="171">
        <v>3</v>
      </c>
      <c r="F27" s="202">
        <v>3</v>
      </c>
      <c r="G27" s="163">
        <v>2</v>
      </c>
      <c r="H27" s="164">
        <v>10</v>
      </c>
      <c r="I27" s="205">
        <v>8</v>
      </c>
      <c r="J27" s="191">
        <v>2</v>
      </c>
      <c r="K27" s="171">
        <v>4</v>
      </c>
      <c r="L27" s="202">
        <v>10</v>
      </c>
      <c r="M27" s="171"/>
      <c r="N27" s="180"/>
      <c r="O27" s="188">
        <v>7.5</v>
      </c>
      <c r="P27" s="164"/>
      <c r="Q27" s="164"/>
      <c r="R27" s="165"/>
      <c r="S27" s="163">
        <v>4</v>
      </c>
      <c r="T27" s="164">
        <v>1.4</v>
      </c>
      <c r="U27" s="164"/>
      <c r="V27" s="165">
        <v>-8</v>
      </c>
      <c r="W27" s="188">
        <v>3</v>
      </c>
      <c r="X27" s="164"/>
      <c r="Y27" s="164"/>
      <c r="Z27" s="165"/>
      <c r="AA27" s="150"/>
      <c r="AB27" s="151"/>
      <c r="AC27" s="149">
        <f t="shared" si="0"/>
        <v>7.9</v>
      </c>
    </row>
    <row r="28" spans="1:29" ht="15.75" x14ac:dyDescent="0.25">
      <c r="A28" s="148">
        <v>23</v>
      </c>
      <c r="B28" s="196" t="s">
        <v>56</v>
      </c>
      <c r="C28" s="180">
        <v>12.5</v>
      </c>
      <c r="D28" s="188">
        <v>2</v>
      </c>
      <c r="E28" s="171">
        <v>7</v>
      </c>
      <c r="F28" s="202">
        <v>11</v>
      </c>
      <c r="G28" s="163">
        <v>2</v>
      </c>
      <c r="H28" s="164">
        <v>1</v>
      </c>
      <c r="I28" s="205">
        <v>9</v>
      </c>
      <c r="J28" s="188">
        <v>2</v>
      </c>
      <c r="K28" s="171">
        <v>1</v>
      </c>
      <c r="L28" s="202">
        <v>7</v>
      </c>
      <c r="M28" s="171"/>
      <c r="N28" s="180"/>
      <c r="O28" s="188">
        <v>2.5</v>
      </c>
      <c r="P28" s="164"/>
      <c r="Q28" s="164"/>
      <c r="R28" s="165">
        <v>-8</v>
      </c>
      <c r="S28" s="163">
        <v>3.5</v>
      </c>
      <c r="T28" s="164"/>
      <c r="U28" s="164"/>
      <c r="V28" s="165"/>
      <c r="W28" s="188">
        <v>4.5</v>
      </c>
      <c r="X28" s="164"/>
      <c r="Y28" s="164"/>
      <c r="Z28" s="165"/>
      <c r="AA28" s="150"/>
      <c r="AB28" s="151"/>
      <c r="AC28" s="149">
        <f t="shared" si="0"/>
        <v>2.5</v>
      </c>
    </row>
    <row r="29" spans="1:29" ht="15.75" x14ac:dyDescent="0.25">
      <c r="A29" s="152">
        <v>24</v>
      </c>
      <c r="B29" s="195" t="s">
        <v>49</v>
      </c>
      <c r="C29" s="181" t="s">
        <v>27</v>
      </c>
      <c r="D29" s="190">
        <v>2</v>
      </c>
      <c r="E29" s="172">
        <v>2</v>
      </c>
      <c r="F29" s="203">
        <v>4</v>
      </c>
      <c r="G29" s="163">
        <v>2</v>
      </c>
      <c r="H29" s="166">
        <v>12</v>
      </c>
      <c r="I29" s="206">
        <v>10</v>
      </c>
      <c r="J29" s="191">
        <v>2</v>
      </c>
      <c r="K29" s="172">
        <v>8</v>
      </c>
      <c r="L29" s="203">
        <v>12</v>
      </c>
      <c r="M29" s="172"/>
      <c r="N29" s="181"/>
      <c r="O29" s="188">
        <v>6.5</v>
      </c>
      <c r="P29" s="164"/>
      <c r="Q29" s="164"/>
      <c r="R29" s="165"/>
      <c r="S29" s="163">
        <v>3</v>
      </c>
      <c r="T29" s="164"/>
      <c r="U29" s="164"/>
      <c r="V29" s="165"/>
      <c r="W29" s="188">
        <v>2</v>
      </c>
      <c r="X29" s="164"/>
      <c r="Y29" s="164"/>
      <c r="Z29" s="165">
        <v>-15</v>
      </c>
      <c r="AA29" s="154"/>
      <c r="AB29" s="155"/>
      <c r="AC29" s="153">
        <f t="shared" si="0"/>
        <v>-3.5</v>
      </c>
    </row>
    <row r="30" spans="1:29" ht="15.75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ref="AC30" si="1">SUM(N30:Z30)</f>
        <v>0</v>
      </c>
    </row>
  </sheetData>
  <sortState ref="B8:AC18">
    <sortCondition descending="1" ref="AC8:AC18"/>
  </sortState>
  <mergeCells count="22"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  <mergeCell ref="G3:I3"/>
    <mergeCell ref="J3:L3"/>
    <mergeCell ref="K4:K5"/>
    <mergeCell ref="H4:H5"/>
    <mergeCell ref="E4:E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4" sqref="B24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5" t="s">
        <v>77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</row>
    <row r="2" spans="1:32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137"/>
      <c r="AE2" s="137"/>
      <c r="AF2" s="137"/>
    </row>
    <row r="3" spans="1:32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178"/>
      <c r="N3" s="414" t="s">
        <v>2</v>
      </c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6"/>
      <c r="AB3" s="139">
        <f>SUM(N3:AA3)</f>
        <v>0</v>
      </c>
      <c r="AC3" s="417" t="s">
        <v>25</v>
      </c>
      <c r="AD3" s="140"/>
      <c r="AE3" s="140"/>
      <c r="AF3" s="140"/>
    </row>
    <row r="4" spans="1:32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174"/>
      <c r="N4" s="419" t="s">
        <v>34</v>
      </c>
      <c r="O4" s="425">
        <v>1</v>
      </c>
      <c r="P4" s="426"/>
      <c r="Q4" s="426"/>
      <c r="R4" s="426"/>
      <c r="S4" s="425">
        <v>2</v>
      </c>
      <c r="T4" s="426"/>
      <c r="U4" s="426"/>
      <c r="V4" s="426"/>
      <c r="W4" s="425">
        <v>3</v>
      </c>
      <c r="X4" s="426"/>
      <c r="Y4" s="426"/>
      <c r="Z4" s="426"/>
      <c r="AA4" s="175"/>
      <c r="AB4" s="139"/>
      <c r="AC4" s="418"/>
      <c r="AD4" s="140"/>
      <c r="AE4" s="140"/>
      <c r="AF4" s="140"/>
    </row>
    <row r="5" spans="1:32" s="143" customFormat="1" ht="33" customHeight="1" thickBot="1" x14ac:dyDescent="0.3">
      <c r="A5" s="410"/>
      <c r="B5" s="413"/>
      <c r="C5" s="424"/>
      <c r="D5" s="422"/>
      <c r="E5" s="402"/>
      <c r="F5" s="404"/>
      <c r="G5" s="422"/>
      <c r="H5" s="402"/>
      <c r="I5" s="404"/>
      <c r="J5" s="422"/>
      <c r="K5" s="402"/>
      <c r="L5" s="404"/>
      <c r="M5" s="138">
        <v>4</v>
      </c>
      <c r="N5" s="420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18"/>
      <c r="AD5" s="142"/>
      <c r="AE5" s="142"/>
      <c r="AF5" s="142"/>
    </row>
    <row r="6" spans="1:32" ht="15.75" x14ac:dyDescent="0.25">
      <c r="A6" s="144">
        <v>1</v>
      </c>
      <c r="B6" s="213" t="s">
        <v>42</v>
      </c>
      <c r="C6" s="179">
        <v>5</v>
      </c>
      <c r="D6" s="191">
        <v>1</v>
      </c>
      <c r="E6" s="176">
        <v>10</v>
      </c>
      <c r="F6" s="201">
        <v>8</v>
      </c>
      <c r="G6" s="163">
        <v>1</v>
      </c>
      <c r="H6" s="161">
        <v>10</v>
      </c>
      <c r="I6" s="204">
        <v>6</v>
      </c>
      <c r="J6" s="191">
        <v>1</v>
      </c>
      <c r="K6" s="176">
        <v>10</v>
      </c>
      <c r="L6" s="201">
        <v>9</v>
      </c>
      <c r="M6" s="170"/>
      <c r="N6" s="179">
        <v>2.5</v>
      </c>
      <c r="O6" s="187">
        <v>10.5</v>
      </c>
      <c r="P6" s="161">
        <v>2.4</v>
      </c>
      <c r="Q6" s="161">
        <v>2.5</v>
      </c>
      <c r="R6" s="162"/>
      <c r="S6" s="160">
        <v>11.5</v>
      </c>
      <c r="T6" s="161">
        <v>4.7</v>
      </c>
      <c r="U6" s="161">
        <v>2.5</v>
      </c>
      <c r="V6" s="162"/>
      <c r="W6" s="187">
        <v>10</v>
      </c>
      <c r="X6" s="161">
        <v>1.2</v>
      </c>
      <c r="Y6" s="161">
        <v>0.5</v>
      </c>
      <c r="Z6" s="162"/>
      <c r="AA6" s="146"/>
      <c r="AB6" s="147"/>
      <c r="AC6" s="145">
        <f t="shared" ref="AC6:AC25" si="0">SUM(N6:Z6)</f>
        <v>48.300000000000004</v>
      </c>
      <c r="AD6" s="137"/>
      <c r="AE6" s="137"/>
      <c r="AF6" s="137"/>
    </row>
    <row r="7" spans="1:32" ht="15.75" x14ac:dyDescent="0.25">
      <c r="A7" s="148">
        <v>2</v>
      </c>
      <c r="B7" s="195" t="s">
        <v>5</v>
      </c>
      <c r="C7" s="180"/>
      <c r="D7" s="188">
        <v>1</v>
      </c>
      <c r="E7" s="171">
        <v>9</v>
      </c>
      <c r="F7" s="202">
        <v>6</v>
      </c>
      <c r="G7" s="163">
        <v>1</v>
      </c>
      <c r="H7" s="164">
        <v>3</v>
      </c>
      <c r="I7" s="205">
        <v>1</v>
      </c>
      <c r="J7" s="188">
        <v>1</v>
      </c>
      <c r="K7" s="171">
        <v>7</v>
      </c>
      <c r="L7" s="202">
        <v>6</v>
      </c>
      <c r="M7" s="171"/>
      <c r="N7" s="180">
        <v>2</v>
      </c>
      <c r="O7" s="188">
        <v>11.5</v>
      </c>
      <c r="P7" s="164">
        <v>3.5</v>
      </c>
      <c r="Q7" s="164"/>
      <c r="R7" s="165"/>
      <c r="S7" s="163">
        <v>16</v>
      </c>
      <c r="T7" s="164">
        <v>1.4</v>
      </c>
      <c r="U7" s="164">
        <v>1</v>
      </c>
      <c r="V7" s="165"/>
      <c r="W7" s="188">
        <v>11.5</v>
      </c>
      <c r="X7" s="164">
        <v>1.1000000000000001</v>
      </c>
      <c r="Y7" s="164"/>
      <c r="Z7" s="165"/>
      <c r="AA7" s="150"/>
      <c r="AB7" s="151"/>
      <c r="AC7" s="149">
        <f t="shared" si="0"/>
        <v>48</v>
      </c>
      <c r="AD7" s="137"/>
      <c r="AE7" s="137"/>
      <c r="AF7" s="137"/>
    </row>
    <row r="8" spans="1:32" ht="15.75" x14ac:dyDescent="0.25">
      <c r="A8" s="148">
        <v>3</v>
      </c>
      <c r="B8" s="192" t="s">
        <v>80</v>
      </c>
      <c r="C8" s="180"/>
      <c r="D8" s="188">
        <v>1</v>
      </c>
      <c r="E8" s="171">
        <v>5</v>
      </c>
      <c r="F8" s="202">
        <v>3</v>
      </c>
      <c r="G8" s="163">
        <v>1</v>
      </c>
      <c r="H8" s="164">
        <v>9</v>
      </c>
      <c r="I8" s="205">
        <v>4</v>
      </c>
      <c r="J8" s="188">
        <v>1</v>
      </c>
      <c r="K8" s="171">
        <v>9</v>
      </c>
      <c r="L8" s="202">
        <v>10</v>
      </c>
      <c r="M8" s="171"/>
      <c r="N8" s="180"/>
      <c r="O8" s="188">
        <v>14</v>
      </c>
      <c r="P8" s="164">
        <v>1.7</v>
      </c>
      <c r="Q8" s="164">
        <v>2</v>
      </c>
      <c r="R8" s="165"/>
      <c r="S8" s="163">
        <v>13</v>
      </c>
      <c r="T8" s="164">
        <v>5.4</v>
      </c>
      <c r="U8" s="164">
        <v>2</v>
      </c>
      <c r="V8" s="165"/>
      <c r="W8" s="188">
        <v>9.5</v>
      </c>
      <c r="X8" s="164"/>
      <c r="Y8" s="164"/>
      <c r="Z8" s="165"/>
      <c r="AA8" s="150"/>
      <c r="AB8" s="151"/>
      <c r="AC8" s="149">
        <f t="shared" si="0"/>
        <v>47.6</v>
      </c>
      <c r="AD8" s="137"/>
      <c r="AE8" s="137"/>
      <c r="AF8" s="137"/>
    </row>
    <row r="9" spans="1:32" ht="15.75" x14ac:dyDescent="0.25">
      <c r="A9" s="148">
        <v>4</v>
      </c>
      <c r="B9" s="195" t="s">
        <v>72</v>
      </c>
      <c r="C9" s="180">
        <v>10</v>
      </c>
      <c r="D9" s="188">
        <v>1</v>
      </c>
      <c r="E9" s="171">
        <v>4</v>
      </c>
      <c r="F9" s="202">
        <v>2</v>
      </c>
      <c r="G9" s="163">
        <v>1</v>
      </c>
      <c r="H9" s="164">
        <v>6</v>
      </c>
      <c r="I9" s="205">
        <v>5</v>
      </c>
      <c r="J9" s="188">
        <v>1</v>
      </c>
      <c r="K9" s="171">
        <v>1</v>
      </c>
      <c r="L9" s="202">
        <v>4</v>
      </c>
      <c r="M9" s="171"/>
      <c r="N9" s="180"/>
      <c r="O9" s="188">
        <v>15</v>
      </c>
      <c r="P9" s="164">
        <v>1.5</v>
      </c>
      <c r="Q9" s="164">
        <v>0.5</v>
      </c>
      <c r="R9" s="165"/>
      <c r="S9" s="163">
        <v>12</v>
      </c>
      <c r="T9" s="164">
        <v>1</v>
      </c>
      <c r="U9" s="164"/>
      <c r="V9" s="165"/>
      <c r="W9" s="188">
        <v>13</v>
      </c>
      <c r="X9" s="164"/>
      <c r="Y9" s="164"/>
      <c r="Z9" s="165"/>
      <c r="AA9" s="150"/>
      <c r="AB9" s="151"/>
      <c r="AC9" s="149">
        <f t="shared" si="0"/>
        <v>43</v>
      </c>
      <c r="AD9" s="137"/>
      <c r="AE9" s="137"/>
      <c r="AF9" s="137"/>
    </row>
    <row r="10" spans="1:32" ht="15.75" x14ac:dyDescent="0.25">
      <c r="A10" s="148">
        <v>5</v>
      </c>
      <c r="B10" s="195" t="s">
        <v>54</v>
      </c>
      <c r="C10" s="180">
        <v>12.5</v>
      </c>
      <c r="D10" s="188">
        <v>2</v>
      </c>
      <c r="E10" s="171">
        <v>6</v>
      </c>
      <c r="F10" s="202">
        <v>4</v>
      </c>
      <c r="G10" s="163">
        <v>1</v>
      </c>
      <c r="H10" s="164">
        <v>4</v>
      </c>
      <c r="I10" s="205">
        <v>2</v>
      </c>
      <c r="J10" s="188">
        <v>1</v>
      </c>
      <c r="K10" s="171">
        <v>2</v>
      </c>
      <c r="L10" s="202">
        <v>1</v>
      </c>
      <c r="M10" s="171"/>
      <c r="N10" s="180"/>
      <c r="O10" s="188">
        <v>7.5</v>
      </c>
      <c r="P10" s="164">
        <v>1.4</v>
      </c>
      <c r="Q10" s="164"/>
      <c r="R10" s="165"/>
      <c r="S10" s="163">
        <v>15</v>
      </c>
      <c r="T10" s="164">
        <v>1.5</v>
      </c>
      <c r="U10" s="164"/>
      <c r="V10" s="165"/>
      <c r="W10" s="188">
        <v>16</v>
      </c>
      <c r="X10" s="164">
        <v>0.7</v>
      </c>
      <c r="Y10" s="164"/>
      <c r="Z10" s="165"/>
      <c r="AA10" s="150"/>
      <c r="AB10" s="151"/>
      <c r="AC10" s="149">
        <f t="shared" si="0"/>
        <v>42.1</v>
      </c>
      <c r="AD10" s="137"/>
      <c r="AE10" s="137"/>
      <c r="AF10" s="137"/>
    </row>
    <row r="11" spans="1:32" ht="15.75" x14ac:dyDescent="0.25">
      <c r="A11" s="148">
        <v>6</v>
      </c>
      <c r="B11" s="193" t="s">
        <v>73</v>
      </c>
      <c r="C11" s="180"/>
      <c r="D11" s="188">
        <v>1</v>
      </c>
      <c r="E11" s="171">
        <v>1</v>
      </c>
      <c r="F11" s="202">
        <v>1</v>
      </c>
      <c r="G11" s="163">
        <v>1</v>
      </c>
      <c r="H11" s="164">
        <v>5</v>
      </c>
      <c r="I11" s="205">
        <v>8</v>
      </c>
      <c r="J11" s="188">
        <v>1</v>
      </c>
      <c r="K11" s="171">
        <v>8</v>
      </c>
      <c r="L11" s="202">
        <v>8</v>
      </c>
      <c r="M11" s="171"/>
      <c r="N11" s="180"/>
      <c r="O11" s="188">
        <v>16</v>
      </c>
      <c r="P11" s="164"/>
      <c r="Q11" s="164"/>
      <c r="R11" s="165"/>
      <c r="S11" s="163"/>
      <c r="T11" s="164">
        <v>10.5</v>
      </c>
      <c r="U11" s="164">
        <v>1.5</v>
      </c>
      <c r="V11" s="165"/>
      <c r="W11" s="188">
        <v>10.5</v>
      </c>
      <c r="X11" s="164"/>
      <c r="Y11" s="164">
        <v>2</v>
      </c>
      <c r="Z11" s="165"/>
      <c r="AA11" s="150"/>
      <c r="AB11" s="151"/>
      <c r="AC11" s="149">
        <f t="shared" si="0"/>
        <v>40.5</v>
      </c>
      <c r="AD11" s="137"/>
      <c r="AE11" s="137"/>
      <c r="AF11" s="137"/>
    </row>
    <row r="12" spans="1:32" ht="15" customHeight="1" x14ac:dyDescent="0.25">
      <c r="A12" s="148">
        <v>7</v>
      </c>
      <c r="B12" s="193" t="s">
        <v>60</v>
      </c>
      <c r="C12" s="180">
        <v>5</v>
      </c>
      <c r="D12" s="188">
        <v>1</v>
      </c>
      <c r="E12" s="171">
        <v>6</v>
      </c>
      <c r="F12" s="202">
        <v>4</v>
      </c>
      <c r="G12" s="163">
        <v>1</v>
      </c>
      <c r="H12" s="164">
        <v>7</v>
      </c>
      <c r="I12" s="205">
        <v>10</v>
      </c>
      <c r="J12" s="191">
        <v>2</v>
      </c>
      <c r="K12" s="171">
        <v>9</v>
      </c>
      <c r="L12" s="202">
        <v>3</v>
      </c>
      <c r="M12" s="171"/>
      <c r="N12" s="180">
        <v>0.5</v>
      </c>
      <c r="O12" s="188">
        <v>13</v>
      </c>
      <c r="P12" s="164">
        <v>1.9</v>
      </c>
      <c r="Q12" s="164">
        <v>1</v>
      </c>
      <c r="R12" s="165"/>
      <c r="S12" s="163">
        <v>9.5</v>
      </c>
      <c r="T12" s="164"/>
      <c r="U12" s="164"/>
      <c r="V12" s="165"/>
      <c r="W12" s="188">
        <v>8.5</v>
      </c>
      <c r="X12" s="164">
        <v>4.2</v>
      </c>
      <c r="Y12" s="164">
        <v>1.5</v>
      </c>
      <c r="Z12" s="165"/>
      <c r="AA12" s="150"/>
      <c r="AB12" s="151"/>
      <c r="AC12" s="149">
        <f t="shared" si="0"/>
        <v>40.1</v>
      </c>
    </row>
    <row r="13" spans="1:32" ht="15.75" x14ac:dyDescent="0.25">
      <c r="A13" s="148">
        <v>8</v>
      </c>
      <c r="B13" s="195" t="s">
        <v>71</v>
      </c>
      <c r="C13" s="180" t="s">
        <v>27</v>
      </c>
      <c r="D13" s="188">
        <v>1</v>
      </c>
      <c r="E13" s="171">
        <v>3</v>
      </c>
      <c r="F13" s="202">
        <v>10</v>
      </c>
      <c r="G13" s="163">
        <v>2</v>
      </c>
      <c r="H13" s="164">
        <v>8</v>
      </c>
      <c r="I13" s="205">
        <v>2</v>
      </c>
      <c r="J13" s="191">
        <v>2</v>
      </c>
      <c r="K13" s="171">
        <v>8</v>
      </c>
      <c r="L13" s="202">
        <v>4</v>
      </c>
      <c r="M13" s="171"/>
      <c r="N13" s="180"/>
      <c r="O13" s="188">
        <v>9.5</v>
      </c>
      <c r="P13" s="164"/>
      <c r="Q13" s="164"/>
      <c r="R13" s="165">
        <f>-1-1</f>
        <v>-2</v>
      </c>
      <c r="S13" s="163">
        <v>9.5</v>
      </c>
      <c r="T13" s="164">
        <v>4.2</v>
      </c>
      <c r="U13" s="164"/>
      <c r="V13" s="165"/>
      <c r="W13" s="188">
        <v>7.5</v>
      </c>
      <c r="X13" s="164">
        <v>2.8</v>
      </c>
      <c r="Y13" s="164">
        <v>2.5</v>
      </c>
      <c r="Z13" s="165"/>
      <c r="AA13" s="150"/>
      <c r="AB13" s="151"/>
      <c r="AC13" s="149">
        <f t="shared" si="0"/>
        <v>34</v>
      </c>
    </row>
    <row r="14" spans="1:32" ht="15.75" x14ac:dyDescent="0.25">
      <c r="A14" s="148">
        <v>9</v>
      </c>
      <c r="B14" s="214" t="s">
        <v>44</v>
      </c>
      <c r="C14" s="180" t="s">
        <v>27</v>
      </c>
      <c r="D14" s="188">
        <v>2</v>
      </c>
      <c r="E14" s="171">
        <v>7</v>
      </c>
      <c r="F14" s="202">
        <v>2</v>
      </c>
      <c r="G14" s="163">
        <v>2</v>
      </c>
      <c r="H14" s="164">
        <v>9</v>
      </c>
      <c r="I14" s="205">
        <v>5</v>
      </c>
      <c r="J14" s="188">
        <v>1</v>
      </c>
      <c r="K14" s="171">
        <v>6</v>
      </c>
      <c r="L14" s="202">
        <v>7</v>
      </c>
      <c r="M14" s="171"/>
      <c r="N14" s="180"/>
      <c r="O14" s="188">
        <v>9.5</v>
      </c>
      <c r="P14" s="164">
        <v>3.5</v>
      </c>
      <c r="Q14" s="164"/>
      <c r="R14" s="165"/>
      <c r="S14" s="163">
        <v>6.5</v>
      </c>
      <c r="T14" s="164">
        <v>2.8</v>
      </c>
      <c r="U14" s="164">
        <v>0.5</v>
      </c>
      <c r="V14" s="165"/>
      <c r="W14" s="188">
        <v>11</v>
      </c>
      <c r="X14" s="164"/>
      <c r="Y14" s="164"/>
      <c r="Z14" s="165"/>
      <c r="AA14" s="150"/>
      <c r="AB14" s="151"/>
      <c r="AC14" s="149">
        <f t="shared" si="0"/>
        <v>33.799999999999997</v>
      </c>
    </row>
    <row r="15" spans="1:32" ht="15.75" x14ac:dyDescent="0.25">
      <c r="A15" s="148">
        <v>10</v>
      </c>
      <c r="B15" s="198" t="s">
        <v>62</v>
      </c>
      <c r="C15" s="180">
        <v>10</v>
      </c>
      <c r="D15" s="188">
        <v>2</v>
      </c>
      <c r="E15" s="171">
        <v>3</v>
      </c>
      <c r="F15" s="202">
        <v>1</v>
      </c>
      <c r="G15" s="163">
        <v>1</v>
      </c>
      <c r="H15" s="164">
        <v>1</v>
      </c>
      <c r="I15" s="205">
        <v>9</v>
      </c>
      <c r="J15" s="191">
        <v>2</v>
      </c>
      <c r="K15" s="171">
        <v>2</v>
      </c>
      <c r="L15" s="202">
        <v>1</v>
      </c>
      <c r="M15" s="171"/>
      <c r="N15" s="180"/>
      <c r="O15" s="188">
        <v>10.5</v>
      </c>
      <c r="P15" s="164">
        <v>1.4</v>
      </c>
      <c r="Q15" s="164"/>
      <c r="R15" s="165"/>
      <c r="S15" s="163">
        <v>10</v>
      </c>
      <c r="T15" s="164"/>
      <c r="U15" s="164"/>
      <c r="V15" s="165"/>
      <c r="W15" s="188">
        <v>10.5</v>
      </c>
      <c r="X15" s="164">
        <v>0.7</v>
      </c>
      <c r="Y15" s="164"/>
      <c r="Z15" s="165"/>
      <c r="AA15" s="150"/>
      <c r="AB15" s="151"/>
      <c r="AC15" s="149">
        <f t="shared" si="0"/>
        <v>33.1</v>
      </c>
    </row>
    <row r="16" spans="1:32" ht="15.75" x14ac:dyDescent="0.25">
      <c r="A16" s="148">
        <v>11</v>
      </c>
      <c r="B16" s="197" t="s">
        <v>46</v>
      </c>
      <c r="C16" s="180" t="s">
        <v>27</v>
      </c>
      <c r="D16" s="188">
        <v>1</v>
      </c>
      <c r="E16" s="171">
        <v>7</v>
      </c>
      <c r="F16" s="202">
        <v>5</v>
      </c>
      <c r="G16" s="163">
        <v>1</v>
      </c>
      <c r="H16" s="164">
        <v>8</v>
      </c>
      <c r="I16" s="205">
        <v>7</v>
      </c>
      <c r="J16" s="188">
        <v>1</v>
      </c>
      <c r="K16" s="171">
        <v>3</v>
      </c>
      <c r="L16" s="202">
        <v>2</v>
      </c>
      <c r="M16" s="171"/>
      <c r="N16" s="180">
        <v>1</v>
      </c>
      <c r="O16" s="188">
        <v>12</v>
      </c>
      <c r="P16" s="164">
        <v>2.1</v>
      </c>
      <c r="Q16" s="164">
        <v>1.5</v>
      </c>
      <c r="R16" s="165">
        <v>-5</v>
      </c>
      <c r="S16" s="163">
        <v>11</v>
      </c>
      <c r="T16" s="164">
        <v>1.2</v>
      </c>
      <c r="U16" s="164"/>
      <c r="V16" s="165">
        <v>-8</v>
      </c>
      <c r="W16" s="188">
        <v>15</v>
      </c>
      <c r="X16" s="164">
        <v>0.7</v>
      </c>
      <c r="Y16" s="164"/>
      <c r="Z16" s="165"/>
      <c r="AA16" s="150"/>
      <c r="AB16" s="151"/>
      <c r="AC16" s="149">
        <f t="shared" si="0"/>
        <v>31.5</v>
      </c>
    </row>
    <row r="17" spans="1:29" ht="15.75" x14ac:dyDescent="0.25">
      <c r="A17" s="148">
        <v>12</v>
      </c>
      <c r="B17" s="193" t="s">
        <v>48</v>
      </c>
      <c r="C17" s="180" t="s">
        <v>27</v>
      </c>
      <c r="D17" s="188">
        <v>1</v>
      </c>
      <c r="E17" s="171">
        <v>8</v>
      </c>
      <c r="F17" s="202">
        <v>9</v>
      </c>
      <c r="G17" s="163">
        <v>2</v>
      </c>
      <c r="H17" s="164">
        <v>10</v>
      </c>
      <c r="I17" s="205">
        <v>8</v>
      </c>
      <c r="J17" s="191">
        <v>1</v>
      </c>
      <c r="K17" s="171">
        <v>5</v>
      </c>
      <c r="L17" s="202">
        <v>5</v>
      </c>
      <c r="M17" s="171"/>
      <c r="N17" s="180">
        <v>1.5</v>
      </c>
      <c r="O17" s="188">
        <v>10</v>
      </c>
      <c r="P17" s="164"/>
      <c r="Q17" s="164"/>
      <c r="R17" s="165"/>
      <c r="S17" s="163">
        <v>5</v>
      </c>
      <c r="T17" s="164">
        <v>1.4</v>
      </c>
      <c r="U17" s="164"/>
      <c r="V17" s="165"/>
      <c r="W17" s="188">
        <v>12</v>
      </c>
      <c r="X17" s="164"/>
      <c r="Y17" s="164"/>
      <c r="Z17" s="165"/>
      <c r="AA17" s="150"/>
      <c r="AB17" s="151"/>
      <c r="AC17" s="149">
        <f t="shared" si="0"/>
        <v>29.9</v>
      </c>
    </row>
    <row r="18" spans="1:29" ht="15.75" x14ac:dyDescent="0.25">
      <c r="A18" s="148">
        <v>13</v>
      </c>
      <c r="B18" s="193" t="s">
        <v>58</v>
      </c>
      <c r="C18" s="180" t="s">
        <v>27</v>
      </c>
      <c r="D18" s="188">
        <v>1</v>
      </c>
      <c r="E18" s="171">
        <v>2</v>
      </c>
      <c r="F18" s="202">
        <v>7</v>
      </c>
      <c r="G18" s="163">
        <v>2</v>
      </c>
      <c r="H18" s="164">
        <v>1</v>
      </c>
      <c r="I18" s="205">
        <v>1</v>
      </c>
      <c r="J18" s="188">
        <v>2</v>
      </c>
      <c r="K18" s="171">
        <v>4</v>
      </c>
      <c r="L18" s="202">
        <v>5</v>
      </c>
      <c r="M18" s="171"/>
      <c r="N18" s="180"/>
      <c r="O18" s="188">
        <v>11</v>
      </c>
      <c r="P18" s="164"/>
      <c r="Q18" s="164"/>
      <c r="R18" s="165"/>
      <c r="S18" s="163">
        <v>10.5</v>
      </c>
      <c r="T18" s="164"/>
      <c r="U18" s="164"/>
      <c r="V18" s="165"/>
      <c r="W18" s="188">
        <v>6.5</v>
      </c>
      <c r="X18" s="164"/>
      <c r="Y18" s="164"/>
      <c r="Z18" s="165"/>
      <c r="AA18" s="150"/>
      <c r="AB18" s="151"/>
      <c r="AC18" s="149">
        <f t="shared" si="0"/>
        <v>28</v>
      </c>
    </row>
    <row r="19" spans="1:29" ht="15.75" x14ac:dyDescent="0.25">
      <c r="A19" s="148">
        <v>14</v>
      </c>
      <c r="B19" s="195" t="s">
        <v>49</v>
      </c>
      <c r="C19" s="180">
        <v>5</v>
      </c>
      <c r="D19" s="188">
        <v>2</v>
      </c>
      <c r="E19" s="171">
        <v>2</v>
      </c>
      <c r="F19" s="202">
        <v>3</v>
      </c>
      <c r="G19" s="163">
        <v>2</v>
      </c>
      <c r="H19" s="164">
        <v>6</v>
      </c>
      <c r="I19" s="205">
        <v>4</v>
      </c>
      <c r="J19" s="191">
        <v>1</v>
      </c>
      <c r="K19" s="171">
        <v>4</v>
      </c>
      <c r="L19" s="202">
        <v>3</v>
      </c>
      <c r="M19" s="171"/>
      <c r="N19" s="180"/>
      <c r="O19" s="188">
        <v>8.5</v>
      </c>
      <c r="P19" s="164"/>
      <c r="Q19" s="164"/>
      <c r="R19" s="165"/>
      <c r="S19" s="163">
        <v>7.5</v>
      </c>
      <c r="T19" s="164">
        <v>1.4</v>
      </c>
      <c r="U19" s="164"/>
      <c r="V19" s="165">
        <v>-8</v>
      </c>
      <c r="W19" s="188">
        <v>14</v>
      </c>
      <c r="X19" s="164">
        <v>0.8</v>
      </c>
      <c r="Y19" s="164">
        <v>1</v>
      </c>
      <c r="Z19" s="165"/>
      <c r="AA19" s="150"/>
      <c r="AB19" s="151"/>
      <c r="AC19" s="149">
        <f t="shared" si="0"/>
        <v>25.2</v>
      </c>
    </row>
    <row r="20" spans="1:29" ht="15.75" x14ac:dyDescent="0.25">
      <c r="A20" s="148">
        <v>15</v>
      </c>
      <c r="B20" s="197" t="s">
        <v>57</v>
      </c>
      <c r="C20" s="180" t="s">
        <v>27</v>
      </c>
      <c r="D20" s="188">
        <v>2</v>
      </c>
      <c r="E20" s="171">
        <v>10</v>
      </c>
      <c r="F20" s="202">
        <v>9</v>
      </c>
      <c r="G20" s="163">
        <v>1</v>
      </c>
      <c r="H20" s="164">
        <v>2</v>
      </c>
      <c r="I20" s="205">
        <v>3</v>
      </c>
      <c r="J20" s="191">
        <v>2</v>
      </c>
      <c r="K20" s="171">
        <v>10</v>
      </c>
      <c r="L20" s="202">
        <v>9</v>
      </c>
      <c r="M20" s="171"/>
      <c r="N20" s="180"/>
      <c r="O20" s="188">
        <v>4.5</v>
      </c>
      <c r="P20" s="164">
        <v>0.7</v>
      </c>
      <c r="Q20" s="164"/>
      <c r="R20" s="165"/>
      <c r="S20" s="163">
        <v>14</v>
      </c>
      <c r="T20" s="164"/>
      <c r="U20" s="164"/>
      <c r="V20" s="165"/>
      <c r="W20" s="188">
        <v>4.5</v>
      </c>
      <c r="X20" s="164">
        <v>0.7</v>
      </c>
      <c r="Y20" s="164"/>
      <c r="Z20" s="165"/>
      <c r="AA20" s="150"/>
      <c r="AB20" s="151"/>
      <c r="AC20" s="149">
        <f t="shared" si="0"/>
        <v>24.4</v>
      </c>
    </row>
    <row r="21" spans="1:29" ht="15.75" x14ac:dyDescent="0.25">
      <c r="A21" s="148">
        <v>16</v>
      </c>
      <c r="B21" s="197" t="s">
        <v>76</v>
      </c>
      <c r="C21" s="180" t="s">
        <v>27</v>
      </c>
      <c r="D21" s="188">
        <v>2</v>
      </c>
      <c r="E21" s="171">
        <v>1</v>
      </c>
      <c r="F21" s="202">
        <v>7</v>
      </c>
      <c r="G21" s="163">
        <v>2</v>
      </c>
      <c r="H21" s="164">
        <v>2</v>
      </c>
      <c r="I21" s="205">
        <v>9</v>
      </c>
      <c r="J21" s="191">
        <v>2</v>
      </c>
      <c r="K21" s="171">
        <v>1</v>
      </c>
      <c r="L21" s="202">
        <v>2</v>
      </c>
      <c r="M21" s="171"/>
      <c r="N21" s="180"/>
      <c r="O21" s="188">
        <v>5.5</v>
      </c>
      <c r="P21" s="164"/>
      <c r="Q21" s="164"/>
      <c r="R21" s="165"/>
      <c r="S21" s="163">
        <v>4.5</v>
      </c>
      <c r="T21" s="164"/>
      <c r="U21" s="164"/>
      <c r="V21" s="165"/>
      <c r="W21" s="188">
        <v>9.5</v>
      </c>
      <c r="X21" s="164"/>
      <c r="Y21" s="164"/>
      <c r="Z21" s="165"/>
      <c r="AA21" s="150"/>
      <c r="AB21" s="151"/>
      <c r="AC21" s="149">
        <f t="shared" si="0"/>
        <v>19.5</v>
      </c>
    </row>
    <row r="22" spans="1:29" ht="15.75" x14ac:dyDescent="0.25">
      <c r="A22" s="148">
        <v>17</v>
      </c>
      <c r="B22" s="195" t="s">
        <v>70</v>
      </c>
      <c r="C22" s="180">
        <v>12.5</v>
      </c>
      <c r="D22" s="188">
        <v>2</v>
      </c>
      <c r="E22" s="171">
        <v>5</v>
      </c>
      <c r="F22" s="202">
        <v>5</v>
      </c>
      <c r="G22" s="163">
        <v>2</v>
      </c>
      <c r="H22" s="164">
        <v>3</v>
      </c>
      <c r="I22" s="205">
        <v>3</v>
      </c>
      <c r="J22" s="188">
        <v>2</v>
      </c>
      <c r="K22" s="171">
        <v>5</v>
      </c>
      <c r="L22" s="202">
        <v>10</v>
      </c>
      <c r="M22" s="171"/>
      <c r="N22" s="180"/>
      <c r="O22" s="188">
        <v>6.5</v>
      </c>
      <c r="P22" s="164"/>
      <c r="Q22" s="164"/>
      <c r="R22" s="165"/>
      <c r="S22" s="163">
        <v>8.5</v>
      </c>
      <c r="T22" s="164"/>
      <c r="U22" s="164"/>
      <c r="V22" s="165"/>
      <c r="W22" s="188">
        <v>4</v>
      </c>
      <c r="X22" s="164"/>
      <c r="Y22" s="164"/>
      <c r="Z22" s="165"/>
      <c r="AA22" s="150"/>
      <c r="AB22" s="151"/>
      <c r="AC22" s="149">
        <f t="shared" si="0"/>
        <v>19</v>
      </c>
    </row>
    <row r="23" spans="1:29" ht="15.75" x14ac:dyDescent="0.25">
      <c r="A23" s="148">
        <v>18</v>
      </c>
      <c r="B23" s="193" t="s">
        <v>79</v>
      </c>
      <c r="C23" s="180"/>
      <c r="D23" s="188">
        <v>2</v>
      </c>
      <c r="E23" s="171">
        <v>9</v>
      </c>
      <c r="F23" s="202">
        <v>8</v>
      </c>
      <c r="G23" s="163">
        <v>2</v>
      </c>
      <c r="H23" s="164">
        <v>7</v>
      </c>
      <c r="I23" s="205">
        <v>7</v>
      </c>
      <c r="J23" s="188">
        <v>2</v>
      </c>
      <c r="K23" s="171">
        <v>6</v>
      </c>
      <c r="L23" s="202">
        <v>7</v>
      </c>
      <c r="M23" s="171"/>
      <c r="N23" s="180"/>
      <c r="O23" s="188">
        <v>5</v>
      </c>
      <c r="P23" s="164">
        <v>0.7</v>
      </c>
      <c r="Q23" s="164"/>
      <c r="R23" s="165"/>
      <c r="S23" s="163">
        <v>5.5</v>
      </c>
      <c r="T23" s="164"/>
      <c r="U23" s="164"/>
      <c r="V23" s="165"/>
      <c r="W23" s="188">
        <v>5.5</v>
      </c>
      <c r="X23" s="164"/>
      <c r="Y23" s="164"/>
      <c r="Z23" s="165"/>
      <c r="AA23" s="150"/>
      <c r="AB23" s="151"/>
      <c r="AC23" s="149">
        <f t="shared" si="0"/>
        <v>16.7</v>
      </c>
    </row>
    <row r="24" spans="1:29" ht="15.75" x14ac:dyDescent="0.25">
      <c r="A24" s="148">
        <v>19</v>
      </c>
      <c r="B24" s="197" t="s">
        <v>75</v>
      </c>
      <c r="C24" s="180">
        <v>12.5</v>
      </c>
      <c r="D24" s="188">
        <v>2</v>
      </c>
      <c r="E24" s="171">
        <v>8</v>
      </c>
      <c r="F24" s="202">
        <v>10</v>
      </c>
      <c r="G24" s="163">
        <v>2</v>
      </c>
      <c r="H24" s="164">
        <v>5</v>
      </c>
      <c r="I24" s="205">
        <v>10</v>
      </c>
      <c r="J24" s="191">
        <v>2</v>
      </c>
      <c r="K24" s="171">
        <v>3</v>
      </c>
      <c r="L24" s="202">
        <v>8</v>
      </c>
      <c r="M24" s="171"/>
      <c r="N24" s="180"/>
      <c r="O24" s="188">
        <v>4</v>
      </c>
      <c r="P24" s="164"/>
      <c r="Q24" s="164"/>
      <c r="R24" s="165"/>
      <c r="S24" s="163">
        <v>4</v>
      </c>
      <c r="T24" s="164"/>
      <c r="U24" s="164"/>
      <c r="V24" s="165"/>
      <c r="W24" s="188">
        <v>5</v>
      </c>
      <c r="X24" s="164"/>
      <c r="Y24" s="164"/>
      <c r="Z24" s="165"/>
      <c r="AA24" s="150"/>
      <c r="AB24" s="151"/>
      <c r="AC24" s="149">
        <f t="shared" si="0"/>
        <v>13</v>
      </c>
    </row>
    <row r="25" spans="1:29" ht="15.75" x14ac:dyDescent="0.25">
      <c r="A25" s="148">
        <v>20</v>
      </c>
      <c r="B25" s="193" t="s">
        <v>78</v>
      </c>
      <c r="C25" s="180" t="s">
        <v>27</v>
      </c>
      <c r="D25" s="188">
        <v>2</v>
      </c>
      <c r="E25" s="171">
        <v>4</v>
      </c>
      <c r="F25" s="202">
        <v>6</v>
      </c>
      <c r="G25" s="163">
        <v>2</v>
      </c>
      <c r="H25" s="164">
        <v>4</v>
      </c>
      <c r="I25" s="205">
        <v>6</v>
      </c>
      <c r="J25" s="188">
        <v>2</v>
      </c>
      <c r="K25" s="171">
        <v>7</v>
      </c>
      <c r="L25" s="202">
        <v>6</v>
      </c>
      <c r="M25" s="171"/>
      <c r="N25" s="180"/>
      <c r="O25" s="188">
        <v>6</v>
      </c>
      <c r="P25" s="164"/>
      <c r="Q25" s="164"/>
      <c r="R25" s="165"/>
      <c r="S25" s="163">
        <v>6</v>
      </c>
      <c r="T25" s="164"/>
      <c r="U25" s="164"/>
      <c r="V25" s="165">
        <v>-8</v>
      </c>
      <c r="W25" s="188">
        <v>6</v>
      </c>
      <c r="X25" s="164">
        <v>0.7</v>
      </c>
      <c r="Y25" s="164"/>
      <c r="Z25" s="165"/>
      <c r="AA25" s="150"/>
      <c r="AB25" s="151"/>
      <c r="AC25" s="149">
        <f t="shared" si="0"/>
        <v>10.7</v>
      </c>
    </row>
    <row r="26" spans="1:29" ht="15.75" hidden="1" x14ac:dyDescent="0.25">
      <c r="A26" s="148">
        <v>21</v>
      </c>
      <c r="B26" s="195" t="s">
        <v>74</v>
      </c>
      <c r="C26" s="180"/>
      <c r="D26" s="188"/>
      <c r="E26" s="171"/>
      <c r="F26" s="202"/>
      <c r="G26" s="163"/>
      <c r="H26" s="164"/>
      <c r="I26" s="205"/>
      <c r="J26" s="191"/>
      <c r="K26" s="171"/>
      <c r="L26" s="202"/>
      <c r="M26" s="171"/>
      <c r="N26" s="180"/>
      <c r="O26" s="188"/>
      <c r="P26" s="164"/>
      <c r="Q26" s="164"/>
      <c r="R26" s="165"/>
      <c r="S26" s="163"/>
      <c r="T26" s="164"/>
      <c r="U26" s="164"/>
      <c r="V26" s="165"/>
      <c r="W26" s="188"/>
      <c r="X26" s="164"/>
      <c r="Y26" s="164"/>
      <c r="Z26" s="165"/>
      <c r="AA26" s="150"/>
      <c r="AB26" s="151"/>
      <c r="AC26" s="149">
        <f t="shared" ref="AC26:AC30" si="1">SUM(N26:Z26)</f>
        <v>0</v>
      </c>
    </row>
    <row r="27" spans="1:29" ht="15.75" hidden="1" x14ac:dyDescent="0.25">
      <c r="A27" s="148">
        <v>22</v>
      </c>
      <c r="B27" s="192"/>
      <c r="C27" s="180"/>
      <c r="D27" s="188"/>
      <c r="E27" s="171"/>
      <c r="F27" s="202"/>
      <c r="G27" s="163"/>
      <c r="H27" s="164"/>
      <c r="I27" s="205"/>
      <c r="J27" s="191"/>
      <c r="K27" s="171"/>
      <c r="L27" s="202"/>
      <c r="M27" s="171"/>
      <c r="N27" s="180"/>
      <c r="O27" s="188"/>
      <c r="P27" s="164"/>
      <c r="Q27" s="164"/>
      <c r="R27" s="165"/>
      <c r="S27" s="163"/>
      <c r="T27" s="164"/>
      <c r="U27" s="164"/>
      <c r="V27" s="165"/>
      <c r="W27" s="188"/>
      <c r="X27" s="164"/>
      <c r="Y27" s="164"/>
      <c r="Z27" s="165"/>
      <c r="AA27" s="150"/>
      <c r="AB27" s="151"/>
      <c r="AC27" s="149">
        <f t="shared" si="1"/>
        <v>0</v>
      </c>
    </row>
    <row r="28" spans="1:29" ht="15.75" hidden="1" x14ac:dyDescent="0.25">
      <c r="A28" s="148">
        <v>23</v>
      </c>
      <c r="B28" s="196"/>
      <c r="C28" s="180"/>
      <c r="D28" s="188"/>
      <c r="E28" s="171"/>
      <c r="F28" s="202"/>
      <c r="G28" s="163"/>
      <c r="H28" s="164"/>
      <c r="I28" s="205"/>
      <c r="J28" s="188"/>
      <c r="K28" s="171"/>
      <c r="L28" s="202"/>
      <c r="M28" s="171"/>
      <c r="N28" s="180"/>
      <c r="O28" s="188"/>
      <c r="P28" s="164"/>
      <c r="Q28" s="164"/>
      <c r="R28" s="165"/>
      <c r="S28" s="163"/>
      <c r="T28" s="164"/>
      <c r="U28" s="164"/>
      <c r="V28" s="165"/>
      <c r="W28" s="188"/>
      <c r="X28" s="164"/>
      <c r="Y28" s="164"/>
      <c r="Z28" s="165"/>
      <c r="AA28" s="150"/>
      <c r="AB28" s="151"/>
      <c r="AC28" s="149">
        <f t="shared" si="1"/>
        <v>0</v>
      </c>
    </row>
    <row r="29" spans="1:29" ht="15.75" hidden="1" x14ac:dyDescent="0.25">
      <c r="A29" s="152">
        <v>24</v>
      </c>
      <c r="B29" s="195"/>
      <c r="C29" s="181"/>
      <c r="D29" s="190"/>
      <c r="E29" s="172"/>
      <c r="F29" s="203"/>
      <c r="G29" s="163"/>
      <c r="H29" s="166"/>
      <c r="I29" s="206"/>
      <c r="J29" s="191"/>
      <c r="K29" s="172"/>
      <c r="L29" s="203"/>
      <c r="M29" s="172"/>
      <c r="N29" s="181"/>
      <c r="O29" s="188"/>
      <c r="P29" s="164"/>
      <c r="Q29" s="164"/>
      <c r="R29" s="165"/>
      <c r="S29" s="163"/>
      <c r="T29" s="164"/>
      <c r="U29" s="164"/>
      <c r="V29" s="165"/>
      <c r="W29" s="188"/>
      <c r="X29" s="164"/>
      <c r="Y29" s="164"/>
      <c r="Z29" s="165"/>
      <c r="AA29" s="154"/>
      <c r="AB29" s="155"/>
      <c r="AC29" s="153">
        <f t="shared" si="1"/>
        <v>0</v>
      </c>
    </row>
    <row r="30" spans="1:29" ht="15.75" hidden="1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si="1"/>
        <v>0</v>
      </c>
    </row>
  </sheetData>
  <sortState ref="B6:AC25">
    <sortCondition descending="1" ref="AC6:AC25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16" sqref="B16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5" t="s">
        <v>81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</row>
    <row r="2" spans="1:32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137"/>
      <c r="AE2" s="137"/>
      <c r="AF2" s="137"/>
    </row>
    <row r="3" spans="1:32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178"/>
      <c r="N3" s="414" t="s">
        <v>2</v>
      </c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6"/>
      <c r="AB3" s="139">
        <f>SUM(N3:AA3)</f>
        <v>0</v>
      </c>
      <c r="AC3" s="417" t="s">
        <v>25</v>
      </c>
      <c r="AD3" s="140"/>
      <c r="AE3" s="140"/>
      <c r="AF3" s="140"/>
    </row>
    <row r="4" spans="1:32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174"/>
      <c r="N4" s="419" t="s">
        <v>34</v>
      </c>
      <c r="O4" s="425">
        <v>1</v>
      </c>
      <c r="P4" s="426"/>
      <c r="Q4" s="426"/>
      <c r="R4" s="426"/>
      <c r="S4" s="425">
        <v>2</v>
      </c>
      <c r="T4" s="426"/>
      <c r="U4" s="426"/>
      <c r="V4" s="426"/>
      <c r="W4" s="425">
        <v>3</v>
      </c>
      <c r="X4" s="426"/>
      <c r="Y4" s="426"/>
      <c r="Z4" s="426"/>
      <c r="AA4" s="175"/>
      <c r="AB4" s="139"/>
      <c r="AC4" s="418"/>
      <c r="AD4" s="140"/>
      <c r="AE4" s="140"/>
      <c r="AF4" s="140"/>
    </row>
    <row r="5" spans="1:32" s="143" customFormat="1" ht="33" customHeight="1" thickBot="1" x14ac:dyDescent="0.3">
      <c r="A5" s="410"/>
      <c r="B5" s="413"/>
      <c r="C5" s="424"/>
      <c r="D5" s="422"/>
      <c r="E5" s="402"/>
      <c r="F5" s="404"/>
      <c r="G5" s="422"/>
      <c r="H5" s="402"/>
      <c r="I5" s="404"/>
      <c r="J5" s="422"/>
      <c r="K5" s="402"/>
      <c r="L5" s="404"/>
      <c r="M5" s="138">
        <v>4</v>
      </c>
      <c r="N5" s="420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18"/>
      <c r="AD5" s="142"/>
      <c r="AE5" s="142"/>
      <c r="AF5" s="142"/>
    </row>
    <row r="6" spans="1:32" ht="15.75" x14ac:dyDescent="0.25">
      <c r="A6" s="144">
        <v>1</v>
      </c>
      <c r="B6" s="216" t="s">
        <v>73</v>
      </c>
      <c r="C6" s="179" t="s">
        <v>27</v>
      </c>
      <c r="D6" s="191">
        <v>1</v>
      </c>
      <c r="E6" s="176">
        <v>7</v>
      </c>
      <c r="F6" s="201">
        <v>4</v>
      </c>
      <c r="G6" s="163">
        <v>1</v>
      </c>
      <c r="H6" s="161">
        <v>7</v>
      </c>
      <c r="I6" s="204">
        <v>5</v>
      </c>
      <c r="J6" s="191">
        <v>1</v>
      </c>
      <c r="K6" s="176">
        <v>1</v>
      </c>
      <c r="L6" s="201">
        <v>1</v>
      </c>
      <c r="M6" s="170"/>
      <c r="N6" s="179">
        <v>1</v>
      </c>
      <c r="O6" s="187">
        <v>13</v>
      </c>
      <c r="P6" s="161">
        <v>3</v>
      </c>
      <c r="Q6" s="161">
        <v>1</v>
      </c>
      <c r="R6" s="162"/>
      <c r="S6" s="160">
        <v>12</v>
      </c>
      <c r="T6" s="161">
        <v>2.1</v>
      </c>
      <c r="U6" s="161">
        <v>1.5</v>
      </c>
      <c r="V6" s="162"/>
      <c r="W6" s="187">
        <v>16</v>
      </c>
      <c r="X6" s="161"/>
      <c r="Y6" s="161">
        <v>1.5</v>
      </c>
      <c r="Z6" s="162"/>
      <c r="AA6" s="146"/>
      <c r="AB6" s="147"/>
      <c r="AC6" s="145">
        <f t="shared" ref="AC6:AC25" si="0">SUM(N6:Z6)</f>
        <v>51.1</v>
      </c>
      <c r="AD6" s="137"/>
      <c r="AE6" s="137"/>
      <c r="AF6" s="137"/>
    </row>
    <row r="7" spans="1:32" ht="15.75" x14ac:dyDescent="0.25">
      <c r="A7" s="148">
        <v>2</v>
      </c>
      <c r="B7" s="197" t="s">
        <v>45</v>
      </c>
      <c r="C7" s="180">
        <v>12.5</v>
      </c>
      <c r="D7" s="188">
        <v>1</v>
      </c>
      <c r="E7" s="171">
        <v>5</v>
      </c>
      <c r="F7" s="202">
        <v>1</v>
      </c>
      <c r="G7" s="163">
        <v>1</v>
      </c>
      <c r="H7" s="164">
        <v>10</v>
      </c>
      <c r="I7" s="205">
        <v>7</v>
      </c>
      <c r="J7" s="188">
        <v>1</v>
      </c>
      <c r="K7" s="171">
        <v>6</v>
      </c>
      <c r="L7" s="202">
        <v>5</v>
      </c>
      <c r="M7" s="171"/>
      <c r="N7" s="180"/>
      <c r="O7" s="188">
        <v>16</v>
      </c>
      <c r="P7" s="164">
        <v>3.1</v>
      </c>
      <c r="Q7" s="164">
        <v>2.5</v>
      </c>
      <c r="R7" s="165"/>
      <c r="S7" s="163">
        <v>11</v>
      </c>
      <c r="T7" s="164">
        <v>3.7</v>
      </c>
      <c r="U7" s="164">
        <v>0.5</v>
      </c>
      <c r="V7" s="165"/>
      <c r="W7" s="188">
        <v>12</v>
      </c>
      <c r="X7" s="164">
        <v>1</v>
      </c>
      <c r="Y7" s="164"/>
      <c r="Z7" s="165"/>
      <c r="AA7" s="150"/>
      <c r="AB7" s="151"/>
      <c r="AC7" s="149">
        <f t="shared" si="0"/>
        <v>49.800000000000004</v>
      </c>
      <c r="AD7" s="137"/>
      <c r="AE7" s="137"/>
      <c r="AF7" s="137"/>
    </row>
    <row r="8" spans="1:32" ht="15.75" x14ac:dyDescent="0.25">
      <c r="A8" s="148">
        <v>3</v>
      </c>
      <c r="B8" s="195" t="s">
        <v>44</v>
      </c>
      <c r="C8" s="180" t="s">
        <v>27</v>
      </c>
      <c r="D8" s="188">
        <v>1</v>
      </c>
      <c r="E8" s="171">
        <v>4</v>
      </c>
      <c r="F8" s="202">
        <v>2</v>
      </c>
      <c r="G8" s="163">
        <v>1</v>
      </c>
      <c r="H8" s="164">
        <v>9</v>
      </c>
      <c r="I8" s="205">
        <v>4</v>
      </c>
      <c r="J8" s="188">
        <v>1</v>
      </c>
      <c r="K8" s="171">
        <v>7</v>
      </c>
      <c r="L8" s="202">
        <v>7</v>
      </c>
      <c r="M8" s="171"/>
      <c r="N8" s="180"/>
      <c r="O8" s="188">
        <v>15</v>
      </c>
      <c r="P8" s="164">
        <v>1.5</v>
      </c>
      <c r="Q8" s="164">
        <v>2</v>
      </c>
      <c r="R8" s="165"/>
      <c r="S8" s="163">
        <v>13</v>
      </c>
      <c r="T8" s="164">
        <v>5.4</v>
      </c>
      <c r="U8" s="164">
        <v>1</v>
      </c>
      <c r="V8" s="165"/>
      <c r="W8" s="188">
        <v>11</v>
      </c>
      <c r="X8" s="164"/>
      <c r="Y8" s="164">
        <v>0.5</v>
      </c>
      <c r="Z8" s="165"/>
      <c r="AA8" s="150"/>
      <c r="AB8" s="151"/>
      <c r="AC8" s="149">
        <f t="shared" si="0"/>
        <v>49.4</v>
      </c>
      <c r="AD8" s="137"/>
      <c r="AE8" s="137"/>
      <c r="AF8" s="137"/>
    </row>
    <row r="9" spans="1:32" ht="15.75" x14ac:dyDescent="0.25">
      <c r="A9" s="148">
        <v>4</v>
      </c>
      <c r="B9" s="195" t="s">
        <v>44</v>
      </c>
      <c r="C9" s="180">
        <v>5</v>
      </c>
      <c r="D9" s="188">
        <v>1</v>
      </c>
      <c r="E9" s="171">
        <v>10</v>
      </c>
      <c r="F9" s="202">
        <v>8</v>
      </c>
      <c r="G9" s="163">
        <v>2</v>
      </c>
      <c r="H9" s="164">
        <v>9</v>
      </c>
      <c r="I9" s="205">
        <v>2</v>
      </c>
      <c r="J9" s="188">
        <v>1</v>
      </c>
      <c r="K9" s="171">
        <v>9</v>
      </c>
      <c r="L9" s="202">
        <v>6</v>
      </c>
      <c r="M9" s="171"/>
      <c r="N9" s="180">
        <v>2.5</v>
      </c>
      <c r="O9" s="188">
        <v>10.5</v>
      </c>
      <c r="P9" s="164">
        <v>2.5</v>
      </c>
      <c r="Q9" s="164"/>
      <c r="R9" s="165"/>
      <c r="S9" s="163">
        <v>9.5</v>
      </c>
      <c r="T9" s="164">
        <v>4.9000000000000004</v>
      </c>
      <c r="U9" s="164">
        <v>2.5</v>
      </c>
      <c r="V9" s="165"/>
      <c r="W9" s="188">
        <v>11.5</v>
      </c>
      <c r="X9" s="164">
        <v>3.5</v>
      </c>
      <c r="Y9" s="164">
        <v>2</v>
      </c>
      <c r="Z9" s="165"/>
      <c r="AA9" s="150"/>
      <c r="AB9" s="151"/>
      <c r="AC9" s="149">
        <f t="shared" si="0"/>
        <v>49.4</v>
      </c>
      <c r="AD9" s="137"/>
      <c r="AE9" s="137"/>
      <c r="AF9" s="137"/>
    </row>
    <row r="10" spans="1:32" ht="15.75" x14ac:dyDescent="0.25">
      <c r="A10" s="148">
        <v>5</v>
      </c>
      <c r="B10" s="193" t="s">
        <v>47</v>
      </c>
      <c r="C10" s="180" t="s">
        <v>27</v>
      </c>
      <c r="D10" s="188">
        <v>2</v>
      </c>
      <c r="E10" s="171">
        <v>4</v>
      </c>
      <c r="F10" s="202">
        <v>2</v>
      </c>
      <c r="G10" s="163">
        <v>1</v>
      </c>
      <c r="H10" s="164">
        <v>3</v>
      </c>
      <c r="I10" s="205">
        <v>1</v>
      </c>
      <c r="J10" s="188">
        <v>1</v>
      </c>
      <c r="K10" s="171">
        <v>4</v>
      </c>
      <c r="L10" s="202">
        <v>2</v>
      </c>
      <c r="M10" s="171"/>
      <c r="N10" s="180"/>
      <c r="O10" s="188">
        <v>9.5</v>
      </c>
      <c r="P10" s="164">
        <v>1.4</v>
      </c>
      <c r="Q10" s="164"/>
      <c r="R10" s="165"/>
      <c r="S10" s="163">
        <v>16</v>
      </c>
      <c r="T10" s="164">
        <v>1.4</v>
      </c>
      <c r="U10" s="164"/>
      <c r="V10" s="165"/>
      <c r="W10" s="188">
        <v>15</v>
      </c>
      <c r="X10" s="164">
        <v>1.5</v>
      </c>
      <c r="Y10" s="164"/>
      <c r="Z10" s="165"/>
      <c r="AA10" s="150"/>
      <c r="AB10" s="151"/>
      <c r="AC10" s="149">
        <f t="shared" si="0"/>
        <v>44.8</v>
      </c>
      <c r="AD10" s="137"/>
      <c r="AE10" s="137"/>
      <c r="AF10" s="137"/>
    </row>
    <row r="11" spans="1:32" ht="15.75" x14ac:dyDescent="0.25">
      <c r="A11" s="148">
        <v>6</v>
      </c>
      <c r="B11" s="197" t="s">
        <v>86</v>
      </c>
      <c r="C11" s="180" t="s">
        <v>27</v>
      </c>
      <c r="D11" s="188">
        <v>1</v>
      </c>
      <c r="E11" s="171">
        <v>1</v>
      </c>
      <c r="F11" s="202">
        <v>3</v>
      </c>
      <c r="G11" s="163">
        <v>1</v>
      </c>
      <c r="H11" s="164">
        <v>1</v>
      </c>
      <c r="I11" s="205">
        <v>2</v>
      </c>
      <c r="J11" s="188">
        <v>1</v>
      </c>
      <c r="K11" s="171">
        <v>2</v>
      </c>
      <c r="L11" s="202">
        <v>3</v>
      </c>
      <c r="M11" s="171"/>
      <c r="N11" s="180"/>
      <c r="O11" s="188">
        <v>14</v>
      </c>
      <c r="P11" s="164"/>
      <c r="Q11" s="164"/>
      <c r="R11" s="165"/>
      <c r="S11" s="163">
        <v>15</v>
      </c>
      <c r="T11" s="164"/>
      <c r="U11" s="164"/>
      <c r="V11" s="165"/>
      <c r="W11" s="188">
        <v>14</v>
      </c>
      <c r="X11" s="164"/>
      <c r="Y11" s="164"/>
      <c r="Z11" s="165"/>
      <c r="AA11" s="150"/>
      <c r="AB11" s="151"/>
      <c r="AC11" s="149">
        <f t="shared" si="0"/>
        <v>43</v>
      </c>
      <c r="AD11" s="137"/>
      <c r="AE11" s="137"/>
      <c r="AF11" s="137"/>
    </row>
    <row r="12" spans="1:32" ht="15" customHeight="1" x14ac:dyDescent="0.25">
      <c r="A12" s="148">
        <v>7</v>
      </c>
      <c r="B12" s="197" t="s">
        <v>48</v>
      </c>
      <c r="C12" s="180" t="s">
        <v>27</v>
      </c>
      <c r="D12" s="188">
        <v>1</v>
      </c>
      <c r="E12" s="171">
        <v>6</v>
      </c>
      <c r="F12" s="202">
        <v>10</v>
      </c>
      <c r="G12" s="163">
        <v>1</v>
      </c>
      <c r="H12" s="164">
        <v>5</v>
      </c>
      <c r="I12" s="205">
        <v>3</v>
      </c>
      <c r="J12" s="191">
        <v>1</v>
      </c>
      <c r="K12" s="171">
        <v>8</v>
      </c>
      <c r="L12" s="202">
        <v>8</v>
      </c>
      <c r="M12" s="171"/>
      <c r="N12" s="180">
        <v>0.5</v>
      </c>
      <c r="O12" s="188">
        <v>9.5</v>
      </c>
      <c r="P12" s="164"/>
      <c r="Q12" s="164"/>
      <c r="R12" s="165"/>
      <c r="S12" s="163">
        <v>14</v>
      </c>
      <c r="T12" s="164">
        <v>1.7</v>
      </c>
      <c r="U12" s="164">
        <v>2</v>
      </c>
      <c r="V12" s="165"/>
      <c r="W12" s="188">
        <v>10.5</v>
      </c>
      <c r="X12" s="164"/>
      <c r="Y12" s="164">
        <v>1</v>
      </c>
      <c r="Z12" s="165"/>
      <c r="AA12" s="150"/>
      <c r="AB12" s="151"/>
      <c r="AC12" s="149">
        <f t="shared" si="0"/>
        <v>39.200000000000003</v>
      </c>
    </row>
    <row r="13" spans="1:32" ht="15.75" x14ac:dyDescent="0.25">
      <c r="A13" s="148">
        <v>8</v>
      </c>
      <c r="B13" s="199" t="s">
        <v>60</v>
      </c>
      <c r="C13" s="180">
        <v>7.5</v>
      </c>
      <c r="D13" s="188">
        <v>1</v>
      </c>
      <c r="E13" s="171">
        <v>9</v>
      </c>
      <c r="F13" s="202">
        <v>9</v>
      </c>
      <c r="G13" s="163">
        <v>1</v>
      </c>
      <c r="H13" s="164">
        <v>8</v>
      </c>
      <c r="I13" s="205">
        <v>8</v>
      </c>
      <c r="J13" s="191">
        <v>1</v>
      </c>
      <c r="K13" s="171">
        <v>5</v>
      </c>
      <c r="L13" s="202">
        <v>9</v>
      </c>
      <c r="M13" s="171"/>
      <c r="N13" s="180">
        <v>2</v>
      </c>
      <c r="O13" s="188">
        <v>10</v>
      </c>
      <c r="P13" s="164"/>
      <c r="Q13" s="164">
        <v>1.5</v>
      </c>
      <c r="R13" s="165"/>
      <c r="S13" s="163">
        <v>10.5</v>
      </c>
      <c r="T13" s="164"/>
      <c r="U13" s="164"/>
      <c r="V13" s="165"/>
      <c r="W13" s="188">
        <v>10</v>
      </c>
      <c r="X13" s="164"/>
      <c r="Y13" s="164">
        <v>2.5</v>
      </c>
      <c r="Z13" s="165"/>
      <c r="AA13" s="150"/>
      <c r="AB13" s="151"/>
      <c r="AC13" s="149">
        <f t="shared" si="0"/>
        <v>36.5</v>
      </c>
    </row>
    <row r="14" spans="1:32" ht="15.75" x14ac:dyDescent="0.25">
      <c r="A14" s="148">
        <v>9</v>
      </c>
      <c r="B14" s="217" t="s">
        <v>57</v>
      </c>
      <c r="C14" s="180" t="s">
        <v>27</v>
      </c>
      <c r="D14" s="188">
        <v>1</v>
      </c>
      <c r="E14" s="171">
        <v>8</v>
      </c>
      <c r="F14" s="202">
        <v>7</v>
      </c>
      <c r="G14" s="163">
        <v>2</v>
      </c>
      <c r="H14" s="164">
        <v>8</v>
      </c>
      <c r="I14" s="205">
        <v>7</v>
      </c>
      <c r="J14" s="188">
        <v>2</v>
      </c>
      <c r="K14" s="171">
        <v>8</v>
      </c>
      <c r="L14" s="202">
        <v>2</v>
      </c>
      <c r="M14" s="171"/>
      <c r="N14" s="180">
        <v>1.5</v>
      </c>
      <c r="O14" s="188">
        <v>11</v>
      </c>
      <c r="P14" s="164">
        <v>1.2</v>
      </c>
      <c r="Q14" s="164"/>
      <c r="R14" s="165"/>
      <c r="S14" s="163">
        <v>5.5</v>
      </c>
      <c r="T14" s="164">
        <v>0.7</v>
      </c>
      <c r="U14" s="164"/>
      <c r="V14" s="165"/>
      <c r="W14" s="188">
        <v>9.5</v>
      </c>
      <c r="X14" s="164">
        <v>4.2</v>
      </c>
      <c r="Y14" s="164"/>
      <c r="Z14" s="165"/>
      <c r="AA14" s="150"/>
      <c r="AB14" s="151"/>
      <c r="AC14" s="149">
        <f t="shared" si="0"/>
        <v>33.6</v>
      </c>
    </row>
    <row r="15" spans="1:32" ht="15.75" x14ac:dyDescent="0.25">
      <c r="A15" s="148">
        <v>10</v>
      </c>
      <c r="B15" s="197" t="s">
        <v>82</v>
      </c>
      <c r="C15" s="180"/>
      <c r="D15" s="188">
        <v>1</v>
      </c>
      <c r="E15" s="171">
        <v>3</v>
      </c>
      <c r="F15" s="202">
        <v>6</v>
      </c>
      <c r="G15" s="163">
        <v>1</v>
      </c>
      <c r="H15" s="164">
        <v>4</v>
      </c>
      <c r="I15" s="205">
        <v>6</v>
      </c>
      <c r="J15" s="191">
        <v>2</v>
      </c>
      <c r="K15" s="171">
        <v>9</v>
      </c>
      <c r="L15" s="202">
        <v>6</v>
      </c>
      <c r="M15" s="171"/>
      <c r="N15" s="180"/>
      <c r="O15" s="188">
        <v>11.5</v>
      </c>
      <c r="P15" s="164"/>
      <c r="Q15" s="164"/>
      <c r="R15" s="165"/>
      <c r="S15" s="163">
        <v>11.5</v>
      </c>
      <c r="T15" s="164"/>
      <c r="U15" s="164"/>
      <c r="V15" s="165"/>
      <c r="W15" s="188">
        <v>6</v>
      </c>
      <c r="X15" s="164">
        <v>2.1</v>
      </c>
      <c r="Y15" s="164"/>
      <c r="Z15" s="165"/>
      <c r="AA15" s="150"/>
      <c r="AB15" s="151"/>
      <c r="AC15" s="149">
        <f t="shared" si="0"/>
        <v>31.1</v>
      </c>
    </row>
    <row r="16" spans="1:32" ht="15.75" x14ac:dyDescent="0.25">
      <c r="A16" s="148">
        <v>11</v>
      </c>
      <c r="B16" s="193" t="s">
        <v>46</v>
      </c>
      <c r="C16" s="180" t="s">
        <v>27</v>
      </c>
      <c r="D16" s="188">
        <v>2</v>
      </c>
      <c r="E16" s="171">
        <v>6</v>
      </c>
      <c r="F16" s="202">
        <v>7</v>
      </c>
      <c r="G16" s="163">
        <v>1</v>
      </c>
      <c r="H16" s="164">
        <v>2</v>
      </c>
      <c r="I16" s="205">
        <v>10</v>
      </c>
      <c r="J16" s="188">
        <v>1</v>
      </c>
      <c r="K16" s="171">
        <v>3</v>
      </c>
      <c r="L16" s="202">
        <v>4</v>
      </c>
      <c r="M16" s="171"/>
      <c r="N16" s="180"/>
      <c r="O16" s="188">
        <v>5.5</v>
      </c>
      <c r="P16" s="164"/>
      <c r="Q16" s="164"/>
      <c r="R16" s="165"/>
      <c r="S16" s="163">
        <v>9.5</v>
      </c>
      <c r="T16" s="164"/>
      <c r="U16" s="164"/>
      <c r="V16" s="165"/>
      <c r="W16" s="188">
        <v>13</v>
      </c>
      <c r="X16" s="164"/>
      <c r="Y16" s="164"/>
      <c r="Z16" s="165"/>
      <c r="AA16" s="150"/>
      <c r="AB16" s="151"/>
      <c r="AC16" s="149">
        <f t="shared" si="0"/>
        <v>28</v>
      </c>
    </row>
    <row r="17" spans="1:29" ht="15.75" x14ac:dyDescent="0.25">
      <c r="A17" s="148">
        <v>12</v>
      </c>
      <c r="B17" s="195" t="s">
        <v>54</v>
      </c>
      <c r="C17" s="180">
        <v>12.5</v>
      </c>
      <c r="D17" s="188">
        <v>2</v>
      </c>
      <c r="E17" s="171">
        <v>7</v>
      </c>
      <c r="F17" s="202">
        <v>5</v>
      </c>
      <c r="G17" s="163">
        <v>2</v>
      </c>
      <c r="H17" s="164">
        <v>7</v>
      </c>
      <c r="I17" s="205">
        <v>5</v>
      </c>
      <c r="J17" s="191">
        <v>2</v>
      </c>
      <c r="K17" s="171">
        <v>2</v>
      </c>
      <c r="L17" s="202">
        <v>1</v>
      </c>
      <c r="M17" s="171"/>
      <c r="N17" s="180"/>
      <c r="O17" s="188">
        <v>6.5</v>
      </c>
      <c r="P17" s="164">
        <v>1.4</v>
      </c>
      <c r="Q17" s="164"/>
      <c r="R17" s="165"/>
      <c r="S17" s="163">
        <v>6.5</v>
      </c>
      <c r="T17" s="164">
        <v>1.4</v>
      </c>
      <c r="U17" s="164"/>
      <c r="V17" s="165"/>
      <c r="W17" s="188">
        <v>10.5</v>
      </c>
      <c r="X17" s="164">
        <v>0.7</v>
      </c>
      <c r="Y17" s="164"/>
      <c r="Z17" s="165"/>
      <c r="AA17" s="150"/>
      <c r="AB17" s="151"/>
      <c r="AC17" s="149">
        <f t="shared" si="0"/>
        <v>27</v>
      </c>
    </row>
    <row r="18" spans="1:29" ht="15.75" x14ac:dyDescent="0.25">
      <c r="A18" s="148">
        <v>13</v>
      </c>
      <c r="B18" s="195" t="s">
        <v>62</v>
      </c>
      <c r="C18" s="180">
        <v>10</v>
      </c>
      <c r="D18" s="188">
        <v>2</v>
      </c>
      <c r="E18" s="171">
        <v>9</v>
      </c>
      <c r="F18" s="202">
        <v>8</v>
      </c>
      <c r="G18" s="163">
        <v>2</v>
      </c>
      <c r="H18" s="164">
        <v>1</v>
      </c>
      <c r="I18" s="205">
        <v>1</v>
      </c>
      <c r="J18" s="188">
        <v>2</v>
      </c>
      <c r="K18" s="171">
        <v>7</v>
      </c>
      <c r="L18" s="202">
        <v>5</v>
      </c>
      <c r="M18" s="171"/>
      <c r="N18" s="180"/>
      <c r="O18" s="188">
        <v>5</v>
      </c>
      <c r="P18" s="164">
        <v>0.7</v>
      </c>
      <c r="Q18" s="164"/>
      <c r="R18" s="165"/>
      <c r="S18" s="163">
        <v>10.5</v>
      </c>
      <c r="T18" s="164"/>
      <c r="U18" s="164"/>
      <c r="V18" s="165"/>
      <c r="W18" s="188">
        <v>6.5</v>
      </c>
      <c r="X18" s="164">
        <v>1.4</v>
      </c>
      <c r="Y18" s="164"/>
      <c r="Z18" s="165"/>
      <c r="AA18" s="150"/>
      <c r="AB18" s="151"/>
      <c r="AC18" s="149">
        <f t="shared" si="0"/>
        <v>24.099999999999998</v>
      </c>
    </row>
    <row r="19" spans="1:29" ht="15.75" x14ac:dyDescent="0.25">
      <c r="A19" s="148">
        <v>14</v>
      </c>
      <c r="B19" s="195" t="s">
        <v>79</v>
      </c>
      <c r="C19" s="180">
        <v>10</v>
      </c>
      <c r="D19" s="188">
        <v>1</v>
      </c>
      <c r="E19" s="171">
        <v>2</v>
      </c>
      <c r="F19" s="202">
        <v>5</v>
      </c>
      <c r="G19" s="163">
        <v>1</v>
      </c>
      <c r="H19" s="164">
        <v>6</v>
      </c>
      <c r="I19" s="205">
        <v>9</v>
      </c>
      <c r="J19" s="191"/>
      <c r="K19" s="171"/>
      <c r="L19" s="202"/>
      <c r="M19" s="171"/>
      <c r="N19" s="180"/>
      <c r="O19" s="188">
        <v>12</v>
      </c>
      <c r="P19" s="164"/>
      <c r="Q19" s="164">
        <v>0.5</v>
      </c>
      <c r="R19" s="165"/>
      <c r="S19" s="163">
        <v>10</v>
      </c>
      <c r="T19" s="164"/>
      <c r="U19" s="164"/>
      <c r="V19" s="165"/>
      <c r="W19" s="188"/>
      <c r="X19" s="164"/>
      <c r="Y19" s="164"/>
      <c r="Z19" s="165"/>
      <c r="AA19" s="150"/>
      <c r="AB19" s="151"/>
      <c r="AC19" s="149">
        <f t="shared" si="0"/>
        <v>22.5</v>
      </c>
    </row>
    <row r="20" spans="1:29" ht="15.75" x14ac:dyDescent="0.25">
      <c r="A20" s="148">
        <v>15</v>
      </c>
      <c r="B20" s="197" t="s">
        <v>58</v>
      </c>
      <c r="C20" s="180" t="s">
        <v>27</v>
      </c>
      <c r="D20" s="188">
        <v>2</v>
      </c>
      <c r="E20" s="171">
        <v>5</v>
      </c>
      <c r="F20" s="202">
        <v>4</v>
      </c>
      <c r="G20" s="163">
        <v>2</v>
      </c>
      <c r="H20" s="164">
        <v>4</v>
      </c>
      <c r="I20" s="205">
        <v>3</v>
      </c>
      <c r="J20" s="191">
        <v>2</v>
      </c>
      <c r="K20" s="171">
        <v>6</v>
      </c>
      <c r="L20" s="202">
        <v>9</v>
      </c>
      <c r="M20" s="171"/>
      <c r="N20" s="180"/>
      <c r="O20" s="188">
        <v>7.5</v>
      </c>
      <c r="P20" s="164">
        <v>0.7</v>
      </c>
      <c r="Q20" s="164"/>
      <c r="R20" s="165"/>
      <c r="S20" s="163">
        <v>8.5</v>
      </c>
      <c r="T20" s="164">
        <v>0.7</v>
      </c>
      <c r="U20" s="164"/>
      <c r="V20" s="165"/>
      <c r="W20" s="188">
        <v>4.5</v>
      </c>
      <c r="X20" s="164"/>
      <c r="Y20" s="164"/>
      <c r="Z20" s="165"/>
      <c r="AA20" s="150"/>
      <c r="AB20" s="151"/>
      <c r="AC20" s="149">
        <f t="shared" si="0"/>
        <v>21.9</v>
      </c>
    </row>
    <row r="21" spans="1:29" ht="15.75" x14ac:dyDescent="0.25">
      <c r="A21" s="148">
        <v>16</v>
      </c>
      <c r="B21" s="195" t="s">
        <v>76</v>
      </c>
      <c r="C21" s="180" t="s">
        <v>27</v>
      </c>
      <c r="D21" s="188">
        <v>2</v>
      </c>
      <c r="E21" s="171">
        <v>1</v>
      </c>
      <c r="F21" s="202">
        <v>3</v>
      </c>
      <c r="G21" s="163">
        <v>2</v>
      </c>
      <c r="H21" s="164">
        <v>2</v>
      </c>
      <c r="I21" s="205">
        <v>4</v>
      </c>
      <c r="J21" s="191">
        <v>2</v>
      </c>
      <c r="K21" s="171">
        <v>1</v>
      </c>
      <c r="L21" s="202">
        <v>8</v>
      </c>
      <c r="M21" s="171"/>
      <c r="N21" s="180"/>
      <c r="O21" s="188">
        <v>8.5</v>
      </c>
      <c r="P21" s="164"/>
      <c r="Q21" s="164"/>
      <c r="R21" s="165"/>
      <c r="S21" s="163">
        <v>7.5</v>
      </c>
      <c r="T21" s="164"/>
      <c r="U21" s="164"/>
      <c r="V21" s="165"/>
      <c r="W21" s="188">
        <v>5</v>
      </c>
      <c r="X21" s="164"/>
      <c r="Y21" s="164"/>
      <c r="Z21" s="165"/>
      <c r="AA21" s="150"/>
      <c r="AB21" s="151"/>
      <c r="AC21" s="149">
        <f t="shared" si="0"/>
        <v>21</v>
      </c>
    </row>
    <row r="22" spans="1:29" ht="15.75" x14ac:dyDescent="0.25">
      <c r="A22" s="148">
        <v>17</v>
      </c>
      <c r="B22" s="195" t="s">
        <v>63</v>
      </c>
      <c r="C22" s="180" t="s">
        <v>27</v>
      </c>
      <c r="D22" s="188">
        <v>2</v>
      </c>
      <c r="E22" s="171">
        <v>3</v>
      </c>
      <c r="F22" s="202">
        <v>9</v>
      </c>
      <c r="G22" s="163">
        <v>2</v>
      </c>
      <c r="H22" s="164">
        <v>5</v>
      </c>
      <c r="I22" s="205">
        <v>6</v>
      </c>
      <c r="J22" s="188">
        <v>2</v>
      </c>
      <c r="K22" s="171">
        <v>3</v>
      </c>
      <c r="L22" s="202">
        <v>3</v>
      </c>
      <c r="M22" s="171"/>
      <c r="N22" s="180"/>
      <c r="O22" s="188">
        <v>4.5</v>
      </c>
      <c r="P22" s="164"/>
      <c r="Q22" s="164"/>
      <c r="R22" s="165"/>
      <c r="S22" s="163">
        <v>6</v>
      </c>
      <c r="T22" s="164"/>
      <c r="U22" s="164"/>
      <c r="V22" s="165"/>
      <c r="W22" s="188">
        <v>8.5</v>
      </c>
      <c r="X22" s="164"/>
      <c r="Y22" s="164"/>
      <c r="Z22" s="165"/>
      <c r="AA22" s="150"/>
      <c r="AB22" s="151"/>
      <c r="AC22" s="149">
        <f t="shared" si="0"/>
        <v>19</v>
      </c>
    </row>
    <row r="23" spans="1:29" ht="15.75" x14ac:dyDescent="0.25">
      <c r="A23" s="148">
        <v>18</v>
      </c>
      <c r="B23" s="198" t="s">
        <v>56</v>
      </c>
      <c r="C23" s="180">
        <v>12.5</v>
      </c>
      <c r="D23" s="188">
        <v>2</v>
      </c>
      <c r="E23" s="171">
        <v>2</v>
      </c>
      <c r="F23" s="202">
        <v>1</v>
      </c>
      <c r="G23" s="163">
        <v>2</v>
      </c>
      <c r="H23" s="164">
        <v>6</v>
      </c>
      <c r="I23" s="205">
        <v>9</v>
      </c>
      <c r="J23" s="188">
        <v>2</v>
      </c>
      <c r="K23" s="171">
        <v>4</v>
      </c>
      <c r="L23" s="202">
        <v>4</v>
      </c>
      <c r="M23" s="171"/>
      <c r="N23" s="180"/>
      <c r="O23" s="188">
        <v>10.5</v>
      </c>
      <c r="P23" s="164">
        <v>0.7</v>
      </c>
      <c r="Q23" s="164"/>
      <c r="R23" s="165"/>
      <c r="S23" s="163">
        <v>4.5</v>
      </c>
      <c r="T23" s="164"/>
      <c r="U23" s="164"/>
      <c r="V23" s="165"/>
      <c r="W23" s="188">
        <v>7.5</v>
      </c>
      <c r="X23" s="164"/>
      <c r="Y23" s="164"/>
      <c r="Z23" s="165">
        <v>-8</v>
      </c>
      <c r="AA23" s="150"/>
      <c r="AB23" s="151"/>
      <c r="AC23" s="149">
        <f t="shared" si="0"/>
        <v>15.2</v>
      </c>
    </row>
    <row r="24" spans="1:29" ht="15.75" x14ac:dyDescent="0.25">
      <c r="A24" s="148">
        <v>19</v>
      </c>
      <c r="B24" s="193" t="s">
        <v>80</v>
      </c>
      <c r="C24" s="180" t="s">
        <v>27</v>
      </c>
      <c r="D24" s="188">
        <v>2</v>
      </c>
      <c r="E24" s="171">
        <v>8</v>
      </c>
      <c r="F24" s="202">
        <v>6</v>
      </c>
      <c r="G24" s="163">
        <v>2</v>
      </c>
      <c r="H24" s="164">
        <v>3</v>
      </c>
      <c r="I24" s="205">
        <v>8</v>
      </c>
      <c r="J24" s="191">
        <v>2</v>
      </c>
      <c r="K24" s="171">
        <v>5</v>
      </c>
      <c r="L24" s="202">
        <v>7</v>
      </c>
      <c r="M24" s="171"/>
      <c r="N24" s="180"/>
      <c r="O24" s="188">
        <v>6</v>
      </c>
      <c r="P24" s="164">
        <v>1.4</v>
      </c>
      <c r="Q24" s="164"/>
      <c r="R24" s="165">
        <f>-8-8-8</f>
        <v>-24</v>
      </c>
      <c r="S24" s="163">
        <v>5</v>
      </c>
      <c r="T24" s="164"/>
      <c r="U24" s="164"/>
      <c r="V24" s="165"/>
      <c r="W24" s="188">
        <v>5.5</v>
      </c>
      <c r="X24" s="164"/>
      <c r="Y24" s="164"/>
      <c r="Z24" s="165"/>
      <c r="AA24" s="150"/>
      <c r="AB24" s="151"/>
      <c r="AC24" s="149">
        <f t="shared" si="0"/>
        <v>-6.1000000000000014</v>
      </c>
    </row>
    <row r="25" spans="1:29" ht="15.75" x14ac:dyDescent="0.25">
      <c r="A25" s="148">
        <v>20</v>
      </c>
      <c r="B25" s="193"/>
      <c r="C25" s="180"/>
      <c r="D25" s="188"/>
      <c r="E25" s="171"/>
      <c r="F25" s="202"/>
      <c r="G25" s="163"/>
      <c r="H25" s="164"/>
      <c r="I25" s="205"/>
      <c r="J25" s="188"/>
      <c r="K25" s="171"/>
      <c r="L25" s="202"/>
      <c r="M25" s="171"/>
      <c r="N25" s="180"/>
      <c r="O25" s="188"/>
      <c r="P25" s="164"/>
      <c r="Q25" s="164"/>
      <c r="R25" s="165"/>
      <c r="S25" s="163"/>
      <c r="T25" s="164"/>
      <c r="U25" s="164"/>
      <c r="V25" s="165"/>
      <c r="W25" s="188"/>
      <c r="X25" s="164"/>
      <c r="Y25" s="164"/>
      <c r="Z25" s="165"/>
      <c r="AA25" s="150"/>
      <c r="AB25" s="151"/>
      <c r="AC25" s="149">
        <f t="shared" si="0"/>
        <v>0</v>
      </c>
    </row>
    <row r="26" spans="1:29" ht="15.75" hidden="1" x14ac:dyDescent="0.25">
      <c r="A26" s="148">
        <v>21</v>
      </c>
      <c r="B26" s="195" t="s">
        <v>74</v>
      </c>
      <c r="C26" s="180"/>
      <c r="D26" s="188"/>
      <c r="E26" s="171"/>
      <c r="F26" s="202"/>
      <c r="G26" s="163"/>
      <c r="H26" s="164"/>
      <c r="I26" s="205"/>
      <c r="J26" s="191"/>
      <c r="K26" s="171"/>
      <c r="L26" s="202"/>
      <c r="M26" s="171"/>
      <c r="N26" s="180"/>
      <c r="O26" s="188"/>
      <c r="P26" s="164"/>
      <c r="Q26" s="164"/>
      <c r="R26" s="165"/>
      <c r="S26" s="163"/>
      <c r="T26" s="164"/>
      <c r="U26" s="164"/>
      <c r="V26" s="165"/>
      <c r="W26" s="188"/>
      <c r="X26" s="164"/>
      <c r="Y26" s="164"/>
      <c r="Z26" s="165"/>
      <c r="AA26" s="150"/>
      <c r="AB26" s="151"/>
      <c r="AC26" s="149">
        <f t="shared" ref="AC26:AC30" si="1">SUM(N26:Z26)</f>
        <v>0</v>
      </c>
    </row>
    <row r="27" spans="1:29" ht="15.75" hidden="1" x14ac:dyDescent="0.25">
      <c r="A27" s="148">
        <v>22</v>
      </c>
      <c r="B27" s="192"/>
      <c r="C27" s="180"/>
      <c r="D27" s="188"/>
      <c r="E27" s="171"/>
      <c r="F27" s="202"/>
      <c r="G27" s="163"/>
      <c r="H27" s="164"/>
      <c r="I27" s="205"/>
      <c r="J27" s="191"/>
      <c r="K27" s="171"/>
      <c r="L27" s="202"/>
      <c r="M27" s="171"/>
      <c r="N27" s="180"/>
      <c r="O27" s="188"/>
      <c r="P27" s="164"/>
      <c r="Q27" s="164"/>
      <c r="R27" s="165"/>
      <c r="S27" s="163"/>
      <c r="T27" s="164"/>
      <c r="U27" s="164"/>
      <c r="V27" s="165"/>
      <c r="W27" s="188"/>
      <c r="X27" s="164"/>
      <c r="Y27" s="164"/>
      <c r="Z27" s="165"/>
      <c r="AA27" s="150"/>
      <c r="AB27" s="151"/>
      <c r="AC27" s="149">
        <f t="shared" si="1"/>
        <v>0</v>
      </c>
    </row>
    <row r="28" spans="1:29" ht="15.75" hidden="1" x14ac:dyDescent="0.25">
      <c r="A28" s="148">
        <v>23</v>
      </c>
      <c r="B28" s="196"/>
      <c r="C28" s="180"/>
      <c r="D28" s="188"/>
      <c r="E28" s="171"/>
      <c r="F28" s="202"/>
      <c r="G28" s="163"/>
      <c r="H28" s="164"/>
      <c r="I28" s="205"/>
      <c r="J28" s="188"/>
      <c r="K28" s="171"/>
      <c r="L28" s="202"/>
      <c r="M28" s="171"/>
      <c r="N28" s="180"/>
      <c r="O28" s="188"/>
      <c r="P28" s="164"/>
      <c r="Q28" s="164"/>
      <c r="R28" s="165"/>
      <c r="S28" s="163"/>
      <c r="T28" s="164"/>
      <c r="U28" s="164"/>
      <c r="V28" s="165"/>
      <c r="W28" s="188"/>
      <c r="X28" s="164"/>
      <c r="Y28" s="164"/>
      <c r="Z28" s="165"/>
      <c r="AA28" s="150"/>
      <c r="AB28" s="151"/>
      <c r="AC28" s="149">
        <f t="shared" si="1"/>
        <v>0</v>
      </c>
    </row>
    <row r="29" spans="1:29" ht="15.75" hidden="1" x14ac:dyDescent="0.25">
      <c r="A29" s="152">
        <v>24</v>
      </c>
      <c r="B29" s="195"/>
      <c r="C29" s="181"/>
      <c r="D29" s="190"/>
      <c r="E29" s="172"/>
      <c r="F29" s="203"/>
      <c r="G29" s="163"/>
      <c r="H29" s="166"/>
      <c r="I29" s="206"/>
      <c r="J29" s="191"/>
      <c r="K29" s="172"/>
      <c r="L29" s="203"/>
      <c r="M29" s="172"/>
      <c r="N29" s="181"/>
      <c r="O29" s="188"/>
      <c r="P29" s="164"/>
      <c r="Q29" s="164"/>
      <c r="R29" s="165"/>
      <c r="S29" s="163"/>
      <c r="T29" s="164"/>
      <c r="U29" s="164"/>
      <c r="V29" s="165"/>
      <c r="W29" s="188"/>
      <c r="X29" s="164"/>
      <c r="Y29" s="164"/>
      <c r="Z29" s="165"/>
      <c r="AA29" s="154"/>
      <c r="AB29" s="155"/>
      <c r="AC29" s="153">
        <f t="shared" si="1"/>
        <v>0</v>
      </c>
    </row>
    <row r="30" spans="1:29" ht="15.75" hidden="1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si="1"/>
        <v>0</v>
      </c>
    </row>
  </sheetData>
  <sortState ref="B6:AC24">
    <sortCondition descending="1" ref="AC6:AC24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B9" sqref="B9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" style="136"/>
  </cols>
  <sheetData>
    <row r="1" spans="1:31" ht="14.25" customHeight="1" x14ac:dyDescent="0.2">
      <c r="A1" s="405" t="s">
        <v>85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37"/>
      <c r="AD2" s="137"/>
      <c r="AE2" s="137"/>
    </row>
    <row r="3" spans="1:31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39">
        <f>SUM(M3:Z3)</f>
        <v>0</v>
      </c>
      <c r="AB3" s="417" t="s">
        <v>25</v>
      </c>
      <c r="AC3" s="140"/>
      <c r="AD3" s="140"/>
      <c r="AE3" s="140"/>
    </row>
    <row r="4" spans="1:31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419" t="s">
        <v>34</v>
      </c>
      <c r="N4" s="425">
        <v>1</v>
      </c>
      <c r="O4" s="426"/>
      <c r="P4" s="426"/>
      <c r="Q4" s="426"/>
      <c r="R4" s="425">
        <v>2</v>
      </c>
      <c r="S4" s="426"/>
      <c r="T4" s="426"/>
      <c r="U4" s="426"/>
      <c r="V4" s="425">
        <v>3</v>
      </c>
      <c r="W4" s="426"/>
      <c r="X4" s="426"/>
      <c r="Y4" s="426"/>
      <c r="Z4" s="175"/>
      <c r="AA4" s="139"/>
      <c r="AB4" s="418"/>
      <c r="AC4" s="140"/>
      <c r="AD4" s="140"/>
      <c r="AE4" s="140"/>
    </row>
    <row r="5" spans="1:31" s="143" customFormat="1" ht="33" customHeight="1" thickBot="1" x14ac:dyDescent="0.3">
      <c r="A5" s="410"/>
      <c r="B5" s="413"/>
      <c r="C5" s="427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18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3" t="s">
        <v>45</v>
      </c>
      <c r="C6" s="179">
        <v>12.5</v>
      </c>
      <c r="D6" s="352">
        <v>1</v>
      </c>
      <c r="E6" s="353">
        <v>2</v>
      </c>
      <c r="F6" s="354">
        <v>4</v>
      </c>
      <c r="G6" s="355">
        <v>1</v>
      </c>
      <c r="H6" s="300">
        <v>1</v>
      </c>
      <c r="I6" s="353">
        <v>1</v>
      </c>
      <c r="J6" s="352">
        <v>1</v>
      </c>
      <c r="K6" s="353">
        <v>7</v>
      </c>
      <c r="L6" s="356">
        <v>4</v>
      </c>
      <c r="M6" s="340"/>
      <c r="N6" s="292">
        <f ca="1">OFFSET(Очки!$A$3,F6,D6+QUOTIENT(MAX($C$31-11,0), 2)*4)</f>
        <v>13</v>
      </c>
      <c r="O6" s="260">
        <f ca="1">IF(F6&lt;E6,OFFSET(IF(OR($C$31=11,$C$31=12),Очки!$A$17,Очки!$O$18),2+E6-F6,IF(D6=2,12,13-E6)),0)</f>
        <v>0</v>
      </c>
      <c r="P6" s="260"/>
      <c r="Q6" s="261"/>
      <c r="R6" s="292">
        <f ca="1">OFFSET(Очки!$A$3,I6,G6+QUOTIENT(MAX($C$31-11,0), 2)*4)</f>
        <v>16</v>
      </c>
      <c r="S6" s="260">
        <f ca="1">IF(I6&lt;H6,OFFSET(IF(OR($C$31=11,$C$31=12),Очки!$A$17,Очки!$O$18),2+H6-I6,IF(G6=2,12,13-H6)),0)</f>
        <v>0</v>
      </c>
      <c r="T6" s="260">
        <v>2</v>
      </c>
      <c r="U6" s="261"/>
      <c r="V6" s="292">
        <f ca="1">OFFSET(Очки!$A$3,L6,J6+QUOTIENT(MAX($C$31-11,0), 2)*4)</f>
        <v>13</v>
      </c>
      <c r="W6" s="260">
        <f ca="1">IF(L6&lt;K6,OFFSET(IF(OR($C$31=11,$C$31=12),Очки!$A$17,Очки!$O$18),2+K6-L6,IF(J6=2,12,13-K6)),0)</f>
        <v>3</v>
      </c>
      <c r="X6" s="260">
        <v>2</v>
      </c>
      <c r="Y6" s="261"/>
      <c r="Z6" s="146"/>
      <c r="AA6" s="147"/>
      <c r="AB6" s="256">
        <f t="shared" ref="AB6:AB20" ca="1" si="0">SUM(M6:Y6)</f>
        <v>49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3" t="s">
        <v>84</v>
      </c>
      <c r="C7" s="180" t="s">
        <v>27</v>
      </c>
      <c r="D7" s="302">
        <v>1</v>
      </c>
      <c r="E7" s="303">
        <v>5</v>
      </c>
      <c r="F7" s="304">
        <v>2</v>
      </c>
      <c r="G7" s="299">
        <v>1</v>
      </c>
      <c r="H7" s="305">
        <v>5</v>
      </c>
      <c r="I7" s="303">
        <v>8</v>
      </c>
      <c r="J7" s="302">
        <v>1</v>
      </c>
      <c r="K7" s="303">
        <v>8</v>
      </c>
      <c r="L7" s="306">
        <v>6</v>
      </c>
      <c r="M7" s="341">
        <v>1</v>
      </c>
      <c r="N7" s="266">
        <f ca="1">OFFSET(Очки!$A$3,F7,D7+QUOTIENT(MAX($C$31-11,0), 2)*4)</f>
        <v>15</v>
      </c>
      <c r="O7" s="262">
        <f ca="1">IF(F7&lt;E7,OFFSET(IF(OR($C$31=11,$C$31=12),Очки!$A$17,Очки!$O$18),2+E7-F7,IF(D7=2,12,13-E7)),0)</f>
        <v>2.4000000000000004</v>
      </c>
      <c r="P7" s="262">
        <v>1</v>
      </c>
      <c r="Q7" s="263"/>
      <c r="R7" s="266">
        <f ca="1">OFFSET(Очки!$A$3,I7,G7+QUOTIENT(MAX($C$31-11,0), 2)*4)</f>
        <v>10.5</v>
      </c>
      <c r="S7" s="262">
        <f ca="1">IF(I7&lt;H7,OFFSET(IF(OR($C$31=11,$C$31=12),Очки!$A$17,Очки!$O$18),2+H7-I7,IF(G7=2,12,13-H7)),0)</f>
        <v>0</v>
      </c>
      <c r="T7" s="262">
        <v>2.5</v>
      </c>
      <c r="U7" s="263"/>
      <c r="V7" s="266">
        <f ca="1">OFFSET(Очки!$A$3,L7,J7+QUOTIENT(MAX($C$31-11,0), 2)*4)</f>
        <v>11.5</v>
      </c>
      <c r="W7" s="262">
        <f ca="1">IF(L7&lt;K7,OFFSET(IF(OR($C$31=11,$C$31=12),Очки!$A$17,Очки!$O$18),2+K7-L7,IF(J7=2,12,13-K7)),0)</f>
        <v>2.2999999999999998</v>
      </c>
      <c r="X7" s="262"/>
      <c r="Y7" s="263"/>
      <c r="Z7" s="150"/>
      <c r="AA7" s="151"/>
      <c r="AB7" s="257">
        <f t="shared" ca="1" si="0"/>
        <v>46.199999999999996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3" t="s">
        <v>47</v>
      </c>
      <c r="C8" s="180" t="s">
        <v>27</v>
      </c>
      <c r="D8" s="302">
        <v>1</v>
      </c>
      <c r="E8" s="303">
        <v>3</v>
      </c>
      <c r="F8" s="304">
        <v>1</v>
      </c>
      <c r="G8" s="299">
        <v>1</v>
      </c>
      <c r="H8" s="305">
        <v>4</v>
      </c>
      <c r="I8" s="303">
        <v>3</v>
      </c>
      <c r="J8" s="302">
        <v>1</v>
      </c>
      <c r="K8" s="303">
        <v>5</v>
      </c>
      <c r="L8" s="306">
        <v>7</v>
      </c>
      <c r="M8" s="341"/>
      <c r="N8" s="266">
        <f ca="1">OFFSET(Очки!$A$3,F8,D8+QUOTIENT(MAX($C$31-11,0), 2)*4)</f>
        <v>16</v>
      </c>
      <c r="O8" s="262">
        <f ca="1">IF(F8&lt;E8,OFFSET(IF(OR($C$31=11,$C$31=12),Очки!$A$17,Очки!$O$18),2+E8-F8,IF(D8=2,12,13-E8)),0)</f>
        <v>1.4</v>
      </c>
      <c r="P8" s="262">
        <v>0.5</v>
      </c>
      <c r="Q8" s="263"/>
      <c r="R8" s="266">
        <f ca="1">OFFSET(Очки!$A$3,I8,G8+QUOTIENT(MAX($C$31-11,0), 2)*4)</f>
        <v>14</v>
      </c>
      <c r="S8" s="262">
        <f ca="1">IF(I8&lt;H8,OFFSET(IF(OR($C$31=11,$C$31=12),Очки!$A$17,Очки!$O$18),2+H8-I8,IF(G8=2,12,13-H8)),0)</f>
        <v>0.8</v>
      </c>
      <c r="T8" s="262">
        <v>1</v>
      </c>
      <c r="U8" s="263"/>
      <c r="V8" s="266">
        <f ca="1">OFFSET(Очки!$A$3,L8,J8+QUOTIENT(MAX($C$31-11,0), 2)*4)</f>
        <v>11</v>
      </c>
      <c r="W8" s="262">
        <f ca="1">IF(L8&lt;K8,OFFSET(IF(OR($C$31=11,$C$31=12),Очки!$A$17,Очки!$O$18),2+K8-L8,IF(J8=2,12,13-K8)),0)</f>
        <v>0</v>
      </c>
      <c r="X8" s="262">
        <v>1</v>
      </c>
      <c r="Y8" s="263"/>
      <c r="Z8" s="150"/>
      <c r="AA8" s="151"/>
      <c r="AB8" s="257">
        <f t="shared" ca="1" si="0"/>
        <v>45.699999999999996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5" t="s">
        <v>54</v>
      </c>
      <c r="C9" s="180">
        <v>10</v>
      </c>
      <c r="D9" s="302">
        <v>1</v>
      </c>
      <c r="E9" s="303">
        <v>7</v>
      </c>
      <c r="F9" s="304">
        <v>5</v>
      </c>
      <c r="G9" s="299">
        <v>1</v>
      </c>
      <c r="H9" s="305">
        <v>6</v>
      </c>
      <c r="I9" s="303">
        <v>7</v>
      </c>
      <c r="J9" s="302">
        <v>1</v>
      </c>
      <c r="K9" s="303">
        <v>4</v>
      </c>
      <c r="L9" s="306">
        <v>3</v>
      </c>
      <c r="M9" s="341">
        <v>2</v>
      </c>
      <c r="N9" s="266">
        <f ca="1">OFFSET(Очки!$A$3,F9,D9+QUOTIENT(MAX($C$31-11,0), 2)*4)</f>
        <v>12</v>
      </c>
      <c r="O9" s="262">
        <f ca="1">IF(F9&lt;E9,OFFSET(IF(OR($C$31=11,$C$31=12),Очки!$A$17,Очки!$O$18),2+E9-F9,IF(D9=2,12,13-E9)),0)</f>
        <v>2.1</v>
      </c>
      <c r="P9" s="262">
        <v>1.5</v>
      </c>
      <c r="Q9" s="263"/>
      <c r="R9" s="266">
        <f ca="1">OFFSET(Очки!$A$3,I9,G9+QUOTIENT(MAX($C$31-11,0), 2)*4)</f>
        <v>11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14</v>
      </c>
      <c r="W9" s="262">
        <f ca="1">IF(L9&lt;K9,OFFSET(IF(OR($C$31=11,$C$31=12),Очки!$A$17,Очки!$O$18),2+K9-L9,IF(J9=2,12,13-K9)),0)</f>
        <v>0.8</v>
      </c>
      <c r="X9" s="262"/>
      <c r="Y9" s="263"/>
      <c r="Z9" s="150"/>
      <c r="AA9" s="151"/>
      <c r="AB9" s="257">
        <f t="shared" ca="1" si="0"/>
        <v>43.4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48</v>
      </c>
      <c r="C10" s="180" t="s">
        <v>27</v>
      </c>
      <c r="D10" s="302">
        <v>1</v>
      </c>
      <c r="E10" s="303">
        <v>8</v>
      </c>
      <c r="F10" s="304">
        <v>6</v>
      </c>
      <c r="G10" s="299">
        <v>1</v>
      </c>
      <c r="H10" s="305">
        <v>3</v>
      </c>
      <c r="I10" s="303">
        <v>1</v>
      </c>
      <c r="J10" s="302">
        <v>2</v>
      </c>
      <c r="K10" s="303">
        <v>7</v>
      </c>
      <c r="L10" s="306">
        <v>6</v>
      </c>
      <c r="M10" s="341">
        <v>2.5</v>
      </c>
      <c r="N10" s="266">
        <f ca="1">OFFSET(Очки!$A$3,F10,D10+QUOTIENT(MAX($C$31-11,0), 2)*4)</f>
        <v>11.5</v>
      </c>
      <c r="O10" s="262">
        <f ca="1">IF(F10&lt;E10,OFFSET(IF(OR($C$31=11,$C$31=12),Очки!$A$17,Очки!$O$18),2+E10-F10,IF(D10=2,12,13-E10)),0)</f>
        <v>2.2999999999999998</v>
      </c>
      <c r="P10" s="262"/>
      <c r="Q10" s="263"/>
      <c r="R10" s="266">
        <f ca="1">OFFSET(Очки!$A$3,I10,G10+QUOTIENT(MAX($C$31-11,0), 2)*4)</f>
        <v>16</v>
      </c>
      <c r="S10" s="262">
        <f ca="1">IF(I10&lt;H10,OFFSET(IF(OR($C$31=11,$C$31=12),Очки!$A$17,Очки!$O$18),2+H10-I10,IF(G10=2,12,13-H10)),0)</f>
        <v>1.4</v>
      </c>
      <c r="T10" s="262"/>
      <c r="U10" s="263"/>
      <c r="V10" s="266">
        <f ca="1">OFFSET(Очки!$A$3,L10,J10+QUOTIENT(MAX($C$31-11,0), 2)*4)</f>
        <v>7</v>
      </c>
      <c r="W10" s="262">
        <f ca="1">IF(L10&lt;K10,OFFSET(IF(OR($C$31=11,$C$31=12),Очки!$A$17,Очки!$O$18),2+K10-L10,IF(J10=2,12,13-K10)),0)</f>
        <v>0.7</v>
      </c>
      <c r="X10" s="262"/>
      <c r="Y10" s="263"/>
      <c r="Z10" s="150"/>
      <c r="AA10" s="151"/>
      <c r="AB10" s="257">
        <f t="shared" ca="1" si="0"/>
        <v>41.4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3" t="s">
        <v>73</v>
      </c>
      <c r="C11" s="180" t="s">
        <v>27</v>
      </c>
      <c r="D11" s="302">
        <v>1</v>
      </c>
      <c r="E11" s="303">
        <v>6</v>
      </c>
      <c r="F11" s="304">
        <v>3</v>
      </c>
      <c r="G11" s="299">
        <v>1</v>
      </c>
      <c r="H11" s="305">
        <v>8</v>
      </c>
      <c r="I11" s="303">
        <v>5</v>
      </c>
      <c r="J11" s="302">
        <v>1</v>
      </c>
      <c r="K11" s="303">
        <v>6</v>
      </c>
      <c r="L11" s="306">
        <v>5</v>
      </c>
      <c r="M11" s="341">
        <v>1.5</v>
      </c>
      <c r="N11" s="266">
        <f ca="1">OFFSET(Очки!$A$3,F11,D11+QUOTIENT(MAX($C$31-11,0), 2)*4)</f>
        <v>14</v>
      </c>
      <c r="O11" s="262">
        <f ca="1">IF(F11&lt;E11,OFFSET(IF(OR($C$31=11,$C$31=12),Очки!$A$17,Очки!$O$18),2+E11-F11,IF(D11=2,12,13-E11)),0)</f>
        <v>2.8</v>
      </c>
      <c r="P11" s="262">
        <v>2.5</v>
      </c>
      <c r="Q11" s="263"/>
      <c r="R11" s="266">
        <f ca="1">OFFSET(Очки!$A$3,I11,G11+QUOTIENT(MAX($C$31-11,0), 2)*4)</f>
        <v>12</v>
      </c>
      <c r="S11" s="262">
        <f ca="1">IF(I11&lt;H11,OFFSET(IF(OR($C$31=11,$C$31=12),Очки!$A$17,Очки!$O$18),2+H11-I11,IF(G11=2,12,13-H11)),0)</f>
        <v>3.3</v>
      </c>
      <c r="T11" s="262">
        <v>1.5</v>
      </c>
      <c r="U11" s="263"/>
      <c r="V11" s="266">
        <f ca="1">OFFSET(Очки!$A$3,L11,J11+QUOTIENT(MAX($C$31-11,0), 2)*4)</f>
        <v>12</v>
      </c>
      <c r="W11" s="262">
        <f ca="1">IF(L11&lt;K11,OFFSET(IF(OR($C$31=11,$C$31=12),Очки!$A$17,Очки!$O$18),2+K11-L11,IF(J11=2,12,13-K11)),0)</f>
        <v>1</v>
      </c>
      <c r="X11" s="262">
        <v>2.5</v>
      </c>
      <c r="Y11" s="263">
        <f>-8-5</f>
        <v>-13</v>
      </c>
      <c r="Z11" s="150"/>
      <c r="AA11" s="151"/>
      <c r="AB11" s="257">
        <f t="shared" ca="1" si="0"/>
        <v>40.099999999999994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7" t="s">
        <v>86</v>
      </c>
      <c r="C12" s="180" t="s">
        <v>27</v>
      </c>
      <c r="D12" s="302">
        <v>1</v>
      </c>
      <c r="E12" s="303">
        <v>1</v>
      </c>
      <c r="F12" s="304">
        <v>8</v>
      </c>
      <c r="G12" s="299">
        <v>2</v>
      </c>
      <c r="H12" s="305">
        <v>5</v>
      </c>
      <c r="I12" s="303">
        <v>4</v>
      </c>
      <c r="J12" s="296">
        <v>1</v>
      </c>
      <c r="K12" s="303">
        <v>2</v>
      </c>
      <c r="L12" s="306">
        <v>2</v>
      </c>
      <c r="M12" s="341"/>
      <c r="N12" s="266">
        <f ca="1">OFFSET(Очки!$A$3,F12,D12+QUOTIENT(MAX($C$31-11,0), 2)*4)</f>
        <v>10.5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8.5</v>
      </c>
      <c r="S12" s="262">
        <f ca="1">IF(I12&lt;H12,OFFSET(IF(OR($C$31=11,$C$31=12),Очки!$A$17,Очки!$O$18),2+H12-I12,IF(G12=2,12,13-H12)),0)</f>
        <v>0.7</v>
      </c>
      <c r="T12" s="262">
        <v>0.5</v>
      </c>
      <c r="U12" s="263"/>
      <c r="V12" s="266">
        <f ca="1">OFFSET(Очки!$A$3,L12,J12+QUOTIENT(MAX($C$31-11,0), 2)*4)</f>
        <v>15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t="shared" ca="1" si="0"/>
        <v>35.200000000000003</v>
      </c>
    </row>
    <row r="13" spans="1:31" ht="15.75" x14ac:dyDescent="0.25">
      <c r="A13" s="219">
        <f ca="1">RANK(AB13,AB$6:OFFSET(AB$6,0,0,COUNTA(B$6:B$30)))</f>
        <v>8</v>
      </c>
      <c r="B13" s="192" t="s">
        <v>42</v>
      </c>
      <c r="C13" s="180">
        <v>5</v>
      </c>
      <c r="D13" s="302">
        <v>2</v>
      </c>
      <c r="E13" s="303">
        <v>7</v>
      </c>
      <c r="F13" s="304">
        <v>1</v>
      </c>
      <c r="G13" s="299">
        <v>1</v>
      </c>
      <c r="H13" s="305">
        <v>2</v>
      </c>
      <c r="I13" s="303">
        <v>6</v>
      </c>
      <c r="J13" s="296">
        <v>1</v>
      </c>
      <c r="K13" s="303">
        <v>3</v>
      </c>
      <c r="L13" s="306">
        <v>1</v>
      </c>
      <c r="M13" s="341"/>
      <c r="N13" s="266">
        <f ca="1">OFFSET(Очки!$A$3,F13,D13+QUOTIENT(MAX($C$31-11,0), 2)*4)</f>
        <v>11.5</v>
      </c>
      <c r="O13" s="262">
        <f ca="1">IF(F13&lt;E13,OFFSET(IF(OR($C$31=11,$C$31=12),Очки!$A$17,Очки!$O$18),2+E13-F13,IF(D13=2,12,13-E13)),0)</f>
        <v>4.2</v>
      </c>
      <c r="P13" s="262"/>
      <c r="Q13" s="263">
        <v>-12</v>
      </c>
      <c r="R13" s="266">
        <f ca="1">OFFSET(Очки!$A$3,I13,G13+QUOTIENT(MAX($C$31-11,0), 2)*4)</f>
        <v>11.5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16</v>
      </c>
      <c r="W13" s="262">
        <f ca="1">IF(L13&lt;K13,OFFSET(IF(OR($C$31=11,$C$31=12),Очки!$A$17,Очки!$O$18),2+K13-L13,IF(J13=2,12,13-K13)),0)</f>
        <v>1.4</v>
      </c>
      <c r="X13" s="262">
        <v>1.5</v>
      </c>
      <c r="Y13" s="263"/>
      <c r="Z13" s="150"/>
      <c r="AA13" s="151"/>
      <c r="AB13" s="257">
        <f t="shared" ca="1" si="0"/>
        <v>34.1</v>
      </c>
    </row>
    <row r="14" spans="1:31" ht="16.5" thickBot="1" x14ac:dyDescent="0.3">
      <c r="A14" s="219">
        <f ca="1">RANK(AB14,AB$6:OFFSET(AB$6,0,0,COUNTA(B$6:B$30)))</f>
        <v>9</v>
      </c>
      <c r="B14" s="195" t="s">
        <v>59</v>
      </c>
      <c r="C14" s="180" t="s">
        <v>27</v>
      </c>
      <c r="D14" s="302">
        <v>2</v>
      </c>
      <c r="E14" s="303">
        <v>6</v>
      </c>
      <c r="F14" s="304">
        <v>5</v>
      </c>
      <c r="G14" s="299">
        <v>2</v>
      </c>
      <c r="H14" s="305">
        <v>3</v>
      </c>
      <c r="I14" s="303">
        <v>1</v>
      </c>
      <c r="J14" s="302">
        <v>1</v>
      </c>
      <c r="K14" s="303">
        <v>1</v>
      </c>
      <c r="L14" s="306">
        <v>8</v>
      </c>
      <c r="M14" s="341"/>
      <c r="N14" s="266">
        <f ca="1">OFFSET(Очки!$A$3,F14,D14+QUOTIENT(MAX($C$31-11,0), 2)*4)</f>
        <v>7.5</v>
      </c>
      <c r="O14" s="262">
        <f ca="1">IF(F14&lt;E14,OFFSET(IF(OR($C$31=11,$C$31=12),Очки!$A$17,Очки!$O$18),2+E14-F14,IF(D14=2,12,13-E14)),0)</f>
        <v>0.7</v>
      </c>
      <c r="P14" s="262"/>
      <c r="Q14" s="263"/>
      <c r="R14" s="266">
        <f ca="1">OFFSET(Очки!$A$3,I14,G14+QUOTIENT(MAX($C$31-11,0), 2)*4)</f>
        <v>11.5</v>
      </c>
      <c r="S14" s="262">
        <f ca="1">IF(I14&lt;H14,OFFSET(IF(OR($C$31=11,$C$31=12),Очки!$A$17,Очки!$O$18),2+H14-I14,IF(G14=2,12,13-H14)),0)</f>
        <v>1.4</v>
      </c>
      <c r="T14" s="262"/>
      <c r="U14" s="263"/>
      <c r="V14" s="266">
        <f ca="1">OFFSET(Очки!$A$3,L14,J14+QUOTIENT(MAX($C$31-11,0), 2)*4)</f>
        <v>10.5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31.599999999999998</v>
      </c>
    </row>
    <row r="15" spans="1:31" ht="15.75" x14ac:dyDescent="0.25">
      <c r="A15" s="219">
        <f ca="1">RANK(AB15,AB$6:OFFSET(AB$6,0,0,COUNTA(B$6:B$30)))</f>
        <v>10</v>
      </c>
      <c r="B15" s="194" t="s">
        <v>50</v>
      </c>
      <c r="C15" s="180" t="s">
        <v>27</v>
      </c>
      <c r="D15" s="302">
        <v>1</v>
      </c>
      <c r="E15" s="303">
        <v>4</v>
      </c>
      <c r="F15" s="304">
        <v>7</v>
      </c>
      <c r="G15" s="299">
        <v>1</v>
      </c>
      <c r="H15" s="305">
        <v>7</v>
      </c>
      <c r="I15" s="303">
        <v>4</v>
      </c>
      <c r="J15" s="296">
        <v>2</v>
      </c>
      <c r="K15" s="303">
        <v>6</v>
      </c>
      <c r="L15" s="306">
        <v>4</v>
      </c>
      <c r="M15" s="341">
        <v>0.5</v>
      </c>
      <c r="N15" s="266">
        <f ca="1">OFFSET(Очки!$A$3,F15,D15+QUOTIENT(MAX($C$31-11,0), 2)*4)</f>
        <v>11</v>
      </c>
      <c r="O15" s="262">
        <f ca="1">IF(F15&lt;E15,OFFSET(IF(OR($C$31=11,$C$31=12),Очки!$A$17,Очки!$O$18),2+E15-F15,IF(D15=2,12,13-E15)),0)</f>
        <v>0</v>
      </c>
      <c r="P15" s="262">
        <v>2</v>
      </c>
      <c r="Q15" s="263"/>
      <c r="R15" s="266">
        <f ca="1">OFFSET(Очки!$A$3,I15,G15+QUOTIENT(MAX($C$31-11,0), 2)*4)</f>
        <v>13</v>
      </c>
      <c r="S15" s="262">
        <f ca="1">IF(I15&lt;H15,OFFSET(IF(OR($C$31=11,$C$31=12),Очки!$A$17,Очки!$O$18),2+H15-I15,IF(G15=2,12,13-H15)),0)</f>
        <v>3</v>
      </c>
      <c r="T15" s="262"/>
      <c r="U15" s="263"/>
      <c r="V15" s="266">
        <f ca="1">OFFSET(Очки!$A$3,L15,J15+QUOTIENT(MAX($C$31-11,0), 2)*4)</f>
        <v>8.5</v>
      </c>
      <c r="W15" s="262">
        <f ca="1">IF(L15&lt;K15,OFFSET(IF(OR($C$31=11,$C$31=12),Очки!$A$17,Очки!$O$18),2+K15-L15,IF(J15=2,12,13-K15)),0)</f>
        <v>1.4</v>
      </c>
      <c r="X15" s="262"/>
      <c r="Y15" s="263">
        <v>-10</v>
      </c>
      <c r="Z15" s="150"/>
      <c r="AA15" s="151"/>
      <c r="AB15" s="257">
        <f t="shared" ca="1" si="0"/>
        <v>29.4</v>
      </c>
    </row>
    <row r="16" spans="1:31" ht="15.75" x14ac:dyDescent="0.25">
      <c r="A16" s="219">
        <f ca="1">RANK(AB16,AB$6:OFFSET(AB$6,0,0,COUNTA(B$6:B$30)))</f>
        <v>11</v>
      </c>
      <c r="B16" s="193" t="s">
        <v>58</v>
      </c>
      <c r="C16" s="180" t="s">
        <v>27</v>
      </c>
      <c r="D16" s="302">
        <v>2</v>
      </c>
      <c r="E16" s="303">
        <v>3</v>
      </c>
      <c r="F16" s="304">
        <v>2</v>
      </c>
      <c r="G16" s="299">
        <v>2</v>
      </c>
      <c r="H16" s="305">
        <v>4</v>
      </c>
      <c r="I16" s="303">
        <v>3</v>
      </c>
      <c r="J16" s="302">
        <v>2</v>
      </c>
      <c r="K16" s="303">
        <v>4</v>
      </c>
      <c r="L16" s="306">
        <v>5</v>
      </c>
      <c r="M16" s="341"/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0.7</v>
      </c>
      <c r="P16" s="262"/>
      <c r="Q16" s="263"/>
      <c r="R16" s="266">
        <f ca="1">OFFSET(Очки!$A$3,I16,G16+QUOTIENT(MAX($C$31-11,0), 2)*4)</f>
        <v>9.5</v>
      </c>
      <c r="S16" s="262">
        <f ca="1">IF(I16&lt;H16,OFFSET(IF(OR($C$31=11,$C$31=12),Очки!$A$17,Очки!$O$18),2+H16-I16,IF(G16=2,12,13-H16)),0)</f>
        <v>0.7</v>
      </c>
      <c r="T16" s="262"/>
      <c r="U16" s="263"/>
      <c r="V16" s="266">
        <f ca="1">OFFSET(Очки!$A$3,L16,J16+QUOTIENT(MAX($C$31-11,0), 2)*4)</f>
        <v>7.5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28.9</v>
      </c>
    </row>
    <row r="17" spans="1:28" ht="15.75" x14ac:dyDescent="0.25">
      <c r="A17" s="219">
        <f ca="1">RANK(AB17,AB$6:OFFSET(AB$6,0,0,COUNTA(B$6:B$30)))</f>
        <v>12</v>
      </c>
      <c r="B17" s="193" t="s">
        <v>4</v>
      </c>
      <c r="C17" s="293" t="s">
        <v>27</v>
      </c>
      <c r="D17" s="302">
        <v>2</v>
      </c>
      <c r="E17" s="303">
        <v>1</v>
      </c>
      <c r="F17" s="304">
        <v>6</v>
      </c>
      <c r="G17" s="299">
        <v>2</v>
      </c>
      <c r="H17" s="305">
        <v>2</v>
      </c>
      <c r="I17" s="303">
        <v>7</v>
      </c>
      <c r="J17" s="296">
        <v>2</v>
      </c>
      <c r="K17" s="303">
        <v>2</v>
      </c>
      <c r="L17" s="306">
        <v>1</v>
      </c>
      <c r="M17" s="341"/>
      <c r="N17" s="266">
        <f ca="1">OFFSET(Очки!$A$3,F17,D17+QUOTIENT(MAX($C$31-11,0), 2)*4)</f>
        <v>7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6.5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>
        <f ca="1">OFFSET(Очки!$A$3,L17,J17+QUOTIENT(MAX($C$31-11,0), 2)*4)</f>
        <v>11.5</v>
      </c>
      <c r="W17" s="262">
        <f ca="1">IF(L17&lt;K17,OFFSET(IF(OR($C$31=11,$C$31=12),Очки!$A$17,Очки!$O$18),2+K17-L17,IF(J17=2,12,13-K17)),0)</f>
        <v>0.7</v>
      </c>
      <c r="X17" s="262"/>
      <c r="Y17" s="263"/>
      <c r="Z17" s="150"/>
      <c r="AA17" s="151"/>
      <c r="AB17" s="257">
        <f t="shared" ca="1" si="0"/>
        <v>25.7</v>
      </c>
    </row>
    <row r="18" spans="1:28" ht="15.75" x14ac:dyDescent="0.25">
      <c r="A18" s="219">
        <f ca="1">RANK(AB18,AB$6:OFFSET(AB$6,0,0,COUNTA(B$6:B$30)))</f>
        <v>13</v>
      </c>
      <c r="B18" s="195" t="s">
        <v>44</v>
      </c>
      <c r="C18" s="293" t="s">
        <v>27</v>
      </c>
      <c r="D18" s="302">
        <v>2</v>
      </c>
      <c r="E18" s="303">
        <v>4</v>
      </c>
      <c r="F18" s="304">
        <v>4</v>
      </c>
      <c r="G18" s="299">
        <v>2</v>
      </c>
      <c r="H18" s="305">
        <v>7</v>
      </c>
      <c r="I18" s="303">
        <v>2</v>
      </c>
      <c r="J18" s="302">
        <v>2</v>
      </c>
      <c r="K18" s="303">
        <v>5</v>
      </c>
      <c r="L18" s="306">
        <v>2</v>
      </c>
      <c r="M18" s="341"/>
      <c r="N18" s="266">
        <f ca="1">OFFSET(Очки!$A$3,F18,D18+QUOTIENT(MAX($C$31-11,0), 2)*4)</f>
        <v>8.5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10.5</v>
      </c>
      <c r="S18" s="262">
        <f ca="1">IF(I18&lt;H18,OFFSET(IF(OR($C$31=11,$C$31=12),Очки!$A$17,Очки!$O$18),2+H18-I18,IF(G18=2,12,13-H18)),0)</f>
        <v>3.5</v>
      </c>
      <c r="T18" s="262"/>
      <c r="U18" s="263"/>
      <c r="V18" s="266">
        <f ca="1">OFFSET(Очки!$A$3,L18,J18+QUOTIENT(MAX($C$31-11,0), 2)*4)</f>
        <v>10.5</v>
      </c>
      <c r="W18" s="262">
        <f ca="1">IF(L18&lt;K18,OFFSET(IF(OR($C$31=11,$C$31=12),Очки!$A$17,Очки!$O$18),2+K18-L18,IF(J18=2,12,13-K18)),0)</f>
        <v>2.1</v>
      </c>
      <c r="X18" s="262">
        <v>0.5</v>
      </c>
      <c r="Y18" s="263">
        <v>-10</v>
      </c>
      <c r="Z18" s="150"/>
      <c r="AA18" s="151"/>
      <c r="AB18" s="257">
        <f t="shared" ca="1" si="0"/>
        <v>25.6</v>
      </c>
    </row>
    <row r="19" spans="1:28" ht="15.75" x14ac:dyDescent="0.25">
      <c r="A19" s="219">
        <f ca="1">RANK(AB19,AB$6:OFFSET(AB$6,0,0,COUNTA(B$6:B$30)))</f>
        <v>14</v>
      </c>
      <c r="B19" s="195" t="s">
        <v>76</v>
      </c>
      <c r="C19" s="293" t="s">
        <v>27</v>
      </c>
      <c r="D19" s="302">
        <v>2</v>
      </c>
      <c r="E19" s="303">
        <v>2</v>
      </c>
      <c r="F19" s="304">
        <v>7</v>
      </c>
      <c r="G19" s="299">
        <v>2</v>
      </c>
      <c r="H19" s="305">
        <v>1</v>
      </c>
      <c r="I19" s="303">
        <v>6</v>
      </c>
      <c r="J19" s="296">
        <v>2</v>
      </c>
      <c r="K19" s="303">
        <v>1</v>
      </c>
      <c r="L19" s="306">
        <v>7</v>
      </c>
      <c r="M19" s="341"/>
      <c r="N19" s="266">
        <f ca="1">OFFSET(Очки!$A$3,F19,D19+QUOTIENT(MAX($C$31-11,0), 2)*4)</f>
        <v>6.5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7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6.5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20</v>
      </c>
    </row>
    <row r="20" spans="1:28" ht="16.5" thickBot="1" x14ac:dyDescent="0.3">
      <c r="A20" s="225">
        <f ca="1">RANK(AB20,AB$6:OFFSET(AB$6,0,0,COUNTA(B$6:B$30)))</f>
        <v>15</v>
      </c>
      <c r="B20" s="368" t="s">
        <v>80</v>
      </c>
      <c r="C20" s="295" t="s">
        <v>27</v>
      </c>
      <c r="D20" s="357">
        <v>2</v>
      </c>
      <c r="E20" s="358">
        <v>5</v>
      </c>
      <c r="F20" s="359">
        <v>3</v>
      </c>
      <c r="G20" s="360">
        <v>2</v>
      </c>
      <c r="H20" s="361">
        <v>6</v>
      </c>
      <c r="I20" s="358">
        <v>5</v>
      </c>
      <c r="J20" s="362">
        <v>2</v>
      </c>
      <c r="K20" s="358">
        <v>3</v>
      </c>
      <c r="L20" s="363">
        <v>3</v>
      </c>
      <c r="M20" s="364"/>
      <c r="N20" s="267">
        <f ca="1">OFFSET(Очки!$A$3,F20,D20+QUOTIENT(MAX($C$31-11,0), 2)*4)</f>
        <v>9.5</v>
      </c>
      <c r="O20" s="264">
        <f ca="1">IF(F20&lt;E20,OFFSET(IF(OR($C$31=11,$C$31=12),Очки!$A$17,Очки!$O$18),2+E20-F20,IF(D20=2,12,13-E20)),0)</f>
        <v>1.4</v>
      </c>
      <c r="P20" s="264"/>
      <c r="Q20" s="265">
        <v>-10</v>
      </c>
      <c r="R20" s="267">
        <f ca="1">OFFSET(Очки!$A$3,I20,G20+QUOTIENT(MAX($C$31-11,0), 2)*4)</f>
        <v>7.5</v>
      </c>
      <c r="S20" s="264">
        <f ca="1">IF(I20&lt;H20,OFFSET(IF(OR($C$31=11,$C$31=12),Очки!$A$17,Очки!$O$18),2+H20-I20,IF(G20=2,12,13-H20)),0)</f>
        <v>0.7</v>
      </c>
      <c r="T20" s="264"/>
      <c r="U20" s="265"/>
      <c r="V20" s="267">
        <f ca="1">OFFSET(Очки!$A$3,L20,J20+QUOTIENT(MAX($C$31-11,0), 2)*4)</f>
        <v>9.5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0"/>
        <v>18.600000000000001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1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189"/>
      <c r="E30" s="173"/>
      <c r="F30" s="169"/>
      <c r="G30" s="167"/>
      <c r="H30" s="168"/>
      <c r="I30" s="173"/>
      <c r="J30" s="189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7" sqref="B7:C7"/>
    </sheetView>
  </sheetViews>
  <sheetFormatPr defaultRowHeight="15" x14ac:dyDescent="0.2"/>
  <cols>
    <col min="1" max="1" width="5.28515625" style="136" customWidth="1"/>
    <col min="2" max="2" width="45" style="137" bestFit="1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5" t="s">
        <v>87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37"/>
      <c r="AD2" s="137"/>
      <c r="AE2" s="137"/>
    </row>
    <row r="3" spans="1:31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39">
        <f>SUM(M3:Z3)</f>
        <v>0</v>
      </c>
      <c r="AB3" s="417" t="s">
        <v>25</v>
      </c>
      <c r="AC3" s="140"/>
      <c r="AD3" s="140"/>
      <c r="AE3" s="140"/>
    </row>
    <row r="4" spans="1:31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419" t="s">
        <v>34</v>
      </c>
      <c r="N4" s="425">
        <v>1</v>
      </c>
      <c r="O4" s="426"/>
      <c r="P4" s="426"/>
      <c r="Q4" s="426"/>
      <c r="R4" s="425">
        <v>2</v>
      </c>
      <c r="S4" s="426"/>
      <c r="T4" s="426"/>
      <c r="U4" s="426"/>
      <c r="V4" s="425">
        <v>3</v>
      </c>
      <c r="W4" s="426"/>
      <c r="X4" s="426"/>
      <c r="Y4" s="426"/>
      <c r="Z4" s="175"/>
      <c r="AA4" s="139"/>
      <c r="AB4" s="418"/>
      <c r="AC4" s="140"/>
      <c r="AD4" s="140"/>
      <c r="AE4" s="140"/>
    </row>
    <row r="5" spans="1:31" s="143" customFormat="1" ht="33" customHeight="1" thickBot="1" x14ac:dyDescent="0.3">
      <c r="A5" s="410"/>
      <c r="B5" s="413"/>
      <c r="C5" s="427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18"/>
      <c r="AC5" s="142"/>
      <c r="AD5" s="142"/>
      <c r="AE5" s="142"/>
    </row>
    <row r="6" spans="1:31" ht="15.75" x14ac:dyDescent="0.25">
      <c r="A6" s="144">
        <f ca="1">RANK(AB6,AB$6:OFFSET(AB$6,0,0,COUNTA(B$6:B$30)))</f>
        <v>1</v>
      </c>
      <c r="B6" s="216" t="s">
        <v>57</v>
      </c>
      <c r="C6" s="170" t="s">
        <v>27</v>
      </c>
      <c r="D6" s="352">
        <v>1</v>
      </c>
      <c r="E6" s="353">
        <v>6</v>
      </c>
      <c r="F6" s="354">
        <v>5</v>
      </c>
      <c r="G6" s="355">
        <v>1</v>
      </c>
      <c r="H6" s="300">
        <v>8</v>
      </c>
      <c r="I6" s="353">
        <v>2</v>
      </c>
      <c r="J6" s="352">
        <v>1</v>
      </c>
      <c r="K6" s="353">
        <v>9</v>
      </c>
      <c r="L6" s="356">
        <v>8</v>
      </c>
      <c r="M6" s="340">
        <v>1</v>
      </c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1</v>
      </c>
      <c r="P6" s="260">
        <v>2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5.7</v>
      </c>
      <c r="T6" s="260">
        <v>2.5</v>
      </c>
      <c r="U6" s="261"/>
      <c r="V6" s="292">
        <f ca="1">OFFSET(Очки!$A$3,L6,J6+QUOTIENT(MAX($C$31-11,0), 2)*4)</f>
        <v>10.5</v>
      </c>
      <c r="W6" s="260">
        <f ca="1">IF(L6&lt;K6,OFFSET(IF(OR($C$31=11,$C$31=12),Очки!$A$17,Очки!$O$18),2+K6-L6,IF(J6=2,12,13-K6)),0)</f>
        <v>1.2</v>
      </c>
      <c r="X6" s="260">
        <v>2</v>
      </c>
      <c r="Y6" s="261"/>
      <c r="Z6" s="146"/>
      <c r="AA6" s="147"/>
      <c r="AB6" s="256">
        <f t="shared" ref="AB6:AB22" ca="1" si="0">SUM(M6:Y6)</f>
        <v>52.900000000000006</v>
      </c>
      <c r="AC6" s="137"/>
      <c r="AD6" s="137"/>
      <c r="AE6" s="137"/>
    </row>
    <row r="7" spans="1:31" ht="15.75" x14ac:dyDescent="0.25">
      <c r="A7" s="148">
        <f ca="1">RANK(AB7,AB$6:OFFSET(AB$6,0,0,COUNTA(B$6:B$30)))</f>
        <v>2</v>
      </c>
      <c r="B7" s="193" t="s">
        <v>61</v>
      </c>
      <c r="C7" s="171" t="s">
        <v>27</v>
      </c>
      <c r="D7" s="302">
        <v>1</v>
      </c>
      <c r="E7" s="303">
        <v>7</v>
      </c>
      <c r="F7" s="304">
        <v>9</v>
      </c>
      <c r="G7" s="299">
        <v>1</v>
      </c>
      <c r="H7" s="305">
        <v>2</v>
      </c>
      <c r="I7" s="303">
        <v>1</v>
      </c>
      <c r="J7" s="302">
        <v>1</v>
      </c>
      <c r="K7" s="303">
        <v>7</v>
      </c>
      <c r="L7" s="306">
        <v>6</v>
      </c>
      <c r="M7" s="341">
        <v>1.5</v>
      </c>
      <c r="N7" s="266">
        <f ca="1">OFFSET(Очки!$A$3,F7,D7+QUOTIENT(MAX($C$31-11,0), 2)*4)</f>
        <v>10</v>
      </c>
      <c r="O7" s="262">
        <f ca="1">IF(F7&lt;E7,OFFSET(IF(OR($C$31=11,$C$31=12),Очки!$A$17,Очки!$O$18),2+E7-F7,IF(D7=2,12,13-E7)),0)</f>
        <v>0</v>
      </c>
      <c r="P7" s="262"/>
      <c r="Q7" s="263"/>
      <c r="R7" s="266">
        <f ca="1">OFFSET(Очки!$A$3,I7,G7+QUOTIENT(MAX($C$31-11,0), 2)*4)</f>
        <v>16</v>
      </c>
      <c r="S7" s="262">
        <f ca="1">IF(I7&lt;H7,OFFSET(IF(OR($C$31=11,$C$31=12),Очки!$A$17,Очки!$O$18),2+H7-I7,IF(G7=2,12,13-H7)),0)</f>
        <v>0.7</v>
      </c>
      <c r="T7" s="262">
        <v>1.5</v>
      </c>
      <c r="U7" s="263"/>
      <c r="V7" s="266">
        <f ca="1">OFFSET(Очки!$A$3,L7,J7+QUOTIENT(MAX($C$31-11,0), 2)*4)</f>
        <v>11.5</v>
      </c>
      <c r="W7" s="262">
        <f ca="1">IF(L7&lt;K7,OFFSET(IF(OR($C$31=11,$C$31=12),Очки!$A$17,Очки!$O$18),2+K7-L7,IF(J7=2,12,13-K7)),0)</f>
        <v>1.1000000000000001</v>
      </c>
      <c r="X7" s="262">
        <v>2.5</v>
      </c>
      <c r="Y7" s="263"/>
      <c r="Z7" s="150"/>
      <c r="AA7" s="151"/>
      <c r="AB7" s="257">
        <f t="shared" ca="1" si="0"/>
        <v>44.800000000000004</v>
      </c>
      <c r="AC7" s="137"/>
      <c r="AD7" s="137"/>
      <c r="AE7" s="137"/>
    </row>
    <row r="8" spans="1:31" ht="15.75" x14ac:dyDescent="0.25">
      <c r="A8" s="148">
        <f ca="1">RANK(AB8,AB$6:OFFSET(AB$6,0,0,COUNTA(B$6:B$30)))</f>
        <v>3</v>
      </c>
      <c r="B8" s="197" t="s">
        <v>45</v>
      </c>
      <c r="C8" s="171">
        <v>12.5</v>
      </c>
      <c r="D8" s="302">
        <v>1</v>
      </c>
      <c r="E8" s="303">
        <v>9</v>
      </c>
      <c r="F8" s="304">
        <v>7</v>
      </c>
      <c r="G8" s="299">
        <v>1</v>
      </c>
      <c r="H8" s="305">
        <v>6</v>
      </c>
      <c r="I8" s="303">
        <v>6</v>
      </c>
      <c r="J8" s="302">
        <v>1</v>
      </c>
      <c r="K8" s="303">
        <v>2</v>
      </c>
      <c r="L8" s="306">
        <v>2</v>
      </c>
      <c r="M8" s="341">
        <v>2.5</v>
      </c>
      <c r="N8" s="266">
        <f ca="1">OFFSET(Очки!$A$3,F8,D8+QUOTIENT(MAX($C$31-11,0), 2)*4)</f>
        <v>11</v>
      </c>
      <c r="O8" s="262">
        <f ca="1">IF(F8&lt;E8,OFFSET(IF(OR($C$31=11,$C$31=12),Очки!$A$17,Очки!$O$18),2+E8-F8,IF(D8=2,12,13-E8)),0)</f>
        <v>2.4</v>
      </c>
      <c r="P8" s="262">
        <v>1</v>
      </c>
      <c r="Q8" s="263"/>
      <c r="R8" s="266">
        <f ca="1">OFFSET(Очки!$A$3,I8,G8+QUOTIENT(MAX($C$31-11,0), 2)*4)</f>
        <v>11.5</v>
      </c>
      <c r="S8" s="262">
        <f ca="1">IF(I8&lt;H8,OFFSET(IF(OR($C$31=11,$C$31=12),Очки!$A$17,Очки!$O$18),2+H8-I8,IF(G8=2,12,13-H8)),0)</f>
        <v>0</v>
      </c>
      <c r="T8" s="262"/>
      <c r="U8" s="263"/>
      <c r="V8" s="266">
        <f ca="1">OFFSET(Очки!$A$3,L8,J8+QUOTIENT(MAX($C$31-11,0), 2)*4)</f>
        <v>15</v>
      </c>
      <c r="W8" s="262">
        <f ca="1">IF(L8&lt;K8,OFFSET(IF(OR($C$31=11,$C$31=12),Очки!$A$17,Очки!$O$18),2+K8-L8,IF(J8=2,12,13-K8)),0)</f>
        <v>0</v>
      </c>
      <c r="X8" s="262">
        <v>1</v>
      </c>
      <c r="Y8" s="263"/>
      <c r="Z8" s="150"/>
      <c r="AA8" s="151"/>
      <c r="AB8" s="257">
        <f t="shared" ca="1" si="0"/>
        <v>44.4</v>
      </c>
      <c r="AC8" s="137"/>
      <c r="AD8" s="137"/>
      <c r="AE8" s="137"/>
    </row>
    <row r="9" spans="1:31" ht="15.75" x14ac:dyDescent="0.25">
      <c r="A9" s="148">
        <f ca="1">RANK(AB9,AB$6:OFFSET(AB$6,0,0,COUNTA(B$6:B$30)))</f>
        <v>4</v>
      </c>
      <c r="B9" s="195" t="s">
        <v>44</v>
      </c>
      <c r="C9" s="171" t="s">
        <v>27</v>
      </c>
      <c r="D9" s="302">
        <v>1</v>
      </c>
      <c r="E9" s="303">
        <v>4</v>
      </c>
      <c r="F9" s="304">
        <v>2</v>
      </c>
      <c r="G9" s="299">
        <v>1</v>
      </c>
      <c r="H9" s="305">
        <v>5</v>
      </c>
      <c r="I9" s="303">
        <v>5</v>
      </c>
      <c r="J9" s="302">
        <v>1</v>
      </c>
      <c r="K9" s="303">
        <v>4</v>
      </c>
      <c r="L9" s="306">
        <v>3</v>
      </c>
      <c r="M9" s="341"/>
      <c r="N9" s="266">
        <f ca="1">OFFSET(Очки!$A$3,F9,D9+QUOTIENT(MAX($C$31-11,0), 2)*4)</f>
        <v>15</v>
      </c>
      <c r="O9" s="262">
        <f ca="1">IF(F9&lt;E9,OFFSET(IF(OR($C$31=11,$C$31=12),Очки!$A$17,Очки!$O$18),2+E9-F9,IF(D9=2,12,13-E9)),0)</f>
        <v>1.5</v>
      </c>
      <c r="P9" s="262">
        <v>0.5</v>
      </c>
      <c r="Q9" s="263"/>
      <c r="R9" s="266">
        <f ca="1">OFFSET(Очки!$A$3,I9,G9+QUOTIENT(MAX($C$31-11,0), 2)*4)</f>
        <v>12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14</v>
      </c>
      <c r="W9" s="262">
        <f ca="1">IF(L9&lt;K9,OFFSET(IF(OR($C$31=11,$C$31=12),Очки!$A$17,Очки!$O$18),2+K9-L9,IF(J9=2,12,13-K9)),0)</f>
        <v>0.8</v>
      </c>
      <c r="X9" s="262"/>
      <c r="Y9" s="263"/>
      <c r="Z9" s="150"/>
      <c r="AA9" s="151"/>
      <c r="AB9" s="257">
        <f t="shared" ca="1" si="0"/>
        <v>43.8</v>
      </c>
      <c r="AC9" s="137"/>
      <c r="AD9" s="137"/>
      <c r="AE9" s="137"/>
    </row>
    <row r="10" spans="1:31" ht="15.75" x14ac:dyDescent="0.25">
      <c r="A10" s="148">
        <f ca="1">RANK(AB10,AB$6:OFFSET(AB$6,0,0,COUNTA(B$6:B$30)))</f>
        <v>5</v>
      </c>
      <c r="B10" s="192" t="s">
        <v>88</v>
      </c>
      <c r="C10" s="171">
        <v>5</v>
      </c>
      <c r="D10" s="302">
        <v>1</v>
      </c>
      <c r="E10" s="303">
        <v>8</v>
      </c>
      <c r="F10" s="304">
        <v>6</v>
      </c>
      <c r="G10" s="299">
        <v>1</v>
      </c>
      <c r="H10" s="305">
        <v>9</v>
      </c>
      <c r="I10" s="303">
        <v>8</v>
      </c>
      <c r="J10" s="302">
        <v>1</v>
      </c>
      <c r="K10" s="303">
        <v>8</v>
      </c>
      <c r="L10" s="306">
        <v>9</v>
      </c>
      <c r="M10" s="341">
        <v>2</v>
      </c>
      <c r="N10" s="266">
        <f ca="1">OFFSET(Очки!$A$3,F10,D10+QUOTIENT(MAX($C$31-11,0), 2)*4)</f>
        <v>11.5</v>
      </c>
      <c r="O10" s="262">
        <f ca="1">IF(F10&lt;E10,OFFSET(IF(OR($C$31=11,$C$31=12),Очки!$A$17,Очки!$O$18),2+E10-F10,IF(D10=2,12,13-E10)),0)</f>
        <v>2.2999999999999998</v>
      </c>
      <c r="P10" s="262">
        <v>2.5</v>
      </c>
      <c r="Q10" s="263"/>
      <c r="R10" s="266">
        <f ca="1">OFFSET(Очки!$A$3,I10,G10+QUOTIENT(MAX($C$31-11,0), 2)*4)</f>
        <v>10.5</v>
      </c>
      <c r="S10" s="262">
        <f ca="1">IF(I10&lt;H10,OFFSET(IF(OR($C$31=11,$C$31=12),Очки!$A$17,Очки!$O$18),2+H10-I10,IF(G10=2,12,13-H10)),0)</f>
        <v>1.2</v>
      </c>
      <c r="T10" s="262">
        <v>2</v>
      </c>
      <c r="U10" s="263"/>
      <c r="V10" s="266">
        <f ca="1">OFFSET(Очки!$A$3,L10,J10+QUOTIENT(MAX($C$31-11,0), 2)*4)</f>
        <v>10</v>
      </c>
      <c r="W10" s="262">
        <f ca="1">IF(L10&lt;K10,OFFSET(IF(OR($C$31=11,$C$31=12),Очки!$A$17,Очки!$O$18),2+K10-L10,IF(J10=2,12,13-K10)),0)</f>
        <v>0</v>
      </c>
      <c r="X10" s="262">
        <v>1.5</v>
      </c>
      <c r="Y10" s="263"/>
      <c r="Z10" s="150"/>
      <c r="AA10" s="151"/>
      <c r="AB10" s="257">
        <f t="shared" ca="1" si="0"/>
        <v>43.5</v>
      </c>
      <c r="AC10" s="137"/>
      <c r="AD10" s="137"/>
      <c r="AE10" s="137"/>
    </row>
    <row r="11" spans="1:31" ht="15.75" x14ac:dyDescent="0.25">
      <c r="A11" s="148">
        <f ca="1">RANK(AB11,AB$6:OFFSET(AB$6,0,0,COUNTA(B$6:B$30)))</f>
        <v>6</v>
      </c>
      <c r="B11" s="193" t="s">
        <v>47</v>
      </c>
      <c r="C11" s="171" t="s">
        <v>74</v>
      </c>
      <c r="D11" s="302">
        <v>1</v>
      </c>
      <c r="E11" s="303">
        <v>1</v>
      </c>
      <c r="F11" s="304">
        <v>1</v>
      </c>
      <c r="G11" s="299">
        <v>1</v>
      </c>
      <c r="H11" s="305">
        <v>3</v>
      </c>
      <c r="I11" s="303">
        <v>3</v>
      </c>
      <c r="J11" s="302">
        <v>1</v>
      </c>
      <c r="K11" s="303">
        <v>6</v>
      </c>
      <c r="L11" s="306">
        <v>7</v>
      </c>
      <c r="M11" s="341"/>
      <c r="N11" s="266">
        <f ca="1">OFFSET(Очки!$A$3,F11,D11+QUOTIENT(MAX($C$31-11,0), 2)*4)</f>
        <v>16</v>
      </c>
      <c r="O11" s="262">
        <f ca="1">IF(F11&lt;E11,OFFSET(IF(OR($C$31=11,$C$31=12),Очки!$A$17,Очки!$O$18),2+E11-F11,IF(D11=2,12,13-E11)),0)</f>
        <v>0</v>
      </c>
      <c r="P11" s="262"/>
      <c r="Q11" s="263"/>
      <c r="R11" s="266">
        <f ca="1">OFFSET(Очки!$A$3,I11,G11+QUOTIENT(MAX($C$31-11,0), 2)*4)</f>
        <v>14</v>
      </c>
      <c r="S11" s="262">
        <f ca="1">IF(I11&lt;H11,OFFSET(IF(OR($C$31=11,$C$31=12),Очки!$A$17,Очки!$O$18),2+H11-I11,IF(G11=2,12,13-H11)),0)</f>
        <v>0</v>
      </c>
      <c r="T11" s="262">
        <v>1</v>
      </c>
      <c r="U11" s="263"/>
      <c r="V11" s="266">
        <f ca="1">OFFSET(Очки!$A$3,L11,J11+QUOTIENT(MAX($C$31-11,0), 2)*4)</f>
        <v>11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42</v>
      </c>
      <c r="AC11" s="137"/>
      <c r="AD11" s="137"/>
      <c r="AE11" s="137"/>
    </row>
    <row r="12" spans="1:31" ht="15" customHeight="1" x14ac:dyDescent="0.25">
      <c r="A12" s="148">
        <f ca="1">RANK(AB12,AB$6:OFFSET(AB$6,0,0,COUNTA(B$6:B$30)))</f>
        <v>7</v>
      </c>
      <c r="B12" s="193" t="s">
        <v>46</v>
      </c>
      <c r="C12" s="171" t="s">
        <v>27</v>
      </c>
      <c r="D12" s="302">
        <v>2</v>
      </c>
      <c r="E12" s="303">
        <v>7</v>
      </c>
      <c r="F12" s="304">
        <v>2</v>
      </c>
      <c r="G12" s="299">
        <v>1</v>
      </c>
      <c r="H12" s="305">
        <v>7</v>
      </c>
      <c r="I12" s="303">
        <v>7</v>
      </c>
      <c r="J12" s="296">
        <v>1</v>
      </c>
      <c r="K12" s="303">
        <v>5</v>
      </c>
      <c r="L12" s="306">
        <v>4</v>
      </c>
      <c r="M12" s="341"/>
      <c r="N12" s="266">
        <f ca="1">OFFSET(Очки!$A$3,F12,D12+QUOTIENT(MAX($C$31-11,0), 2)*4)</f>
        <v>10</v>
      </c>
      <c r="O12" s="262">
        <f ca="1">IF(F12&lt;E12,OFFSET(IF(OR($C$31=11,$C$31=12),Очки!$A$17,Очки!$O$18),2+E12-F12,IF(D12=2,12,13-E12)),0)</f>
        <v>3.5</v>
      </c>
      <c r="P12" s="262">
        <v>1.5</v>
      </c>
      <c r="Q12" s="263"/>
      <c r="R12" s="266">
        <f ca="1">OFFSET(Очки!$A$3,I12,G12+QUOTIENT(MAX($C$31-11,0), 2)*4)</f>
        <v>11</v>
      </c>
      <c r="S12" s="262">
        <f ca="1">IF(I12&lt;H12,OFFSET(IF(OR($C$31=11,$C$31=12),Очки!$A$17,Очки!$O$18),2+H12-I12,IF(G12=2,12,13-H12)),0)</f>
        <v>0</v>
      </c>
      <c r="T12" s="262">
        <v>0.5</v>
      </c>
      <c r="U12" s="263"/>
      <c r="V12" s="266">
        <f ca="1">OFFSET(Очки!$A$3,L12,J12+QUOTIENT(MAX($C$31-11,0), 2)*4)</f>
        <v>13</v>
      </c>
      <c r="W12" s="262">
        <f ca="1">IF(L12&lt;K12,OFFSET(IF(OR($C$31=11,$C$31=12),Очки!$A$17,Очки!$O$18),2+K12-L12,IF(J12=2,12,13-K12)),0)</f>
        <v>0.9</v>
      </c>
      <c r="X12" s="262"/>
      <c r="Y12" s="263"/>
      <c r="Z12" s="150"/>
      <c r="AA12" s="151"/>
      <c r="AB12" s="257">
        <f t="shared" ca="1" si="0"/>
        <v>40.4</v>
      </c>
    </row>
    <row r="13" spans="1:31" ht="15.75" x14ac:dyDescent="0.25">
      <c r="A13" s="148">
        <f ca="1">RANK(AB13,AB$6:OFFSET(AB$6,0,0,COUNTA(B$6:B$30)))</f>
        <v>8</v>
      </c>
      <c r="B13" s="193" t="s">
        <v>80</v>
      </c>
      <c r="C13" s="171" t="s">
        <v>27</v>
      </c>
      <c r="D13" s="302">
        <v>1</v>
      </c>
      <c r="E13" s="303">
        <v>2</v>
      </c>
      <c r="F13" s="304">
        <v>3</v>
      </c>
      <c r="G13" s="299">
        <v>2</v>
      </c>
      <c r="H13" s="305">
        <v>7</v>
      </c>
      <c r="I13" s="303">
        <v>8</v>
      </c>
      <c r="J13" s="296">
        <v>1</v>
      </c>
      <c r="K13" s="303">
        <v>1</v>
      </c>
      <c r="L13" s="306">
        <v>1</v>
      </c>
      <c r="M13" s="341"/>
      <c r="N13" s="266">
        <f ca="1">OFFSET(Очки!$A$3,F13,D13+QUOTIENT(MAX($C$31-11,0), 2)*4)</f>
        <v>14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5.5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16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35.5</v>
      </c>
    </row>
    <row r="14" spans="1:31" ht="15.75" x14ac:dyDescent="0.25">
      <c r="A14" s="148">
        <v>9</v>
      </c>
      <c r="B14" s="197" t="s">
        <v>48</v>
      </c>
      <c r="C14" s="171" t="s">
        <v>27</v>
      </c>
      <c r="D14" s="302">
        <v>1</v>
      </c>
      <c r="E14" s="303">
        <v>3</v>
      </c>
      <c r="F14" s="304">
        <v>4</v>
      </c>
      <c r="G14" s="299">
        <v>1</v>
      </c>
      <c r="H14" s="305">
        <v>4</v>
      </c>
      <c r="I14" s="303">
        <v>9</v>
      </c>
      <c r="J14" s="302">
        <v>1</v>
      </c>
      <c r="K14" s="303">
        <v>3</v>
      </c>
      <c r="L14" s="306">
        <v>5</v>
      </c>
      <c r="M14" s="341"/>
      <c r="N14" s="266">
        <f ca="1">OFFSET(Очки!$A$3,F14,D14+QUOTIENT(MAX($C$31-11,0), 2)*4)</f>
        <v>13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10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12</v>
      </c>
      <c r="W14" s="262">
        <f ca="1">IF(L14&lt;K14,OFFSET(IF(OR($C$31=11,$C$31=12),Очки!$A$17,Очки!$O$18),2+K14-L14,IF(J14=2,12,13-K14)),0)</f>
        <v>0</v>
      </c>
      <c r="X14" s="262">
        <v>0.5</v>
      </c>
      <c r="Y14" s="263"/>
      <c r="Z14" s="150"/>
      <c r="AA14" s="151"/>
      <c r="AB14" s="257">
        <f t="shared" ca="1" si="0"/>
        <v>35.5</v>
      </c>
    </row>
    <row r="15" spans="1:31" ht="15.75" x14ac:dyDescent="0.25">
      <c r="A15" s="148">
        <f ca="1">RANK(AB15,AB$6:OFFSET(AB$6,0,0,COUNTA(B$6:B$30)))</f>
        <v>10</v>
      </c>
      <c r="B15" s="193" t="s">
        <v>58</v>
      </c>
      <c r="C15" s="171" t="s">
        <v>27</v>
      </c>
      <c r="D15" s="302">
        <v>2</v>
      </c>
      <c r="E15" s="303">
        <v>2</v>
      </c>
      <c r="F15" s="304">
        <v>1</v>
      </c>
      <c r="G15" s="299">
        <v>2</v>
      </c>
      <c r="H15" s="305">
        <v>3</v>
      </c>
      <c r="I15" s="303">
        <v>3</v>
      </c>
      <c r="J15" s="296">
        <v>2</v>
      </c>
      <c r="K15" s="303">
        <v>1</v>
      </c>
      <c r="L15" s="306">
        <v>1</v>
      </c>
      <c r="M15" s="341"/>
      <c r="N15" s="266">
        <f ca="1">OFFSET(Очки!$A$3,F15,D15+QUOTIENT(MAX($C$31-11,0), 2)*4)</f>
        <v>11</v>
      </c>
      <c r="O15" s="262">
        <f ca="1">IF(F15&lt;E15,OFFSET(IF(OR($C$31=11,$C$31=12),Очки!$A$17,Очки!$O$18),2+E15-F15,IF(D15=2,12,13-E15)),0)</f>
        <v>0.7</v>
      </c>
      <c r="P15" s="262"/>
      <c r="Q15" s="263"/>
      <c r="R15" s="266">
        <f ca="1">OFFSET(Очки!$A$3,I15,G15+QUOTIENT(MAX($C$31-11,0), 2)*4)</f>
        <v>9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11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31.7</v>
      </c>
    </row>
    <row r="16" spans="1:31" ht="15.75" x14ac:dyDescent="0.25">
      <c r="A16" s="148">
        <f ca="1">RANK(AB16,AB$6:OFFSET(AB$6,0,0,COUNTA(B$6:B$30)))</f>
        <v>11</v>
      </c>
      <c r="B16" s="197" t="s">
        <v>86</v>
      </c>
      <c r="C16" s="171" t="s">
        <v>27</v>
      </c>
      <c r="D16" s="302">
        <v>1</v>
      </c>
      <c r="E16" s="303">
        <v>5</v>
      </c>
      <c r="F16" s="304">
        <v>8</v>
      </c>
      <c r="G16" s="299">
        <v>2</v>
      </c>
      <c r="H16" s="305">
        <v>8</v>
      </c>
      <c r="I16" s="303">
        <v>5</v>
      </c>
      <c r="J16" s="302">
        <v>2</v>
      </c>
      <c r="K16" s="303">
        <v>6</v>
      </c>
      <c r="L16" s="306">
        <v>4</v>
      </c>
      <c r="M16" s="341">
        <v>0.5</v>
      </c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7</v>
      </c>
      <c r="S16" s="262">
        <f ca="1">IF(I16&lt;H16,OFFSET(IF(OR($C$31=11,$C$31=12),Очки!$A$17,Очки!$O$18),2+H16-I16,IF(G16=2,12,13-H16)),0)</f>
        <v>2.1</v>
      </c>
      <c r="T16" s="262"/>
      <c r="U16" s="263"/>
      <c r="V16" s="266">
        <f ca="1">OFFSET(Очки!$A$3,L16,J16+QUOTIENT(MAX($C$31-11,0), 2)*4)</f>
        <v>8</v>
      </c>
      <c r="W16" s="262">
        <f ca="1">IF(L16&lt;K16,OFFSET(IF(OR($C$31=11,$C$31=12),Очки!$A$17,Очки!$O$18),2+K16-L16,IF(J16=2,12,13-K16)),0)</f>
        <v>1.4</v>
      </c>
      <c r="X16" s="262"/>
      <c r="Y16" s="263"/>
      <c r="Z16" s="150"/>
      <c r="AA16" s="151"/>
      <c r="AB16" s="257">
        <f t="shared" ca="1" si="0"/>
        <v>29.5</v>
      </c>
    </row>
    <row r="17" spans="1:28" ht="15.75" x14ac:dyDescent="0.25">
      <c r="A17" s="148">
        <f ca="1">RANK(AB17,AB$6:OFFSET(AB$6,0,0,COUNTA(B$6:B$30)))</f>
        <v>12</v>
      </c>
      <c r="B17" s="199" t="s">
        <v>89</v>
      </c>
      <c r="C17" s="372" t="s">
        <v>27</v>
      </c>
      <c r="D17" s="302">
        <v>2</v>
      </c>
      <c r="E17" s="303">
        <v>1</v>
      </c>
      <c r="F17" s="304">
        <v>3</v>
      </c>
      <c r="G17" s="299">
        <v>2</v>
      </c>
      <c r="H17" s="305">
        <v>1</v>
      </c>
      <c r="I17" s="303">
        <v>2</v>
      </c>
      <c r="J17" s="296">
        <v>2</v>
      </c>
      <c r="K17" s="303">
        <v>2</v>
      </c>
      <c r="L17" s="306">
        <v>7</v>
      </c>
      <c r="M17" s="341"/>
      <c r="N17" s="266">
        <f ca="1">OFFSET(Очки!$A$3,F17,D17+QUOTIENT(MAX($C$31-11,0), 2)*4)</f>
        <v>9</v>
      </c>
      <c r="O17" s="262">
        <f ca="1">IF(F17&lt;E17,OFFSET(IF(OR($C$31=11,$C$31=12),Очки!$A$17,Очки!$O$18),2+E17-F17,IF(D17=2,10,13-E17)),0)</f>
        <v>0</v>
      </c>
      <c r="P17" s="262"/>
      <c r="Q17" s="263"/>
      <c r="R17" s="266">
        <f ca="1">OFFSET(Очки!$A$3,I17,G17+QUOTIENT(MAX($C$31-11,0), 2)*4)</f>
        <v>10</v>
      </c>
      <c r="S17" s="262">
        <f ca="1">IF(I17&lt;H17,OFFSET(IF(OR($C$31=11,$C$31=12),Очки!$A$17,Очки!$O$18),2+H17-I17,IF(G17=2,10,13-H17)),0)</f>
        <v>0</v>
      </c>
      <c r="T17" s="262"/>
      <c r="U17" s="263"/>
      <c r="V17" s="266">
        <f ca="1">OFFSET(Очки!$A$3,L17,J17+QUOTIENT(MAX($C$31-11,0), 2)*4)</f>
        <v>6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25</v>
      </c>
    </row>
    <row r="18" spans="1:28" ht="15.75" x14ac:dyDescent="0.25">
      <c r="A18" s="148">
        <f ca="1">RANK(AB18,AB$6:OFFSET(AB$6,0,0,COUNTA(B$6:B$30)))</f>
        <v>13</v>
      </c>
      <c r="B18" s="197" t="s">
        <v>75</v>
      </c>
      <c r="C18" s="372">
        <v>7.5</v>
      </c>
      <c r="D18" s="302">
        <v>2</v>
      </c>
      <c r="E18" s="303">
        <v>8</v>
      </c>
      <c r="F18" s="304">
        <v>5</v>
      </c>
      <c r="G18" s="299">
        <v>2</v>
      </c>
      <c r="H18" s="305">
        <v>4</v>
      </c>
      <c r="I18" s="303">
        <v>6</v>
      </c>
      <c r="J18" s="302">
        <v>2</v>
      </c>
      <c r="K18" s="303">
        <v>3</v>
      </c>
      <c r="L18" s="306">
        <v>3</v>
      </c>
      <c r="M18" s="341"/>
      <c r="N18" s="266">
        <f ca="1">OFFSET(Очки!$A$3,F18,D18+QUOTIENT(MAX($C$31-11,0), 2)*4)</f>
        <v>7</v>
      </c>
      <c r="O18" s="262">
        <f ca="1">IF(F18&lt;E18,OFFSET(IF(OR($C$31=11,$C$31=12),Очки!$A$17,Очки!$O$18),2+E18-F18,IF(D18=2,12,13-E18)),0)</f>
        <v>2.1</v>
      </c>
      <c r="P18" s="262"/>
      <c r="Q18" s="263"/>
      <c r="R18" s="266">
        <f ca="1">OFFSET(Очки!$A$3,I18,G18+QUOTIENT(MAX($C$31-11,0), 2)*4)</f>
        <v>6.5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>
        <f ca="1">OFFSET(Очки!$A$3,L18,J18+QUOTIENT(MAX($C$31-11,0), 2)*4)</f>
        <v>9</v>
      </c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24.6</v>
      </c>
    </row>
    <row r="19" spans="1:28" ht="15.75" x14ac:dyDescent="0.25">
      <c r="A19" s="148">
        <f ca="1">RANK(AB19,AB$6:OFFSET(AB$6,0,0,COUNTA(B$6:B$30)))</f>
        <v>14</v>
      </c>
      <c r="B19" s="195" t="s">
        <v>62</v>
      </c>
      <c r="C19" s="372">
        <v>10</v>
      </c>
      <c r="D19" s="302">
        <v>2</v>
      </c>
      <c r="E19" s="303">
        <v>4</v>
      </c>
      <c r="F19" s="304">
        <v>8</v>
      </c>
      <c r="G19" s="299">
        <v>1</v>
      </c>
      <c r="H19" s="305">
        <v>1</v>
      </c>
      <c r="I19" s="303">
        <v>4</v>
      </c>
      <c r="J19" s="296">
        <v>2</v>
      </c>
      <c r="K19" s="303">
        <v>8</v>
      </c>
      <c r="L19" s="306">
        <v>8</v>
      </c>
      <c r="M19" s="341"/>
      <c r="N19" s="266">
        <f ca="1">OFFSET(Очки!$A$3,F19,D19+QUOTIENT(MAX($C$31-11,0), 2)*4)</f>
        <v>5.5</v>
      </c>
      <c r="O19" s="262">
        <f ca="1">IF(F19&lt;E19,OFFSET(IF(OR($C$31=11,$C$31=12),Очки!$A$17,Очки!$O$18),2+E19-F19,IF(D19=2,10,13-E19)),0)</f>
        <v>0</v>
      </c>
      <c r="P19" s="262"/>
      <c r="Q19" s="263"/>
      <c r="R19" s="266">
        <f ca="1">OFFSET(Очки!$A$3,I19,G19+QUOTIENT(MAX($C$31-11,0), 2)*4)</f>
        <v>13</v>
      </c>
      <c r="S19" s="262">
        <f ca="1">IF(I19&lt;H19,OFFSET(IF(OR($C$31=11,$C$31=12),Очки!$A$17,Очки!$O$18),2+H19-I19,IF(G19=2,10,13-H19)),0)</f>
        <v>0</v>
      </c>
      <c r="T19" s="262"/>
      <c r="U19" s="263"/>
      <c r="V19" s="266">
        <f ca="1">OFFSET(Очки!$A$3,L19,J19+QUOTIENT(MAX($C$31-11,0), 2)*4)</f>
        <v>5.5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24</v>
      </c>
    </row>
    <row r="20" spans="1:28" ht="15.75" x14ac:dyDescent="0.25">
      <c r="A20" s="148">
        <f ca="1">RANK(AB20,AB$6:OFFSET(AB$6,0,0,COUNTA(B$6:B$30)))</f>
        <v>15</v>
      </c>
      <c r="B20" s="195" t="s">
        <v>50</v>
      </c>
      <c r="C20" s="372" t="s">
        <v>27</v>
      </c>
      <c r="D20" s="302">
        <v>2</v>
      </c>
      <c r="E20" s="303">
        <v>3</v>
      </c>
      <c r="F20" s="304">
        <v>4</v>
      </c>
      <c r="G20" s="299">
        <v>2</v>
      </c>
      <c r="H20" s="305">
        <v>2</v>
      </c>
      <c r="I20" s="303">
        <v>1</v>
      </c>
      <c r="J20" s="296">
        <v>2</v>
      </c>
      <c r="K20" s="303">
        <v>5</v>
      </c>
      <c r="L20" s="306">
        <v>2</v>
      </c>
      <c r="M20" s="341"/>
      <c r="N20" s="266">
        <f ca="1">OFFSET(Очки!$A$3,F20,D20+QUOTIENT(MAX($C$31-11,0), 2)*4)</f>
        <v>8</v>
      </c>
      <c r="O20" s="262">
        <f ca="1">IF(F20&lt;E20,OFFSET(IF(OR($C$31=11,$C$31=12),Очки!$A$17,Очки!$O$18),2+E20-F20,IF(D20=2,12,13-E20)),0)</f>
        <v>0</v>
      </c>
      <c r="P20" s="262"/>
      <c r="Q20" s="263">
        <v>-8</v>
      </c>
      <c r="R20" s="266">
        <f ca="1">OFFSET(Очки!$A$3,I20,G20+QUOTIENT(MAX($C$31-11,0), 2)*4)</f>
        <v>11</v>
      </c>
      <c r="S20" s="262">
        <f ca="1">IF(I20&lt;H20,OFFSET(IF(OR($C$31=11,$C$31=12),Очки!$A$17,Очки!$O$18),2+H20-I20,IF(G20=2,12,13-H20)),0)</f>
        <v>0.7</v>
      </c>
      <c r="T20" s="262"/>
      <c r="U20" s="263"/>
      <c r="V20" s="266">
        <f ca="1">OFFSET(Очки!$A$3,L20,J20+QUOTIENT(MAX($C$31-11,0), 2)*4)</f>
        <v>10</v>
      </c>
      <c r="W20" s="262">
        <f ca="1">IF(L20&lt;K20,OFFSET(IF(OR($C$31=11,$C$31=12),Очки!$A$17,Очки!$O$18),2+K20-L20,IF(J20=2,12,13-K20)),0)</f>
        <v>2.1</v>
      </c>
      <c r="X20" s="262"/>
      <c r="Y20" s="263"/>
      <c r="Z20" s="150"/>
      <c r="AA20" s="151"/>
      <c r="AB20" s="257">
        <f t="shared" ca="1" si="0"/>
        <v>23.8</v>
      </c>
    </row>
    <row r="21" spans="1:28" ht="15.75" x14ac:dyDescent="0.25">
      <c r="A21" s="371">
        <f ca="1">RANK(AB21,AB$6:OFFSET(AB$6,0,0,COUNTA(B$6:B$30)))</f>
        <v>16</v>
      </c>
      <c r="B21" s="211" t="s">
        <v>59</v>
      </c>
      <c r="C21" s="374" t="s">
        <v>27</v>
      </c>
      <c r="D21" s="296">
        <v>2</v>
      </c>
      <c r="E21" s="297">
        <v>6</v>
      </c>
      <c r="F21" s="298">
        <v>7</v>
      </c>
      <c r="G21" s="346">
        <v>2</v>
      </c>
      <c r="H21" s="347">
        <v>5</v>
      </c>
      <c r="I21" s="297">
        <v>4</v>
      </c>
      <c r="J21" s="296">
        <v>2</v>
      </c>
      <c r="K21" s="297">
        <v>4</v>
      </c>
      <c r="L21" s="301">
        <v>5</v>
      </c>
      <c r="M21" s="348"/>
      <c r="N21" s="191">
        <f ca="1">OFFSET(Очки!$A$3,F21,D21+QUOTIENT(MAX($C$31-11,0), 2)*4)</f>
        <v>6</v>
      </c>
      <c r="O21" s="342">
        <f ca="1">IF(F21&lt;E21,OFFSET(IF(OR($C$31=11,$C$31=12),Очки!$A$17,Очки!$O$18),2+E21-F21,IF(D21=2,12,13-E21)),0)</f>
        <v>0</v>
      </c>
      <c r="P21" s="342"/>
      <c r="Q21" s="343"/>
      <c r="R21" s="191">
        <f ca="1">OFFSET(Очки!$A$3,I21,G21+QUOTIENT(MAX($C$31-11,0), 2)*4)</f>
        <v>8</v>
      </c>
      <c r="S21" s="342">
        <f ca="1">IF(I21&lt;H21,OFFSET(IF(OR($C$31=11,$C$31=12),Очки!$A$17,Очки!$O$18),2+H21-I21,IF(G21=2,12,13-H21)),0)</f>
        <v>0.7</v>
      </c>
      <c r="T21" s="342"/>
      <c r="U21" s="343"/>
      <c r="V21" s="191">
        <f ca="1">OFFSET(Очки!$A$3,L21,J21+QUOTIENT(MAX($C$31-11,0), 2)*4)</f>
        <v>7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0"/>
        <v>21.7</v>
      </c>
    </row>
    <row r="22" spans="1:28" ht="15.75" x14ac:dyDescent="0.25">
      <c r="A22" s="148">
        <f ca="1">RANK(AB22,AB$6:OFFSET(AB$6,0,0,COUNTA(B$6:B$30)))</f>
        <v>17</v>
      </c>
      <c r="B22" s="192" t="s">
        <v>68</v>
      </c>
      <c r="C22" s="372" t="s">
        <v>27</v>
      </c>
      <c r="D22" s="302">
        <v>2</v>
      </c>
      <c r="E22" s="303">
        <v>5</v>
      </c>
      <c r="F22" s="304">
        <v>6</v>
      </c>
      <c r="G22" s="299">
        <v>2</v>
      </c>
      <c r="H22" s="305">
        <v>6</v>
      </c>
      <c r="I22" s="303">
        <v>7</v>
      </c>
      <c r="J22" s="302">
        <v>2</v>
      </c>
      <c r="K22" s="303">
        <v>7</v>
      </c>
      <c r="L22" s="306">
        <v>6</v>
      </c>
      <c r="M22" s="341"/>
      <c r="N22" s="266">
        <f ca="1">OFFSET(Очки!$A$3,F22,D22+QUOTIENT(MAX($C$31-11,0), 2)*4)</f>
        <v>6.5</v>
      </c>
      <c r="O22" s="262">
        <f ca="1">IF(F22&lt;E22,OFFSET(IF(OR($C$31=11,$C$31=12),Очки!$A$17,Очки!$O$18),2+E22-F22,IF(D22=2,12,13-E22)),0)</f>
        <v>0</v>
      </c>
      <c r="P22" s="262"/>
      <c r="Q22" s="263">
        <v>-8</v>
      </c>
      <c r="R22" s="266">
        <f ca="1">OFFSET(Очки!$A$3,I22,G22+QUOTIENT(MAX($C$31-11,0), 2)*4)</f>
        <v>6</v>
      </c>
      <c r="S22" s="262">
        <f ca="1">IF(I22&lt;H22,OFFSET(IF(OR($C$31=11,$C$31=12),Очки!$A$17,Очки!$O$18),2+H22-I22,IF(G22=2,12,13-H22)),0)</f>
        <v>0</v>
      </c>
      <c r="T22" s="262"/>
      <c r="U22" s="263"/>
      <c r="V22" s="266">
        <f ca="1">OFFSET(Очки!$A$3,L22,J22+QUOTIENT(MAX($C$31-11,0), 2)*4)</f>
        <v>6.5</v>
      </c>
      <c r="W22" s="262">
        <f ca="1">IF(L22&lt;K22,OFFSET(IF(OR($C$31=11,$C$31=12),Очки!$A$17,Очки!$O$18),2+K22-L22,IF(J22=2,12,13-K22)),0)</f>
        <v>0.7</v>
      </c>
      <c r="X22" s="262"/>
      <c r="Y22" s="263"/>
      <c r="Z22" s="150"/>
      <c r="AA22" s="151"/>
      <c r="AB22" s="257">
        <f t="shared" ca="1" si="0"/>
        <v>11.7</v>
      </c>
    </row>
    <row r="23" spans="1:28" ht="15.75" hidden="1" x14ac:dyDescent="0.25">
      <c r="A23" s="148" t="e">
        <f ca="1">RANK(AB23,AB$6:OFFSET(AB$6,0,0,COUNTA(B$6:B$30)))</f>
        <v>#N/A</v>
      </c>
      <c r="B23" s="197"/>
      <c r="C23" s="372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ref="AB23:AB30" ca="1" si="1">SUM(M23:Y23)</f>
        <v>0</v>
      </c>
    </row>
    <row r="24" spans="1:28" ht="15.75" hidden="1" x14ac:dyDescent="0.25">
      <c r="A24" s="148" t="e">
        <f ca="1">RANK(AB24,AB$6:OFFSET(AB$6,0,0,COUNTA(B$6:B$30)))</f>
        <v>#N/A</v>
      </c>
      <c r="B24" s="197"/>
      <c r="C24" s="372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148" t="e">
        <f ca="1">RANK(AB25,AB$6:OFFSET(AB$6,0,0,COUNTA(B$6:B$30)))</f>
        <v>#N/A</v>
      </c>
      <c r="B25" s="195"/>
      <c r="C25" s="372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148" t="e">
        <f ca="1">RANK(AB26,AB$6:OFFSET(AB$6,0,0,COUNTA(B$6:B$30)))</f>
        <v>#N/A</v>
      </c>
      <c r="B26" s="195"/>
      <c r="C26" s="372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148" t="e">
        <f ca="1">RANK(AB27,AB$6:OFFSET(AB$6,0,0,COUNTA(B$6:B$30)))</f>
        <v>#N/A</v>
      </c>
      <c r="B27" s="192"/>
      <c r="C27" s="372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148" t="e">
        <f ca="1">RANK(AB28,AB$6:OFFSET(AB$6,0,0,COUNTA(B$6:B$30)))</f>
        <v>#N/A</v>
      </c>
      <c r="B28" s="196"/>
      <c r="C28" s="372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148" t="e">
        <f ca="1">RANK(AB29,AB$6:OFFSET(AB$6,0,0,COUNTA(B$6:B$30)))</f>
        <v>#N/A</v>
      </c>
      <c r="B29" s="195"/>
      <c r="C29" s="375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370" t="e">
        <f ca="1">RANK(AB30,AB$6:OFFSET(AB$6,0,0,COUNTA(B$6:B$30)))</f>
        <v>#N/A</v>
      </c>
      <c r="B30" s="200"/>
      <c r="C30" s="373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17</v>
      </c>
    </row>
    <row r="33" spans="12:28" ht="15.75" x14ac:dyDescent="0.25">
      <c r="L33" s="229" t="s">
        <v>74</v>
      </c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10" sqref="B10:C10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5" t="s">
        <v>90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37"/>
      <c r="AD2" s="137"/>
      <c r="AE2" s="137"/>
    </row>
    <row r="3" spans="1:31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39">
        <f>SUM(M3:Z3)</f>
        <v>0</v>
      </c>
      <c r="AB3" s="417" t="s">
        <v>25</v>
      </c>
      <c r="AC3" s="140"/>
      <c r="AD3" s="140"/>
      <c r="AE3" s="140"/>
    </row>
    <row r="4" spans="1:31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419" t="s">
        <v>34</v>
      </c>
      <c r="N4" s="425">
        <v>1</v>
      </c>
      <c r="O4" s="426"/>
      <c r="P4" s="426"/>
      <c r="Q4" s="426"/>
      <c r="R4" s="425">
        <v>2</v>
      </c>
      <c r="S4" s="426"/>
      <c r="T4" s="426"/>
      <c r="U4" s="426"/>
      <c r="V4" s="425">
        <v>3</v>
      </c>
      <c r="W4" s="426"/>
      <c r="X4" s="426"/>
      <c r="Y4" s="426"/>
      <c r="Z4" s="175"/>
      <c r="AA4" s="139"/>
      <c r="AB4" s="418"/>
      <c r="AC4" s="140"/>
      <c r="AD4" s="140"/>
      <c r="AE4" s="140"/>
    </row>
    <row r="5" spans="1:31" s="143" customFormat="1" ht="33" customHeight="1" thickBot="1" x14ac:dyDescent="0.3">
      <c r="A5" s="410"/>
      <c r="B5" s="413"/>
      <c r="C5" s="427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18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6" t="s">
        <v>95</v>
      </c>
      <c r="C6" s="179" t="s">
        <v>27</v>
      </c>
      <c r="D6" s="352">
        <v>1</v>
      </c>
      <c r="E6" s="353">
        <v>12</v>
      </c>
      <c r="F6" s="354">
        <v>1</v>
      </c>
      <c r="G6" s="355">
        <v>1</v>
      </c>
      <c r="H6" s="300">
        <v>12</v>
      </c>
      <c r="I6" s="353">
        <v>6</v>
      </c>
      <c r="J6" s="352">
        <v>1</v>
      </c>
      <c r="K6" s="353">
        <v>9</v>
      </c>
      <c r="L6" s="356">
        <v>1</v>
      </c>
      <c r="M6" s="340">
        <v>2.5</v>
      </c>
      <c r="N6" s="292">
        <f ca="1">OFFSET(Очки!$A$3,F6,D6+QUOTIENT(MAX($C$31-11,0), 2)*4)</f>
        <v>16</v>
      </c>
      <c r="O6" s="260">
        <f ca="1">IF(F6&lt;E6,OFFSET(IF(OR($C$31=11,$C$31=12),Очки!$A$17,Очки!$O$18),2+E6-F6,IF(D6=2,12,13-E6)),0)</f>
        <v>10</v>
      </c>
      <c r="P6" s="260">
        <v>2.5</v>
      </c>
      <c r="Q6" s="261"/>
      <c r="R6" s="292">
        <f ca="1">OFFSET(Очки!$A$3,I6,G6+QUOTIENT(MAX($C$31-11,0), 2)*4)</f>
        <v>11.5</v>
      </c>
      <c r="S6" s="260">
        <f ca="1">IF(I6&lt;H6,OFFSET(IF(OR($C$31=11,$C$31=12),Очки!$A$17,Очки!$O$18),2+H6-I6,IF(G6=2,12,13-H6)),0)</f>
        <v>6.8000000000000007</v>
      </c>
      <c r="T6" s="260">
        <v>1</v>
      </c>
      <c r="U6" s="261"/>
      <c r="V6" s="292">
        <f ca="1">OFFSET(Очки!$A$3,L6,J6+QUOTIENT(MAX($C$31-11,0), 2)*4)</f>
        <v>16</v>
      </c>
      <c r="W6" s="260">
        <f ca="1">IF(L6&lt;K6,OFFSET(IF(OR($C$31=11,$C$31=12),Очки!$A$17,Очки!$O$18),2+K6-L6,IF(J6=2,12,13-K6)),0)</f>
        <v>6.1999999999999993</v>
      </c>
      <c r="X6" s="260">
        <v>2.5</v>
      </c>
      <c r="Y6" s="261"/>
      <c r="Z6" s="146"/>
      <c r="AA6" s="147"/>
      <c r="AB6" s="256">
        <f t="shared" ref="AB6:AB17" ca="1" si="0">SUM(M6:Y6)</f>
        <v>75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2" t="s">
        <v>88</v>
      </c>
      <c r="C7" s="180">
        <v>7.5</v>
      </c>
      <c r="D7" s="302">
        <v>1</v>
      </c>
      <c r="E7" s="303">
        <v>7</v>
      </c>
      <c r="F7" s="304">
        <v>2</v>
      </c>
      <c r="G7" s="299">
        <v>1</v>
      </c>
      <c r="H7" s="305">
        <v>10</v>
      </c>
      <c r="I7" s="303">
        <v>9</v>
      </c>
      <c r="J7" s="302">
        <v>1</v>
      </c>
      <c r="K7" s="303">
        <v>12</v>
      </c>
      <c r="L7" s="306">
        <v>2</v>
      </c>
      <c r="M7" s="341"/>
      <c r="N7" s="266">
        <f ca="1">OFFSET(Очки!$A$3,F7,D7+QUOTIENT(MAX($C$31-11,0), 2)*4)</f>
        <v>15</v>
      </c>
      <c r="O7" s="262">
        <f ca="1">IF(F7&lt;E7,OFFSET(IF(OR($C$31=11,$C$31=12),Очки!$A$17,Очки!$O$18),2+E7-F7,IF(D7=2,12,13-E7)),0)</f>
        <v>3.6000000000000005</v>
      </c>
      <c r="P7" s="262">
        <v>1.5</v>
      </c>
      <c r="Q7" s="263"/>
      <c r="R7" s="266">
        <f ca="1">OFFSET(Очки!$A$3,I7,G7+QUOTIENT(MAX($C$31-11,0), 2)*4)</f>
        <v>10</v>
      </c>
      <c r="S7" s="262">
        <f ca="1">IF(I7&lt;H7,OFFSET(IF(OR($C$31=11,$C$31=12),Очки!$A$17,Очки!$O$18),2+H7-I7,IF(G7=2,12,13-H7)),0)</f>
        <v>1.2</v>
      </c>
      <c r="T7" s="262">
        <v>2.5</v>
      </c>
      <c r="U7" s="263"/>
      <c r="V7" s="266">
        <f ca="1">OFFSET(Очки!$A$3,L7,J7+QUOTIENT(MAX($C$31-11,0), 2)*4)</f>
        <v>15</v>
      </c>
      <c r="W7" s="262">
        <f ca="1">IF(L7&lt;K7,OFFSET(IF(OR($C$31=11,$C$31=12),Очки!$A$17,Очки!$O$18),2+K7-L7,IF(J7=2,12,13-K7)),0)</f>
        <v>9.5</v>
      </c>
      <c r="X7" s="262">
        <v>2</v>
      </c>
      <c r="Y7" s="263"/>
      <c r="Z7" s="150"/>
      <c r="AA7" s="151"/>
      <c r="AB7" s="257">
        <f t="shared" ca="1" si="0"/>
        <v>60.3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7" t="s">
        <v>45</v>
      </c>
      <c r="C8" s="180">
        <v>12.5</v>
      </c>
      <c r="D8" s="302">
        <v>1</v>
      </c>
      <c r="E8" s="303">
        <v>10</v>
      </c>
      <c r="F8" s="304">
        <v>4</v>
      </c>
      <c r="G8" s="299">
        <v>1</v>
      </c>
      <c r="H8" s="305">
        <v>11</v>
      </c>
      <c r="I8" s="303">
        <v>8</v>
      </c>
      <c r="J8" s="302">
        <v>1</v>
      </c>
      <c r="K8" s="303">
        <v>10</v>
      </c>
      <c r="L8" s="306">
        <v>6</v>
      </c>
      <c r="M8" s="341">
        <v>1.5</v>
      </c>
      <c r="N8" s="266">
        <f ca="1">OFFSET(Очки!$A$3,F8,D8+QUOTIENT(MAX($C$31-11,0), 2)*4)</f>
        <v>13</v>
      </c>
      <c r="O8" s="262">
        <f ca="1">IF(F8&lt;E8,OFFSET(IF(OR($C$31=11,$C$31=12),Очки!$A$17,Очки!$O$18),2+E8-F8,IF(D8=2,12,13-E8)),0)</f>
        <v>5.7</v>
      </c>
      <c r="P8" s="262">
        <v>2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3.6</v>
      </c>
      <c r="T8" s="262">
        <v>1.5</v>
      </c>
      <c r="U8" s="263"/>
      <c r="V8" s="266">
        <f ca="1">OFFSET(Очки!$A$3,L8,J8+QUOTIENT(MAX($C$31-11,0), 2)*4)</f>
        <v>11.5</v>
      </c>
      <c r="W8" s="262">
        <f ca="1">IF(L8&lt;K8,OFFSET(IF(OR($C$31=11,$C$31=12),Очки!$A$17,Очки!$O$18),2+K8-L8,IF(J8=2,12,13-K8)),0)</f>
        <v>4.2</v>
      </c>
      <c r="X8" s="262"/>
      <c r="Y8" s="263"/>
      <c r="Z8" s="150"/>
      <c r="AA8" s="151"/>
      <c r="AB8" s="257">
        <f t="shared" ca="1" si="0"/>
        <v>53.500000000000007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58</v>
      </c>
      <c r="C9" s="180" t="s">
        <v>27</v>
      </c>
      <c r="D9" s="302">
        <v>1</v>
      </c>
      <c r="E9" s="303">
        <v>4</v>
      </c>
      <c r="F9" s="304">
        <v>7</v>
      </c>
      <c r="G9" s="299">
        <v>1</v>
      </c>
      <c r="H9" s="305">
        <v>3</v>
      </c>
      <c r="I9" s="303">
        <v>1</v>
      </c>
      <c r="J9" s="302">
        <v>1</v>
      </c>
      <c r="K9" s="303">
        <v>8</v>
      </c>
      <c r="L9" s="306">
        <v>9</v>
      </c>
      <c r="M9" s="341"/>
      <c r="N9" s="266">
        <f ca="1">OFFSET(Очки!$A$3,F9,D9+QUOTIENT(MAX($C$31-11,0), 2)*4)</f>
        <v>11</v>
      </c>
      <c r="O9" s="262">
        <f ca="1">IF(F9&lt;E9,OFFSET(IF(OR($C$31=11,$C$31=12),Очки!$A$17,Очки!$O$18),2+E9-F9,IF(D9=2,12,13-E9)),0)</f>
        <v>0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1.1000000000000001</v>
      </c>
      <c r="T9" s="262">
        <v>0.5</v>
      </c>
      <c r="U9" s="263"/>
      <c r="V9" s="266">
        <f ca="1">OFFSET(Очки!$A$3,L9,J9+QUOTIENT(MAX($C$31-11,0), 2)*4)</f>
        <v>10</v>
      </c>
      <c r="W9" s="262">
        <f ca="1">IF(L9&lt;K9,OFFSET(IF(OR($C$31=11,$C$31=12),Очки!$A$17,Очки!$O$18),2+K9-L9,IF(J9=2,12,13-K9)),0)</f>
        <v>0</v>
      </c>
      <c r="X9" s="262">
        <v>5</v>
      </c>
      <c r="Y9" s="263"/>
      <c r="Z9" s="150"/>
      <c r="AA9" s="151"/>
      <c r="AB9" s="257">
        <f t="shared" ca="1" si="0"/>
        <v>43.6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86</v>
      </c>
      <c r="C10" s="180" t="s">
        <v>27</v>
      </c>
      <c r="D10" s="302">
        <v>1</v>
      </c>
      <c r="E10" s="303">
        <v>11</v>
      </c>
      <c r="F10" s="304">
        <v>10</v>
      </c>
      <c r="G10" s="299">
        <v>1</v>
      </c>
      <c r="H10" s="305">
        <v>4</v>
      </c>
      <c r="I10" s="303">
        <v>7</v>
      </c>
      <c r="J10" s="302">
        <v>1</v>
      </c>
      <c r="K10" s="303">
        <v>6</v>
      </c>
      <c r="L10" s="306">
        <v>3</v>
      </c>
      <c r="M10" s="341">
        <v>2</v>
      </c>
      <c r="N10" s="266">
        <f ca="1">OFFSET(Очки!$A$3,F10,D10+QUOTIENT(MAX($C$31-11,0), 2)*4)</f>
        <v>9.5</v>
      </c>
      <c r="O10" s="262">
        <f ca="1">IF(F10&lt;E10,OFFSET(IF(OR($C$31=11,$C$31=12),Очки!$A$17,Очки!$O$18),2+E10-F10,IF(D10=2,12,13-E10)),0)</f>
        <v>1.3</v>
      </c>
      <c r="P10" s="262"/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>
        <f ca="1">OFFSET(Очки!$A$3,L10,J10+QUOTIENT(MAX($C$31-11,0), 2)*4)</f>
        <v>14</v>
      </c>
      <c r="W10" s="262">
        <f ca="1">IF(L10&lt;K10,OFFSET(IF(OR($C$31=11,$C$31=12),Очки!$A$17,Очки!$O$18),2+K10-L10,IF(J10=2,12,13-K10)),0)</f>
        <v>2.1</v>
      </c>
      <c r="X10" s="262"/>
      <c r="Y10" s="263"/>
      <c r="Z10" s="150"/>
      <c r="AA10" s="151"/>
      <c r="AB10" s="257">
        <f t="shared" ca="1" si="0"/>
        <v>39.9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211" t="s">
        <v>54</v>
      </c>
      <c r="C11" s="180">
        <v>10</v>
      </c>
      <c r="D11" s="302">
        <v>1</v>
      </c>
      <c r="E11" s="303">
        <v>8</v>
      </c>
      <c r="F11" s="304">
        <v>6</v>
      </c>
      <c r="G11" s="299">
        <v>1</v>
      </c>
      <c r="H11" s="305">
        <v>9</v>
      </c>
      <c r="I11" s="303">
        <v>10</v>
      </c>
      <c r="J11" s="302">
        <v>1</v>
      </c>
      <c r="K11" s="303">
        <v>7</v>
      </c>
      <c r="L11" s="306">
        <v>5</v>
      </c>
      <c r="M11" s="341">
        <v>0.5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1.9</v>
      </c>
      <c r="P11" s="262">
        <v>1</v>
      </c>
      <c r="Q11" s="263"/>
      <c r="R11" s="266">
        <f ca="1">OFFSET(Очки!$A$3,I11,G11+QUOTIENT(MAX($C$31-11,0), 2)*4)</f>
        <v>9.5</v>
      </c>
      <c r="S11" s="262">
        <f ca="1">IF(I11&lt;H11,OFFSET(IF(OR($C$31=11,$C$31=12),Очки!$A$17,Очки!$O$18),2+H11-I11,IF(G11=2,12,13-H11)),0)</f>
        <v>0</v>
      </c>
      <c r="T11" s="262"/>
      <c r="U11" s="263"/>
      <c r="V11" s="266">
        <f ca="1">OFFSET(Очки!$A$3,L11,J11+QUOTIENT(MAX($C$31-11,0), 2)*4)</f>
        <v>12</v>
      </c>
      <c r="W11" s="262">
        <f ca="1">IF(L11&lt;K11,OFFSET(IF(OR($C$31=11,$C$31=12),Очки!$A$17,Очки!$O$18),2+K11-L11,IF(J11=2,12,13-K11)),0)</f>
        <v>1.7000000000000002</v>
      </c>
      <c r="X11" s="262"/>
      <c r="Y11" s="263"/>
      <c r="Z11" s="150"/>
      <c r="AA11" s="151"/>
      <c r="AB11" s="257">
        <f t="shared" ca="1" si="0"/>
        <v>38.1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59</v>
      </c>
      <c r="C12" s="180" t="s">
        <v>27</v>
      </c>
      <c r="D12" s="302">
        <v>1</v>
      </c>
      <c r="E12" s="303">
        <v>3</v>
      </c>
      <c r="F12" s="304">
        <v>12</v>
      </c>
      <c r="G12" s="299">
        <v>1</v>
      </c>
      <c r="H12" s="305">
        <v>8</v>
      </c>
      <c r="I12" s="303">
        <v>12</v>
      </c>
      <c r="J12" s="296">
        <v>1</v>
      </c>
      <c r="K12" s="303">
        <v>11</v>
      </c>
      <c r="L12" s="306">
        <v>8</v>
      </c>
      <c r="M12" s="341"/>
      <c r="N12" s="266">
        <f ca="1">OFFSET(Очки!$A$3,F12,D12+QUOTIENT(MAX($C$31-11,0), 2)*4)</f>
        <v>8.5</v>
      </c>
      <c r="O12" s="262">
        <f ca="1">IF(F12&lt;E12,OFFSET(IF(OR($C$31=11,$C$31=12),Очки!$A$17,Очки!$O$18),2+E12-F12,IF(D12=2,12,13-E12)),0)</f>
        <v>0</v>
      </c>
      <c r="P12" s="262">
        <v>0.5</v>
      </c>
      <c r="Q12" s="263"/>
      <c r="R12" s="266">
        <f ca="1">OFFSET(Очки!$A$3,I12,G12+QUOTIENT(MAX($C$31-11,0), 2)*4)</f>
        <v>8.5</v>
      </c>
      <c r="S12" s="262">
        <f ca="1">IF(I12&lt;H12,OFFSET(IF(OR($C$31=11,$C$31=12),Очки!$A$17,Очки!$O$18),2+H12-I12,IF(G12=2,12,13-H12)),0)</f>
        <v>0</v>
      </c>
      <c r="T12" s="262">
        <v>2</v>
      </c>
      <c r="U12" s="263"/>
      <c r="V12" s="266">
        <f ca="1">OFFSET(Очки!$A$3,L12,J12+QUOTIENT(MAX($C$31-11,0), 2)*4)</f>
        <v>10.5</v>
      </c>
      <c r="W12" s="262">
        <f ca="1">IF(L12&lt;K12,OFFSET(IF(OR($C$31=11,$C$31=12),Очки!$A$17,Очки!$O$18),2+K12-L12,IF(J12=2,12,13-K12)),0)</f>
        <v>3.6</v>
      </c>
      <c r="X12" s="262">
        <v>3</v>
      </c>
      <c r="Y12" s="263"/>
      <c r="Z12" s="150"/>
      <c r="AA12" s="151"/>
      <c r="AB12" s="257">
        <f t="shared" ca="1" si="0"/>
        <v>36.6</v>
      </c>
    </row>
    <row r="13" spans="1:31" ht="15.75" x14ac:dyDescent="0.25">
      <c r="A13" s="219">
        <f ca="1">RANK(AB13,AB$6:OFFSET(AB$6,0,0,COUNTA(B$6:B$30)))</f>
        <v>8</v>
      </c>
      <c r="B13" s="193" t="s">
        <v>61</v>
      </c>
      <c r="C13" s="180"/>
      <c r="D13" s="302">
        <v>1</v>
      </c>
      <c r="E13" s="303">
        <v>5</v>
      </c>
      <c r="F13" s="304">
        <v>5</v>
      </c>
      <c r="G13" s="299">
        <v>1</v>
      </c>
      <c r="H13" s="305">
        <v>7</v>
      </c>
      <c r="I13" s="303">
        <v>4</v>
      </c>
      <c r="J13" s="296">
        <v>1</v>
      </c>
      <c r="K13" s="303">
        <v>3</v>
      </c>
      <c r="L13" s="306">
        <v>11</v>
      </c>
      <c r="M13" s="341"/>
      <c r="N13" s="266">
        <f ca="1">OFFSET(Очки!$A$3,F13,D13+QUOTIENT(MAX($C$31-11,0), 2)*4)</f>
        <v>12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13</v>
      </c>
      <c r="S13" s="262">
        <f ca="1">IF(I13&lt;H13,OFFSET(IF(OR($C$31=11,$C$31=12),Очки!$A$17,Очки!$O$18),2+H13-I13,IF(G13=2,12,13-H13)),0)</f>
        <v>2.4000000000000004</v>
      </c>
      <c r="T13" s="262"/>
      <c r="U13" s="263"/>
      <c r="V13" s="266">
        <f ca="1">OFFSET(Очки!$A$3,L13,J13+QUOTIENT(MAX($C$31-11,0), 2)*4)</f>
        <v>9</v>
      </c>
      <c r="W13" s="262">
        <f ca="1">IF(L13&lt;K13,OFFSET(IF(OR($C$31=11,$C$31=12),Очки!$A$17,Очки!$O$18),2+K13-L13,IF(J13=2,12,13-K13)),0)</f>
        <v>0</v>
      </c>
      <c r="X13" s="262"/>
      <c r="Y13" s="263">
        <v>-1</v>
      </c>
      <c r="Z13" s="150"/>
      <c r="AA13" s="151"/>
      <c r="AB13" s="257">
        <f t="shared" ca="1" si="0"/>
        <v>35.4</v>
      </c>
    </row>
    <row r="14" spans="1:31" ht="15.75" x14ac:dyDescent="0.25">
      <c r="A14" s="219">
        <f ca="1">RANK(AB14,AB$6:OFFSET(AB$6,0,0,COUNTA(B$6:B$30)))</f>
        <v>9</v>
      </c>
      <c r="B14" s="193" t="s">
        <v>51</v>
      </c>
      <c r="C14" s="180"/>
      <c r="D14" s="302">
        <v>1</v>
      </c>
      <c r="E14" s="303">
        <v>1</v>
      </c>
      <c r="F14" s="304">
        <v>9</v>
      </c>
      <c r="G14" s="299">
        <v>1</v>
      </c>
      <c r="H14" s="305">
        <v>2</v>
      </c>
      <c r="I14" s="303">
        <v>3</v>
      </c>
      <c r="J14" s="302">
        <v>1</v>
      </c>
      <c r="K14" s="303">
        <v>2</v>
      </c>
      <c r="L14" s="306">
        <v>7</v>
      </c>
      <c r="M14" s="341"/>
      <c r="N14" s="266">
        <f ca="1">OFFSET(Очки!$A$3,F14,D14+QUOTIENT(MAX($C$31-11,0), 2)*4)</f>
        <v>10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14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11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35</v>
      </c>
    </row>
    <row r="15" spans="1:31" ht="15.75" x14ac:dyDescent="0.25">
      <c r="A15" s="219">
        <f ca="1">RANK(AB15,AB$6:OFFSET(AB$6,0,0,COUNTA(B$6:B$30)))</f>
        <v>10</v>
      </c>
      <c r="B15" s="195" t="s">
        <v>44</v>
      </c>
      <c r="C15" s="180" t="s">
        <v>27</v>
      </c>
      <c r="D15" s="302">
        <v>1</v>
      </c>
      <c r="E15" s="303">
        <v>2</v>
      </c>
      <c r="F15" s="304">
        <v>3</v>
      </c>
      <c r="G15" s="299">
        <v>1</v>
      </c>
      <c r="H15" s="305">
        <v>5</v>
      </c>
      <c r="I15" s="303">
        <v>11</v>
      </c>
      <c r="J15" s="296">
        <v>1</v>
      </c>
      <c r="K15" s="303">
        <v>1</v>
      </c>
      <c r="L15" s="306">
        <v>12</v>
      </c>
      <c r="M15" s="341"/>
      <c r="N15" s="266">
        <f ca="1">OFFSET(Очки!$A$3,F15,D15+QUOTIENT(MAX($C$31-11,0), 2)*4)</f>
        <v>14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>
        <f ca="1">OFFSET(Очки!$A$3,I15,G15+QUOTIENT(MAX($C$31-11,0), 2)*4)</f>
        <v>9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8.5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31.5</v>
      </c>
    </row>
    <row r="16" spans="1:31" ht="15.75" x14ac:dyDescent="0.25">
      <c r="A16" s="219">
        <f ca="1">RANK(AB16,AB$6:OFFSET(AB$6,0,0,COUNTA(B$6:B$30)))</f>
        <v>11</v>
      </c>
      <c r="B16" s="193" t="s">
        <v>94</v>
      </c>
      <c r="C16" s="180"/>
      <c r="D16" s="302">
        <v>1</v>
      </c>
      <c r="E16" s="303">
        <v>6</v>
      </c>
      <c r="F16" s="304">
        <v>11</v>
      </c>
      <c r="G16" s="299">
        <v>1</v>
      </c>
      <c r="H16" s="305">
        <v>1</v>
      </c>
      <c r="I16" s="303">
        <v>2</v>
      </c>
      <c r="J16" s="302">
        <v>1</v>
      </c>
      <c r="K16" s="303">
        <v>5</v>
      </c>
      <c r="L16" s="306">
        <v>10</v>
      </c>
      <c r="M16" s="341"/>
      <c r="N16" s="266">
        <f ca="1">OFFSET(Очки!$A$3,F16,D16+QUOTIENT(MAX($C$31-11,0), 2)*4)</f>
        <v>9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15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9.5</v>
      </c>
      <c r="W16" s="262">
        <f ca="1">IF(L16&lt;K16,OFFSET(IF(OR($C$31=11,$C$31=12),Очки!$A$17,Очки!$O$18),2+K16-L16,IF(J16=2,12,13-K16)),0)</f>
        <v>0</v>
      </c>
      <c r="X16" s="262"/>
      <c r="Y16" s="263">
        <f>-5-8</f>
        <v>-13</v>
      </c>
      <c r="Z16" s="150"/>
      <c r="AA16" s="151"/>
      <c r="AB16" s="257">
        <f t="shared" ca="1" si="0"/>
        <v>20.5</v>
      </c>
    </row>
    <row r="17" spans="1:28" ht="15.75" x14ac:dyDescent="0.25">
      <c r="A17" s="219">
        <f ca="1">RANK(AB17,AB$6:OFFSET(AB$6,0,0,COUNTA(B$6:B$30)))</f>
        <v>12</v>
      </c>
      <c r="B17" s="197" t="s">
        <v>96</v>
      </c>
      <c r="C17" s="293" t="s">
        <v>27</v>
      </c>
      <c r="D17" s="302">
        <v>1</v>
      </c>
      <c r="E17" s="303">
        <v>9</v>
      </c>
      <c r="F17" s="304">
        <v>8</v>
      </c>
      <c r="G17" s="299">
        <v>1</v>
      </c>
      <c r="H17" s="305">
        <v>6</v>
      </c>
      <c r="I17" s="303">
        <v>5</v>
      </c>
      <c r="J17" s="296">
        <v>1</v>
      </c>
      <c r="K17" s="303">
        <v>4</v>
      </c>
      <c r="L17" s="306">
        <v>4</v>
      </c>
      <c r="M17" s="341">
        <v>1</v>
      </c>
      <c r="N17" s="266">
        <f ca="1">OFFSET(Очки!$A$3,F17,D17+QUOTIENT(MAX($C$31-11,0), 2)*4)</f>
        <v>10.5</v>
      </c>
      <c r="O17" s="262">
        <f ca="1">IF(F17&lt;E17,OFFSET(IF(OR($C$31=11,$C$31=12),Очки!$A$17,Очки!$O$18),2+E17-F17,IF(D17=2,12,13-E17)),0)</f>
        <v>1.1000000000000001</v>
      </c>
      <c r="P17" s="262"/>
      <c r="Q17" s="263"/>
      <c r="R17" s="266">
        <f ca="1">OFFSET(Очки!$A$3,I17,G17+QUOTIENT(MAX($C$31-11,0), 2)*4)</f>
        <v>12</v>
      </c>
      <c r="S17" s="262">
        <f ca="1">IF(I17&lt;H17,OFFSET(IF(OR($C$31=11,$C$31=12),Очки!$A$17,Очки!$O$18),2+H17-I17,IF(G17=2,12,13-H17)),0)</f>
        <v>0.8</v>
      </c>
      <c r="T17" s="262"/>
      <c r="U17" s="263">
        <f>-8-5</f>
        <v>-13</v>
      </c>
      <c r="V17" s="266">
        <f ca="1">OFFSET(Очки!$A$3,L17,J17+QUOTIENT(MAX($C$31-11,0), 2)*4)</f>
        <v>13</v>
      </c>
      <c r="W17" s="262">
        <f ca="1">IF(L17&lt;K17,OFFSET(IF(OR($C$31=11,$C$31=12),Очки!$A$17,Очки!$O$18),2+K17-L17,IF(J17=2,12,13-K17)),0)</f>
        <v>0</v>
      </c>
      <c r="X17" s="262">
        <v>4</v>
      </c>
      <c r="Y17" s="263">
        <f>-8-14</f>
        <v>-22</v>
      </c>
      <c r="Z17" s="150"/>
      <c r="AA17" s="151"/>
      <c r="AB17" s="257">
        <f t="shared" ca="1" si="0"/>
        <v>7.4000000000000021</v>
      </c>
    </row>
    <row r="18" spans="1:28" ht="15.75" hidden="1" x14ac:dyDescent="0.25">
      <c r="A18" s="219" t="e">
        <f ca="1">RANK(AB18,AB$6:OFFSET(AB$6,0,0,COUNTA(B$6:B$30)))</f>
        <v>#N/A</v>
      </c>
      <c r="B18" s="195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 t="str">
        <f ca="1">OFFSET(Очки!$A$3,L18,J18+QUOTIENT(MAX($C$31-11,0), 2)*4)</f>
        <v>Место</v>
      </c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ref="AB18:AB20" ca="1" si="1">SUM(M18:Y18)</f>
        <v>0</v>
      </c>
    </row>
    <row r="19" spans="1:28" ht="15.75" hidden="1" x14ac:dyDescent="0.25">
      <c r="A19" s="219" t="e">
        <f ca="1">RANK(AB19,AB$6:OFFSET(AB$6,0,0,COUNTA(B$6:B$30)))</f>
        <v>#N/A</v>
      </c>
      <c r="B19" s="195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1"/>
        <v>0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1"/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2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2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2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2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2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2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2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2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2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2"/>
        <v>0</v>
      </c>
    </row>
    <row r="31" spans="1:28" x14ac:dyDescent="0.2">
      <c r="B31" s="137" t="s">
        <v>83</v>
      </c>
      <c r="C31" s="137">
        <f>COUNTA(B6:B30)</f>
        <v>12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9:AB15">
    <sortCondition ref="A9:A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A6" sqref="A6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5" t="s">
        <v>109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37"/>
      <c r="AD2" s="137"/>
      <c r="AE2" s="137"/>
    </row>
    <row r="3" spans="1:31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39">
        <f>SUM(M3:Z3)</f>
        <v>0</v>
      </c>
      <c r="AB3" s="417" t="s">
        <v>25</v>
      </c>
      <c r="AC3" s="140"/>
      <c r="AD3" s="140"/>
      <c r="AE3" s="140"/>
    </row>
    <row r="4" spans="1:31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419" t="s">
        <v>34</v>
      </c>
      <c r="N4" s="425">
        <v>1</v>
      </c>
      <c r="O4" s="426"/>
      <c r="P4" s="426"/>
      <c r="Q4" s="426"/>
      <c r="R4" s="425">
        <v>2</v>
      </c>
      <c r="S4" s="426"/>
      <c r="T4" s="426"/>
      <c r="U4" s="426"/>
      <c r="V4" s="425">
        <v>3</v>
      </c>
      <c r="W4" s="426"/>
      <c r="X4" s="426"/>
      <c r="Y4" s="426"/>
      <c r="Z4" s="175"/>
      <c r="AA4" s="139"/>
      <c r="AB4" s="418"/>
      <c r="AC4" s="140"/>
      <c r="AD4" s="140"/>
      <c r="AE4" s="140"/>
    </row>
    <row r="5" spans="1:31" s="143" customFormat="1" ht="33" customHeight="1" thickBot="1" x14ac:dyDescent="0.3">
      <c r="A5" s="410"/>
      <c r="B5" s="413"/>
      <c r="C5" s="427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18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3" t="s">
        <v>93</v>
      </c>
      <c r="C6" s="179" t="s">
        <v>27</v>
      </c>
      <c r="D6" s="352">
        <v>1</v>
      </c>
      <c r="E6" s="353">
        <v>7</v>
      </c>
      <c r="F6" s="354">
        <v>5</v>
      </c>
      <c r="G6" s="355">
        <v>1</v>
      </c>
      <c r="H6" s="300">
        <v>4</v>
      </c>
      <c r="I6" s="353">
        <v>2</v>
      </c>
      <c r="J6" s="352">
        <v>1</v>
      </c>
      <c r="K6" s="353">
        <v>3</v>
      </c>
      <c r="L6" s="356">
        <v>1</v>
      </c>
      <c r="M6" s="340">
        <v>2.5</v>
      </c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2.1</v>
      </c>
      <c r="P6" s="260">
        <v>1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1.5</v>
      </c>
      <c r="T6" s="260">
        <v>0.5</v>
      </c>
      <c r="U6" s="261"/>
      <c r="V6" s="292">
        <f ca="1">OFFSET(Очки!$A$3,L6,J6+QUOTIENT(MAX($C$31-11,0), 2)*4)</f>
        <v>16</v>
      </c>
      <c r="W6" s="260">
        <f ca="1">IF(L6&lt;K6,OFFSET(IF(OR($C$31=11,$C$31=12),Очки!$A$17,Очки!$O$18),2+K6-L6,IF(J6=2,12,13-K6)),0)</f>
        <v>1.4</v>
      </c>
      <c r="X6" s="260">
        <v>0.5</v>
      </c>
      <c r="Y6" s="261"/>
      <c r="Z6" s="146"/>
      <c r="AA6" s="147"/>
      <c r="AB6" s="256">
        <f t="shared" ref="AB6:AB19" ca="1" si="0">SUM(M6:Y6)</f>
        <v>52.5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5" t="s">
        <v>102</v>
      </c>
      <c r="C7" s="180" t="s">
        <v>27</v>
      </c>
      <c r="D7" s="302">
        <v>1</v>
      </c>
      <c r="E7" s="303">
        <v>6</v>
      </c>
      <c r="F7" s="304">
        <v>4</v>
      </c>
      <c r="G7" s="299">
        <v>1</v>
      </c>
      <c r="H7" s="305">
        <v>7</v>
      </c>
      <c r="I7" s="303">
        <v>5</v>
      </c>
      <c r="J7" s="302">
        <v>1</v>
      </c>
      <c r="K7" s="303">
        <v>4</v>
      </c>
      <c r="L7" s="306">
        <v>3</v>
      </c>
      <c r="M7" s="341">
        <v>2</v>
      </c>
      <c r="N7" s="266">
        <f ca="1">OFFSET(Очки!$A$3,F7,D7+QUOTIENT(MAX($C$31-11,0), 2)*4)</f>
        <v>13</v>
      </c>
      <c r="O7" s="262">
        <f ca="1">IF(F7&lt;E7,OFFSET(IF(OR($C$31=11,$C$31=12),Очки!$A$17,Очки!$O$18),2+E7-F7,IF(D7=2,12,13-E7)),0)</f>
        <v>1.9</v>
      </c>
      <c r="P7" s="262">
        <v>2.5</v>
      </c>
      <c r="Q7" s="263"/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2.1</v>
      </c>
      <c r="T7" s="262">
        <v>1</v>
      </c>
      <c r="U7" s="263"/>
      <c r="V7" s="266">
        <f ca="1">OFFSET(Очки!$A$3,L7,J7+QUOTIENT(MAX($C$31-11,0), 2)*4)</f>
        <v>14</v>
      </c>
      <c r="W7" s="262">
        <f ca="1">IF(L7&lt;K7,OFFSET(IF(OR($C$31=11,$C$31=12),Очки!$A$17,Очки!$O$18),2+K7-L7,IF(J7=2,12,13-K7)),0)</f>
        <v>0.8</v>
      </c>
      <c r="X7" s="262">
        <v>1.5</v>
      </c>
      <c r="Y7" s="263"/>
      <c r="Z7" s="150"/>
      <c r="AA7" s="151"/>
      <c r="AB7" s="257">
        <f t="shared" ca="1" si="0"/>
        <v>50.8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7" t="s">
        <v>99</v>
      </c>
      <c r="C8" s="180" t="s">
        <v>27</v>
      </c>
      <c r="D8" s="302">
        <v>1</v>
      </c>
      <c r="E8" s="303">
        <v>3</v>
      </c>
      <c r="F8" s="304">
        <v>1</v>
      </c>
      <c r="G8" s="299">
        <v>1</v>
      </c>
      <c r="H8" s="305">
        <v>3</v>
      </c>
      <c r="I8" s="303">
        <v>3</v>
      </c>
      <c r="J8" s="302">
        <v>1</v>
      </c>
      <c r="K8" s="303">
        <v>5</v>
      </c>
      <c r="L8" s="306">
        <v>5</v>
      </c>
      <c r="M8" s="341">
        <v>0.5</v>
      </c>
      <c r="N8" s="266">
        <f ca="1">OFFSET(Очки!$A$3,F8,D8+QUOTIENT(MAX($C$31-11,0), 2)*4)</f>
        <v>16</v>
      </c>
      <c r="O8" s="262">
        <f ca="1">IF(F8&lt;E8,OFFSET(IF(OR($C$31=11,$C$31=12),Очки!$A$17,Очки!$O$18),2+E8-F8,IF(D8=2,12,13-E8)),0)</f>
        <v>1.4</v>
      </c>
      <c r="P8" s="262">
        <v>0.5</v>
      </c>
      <c r="Q8" s="263"/>
      <c r="R8" s="266">
        <f ca="1">OFFSET(Очки!$A$3,I8,G8+QUOTIENT(MAX($C$31-11,0), 2)*4)</f>
        <v>14</v>
      </c>
      <c r="S8" s="262">
        <f ca="1">IF(I8&lt;H8,OFFSET(IF(OR($C$31=11,$C$31=12),Очки!$A$17,Очки!$O$18),2+H8-I8,IF(G8=2,12,13-H8)),0)</f>
        <v>0</v>
      </c>
      <c r="T8" s="262">
        <v>1.5</v>
      </c>
      <c r="U8" s="263"/>
      <c r="V8" s="266">
        <f ca="1">OFFSET(Очки!$A$3,L8,J8+QUOTIENT(MAX($C$31-11,0), 2)*4)</f>
        <v>12</v>
      </c>
      <c r="W8" s="262">
        <f ca="1">IF(L8&lt;K8,OFFSET(IF(OR($C$31=11,$C$31=12),Очки!$A$17,Очки!$O$18),2+K8-L8,IF(J8=2,12,13-K8)),0)</f>
        <v>0</v>
      </c>
      <c r="X8" s="262">
        <v>2</v>
      </c>
      <c r="Y8" s="263"/>
      <c r="Z8" s="150"/>
      <c r="AA8" s="151"/>
      <c r="AB8" s="257">
        <f t="shared" ca="1" si="0"/>
        <v>47.9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2" t="s">
        <v>100</v>
      </c>
      <c r="C9" s="180">
        <v>10</v>
      </c>
      <c r="D9" s="302">
        <v>2</v>
      </c>
      <c r="E9" s="303">
        <v>7</v>
      </c>
      <c r="F9" s="304">
        <v>3</v>
      </c>
      <c r="G9" s="299">
        <v>1</v>
      </c>
      <c r="H9" s="305">
        <v>1</v>
      </c>
      <c r="I9" s="303">
        <v>1</v>
      </c>
      <c r="J9" s="302">
        <v>1</v>
      </c>
      <c r="K9" s="303">
        <v>2</v>
      </c>
      <c r="L9" s="306">
        <v>2</v>
      </c>
      <c r="M9" s="341"/>
      <c r="N9" s="266">
        <f ca="1">OFFSET(Очки!$A$3,F9,D9+QUOTIENT(MAX($C$31-11,0), 2)*4)</f>
        <v>10</v>
      </c>
      <c r="O9" s="262">
        <f ca="1">IF(F9&lt;E9,OFFSET(IF(OR($C$31=11,$C$31=12),Очки!$A$17,Очки!$O$18),2+E9-F9,IF(D9=2,12,13-E9)),0)</f>
        <v>2.8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15</v>
      </c>
      <c r="W9" s="262">
        <f ca="1">IF(L9&lt;K9,OFFSET(IF(OR($C$31=11,$C$31=12),Очки!$A$17,Очки!$O$18),2+K9-L9,IF(J9=2,12,13-K9)),0)</f>
        <v>0</v>
      </c>
      <c r="X9" s="262"/>
      <c r="Y9" s="263"/>
      <c r="Z9" s="150"/>
      <c r="AA9" s="151"/>
      <c r="AB9" s="257">
        <f t="shared" ca="1" si="0"/>
        <v>43.8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5" t="s">
        <v>107</v>
      </c>
      <c r="C10" s="180"/>
      <c r="D10" s="302">
        <v>1</v>
      </c>
      <c r="E10" s="303">
        <v>4</v>
      </c>
      <c r="F10" s="304">
        <v>3</v>
      </c>
      <c r="G10" s="299">
        <v>1</v>
      </c>
      <c r="H10" s="305">
        <v>5</v>
      </c>
      <c r="I10" s="303">
        <v>6</v>
      </c>
      <c r="J10" s="302">
        <v>1</v>
      </c>
      <c r="K10" s="303">
        <v>7</v>
      </c>
      <c r="L10" s="306">
        <v>7</v>
      </c>
      <c r="M10" s="341">
        <v>1</v>
      </c>
      <c r="N10" s="266">
        <f ca="1">OFFSET(Очки!$A$3,F10,D10+QUOTIENT(MAX($C$31-11,0), 2)*4)</f>
        <v>14</v>
      </c>
      <c r="O10" s="262">
        <f ca="1">IF(F10&lt;E10,OFFSET(IF(OR($C$31=11,$C$31=12),Очки!$A$17,Очки!$O$18),2+E10-F10,IF(D10=2,12,13-E10)),0)</f>
        <v>0.8</v>
      </c>
      <c r="P10" s="262">
        <v>1.5</v>
      </c>
      <c r="Q10" s="263"/>
      <c r="R10" s="266">
        <f ca="1">OFFSET(Очки!$A$3,I10,G10+QUOTIENT(MAX($C$31-11,0), 2)*4)</f>
        <v>11.5</v>
      </c>
      <c r="S10" s="262">
        <f ca="1">IF(I10&lt;H10,OFFSET(IF(OR($C$31=11,$C$31=12),Очки!$A$17,Очки!$O$18),2+H10-I10,IF(G10=2,12,13-H10)),0)</f>
        <v>0</v>
      </c>
      <c r="T10" s="262">
        <v>2.5</v>
      </c>
      <c r="U10" s="263"/>
      <c r="V10" s="266">
        <f ca="1">OFFSET(Очки!$A$3,L10,J10+QUOTIENT(MAX($C$31-11,0), 2)*4)</f>
        <v>11</v>
      </c>
      <c r="W10" s="262">
        <f ca="1">IF(L10&lt;K10,OFFSET(IF(OR($C$31=11,$C$31=12),Очки!$A$17,Очки!$O$18),2+K10-L10,IF(J10=2,12,13-K10)),0)</f>
        <v>0</v>
      </c>
      <c r="X10" s="262">
        <v>1</v>
      </c>
      <c r="Y10" s="263"/>
      <c r="Z10" s="150"/>
      <c r="AA10" s="151"/>
      <c r="AB10" s="257">
        <f t="shared" ca="1" si="0"/>
        <v>43.3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3" t="s">
        <v>92</v>
      </c>
      <c r="C11" s="180">
        <v>5</v>
      </c>
      <c r="D11" s="302">
        <v>1</v>
      </c>
      <c r="E11" s="303">
        <v>5</v>
      </c>
      <c r="F11" s="304">
        <v>6</v>
      </c>
      <c r="G11" s="299">
        <v>1</v>
      </c>
      <c r="H11" s="305">
        <v>6</v>
      </c>
      <c r="I11" s="303">
        <v>7</v>
      </c>
      <c r="J11" s="302">
        <v>1</v>
      </c>
      <c r="K11" s="303">
        <v>6</v>
      </c>
      <c r="L11" s="306">
        <v>6</v>
      </c>
      <c r="M11" s="341">
        <v>1.5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0</v>
      </c>
      <c r="P11" s="262">
        <v>2</v>
      </c>
      <c r="Q11" s="263"/>
      <c r="R11" s="266">
        <f ca="1">OFFSET(Очки!$A$3,I11,G11+QUOTIENT(MAX($C$31-11,0), 2)*4)</f>
        <v>11</v>
      </c>
      <c r="S11" s="262">
        <f ca="1">IF(I11&lt;H11,OFFSET(IF(OR($C$31=11,$C$31=12),Очки!$A$17,Очки!$O$18),2+H11-I11,IF(G11=2,12,13-H11)),0)</f>
        <v>0</v>
      </c>
      <c r="T11" s="262">
        <v>2</v>
      </c>
      <c r="U11" s="263"/>
      <c r="V11" s="266">
        <f ca="1">OFFSET(Очки!$A$3,L11,J11+QUOTIENT(MAX($C$31-11,0), 2)*4)</f>
        <v>11.5</v>
      </c>
      <c r="W11" s="262">
        <f ca="1">IF(L11&lt;K11,OFFSET(IF(OR($C$31=11,$C$31=12),Очки!$A$17,Очки!$O$18),2+K11-L11,IF(J11=2,12,13-K11)),0)</f>
        <v>0</v>
      </c>
      <c r="X11" s="262">
        <v>2.5</v>
      </c>
      <c r="Y11" s="263"/>
      <c r="Z11" s="150"/>
      <c r="AA11" s="151"/>
      <c r="AB11" s="257">
        <f t="shared" ca="1" si="0"/>
        <v>42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98</v>
      </c>
      <c r="C12" s="180" t="s">
        <v>27</v>
      </c>
      <c r="D12" s="302">
        <v>2</v>
      </c>
      <c r="E12" s="303">
        <v>5</v>
      </c>
      <c r="F12" s="304">
        <v>5</v>
      </c>
      <c r="G12" s="299">
        <v>2</v>
      </c>
      <c r="H12" s="305">
        <v>3</v>
      </c>
      <c r="I12" s="303">
        <v>1</v>
      </c>
      <c r="J12" s="296">
        <v>2</v>
      </c>
      <c r="K12" s="303">
        <v>6</v>
      </c>
      <c r="L12" s="306">
        <v>1</v>
      </c>
      <c r="M12" s="341"/>
      <c r="N12" s="266">
        <f ca="1">OFFSET(Очки!$A$3,F12,D12+QUOTIENT(MAX($C$31-11,0), 2)*4)</f>
        <v>8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12</v>
      </c>
      <c r="S12" s="262">
        <f ca="1">IF(I12&lt;H12,OFFSET(IF(OR($C$31=11,$C$31=12),Очки!$A$17,Очки!$O$18),2+H12-I12,IF(G12=2,12,13-H12)),0)</f>
        <v>1.4</v>
      </c>
      <c r="T12" s="262"/>
      <c r="U12" s="263"/>
      <c r="V12" s="266">
        <f ca="1">OFFSET(Очки!$A$3,L12,J12+QUOTIENT(MAX($C$31-11,0), 2)*4)</f>
        <v>12</v>
      </c>
      <c r="W12" s="262">
        <f ca="1">IF(L12&lt;K12,OFFSET(IF(OR($C$31=11,$C$31=12),Очки!$A$17,Очки!$O$18),2+K12-L12,IF(J12=2,12,13-K12)),0)</f>
        <v>3.5</v>
      </c>
      <c r="X12" s="262"/>
      <c r="Y12" s="263"/>
      <c r="Z12" s="150"/>
      <c r="AA12" s="151"/>
      <c r="AB12" s="257">
        <f t="shared" ca="1" si="0"/>
        <v>36.9</v>
      </c>
    </row>
    <row r="13" spans="1:31" ht="15.75" x14ac:dyDescent="0.25">
      <c r="A13" s="219">
        <f ca="1">RANK(AB13,AB$6:OFFSET(AB$6,0,0,COUNTA(B$6:B$30)))</f>
        <v>8</v>
      </c>
      <c r="B13" s="193" t="s">
        <v>103</v>
      </c>
      <c r="C13" s="180">
        <v>10</v>
      </c>
      <c r="D13" s="302">
        <v>1</v>
      </c>
      <c r="E13" s="303">
        <v>2</v>
      </c>
      <c r="F13" s="304">
        <v>2</v>
      </c>
      <c r="G13" s="299">
        <v>2</v>
      </c>
      <c r="H13" s="305">
        <v>7</v>
      </c>
      <c r="I13" s="303">
        <v>6</v>
      </c>
      <c r="J13" s="296">
        <v>1</v>
      </c>
      <c r="K13" s="303">
        <v>1</v>
      </c>
      <c r="L13" s="306">
        <v>4</v>
      </c>
      <c r="M13" s="341"/>
      <c r="N13" s="266">
        <f ca="1">OFFSET(Очки!$A$3,F13,D13+QUOTIENT(MAX($C$31-11,0), 2)*4)</f>
        <v>15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7.5</v>
      </c>
      <c r="S13" s="262">
        <f ca="1">IF(I13&lt;H13,OFFSET(IF(OR($C$31=11,$C$31=12),Очки!$A$17,Очки!$O$18),2+H13-I13,IF(G13=2,12,13-H13)),0)</f>
        <v>0.7</v>
      </c>
      <c r="T13" s="262"/>
      <c r="U13" s="263"/>
      <c r="V13" s="266">
        <f ca="1">OFFSET(Очки!$A$3,L13,J13+QUOTIENT(MAX($C$31-11,0), 2)*4)</f>
        <v>13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36.200000000000003</v>
      </c>
    </row>
    <row r="14" spans="1:31" ht="16.5" thickBot="1" x14ac:dyDescent="0.3">
      <c r="A14" s="219">
        <f ca="1">RANK(AB14,AB$6:OFFSET(AB$6,0,0,COUNTA(B$6:B$30)))</f>
        <v>9</v>
      </c>
      <c r="B14" s="193" t="s">
        <v>97</v>
      </c>
      <c r="C14" s="180" t="s">
        <v>27</v>
      </c>
      <c r="D14" s="302">
        <v>1</v>
      </c>
      <c r="E14" s="303">
        <v>1</v>
      </c>
      <c r="F14" s="304">
        <v>7</v>
      </c>
      <c r="G14" s="299">
        <v>1</v>
      </c>
      <c r="H14" s="305">
        <v>2</v>
      </c>
      <c r="I14" s="303">
        <v>4</v>
      </c>
      <c r="J14" s="302">
        <v>2</v>
      </c>
      <c r="K14" s="303">
        <v>7</v>
      </c>
      <c r="L14" s="306">
        <v>5</v>
      </c>
      <c r="M14" s="341"/>
      <c r="N14" s="266">
        <f ca="1">OFFSET(Очки!$A$3,F14,D14+QUOTIENT(MAX($C$31-11,0), 2)*4)</f>
        <v>11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13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8</v>
      </c>
      <c r="W14" s="262">
        <f ca="1">IF(L14&lt;K14,OFFSET(IF(OR($C$31=11,$C$31=12),Очки!$A$17,Очки!$O$18),2+K14-L14,IF(J14=2,12,13-K14)),0)</f>
        <v>1.4</v>
      </c>
      <c r="X14" s="262"/>
      <c r="Y14" s="263"/>
      <c r="Z14" s="150"/>
      <c r="AA14" s="151"/>
      <c r="AB14" s="257">
        <f t="shared" ca="1" si="0"/>
        <v>33.4</v>
      </c>
    </row>
    <row r="15" spans="1:31" ht="15.75" x14ac:dyDescent="0.25">
      <c r="A15" s="219">
        <f ca="1">RANK(AB15,AB$6:OFFSET(AB$6,0,0,COUNTA(B$6:B$30)))</f>
        <v>10</v>
      </c>
      <c r="B15" s="194" t="s">
        <v>101</v>
      </c>
      <c r="C15" s="180">
        <v>10</v>
      </c>
      <c r="D15" s="302">
        <v>2</v>
      </c>
      <c r="E15" s="303">
        <v>2</v>
      </c>
      <c r="F15" s="304">
        <v>1</v>
      </c>
      <c r="G15" s="299">
        <v>2</v>
      </c>
      <c r="H15" s="305">
        <v>5</v>
      </c>
      <c r="I15" s="303">
        <v>7</v>
      </c>
      <c r="J15" s="296">
        <v>2</v>
      </c>
      <c r="K15" s="303">
        <v>4</v>
      </c>
      <c r="L15" s="306">
        <v>3</v>
      </c>
      <c r="M15" s="341"/>
      <c r="N15" s="266">
        <f ca="1">OFFSET(Очки!$A$3,F15,D15+QUOTIENT(MAX($C$31-11,0), 2)*4)</f>
        <v>12</v>
      </c>
      <c r="O15" s="262">
        <f ca="1">IF(F15&lt;E15,OFFSET(IF(OR($C$31=11,$C$31=12),Очки!$A$17,Очки!$O$18),2+E15-F15,IF(D15=2,12,13-E15)),0)</f>
        <v>0.7</v>
      </c>
      <c r="P15" s="262"/>
      <c r="Q15" s="263"/>
      <c r="R15" s="266">
        <f ca="1">OFFSET(Очки!$A$3,I15,G15+QUOTIENT(MAX($C$31-11,0), 2)*4)</f>
        <v>7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10</v>
      </c>
      <c r="W15" s="262">
        <f ca="1">IF(L15&lt;K15,OFFSET(IF(OR($C$31=11,$C$31=12),Очки!$A$17,Очки!$O$18),2+K15-L15,IF(J15=2,12,13-K15)),0)</f>
        <v>0.7</v>
      </c>
      <c r="X15" s="262"/>
      <c r="Y15" s="263"/>
      <c r="Z15" s="150"/>
      <c r="AA15" s="151"/>
      <c r="AB15" s="257">
        <f t="shared" ca="1" si="0"/>
        <v>30.4</v>
      </c>
    </row>
    <row r="16" spans="1:31" ht="15.75" x14ac:dyDescent="0.25">
      <c r="A16" s="219">
        <f ca="1">RANK(AB16,AB$6:OFFSET(AB$6,0,0,COUNTA(B$6:B$30)))</f>
        <v>11</v>
      </c>
      <c r="B16" s="197" t="s">
        <v>91</v>
      </c>
      <c r="C16" s="180">
        <v>12.5</v>
      </c>
      <c r="D16" s="302">
        <v>2</v>
      </c>
      <c r="E16" s="303">
        <v>6</v>
      </c>
      <c r="F16" s="304">
        <v>6</v>
      </c>
      <c r="G16" s="299">
        <v>2</v>
      </c>
      <c r="H16" s="305">
        <v>4</v>
      </c>
      <c r="I16" s="303">
        <v>5</v>
      </c>
      <c r="J16" s="302">
        <v>2</v>
      </c>
      <c r="K16" s="303">
        <v>5</v>
      </c>
      <c r="L16" s="306">
        <v>2</v>
      </c>
      <c r="M16" s="341"/>
      <c r="N16" s="266">
        <f ca="1">OFFSET(Очки!$A$3,F16,D16+QUOTIENT(MAX($C$31-11,0), 2)*4)</f>
        <v>7.5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8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11</v>
      </c>
      <c r="W16" s="262">
        <f ca="1">IF(L16&lt;K16,OFFSET(IF(OR($C$31=11,$C$31=12),Очки!$A$17,Очки!$O$18),2+K16-L16,IF(J16=2,12,13-K16)),0)</f>
        <v>2.1</v>
      </c>
      <c r="X16" s="262"/>
      <c r="Y16" s="263"/>
      <c r="Z16" s="150"/>
      <c r="AA16" s="151"/>
      <c r="AB16" s="257">
        <f t="shared" ca="1" si="0"/>
        <v>28.6</v>
      </c>
    </row>
    <row r="17" spans="1:28" ht="15.75" x14ac:dyDescent="0.25">
      <c r="A17" s="219">
        <f ca="1">RANK(AB17,AB$6:OFFSET(AB$6,0,0,COUNTA(B$6:B$30)))</f>
        <v>12</v>
      </c>
      <c r="B17" s="195" t="s">
        <v>106</v>
      </c>
      <c r="C17" s="293"/>
      <c r="D17" s="302">
        <v>2</v>
      </c>
      <c r="E17" s="303">
        <v>4</v>
      </c>
      <c r="F17" s="304">
        <v>7</v>
      </c>
      <c r="G17" s="299">
        <v>2</v>
      </c>
      <c r="H17" s="305">
        <v>6</v>
      </c>
      <c r="I17" s="303">
        <v>3</v>
      </c>
      <c r="J17" s="296">
        <v>2</v>
      </c>
      <c r="K17" s="303">
        <v>3</v>
      </c>
      <c r="L17" s="306">
        <v>6</v>
      </c>
      <c r="M17" s="341"/>
      <c r="N17" s="266">
        <f ca="1">OFFSET(Очки!$A$3,F17,D17+QUOTIENT(MAX($C$31-11,0), 2)*4)</f>
        <v>7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10</v>
      </c>
      <c r="S17" s="262">
        <f ca="1">IF(I17&lt;H17,OFFSET(IF(OR($C$31=11,$C$31=12),Очки!$A$17,Очки!$O$18),2+H17-I17,IF(G17=2,12,13-H17)),0)</f>
        <v>2.1</v>
      </c>
      <c r="T17" s="262"/>
      <c r="U17" s="263"/>
      <c r="V17" s="266">
        <f ca="1">OFFSET(Очки!$A$3,L17,J17+QUOTIENT(MAX($C$31-11,0), 2)*4)</f>
        <v>7.5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26.6</v>
      </c>
    </row>
    <row r="18" spans="1:28" ht="15.75" x14ac:dyDescent="0.25">
      <c r="A18" s="219">
        <f ca="1">RANK(AB18,AB$6:OFFSET(AB$6,0,0,COUNTA(B$6:B$30)))</f>
        <v>13</v>
      </c>
      <c r="B18" s="193" t="s">
        <v>105</v>
      </c>
      <c r="C18" s="293" t="s">
        <v>27</v>
      </c>
      <c r="D18" s="302">
        <v>2</v>
      </c>
      <c r="E18" s="303">
        <v>1</v>
      </c>
      <c r="F18" s="304">
        <v>2</v>
      </c>
      <c r="G18" s="299">
        <v>2</v>
      </c>
      <c r="H18" s="305">
        <v>2</v>
      </c>
      <c r="I18" s="303">
        <v>4</v>
      </c>
      <c r="J18" s="302">
        <v>2</v>
      </c>
      <c r="K18" s="303"/>
      <c r="L18" s="306"/>
      <c r="M18" s="341"/>
      <c r="N18" s="266">
        <f ca="1">OFFSET(Очки!$A$3,F18,D18+QUOTIENT(MAX($C$31-11,0), 2)*4)</f>
        <v>11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9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20</v>
      </c>
    </row>
    <row r="19" spans="1:28" ht="15.75" x14ac:dyDescent="0.25">
      <c r="A19" s="219">
        <f ca="1">RANK(AB19,AB$6:OFFSET(AB$6,0,0,COUNTA(B$6:B$30)))</f>
        <v>14</v>
      </c>
      <c r="B19" s="193" t="s">
        <v>104</v>
      </c>
      <c r="C19" s="293"/>
      <c r="D19" s="302">
        <v>2</v>
      </c>
      <c r="E19" s="303">
        <v>3</v>
      </c>
      <c r="F19" s="304">
        <v>4</v>
      </c>
      <c r="G19" s="299">
        <v>2</v>
      </c>
      <c r="H19" s="305">
        <v>1</v>
      </c>
      <c r="I19" s="303">
        <v>2</v>
      </c>
      <c r="J19" s="296">
        <v>2</v>
      </c>
      <c r="K19" s="303">
        <v>1</v>
      </c>
      <c r="L19" s="306">
        <v>4</v>
      </c>
      <c r="M19" s="341"/>
      <c r="N19" s="266">
        <f ca="1">OFFSET(Очки!$A$3,F19,D19+QUOTIENT(MAX($C$31-11,0), 2)*4)</f>
        <v>9</v>
      </c>
      <c r="O19" s="262">
        <f ca="1">IF(F19&lt;E19,OFFSET(IF(OR($C$31=11,$C$31=12),Очки!$A$17,Очки!$O$18),2+E19-F19,IF(D19=2,12,13-E19)),0)</f>
        <v>0</v>
      </c>
      <c r="P19" s="262"/>
      <c r="Q19" s="263">
        <v>-5</v>
      </c>
      <c r="R19" s="266">
        <f ca="1">OFFSET(Очки!$A$3,I19,G19+QUOTIENT(MAX($C$31-11,0), 2)*4)</f>
        <v>11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9</v>
      </c>
      <c r="W19" s="262">
        <f ca="1">IF(L19&lt;K19,OFFSET(IF(OR($C$31=11,$C$31=12),Очки!$A$17,Очки!$O$18),2+K19-L19,IF(J19=2,12,13-K19)),0)</f>
        <v>0</v>
      </c>
      <c r="X19" s="262"/>
      <c r="Y19" s="263">
        <v>-5</v>
      </c>
      <c r="Z19" s="150"/>
      <c r="AA19" s="151"/>
      <c r="AB19" s="257">
        <f t="shared" ca="1" si="0"/>
        <v>19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ref="AB20:AB30" ca="1" si="1">SUM(M20:Y20)</f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1"/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14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8:AB9">
    <sortCondition ref="A8:A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U12" sqref="U12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5" t="s">
        <v>74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37"/>
      <c r="AD2" s="137"/>
      <c r="AE2" s="137"/>
    </row>
    <row r="3" spans="1:31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39">
        <f>SUM(M3:Z3)</f>
        <v>0</v>
      </c>
      <c r="AB3" s="417" t="s">
        <v>25</v>
      </c>
      <c r="AC3" s="140"/>
      <c r="AD3" s="140"/>
      <c r="AE3" s="140"/>
    </row>
    <row r="4" spans="1:31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419" t="s">
        <v>34</v>
      </c>
      <c r="N4" s="425">
        <v>1</v>
      </c>
      <c r="O4" s="426"/>
      <c r="P4" s="426"/>
      <c r="Q4" s="426"/>
      <c r="R4" s="425">
        <v>2</v>
      </c>
      <c r="S4" s="426"/>
      <c r="T4" s="426"/>
      <c r="U4" s="426"/>
      <c r="V4" s="425">
        <v>3</v>
      </c>
      <c r="W4" s="426"/>
      <c r="X4" s="426"/>
      <c r="Y4" s="426"/>
      <c r="Z4" s="175"/>
      <c r="AA4" s="139"/>
      <c r="AB4" s="418"/>
      <c r="AC4" s="140"/>
      <c r="AD4" s="140"/>
      <c r="AE4" s="140"/>
    </row>
    <row r="5" spans="1:31" s="143" customFormat="1" ht="33" customHeight="1" thickBot="1" x14ac:dyDescent="0.3">
      <c r="A5" s="410"/>
      <c r="B5" s="413"/>
      <c r="C5" s="427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18"/>
      <c r="AC5" s="142"/>
      <c r="AD5" s="142"/>
      <c r="AE5" s="142"/>
    </row>
    <row r="6" spans="1:31" ht="16.5" thickBot="1" x14ac:dyDescent="0.3">
      <c r="A6" s="218">
        <f ca="1">RANK(AB6,AB$6:OFFSET(AB$6,0,0,COUNTA(B$6:B$30)))</f>
        <v>1</v>
      </c>
      <c r="B6" s="197" t="s">
        <v>45</v>
      </c>
      <c r="C6" s="179">
        <v>12.5</v>
      </c>
      <c r="D6" s="352">
        <v>1</v>
      </c>
      <c r="E6" s="353">
        <v>8</v>
      </c>
      <c r="F6" s="354">
        <v>3</v>
      </c>
      <c r="G6" s="355">
        <v>1</v>
      </c>
      <c r="H6" s="300">
        <v>8</v>
      </c>
      <c r="I6" s="353">
        <v>3</v>
      </c>
      <c r="J6" s="352">
        <v>2</v>
      </c>
      <c r="K6" s="353">
        <v>6</v>
      </c>
      <c r="L6" s="356">
        <v>6</v>
      </c>
      <c r="M6" s="432">
        <v>2.5</v>
      </c>
      <c r="N6" s="292">
        <f ca="1">OFFSET(Очки!$A$3,F6,D6+QUOTIENT(MAX($C$31-11,0), 2)*4)</f>
        <v>14</v>
      </c>
      <c r="O6" s="260">
        <f ca="1">IF(F6&lt;E6,OFFSET(IF(OR($C$31=11,$C$31=12),Очки!$A$17,Очки!$O$18),2+E6-F6,IF(D6=2,12,13-E6)),0)</f>
        <v>5</v>
      </c>
      <c r="P6" s="260">
        <v>2.5</v>
      </c>
      <c r="Q6" s="261"/>
      <c r="R6" s="292">
        <f ca="1">OFFSET(Очки!$A$3,I6,G6+QUOTIENT(MAX($C$31-11,0), 2)*4)</f>
        <v>14</v>
      </c>
      <c r="S6" s="260">
        <f ca="1">IF(I6&lt;H6,OFFSET(IF(OR($C$31=11,$C$31=12),Очки!$A$17,Очки!$O$18),2+H6-I6,IF(G6=2,12,13-H6)),0)</f>
        <v>5</v>
      </c>
      <c r="T6" s="260"/>
      <c r="U6" s="261"/>
      <c r="V6" s="292">
        <f ca="1">OFFSET(Очки!$A$3,L6,J6+QUOTIENT(MAX($C$31-11,0), 2)*4)</f>
        <v>7</v>
      </c>
      <c r="W6" s="260">
        <f ca="1">IF(L6&lt;K6,OFFSET(IF(OR($C$31=11,$C$31=12),Очки!$A$17,Очки!$O$18),2+K6-L6,IF(J6=2,12,13-K6)),0)</f>
        <v>0</v>
      </c>
      <c r="X6" s="260">
        <v>2</v>
      </c>
      <c r="Y6" s="261"/>
      <c r="Z6" s="146"/>
      <c r="AA6" s="147"/>
      <c r="AB6" s="256">
        <f ca="1">SUM(M6:Y6)</f>
        <v>52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216" t="s">
        <v>57</v>
      </c>
      <c r="C7" s="170" t="s">
        <v>27</v>
      </c>
      <c r="D7" s="302">
        <v>1</v>
      </c>
      <c r="E7" s="303">
        <v>4</v>
      </c>
      <c r="F7" s="304">
        <v>1</v>
      </c>
      <c r="G7" s="299">
        <v>1</v>
      </c>
      <c r="H7" s="305">
        <v>4</v>
      </c>
      <c r="I7" s="303">
        <v>5</v>
      </c>
      <c r="J7" s="302">
        <v>1</v>
      </c>
      <c r="K7" s="303">
        <v>7</v>
      </c>
      <c r="L7" s="306">
        <v>4</v>
      </c>
      <c r="M7" s="433">
        <v>0.5</v>
      </c>
      <c r="N7" s="266">
        <f ca="1">OFFSET(Очки!$A$3,F7,D7+QUOTIENT(MAX($C$31-11,0), 2)*4)</f>
        <v>16</v>
      </c>
      <c r="O7" s="262">
        <f ca="1">IF(F7&lt;E7,OFFSET(IF(OR($C$31=11,$C$31=12),Очки!$A$17,Очки!$O$18),2+E7-F7,IF(D7=2,12,13-E7)),0)</f>
        <v>2.2000000000000002</v>
      </c>
      <c r="P7" s="262">
        <v>0.5</v>
      </c>
      <c r="Q7" s="263"/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0</v>
      </c>
      <c r="T7" s="262">
        <v>2</v>
      </c>
      <c r="U7" s="263"/>
      <c r="V7" s="266">
        <f ca="1">OFFSET(Очки!$A$3,L7,J7+QUOTIENT(MAX($C$31-11,0), 2)*4)</f>
        <v>13</v>
      </c>
      <c r="W7" s="262">
        <f ca="1">IF(L7&lt;K7,OFFSET(IF(OR($C$31=11,$C$31=12),Очки!$A$17,Очки!$O$18),2+K7-L7,IF(J7=2,12,13-K7)),0)</f>
        <v>3</v>
      </c>
      <c r="X7" s="262">
        <v>2.5</v>
      </c>
      <c r="Y7" s="263"/>
      <c r="Z7" s="150"/>
      <c r="AA7" s="151"/>
      <c r="AB7" s="257">
        <f ca="1">SUM(M7:Y7)</f>
        <v>51.7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5" t="s">
        <v>44</v>
      </c>
      <c r="C8" s="180" t="s">
        <v>27</v>
      </c>
      <c r="D8" s="302">
        <v>1</v>
      </c>
      <c r="E8" s="303">
        <v>6</v>
      </c>
      <c r="F8" s="304">
        <v>2</v>
      </c>
      <c r="G8" s="299">
        <v>1</v>
      </c>
      <c r="H8" s="305">
        <v>6</v>
      </c>
      <c r="I8" s="303">
        <v>8</v>
      </c>
      <c r="J8" s="302">
        <v>1</v>
      </c>
      <c r="K8" s="303">
        <v>5</v>
      </c>
      <c r="L8" s="306">
        <v>3</v>
      </c>
      <c r="M8" s="433">
        <v>1.5</v>
      </c>
      <c r="N8" s="266">
        <f ca="1">OFFSET(Очки!$A$3,F8,D8+QUOTIENT(MAX($C$31-11,0), 2)*4)</f>
        <v>15</v>
      </c>
      <c r="O8" s="262">
        <f ca="1">IF(F8&lt;E8,OFFSET(IF(OR($C$31=11,$C$31=12),Очки!$A$17,Очки!$O$18),2+E8-F8,IF(D8=2,12,13-E8)),0)</f>
        <v>3.5</v>
      </c>
      <c r="P8" s="262">
        <v>1.5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0</v>
      </c>
      <c r="T8" s="262">
        <v>1</v>
      </c>
      <c r="U8" s="263"/>
      <c r="V8" s="266">
        <f ca="1">OFFSET(Очки!$A$3,L8,J8+QUOTIENT(MAX($C$31-11,0), 2)*4)</f>
        <v>14</v>
      </c>
      <c r="W8" s="262">
        <f ca="1">IF(L8&lt;K8,OFFSET(IF(OR($C$31=11,$C$31=12),Очки!$A$17,Очки!$O$18),2+K8-L8,IF(J8=2,12,13-K8)),0)</f>
        <v>1.7000000000000002</v>
      </c>
      <c r="X8" s="262"/>
      <c r="Y8" s="263"/>
      <c r="Z8" s="150"/>
      <c r="AA8" s="151"/>
      <c r="AB8" s="257">
        <f ca="1">SUM(M8:Y8)</f>
        <v>48.7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61</v>
      </c>
      <c r="C9" s="171" t="s">
        <v>27</v>
      </c>
      <c r="D9" s="302">
        <v>1</v>
      </c>
      <c r="E9" s="303">
        <v>3</v>
      </c>
      <c r="F9" s="304">
        <v>6</v>
      </c>
      <c r="G9" s="299">
        <v>1</v>
      </c>
      <c r="H9" s="305">
        <v>3</v>
      </c>
      <c r="I9" s="303">
        <v>1</v>
      </c>
      <c r="J9" s="302">
        <v>1</v>
      </c>
      <c r="K9" s="303">
        <v>6</v>
      </c>
      <c r="L9" s="306">
        <v>5</v>
      </c>
      <c r="M9" s="433"/>
      <c r="N9" s="266">
        <f ca="1">OFFSET(Очки!$A$3,F9,D9+QUOTIENT(MAX($C$31-11,0), 2)*4)</f>
        <v>11.5</v>
      </c>
      <c r="O9" s="262">
        <f ca="1">IF(F9&lt;E9,OFFSET(IF(OR($C$31=11,$C$31=12),Очки!$A$17,Очки!$O$18),2+E9-F9,IF(D9=2,12,13-E9)),0)</f>
        <v>0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1.4</v>
      </c>
      <c r="T9" s="262">
        <v>1.5</v>
      </c>
      <c r="U9" s="263"/>
      <c r="V9" s="266">
        <f ca="1">OFFSET(Очки!$A$3,L9,J9+QUOTIENT(MAX($C$31-11,0), 2)*4)</f>
        <v>12</v>
      </c>
      <c r="W9" s="262">
        <f ca="1">IF(L9&lt;K9,OFFSET(IF(OR($C$31=11,$C$31=12),Очки!$A$17,Очки!$O$18),2+K9-L9,IF(J9=2,12,13-K9)),0)</f>
        <v>1</v>
      </c>
      <c r="X9" s="262">
        <v>0.5</v>
      </c>
      <c r="Y9" s="263"/>
      <c r="Z9" s="150"/>
      <c r="AA9" s="151"/>
      <c r="AB9" s="257">
        <f ca="1">SUM(M9:Y9)</f>
        <v>43.9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86</v>
      </c>
      <c r="C10" s="171" t="s">
        <v>27</v>
      </c>
      <c r="D10" s="302">
        <v>1</v>
      </c>
      <c r="E10" s="303">
        <v>5</v>
      </c>
      <c r="F10" s="304">
        <v>4</v>
      </c>
      <c r="G10" s="299">
        <v>1</v>
      </c>
      <c r="H10" s="305">
        <v>7</v>
      </c>
      <c r="I10" s="303">
        <v>7</v>
      </c>
      <c r="J10" s="302">
        <v>1</v>
      </c>
      <c r="K10" s="303">
        <v>8</v>
      </c>
      <c r="L10" s="306">
        <v>7</v>
      </c>
      <c r="M10" s="433">
        <v>1</v>
      </c>
      <c r="N10" s="266">
        <f ca="1">OFFSET(Очки!$A$3,F10,D10+QUOTIENT(MAX($C$31-11,0), 2)*4)</f>
        <v>13</v>
      </c>
      <c r="O10" s="262">
        <f ca="1">IF(F10&lt;E10,OFFSET(IF(OR($C$31=11,$C$31=12),Очки!$A$17,Очки!$O$18),2+E10-F10,IF(D10=2,12,13-E10)),0)</f>
        <v>0.9</v>
      </c>
      <c r="P10" s="262">
        <v>2</v>
      </c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>
        <v>2.5</v>
      </c>
      <c r="U10" s="263"/>
      <c r="V10" s="266">
        <f ca="1">OFFSET(Очки!$A$3,L10,J10+QUOTIENT(MAX($C$31-11,0), 2)*4)</f>
        <v>11</v>
      </c>
      <c r="W10" s="262">
        <f ca="1">IF(L10&lt;K10,OFFSET(IF(OR($C$31=11,$C$31=12),Очки!$A$17,Очки!$O$18),2+K10-L10,IF(J10=2,12,13-K10)),0)</f>
        <v>1.2</v>
      </c>
      <c r="X10" s="262"/>
      <c r="Y10" s="263"/>
      <c r="Z10" s="150"/>
      <c r="AA10" s="151"/>
      <c r="AB10" s="257">
        <f ca="1">SUM(M10:Y10)</f>
        <v>42.6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5" t="s">
        <v>50</v>
      </c>
      <c r="C11" s="180" t="s">
        <v>27</v>
      </c>
      <c r="D11" s="302">
        <v>2</v>
      </c>
      <c r="E11" s="303">
        <v>3</v>
      </c>
      <c r="F11" s="304">
        <v>1</v>
      </c>
      <c r="G11" s="299">
        <v>2</v>
      </c>
      <c r="H11" s="305">
        <v>2</v>
      </c>
      <c r="I11" s="303">
        <v>1</v>
      </c>
      <c r="J11" s="302">
        <v>1</v>
      </c>
      <c r="K11" s="303">
        <v>1</v>
      </c>
      <c r="L11" s="306">
        <v>1</v>
      </c>
      <c r="M11" s="433"/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1.4</v>
      </c>
      <c r="P11" s="262"/>
      <c r="Q11" s="263"/>
      <c r="R11" s="266">
        <f ca="1">OFFSET(Очки!$A$3,I11,G11+QUOTIENT(MAX($C$31-11,0), 2)*4)</f>
        <v>11.5</v>
      </c>
      <c r="S11" s="262">
        <f ca="1">IF(I11&lt;H11,OFFSET(IF(OR($C$31=11,$C$31=12),Очки!$A$17,Очки!$O$18),2+H11-I11,IF(G11=2,12,13-H11)),0)</f>
        <v>0.7</v>
      </c>
      <c r="T11" s="262"/>
      <c r="U11" s="263"/>
      <c r="V11" s="266">
        <f ca="1">OFFSET(Очки!$A$3,L11,J11+QUOTIENT(MAX($C$31-11,0), 2)*4)</f>
        <v>16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ca="1">SUM(M11:Y11)</f>
        <v>41.099999999999994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113</v>
      </c>
      <c r="C12" s="180">
        <v>15</v>
      </c>
      <c r="D12" s="302">
        <v>1</v>
      </c>
      <c r="E12" s="303">
        <v>2</v>
      </c>
      <c r="F12" s="304">
        <v>8</v>
      </c>
      <c r="G12" s="299">
        <v>1</v>
      </c>
      <c r="H12" s="305">
        <v>2</v>
      </c>
      <c r="I12" s="303">
        <v>2</v>
      </c>
      <c r="J12" s="296">
        <v>1</v>
      </c>
      <c r="K12" s="303">
        <v>2</v>
      </c>
      <c r="L12" s="306">
        <v>2</v>
      </c>
      <c r="M12" s="433"/>
      <c r="N12" s="266">
        <f ca="1">OFFSET(Очки!$A$3,F12,D12+QUOTIENT(MAX($C$31-11,0), 2)*4)</f>
        <v>10.5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15</v>
      </c>
      <c r="S12" s="262">
        <f ca="1">IF(I12&lt;H12,OFFSET(IF(OR($C$31=11,$C$31=12),Очки!$A$17,Очки!$O$18),2+H12-I12,IF(G12=2,12,13-H12)),0)</f>
        <v>0</v>
      </c>
      <c r="T12" s="262"/>
      <c r="U12" s="263">
        <v>-8</v>
      </c>
      <c r="V12" s="266">
        <f ca="1">OFFSET(Очки!$A$3,L12,J12+QUOTIENT(MAX($C$31-11,0), 2)*4)</f>
        <v>15</v>
      </c>
      <c r="W12" s="262">
        <f ca="1">IF(L12&lt;K12,OFFSET(IF(OR($C$31=11,$C$31=12),Очки!$A$17,Очки!$O$18),2+K12-L12,IF(J12=2,12,13-K12)),0)</f>
        <v>0</v>
      </c>
      <c r="X12" s="262">
        <v>1.5</v>
      </c>
      <c r="Y12" s="263"/>
      <c r="Z12" s="150"/>
      <c r="AA12" s="151"/>
      <c r="AB12" s="257">
        <f ca="1">SUM(M12:Y12)</f>
        <v>34</v>
      </c>
    </row>
    <row r="13" spans="1:31" ht="15.75" x14ac:dyDescent="0.25">
      <c r="A13" s="219">
        <f ca="1">RANK(AB13,AB$6:OFFSET(AB$6,0,0,COUNTA(B$6:B$30)))</f>
        <v>8</v>
      </c>
      <c r="B13" s="193" t="s">
        <v>114</v>
      </c>
      <c r="C13" s="180"/>
      <c r="D13" s="302">
        <v>2</v>
      </c>
      <c r="E13" s="303">
        <v>7</v>
      </c>
      <c r="F13" s="304">
        <v>4</v>
      </c>
      <c r="G13" s="299">
        <v>1</v>
      </c>
      <c r="H13" s="305">
        <v>1</v>
      </c>
      <c r="I13" s="303">
        <v>4</v>
      </c>
      <c r="J13" s="296">
        <v>2</v>
      </c>
      <c r="K13" s="303">
        <v>7</v>
      </c>
      <c r="L13" s="306">
        <v>5</v>
      </c>
      <c r="M13" s="433"/>
      <c r="N13" s="266">
        <f ca="1">OFFSET(Очки!$A$3,F13,D13+QUOTIENT(MAX($C$31-11,0), 2)*4)</f>
        <v>8.5</v>
      </c>
      <c r="O13" s="262">
        <f ca="1">IF(F13&lt;E13,OFFSET(IF(OR($C$31=11,$C$31=12),Очки!$A$17,Очки!$O$18),2+E13-F13,IF(D13=2,12,13-E13)),0)</f>
        <v>2.1</v>
      </c>
      <c r="P13" s="262"/>
      <c r="Q13" s="263"/>
      <c r="R13" s="266">
        <f ca="1">OFFSET(Очки!$A$3,I13,G13+QUOTIENT(MAX($C$31-11,0), 2)*4)</f>
        <v>13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7.5</v>
      </c>
      <c r="W13" s="262">
        <f ca="1">IF(L13&lt;K13,OFFSET(IF(OR($C$31=11,$C$31=12),Очки!$A$17,Очки!$O$18),2+K13-L13,IF(J13=2,12,13-K13)),0)</f>
        <v>1.4</v>
      </c>
      <c r="X13" s="262"/>
      <c r="Y13" s="263"/>
      <c r="Z13" s="150"/>
      <c r="AA13" s="151"/>
      <c r="AB13" s="257">
        <f ca="1">SUM(M13:Y13)</f>
        <v>32.5</v>
      </c>
    </row>
    <row r="14" spans="1:31" ht="15.75" x14ac:dyDescent="0.25">
      <c r="A14" s="219">
        <f ca="1">RANK(AB14,AB$6:OFFSET(AB$6,0,0,COUNTA(B$6:B$30)))</f>
        <v>9</v>
      </c>
      <c r="B14" s="195" t="s">
        <v>62</v>
      </c>
      <c r="C14" s="180">
        <v>10</v>
      </c>
      <c r="D14" s="302">
        <v>2</v>
      </c>
      <c r="E14" s="303">
        <v>4</v>
      </c>
      <c r="F14" s="304">
        <v>2</v>
      </c>
      <c r="G14" s="299">
        <v>2</v>
      </c>
      <c r="H14" s="305">
        <v>4</v>
      </c>
      <c r="I14" s="303">
        <v>2</v>
      </c>
      <c r="J14" s="302">
        <v>2</v>
      </c>
      <c r="K14" s="303">
        <v>3</v>
      </c>
      <c r="L14" s="306">
        <v>4</v>
      </c>
      <c r="M14" s="433"/>
      <c r="N14" s="266">
        <f ca="1">OFFSET(Очки!$A$3,F14,D14+QUOTIENT(MAX($C$31-11,0), 2)*4)</f>
        <v>10.5</v>
      </c>
      <c r="O14" s="262">
        <f ca="1">IF(F14&lt;E14,OFFSET(IF(OR($C$31=11,$C$31=12),Очки!$A$17,Очки!$O$18),2+E14-F14,IF(D14=2,12,13-E14)),0)</f>
        <v>1.4</v>
      </c>
      <c r="P14" s="262"/>
      <c r="Q14" s="263"/>
      <c r="R14" s="266">
        <f ca="1">OFFSET(Очки!$A$3,I14,G14+QUOTIENT(MAX($C$31-11,0), 2)*4)</f>
        <v>10.5</v>
      </c>
      <c r="S14" s="262">
        <f ca="1">IF(I14&lt;H14,OFFSET(IF(OR($C$31=11,$C$31=12),Очки!$A$17,Очки!$O$18),2+H14-I14,IF(G14=2,12,13-H14)),0)</f>
        <v>1.4</v>
      </c>
      <c r="T14" s="262"/>
      <c r="U14" s="263"/>
      <c r="V14" s="266">
        <f ca="1">OFFSET(Очки!$A$3,L14,J14+QUOTIENT(MAX($C$31-11,0), 2)*4)</f>
        <v>8.5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ca="1">SUM(M14:Y14)</f>
        <v>32.299999999999997</v>
      </c>
    </row>
    <row r="15" spans="1:31" ht="15.75" x14ac:dyDescent="0.25">
      <c r="A15" s="219">
        <f ca="1">RANK(AB15,AB$6:OFFSET(AB$6,0,0,COUNTA(B$6:B$30)))</f>
        <v>10</v>
      </c>
      <c r="B15" s="197" t="s">
        <v>48</v>
      </c>
      <c r="C15" s="180" t="s">
        <v>27</v>
      </c>
      <c r="D15" s="302">
        <v>2</v>
      </c>
      <c r="E15" s="303">
        <v>6</v>
      </c>
      <c r="F15" s="304">
        <v>6</v>
      </c>
      <c r="G15" s="299">
        <v>1</v>
      </c>
      <c r="H15" s="305">
        <v>5</v>
      </c>
      <c r="I15" s="303">
        <v>6</v>
      </c>
      <c r="J15" s="296">
        <v>1</v>
      </c>
      <c r="K15" s="303">
        <v>4</v>
      </c>
      <c r="L15" s="306">
        <v>6</v>
      </c>
      <c r="M15" s="433"/>
      <c r="N15" s="266">
        <f ca="1">OFFSET(Очки!$A$3,F15,D15+QUOTIENT(MAX($C$31-11,0), 2)*4)</f>
        <v>7</v>
      </c>
      <c r="O15" s="262">
        <f ca="1">IF(F15&lt;E15,OFFSET(IF(OR($C$31=11,$C$31=12),Очки!$A$17,Очки!$O$18),2+E15-F15,IF(D15=2,12,13-E15)),0)</f>
        <v>0</v>
      </c>
      <c r="P15" s="262">
        <v>1</v>
      </c>
      <c r="Q15" s="263"/>
      <c r="R15" s="266">
        <f ca="1">OFFSET(Очки!$A$3,I15,G15+QUOTIENT(MAX($C$31-11,0), 2)*4)</f>
        <v>11.5</v>
      </c>
      <c r="S15" s="262">
        <f ca="1">IF(I15&lt;H15,OFFSET(IF(OR($C$31=11,$C$31=12),Очки!$A$17,Очки!$O$18),2+H15-I15,IF(G15=2,12,13-H15)),0)</f>
        <v>0</v>
      </c>
      <c r="T15" s="262">
        <v>0.5</v>
      </c>
      <c r="U15" s="263"/>
      <c r="V15" s="266">
        <f ca="1">OFFSET(Очки!$A$3,L15,J15+QUOTIENT(MAX($C$31-11,0), 2)*4)</f>
        <v>11.5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ca="1">SUM(M15:Y15)</f>
        <v>31.5</v>
      </c>
    </row>
    <row r="16" spans="1:31" ht="15.75" x14ac:dyDescent="0.25">
      <c r="A16" s="219">
        <f ca="1">RANK(AB16,AB$6:OFFSET(AB$6,0,0,COUNTA(B$6:B$30)))</f>
        <v>11</v>
      </c>
      <c r="B16" s="192" t="s">
        <v>88</v>
      </c>
      <c r="C16" s="180"/>
      <c r="D16" s="302">
        <v>1</v>
      </c>
      <c r="E16" s="303">
        <v>7</v>
      </c>
      <c r="F16" s="304">
        <v>7</v>
      </c>
      <c r="G16" s="299">
        <v>2</v>
      </c>
      <c r="H16" s="305">
        <v>5</v>
      </c>
      <c r="I16" s="303">
        <v>7</v>
      </c>
      <c r="J16" s="302">
        <v>1</v>
      </c>
      <c r="K16" s="303">
        <v>3</v>
      </c>
      <c r="L16" s="306">
        <v>8</v>
      </c>
      <c r="M16" s="433">
        <v>2</v>
      </c>
      <c r="N16" s="266">
        <f ca="1">OFFSET(Очки!$A$3,F16,D16+QUOTIENT(MAX($C$31-11,0), 2)*4)</f>
        <v>11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6.5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10.5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ca="1">SUM(M16:Y16)</f>
        <v>30</v>
      </c>
    </row>
    <row r="17" spans="1:28" ht="15.75" x14ac:dyDescent="0.25">
      <c r="A17" s="219">
        <f ca="1">RANK(AB17,AB$6:OFFSET(AB$6,0,0,COUNTA(B$6:B$30)))</f>
        <v>12</v>
      </c>
      <c r="B17" s="193" t="s">
        <v>47</v>
      </c>
      <c r="C17" s="372" t="s">
        <v>27</v>
      </c>
      <c r="D17" s="302">
        <v>1</v>
      </c>
      <c r="E17" s="303">
        <v>1</v>
      </c>
      <c r="F17" s="304">
        <v>5</v>
      </c>
      <c r="G17" s="299">
        <v>2</v>
      </c>
      <c r="H17" s="305">
        <v>6</v>
      </c>
      <c r="I17" s="303">
        <v>5</v>
      </c>
      <c r="J17" s="296">
        <v>2</v>
      </c>
      <c r="K17" s="303">
        <v>4</v>
      </c>
      <c r="L17" s="306">
        <v>7</v>
      </c>
      <c r="M17" s="433"/>
      <c r="N17" s="266">
        <f ca="1">OFFSET(Очки!$A$3,F17,D17+QUOTIENT(MAX($C$31-11,0), 2)*4)</f>
        <v>12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7.5</v>
      </c>
      <c r="S17" s="262">
        <f ca="1">IF(I17&lt;H17,OFFSET(IF(OR($C$31=11,$C$31=12),Очки!$A$17,Очки!$O$18),2+H17-I17,IF(G17=2,12,13-H17)),0)</f>
        <v>0.7</v>
      </c>
      <c r="T17" s="262"/>
      <c r="U17" s="263"/>
      <c r="V17" s="266">
        <f ca="1">OFFSET(Очки!$A$3,L17,J17+QUOTIENT(MAX($C$31-11,0), 2)*4)</f>
        <v>6.5</v>
      </c>
      <c r="W17" s="262">
        <f ca="1">IF(L17&lt;K17,OFFSET(IF(OR($C$31=11,$C$31=12),Очки!$A$17,Очки!$O$18),2+K17-L17,IF(J17=2,12,13-K17)),0)</f>
        <v>0</v>
      </c>
      <c r="X17" s="262">
        <v>1</v>
      </c>
      <c r="Y17" s="263"/>
      <c r="Z17" s="150"/>
      <c r="AA17" s="151"/>
      <c r="AB17" s="257">
        <f ca="1">SUM(M17:Y17)</f>
        <v>27.7</v>
      </c>
    </row>
    <row r="18" spans="1:28" ht="15.75" x14ac:dyDescent="0.25">
      <c r="A18" s="219">
        <f ca="1">RANK(AB18,AB$6:OFFSET(AB$6,0,0,COUNTA(B$6:B$30)))</f>
        <v>13</v>
      </c>
      <c r="B18" s="193" t="s">
        <v>111</v>
      </c>
      <c r="C18" s="171">
        <v>15</v>
      </c>
      <c r="D18" s="302">
        <v>2</v>
      </c>
      <c r="E18" s="303">
        <v>2</v>
      </c>
      <c r="F18" s="304">
        <v>7</v>
      </c>
      <c r="G18" s="299">
        <v>2</v>
      </c>
      <c r="H18" s="305">
        <v>3</v>
      </c>
      <c r="I18" s="303">
        <v>4</v>
      </c>
      <c r="J18" s="302">
        <v>2</v>
      </c>
      <c r="K18" s="303">
        <v>5</v>
      </c>
      <c r="L18" s="306">
        <v>2</v>
      </c>
      <c r="M18" s="433"/>
      <c r="N18" s="266">
        <f ca="1">OFFSET(Очки!$A$3,F18,D18+QUOTIENT(MAX($C$31-11,0), 2)*4)</f>
        <v>6.5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8.5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>
        <f ca="1">OFFSET(Очки!$A$3,L18,J18+QUOTIENT(MAX($C$31-11,0), 2)*4)</f>
        <v>10.5</v>
      </c>
      <c r="W18" s="262">
        <f ca="1">IF(L18&lt;K18,OFFSET(IF(OR($C$31=11,$C$31=12),Очки!$A$17,Очки!$O$18),2+K18-L18,IF(J18=2,12,13-K18)),0)</f>
        <v>2.1</v>
      </c>
      <c r="X18" s="262"/>
      <c r="Y18" s="263"/>
      <c r="Z18" s="150"/>
      <c r="AA18" s="151"/>
      <c r="AB18" s="257">
        <f ca="1">SUM(M18:Y18)</f>
        <v>27.6</v>
      </c>
    </row>
    <row r="19" spans="1:28" ht="15.75" x14ac:dyDescent="0.25">
      <c r="A19" s="219">
        <f ca="1">RANK(AB19,AB$6:OFFSET(AB$6,0,0,COUNTA(B$6:B$30)))</f>
        <v>14</v>
      </c>
      <c r="B19" s="193" t="s">
        <v>94</v>
      </c>
      <c r="C19" s="293" t="s">
        <v>27</v>
      </c>
      <c r="D19" s="302">
        <v>2</v>
      </c>
      <c r="E19" s="303">
        <v>1</v>
      </c>
      <c r="F19" s="304">
        <v>5</v>
      </c>
      <c r="G19" s="299">
        <v>2</v>
      </c>
      <c r="H19" s="305">
        <v>1</v>
      </c>
      <c r="I19" s="303">
        <v>3</v>
      </c>
      <c r="J19" s="296">
        <v>2</v>
      </c>
      <c r="K19" s="303">
        <v>1</v>
      </c>
      <c r="L19" s="306">
        <v>3</v>
      </c>
      <c r="M19" s="433"/>
      <c r="N19" s="266">
        <f ca="1">OFFSET(Очки!$A$3,F19,D19+QUOTIENT(MAX($C$31-11,0), 2)*4)</f>
        <v>7.5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9.5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9.5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ca="1">SUM(M19:Y19)</f>
        <v>26.5</v>
      </c>
    </row>
    <row r="20" spans="1:28" ht="16.5" thickBot="1" x14ac:dyDescent="0.3">
      <c r="A20" s="225">
        <f ca="1">RANK(AB20,AB$6:OFFSET(AB$6,0,0,COUNTA(B$6:B$30)))</f>
        <v>15</v>
      </c>
      <c r="B20" s="368" t="s">
        <v>51</v>
      </c>
      <c r="C20" s="295" t="s">
        <v>27</v>
      </c>
      <c r="D20" s="357">
        <v>2</v>
      </c>
      <c r="E20" s="358">
        <v>5</v>
      </c>
      <c r="F20" s="359">
        <v>3</v>
      </c>
      <c r="G20" s="360">
        <v>2</v>
      </c>
      <c r="H20" s="361">
        <v>7</v>
      </c>
      <c r="I20" s="358">
        <v>6</v>
      </c>
      <c r="J20" s="362">
        <v>2</v>
      </c>
      <c r="K20" s="358">
        <v>2</v>
      </c>
      <c r="L20" s="363">
        <v>1</v>
      </c>
      <c r="M20" s="434"/>
      <c r="N20" s="267">
        <f ca="1">OFFSET(Очки!$A$3,F20,D20+QUOTIENT(MAX($C$31-11,0), 2)*4)</f>
        <v>9.5</v>
      </c>
      <c r="O20" s="264">
        <f ca="1">IF(F20&lt;E20,OFFSET(IF(OR($C$31=11,$C$31=12),Очки!$A$17,Очки!$O$18),2+E20-F20,IF(D20=2,12,13-E20)),0)</f>
        <v>1.4</v>
      </c>
      <c r="P20" s="264"/>
      <c r="Q20" s="265"/>
      <c r="R20" s="267">
        <f ca="1">OFFSET(Очки!$A$3,I20,G20+QUOTIENT(MAX($C$31-11,0), 2)*4)</f>
        <v>7</v>
      </c>
      <c r="S20" s="264">
        <f ca="1">IF(I20&lt;H20,OFFSET(IF(OR($C$31=11,$C$31=12),Очки!$A$17,Очки!$O$18),2+H20-I20,IF(G20=2,12,13-H20)),0)</f>
        <v>0.7</v>
      </c>
      <c r="T20" s="264"/>
      <c r="U20" s="265"/>
      <c r="V20" s="267">
        <f ca="1">OFFSET(Очки!$A$3,L20,J20+QUOTIENT(MAX($C$31-11,0), 2)*4)</f>
        <v>11.5</v>
      </c>
      <c r="W20" s="264">
        <f ca="1">IF(L20&lt;K20,OFFSET(IF(OR($C$31=11,$C$31=12),Очки!$A$17,Очки!$O$18),2+K20-L20,IF(J20=2,12,13-K20)),0)</f>
        <v>0.7</v>
      </c>
      <c r="X20" s="264"/>
      <c r="Y20" s="265">
        <v>-8</v>
      </c>
      <c r="Z20" s="365"/>
      <c r="AA20" s="366"/>
      <c r="AB20" s="259">
        <f ca="1">SUM(M20:Y20)</f>
        <v>22.799999999999997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0:AB30" ca="1" si="0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0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0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0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0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0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0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0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0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0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6:AB20">
    <sortCondition ref="A6:A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sqref="A1:AB2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5" t="s">
        <v>110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7"/>
      <c r="E2" s="407"/>
      <c r="F2" s="407"/>
      <c r="G2" s="407"/>
      <c r="H2" s="407"/>
      <c r="I2" s="407"/>
      <c r="J2" s="407"/>
      <c r="K2" s="407"/>
      <c r="L2" s="407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37"/>
      <c r="AD2" s="137"/>
      <c r="AE2" s="137"/>
    </row>
    <row r="3" spans="1:31" s="141" customFormat="1" ht="16.5" thickBot="1" x14ac:dyDescent="0.3">
      <c r="A3" s="408" t="s">
        <v>23</v>
      </c>
      <c r="B3" s="411" t="s">
        <v>24</v>
      </c>
      <c r="C3" s="138"/>
      <c r="D3" s="395">
        <v>1</v>
      </c>
      <c r="E3" s="396"/>
      <c r="F3" s="397"/>
      <c r="G3" s="395">
        <v>2</v>
      </c>
      <c r="H3" s="396"/>
      <c r="I3" s="397"/>
      <c r="J3" s="398">
        <v>3</v>
      </c>
      <c r="K3" s="399"/>
      <c r="L3" s="400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39">
        <f>SUM(M3:Z3)</f>
        <v>0</v>
      </c>
      <c r="AB3" s="417" t="s">
        <v>25</v>
      </c>
      <c r="AC3" s="140"/>
      <c r="AD3" s="140"/>
      <c r="AE3" s="140"/>
    </row>
    <row r="4" spans="1:31" s="141" customFormat="1" ht="16.5" customHeight="1" thickBot="1" x14ac:dyDescent="0.3">
      <c r="A4" s="409"/>
      <c r="B4" s="412"/>
      <c r="C4" s="423" t="s">
        <v>26</v>
      </c>
      <c r="D4" s="421" t="s">
        <v>33</v>
      </c>
      <c r="E4" s="401" t="s">
        <v>35</v>
      </c>
      <c r="F4" s="403" t="s">
        <v>36</v>
      </c>
      <c r="G4" s="421" t="s">
        <v>33</v>
      </c>
      <c r="H4" s="401" t="s">
        <v>35</v>
      </c>
      <c r="I4" s="403" t="s">
        <v>36</v>
      </c>
      <c r="J4" s="421" t="s">
        <v>33</v>
      </c>
      <c r="K4" s="401" t="s">
        <v>35</v>
      </c>
      <c r="L4" s="403" t="s">
        <v>36</v>
      </c>
      <c r="M4" s="419" t="s">
        <v>34</v>
      </c>
      <c r="N4" s="425">
        <v>1</v>
      </c>
      <c r="O4" s="426"/>
      <c r="P4" s="426"/>
      <c r="Q4" s="426"/>
      <c r="R4" s="425">
        <v>2</v>
      </c>
      <c r="S4" s="426"/>
      <c r="T4" s="426"/>
      <c r="U4" s="426"/>
      <c r="V4" s="425">
        <v>3</v>
      </c>
      <c r="W4" s="426"/>
      <c r="X4" s="426"/>
      <c r="Y4" s="426"/>
      <c r="Z4" s="175"/>
      <c r="AA4" s="139"/>
      <c r="AB4" s="418"/>
      <c r="AC4" s="140"/>
      <c r="AD4" s="140"/>
      <c r="AE4" s="140"/>
    </row>
    <row r="5" spans="1:31" s="143" customFormat="1" ht="33" customHeight="1" thickBot="1" x14ac:dyDescent="0.3">
      <c r="A5" s="410"/>
      <c r="B5" s="413"/>
      <c r="C5" s="427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18"/>
      <c r="AC5" s="142"/>
      <c r="AD5" s="142"/>
      <c r="AE5" s="142"/>
    </row>
    <row r="6" spans="1:31" ht="15.75" x14ac:dyDescent="0.25">
      <c r="A6" s="218" t="e">
        <f ca="1">RANK(AB6,AB$6:OFFSET(AB$6,0,0,COUNTA(B$6:B$30)))</f>
        <v>#REF!</v>
      </c>
      <c r="B6" s="213"/>
      <c r="C6" s="179"/>
      <c r="D6" s="352"/>
      <c r="E6" s="353"/>
      <c r="F6" s="354"/>
      <c r="G6" s="355"/>
      <c r="H6" s="300"/>
      <c r="I6" s="353"/>
      <c r="J6" s="352"/>
      <c r="K6" s="353"/>
      <c r="L6" s="356"/>
      <c r="M6" s="340"/>
      <c r="N6" s="292" t="str">
        <f ca="1">OFFSET(Очки!$A$3,F6,D6+QUOTIENT(MAX($C$31-11,0), 2)*4)</f>
        <v>Место</v>
      </c>
      <c r="O6" s="260">
        <f ca="1">IF(F6&lt;E6,OFFSET(IF(OR($C$31=11,$C$31=12),Очки!$A$17,Очки!$O$18),2+E6-F6,IF(D6=2,12,13-E6)),0)</f>
        <v>0</v>
      </c>
      <c r="P6" s="260"/>
      <c r="Q6" s="261"/>
      <c r="R6" s="292" t="str">
        <f ca="1">OFFSET(Очки!$A$3,I6,G6+QUOTIENT(MAX($C$31-11,0), 2)*4)</f>
        <v>Место</v>
      </c>
      <c r="S6" s="260">
        <f ca="1">IF(I6&lt;H6,OFFSET(IF(OR($C$31=11,$C$31=12),Очки!$A$17,Очки!$O$18),2+H6-I6,IF(G6=2,12,13-H6)),0)</f>
        <v>0</v>
      </c>
      <c r="T6" s="260"/>
      <c r="U6" s="261"/>
      <c r="V6" s="292" t="str">
        <f ca="1">OFFSET(Очки!$A$3,L6,J6+QUOTIENT(MAX($C$31-11,0), 2)*4)</f>
        <v>Место</v>
      </c>
      <c r="W6" s="260">
        <f ca="1">IF(L6&lt;K6,OFFSET(IF(OR($C$31=11,$C$31=12),Очки!$A$17,Очки!$O$18),2+K6-L6,IF(J6=2,12,13-K6)),0)</f>
        <v>0</v>
      </c>
      <c r="X6" s="260"/>
      <c r="Y6" s="261"/>
      <c r="Z6" s="146"/>
      <c r="AA6" s="147"/>
      <c r="AB6" s="256">
        <f t="shared" ref="AB6:AB30" ca="1" si="0">SUM(M6:Y6)</f>
        <v>0</v>
      </c>
      <c r="AC6" s="137"/>
      <c r="AD6" s="137"/>
      <c r="AE6" s="137"/>
    </row>
    <row r="7" spans="1:31" ht="15.75" x14ac:dyDescent="0.25">
      <c r="A7" s="219" t="e">
        <f ca="1">RANK(AB7,AB$6:OFFSET(AB$6,0,0,COUNTA(B$6:B$30)))</f>
        <v>#REF!</v>
      </c>
      <c r="B7" s="195"/>
      <c r="C7" s="180"/>
      <c r="D7" s="302"/>
      <c r="E7" s="303"/>
      <c r="F7" s="304"/>
      <c r="G7" s="299"/>
      <c r="H7" s="305"/>
      <c r="I7" s="303"/>
      <c r="J7" s="302"/>
      <c r="K7" s="303"/>
      <c r="L7" s="306"/>
      <c r="M7" s="341"/>
      <c r="N7" s="266" t="str">
        <f ca="1">OFFSET(Очки!$A$3,F7,D7+QUOTIENT(MAX($C$31-11,0), 2)*4)</f>
        <v>Место</v>
      </c>
      <c r="O7" s="262">
        <f ca="1">IF(F7&lt;E7,OFFSET(IF(OR($C$31=11,$C$31=12),Очки!$A$17,Очки!$O$18),2+E7-F7,IF(D7=2,12,13-E7)),0)</f>
        <v>0</v>
      </c>
      <c r="P7" s="262"/>
      <c r="Q7" s="263"/>
      <c r="R7" s="266" t="str">
        <f ca="1">OFFSET(Очки!$A$3,I7,G7+QUOTIENT(MAX($C$31-11,0), 2)*4)</f>
        <v>Место</v>
      </c>
      <c r="S7" s="262">
        <f ca="1">IF(I7&lt;H7,OFFSET(IF(OR($C$31=11,$C$31=12),Очки!$A$17,Очки!$O$18),2+H7-I7,IF(G7=2,12,13-H7)),0)</f>
        <v>0</v>
      </c>
      <c r="T7" s="262"/>
      <c r="U7" s="263"/>
      <c r="V7" s="266" t="str">
        <f ca="1">OFFSET(Очки!$A$3,L7,J7+QUOTIENT(MAX($C$31-11,0), 2)*4)</f>
        <v>Место</v>
      </c>
      <c r="W7" s="262">
        <f ca="1">IF(L7&lt;K7,OFFSET(IF(OR($C$31=11,$C$31=12),Очки!$A$17,Очки!$O$18),2+K7-L7,IF(J7=2,12,13-K7)),0)</f>
        <v>0</v>
      </c>
      <c r="X7" s="262"/>
      <c r="Y7" s="263"/>
      <c r="Z7" s="150"/>
      <c r="AA7" s="151"/>
      <c r="AB7" s="257">
        <f t="shared" ca="1" si="0"/>
        <v>0</v>
      </c>
      <c r="AC7" s="137"/>
      <c r="AD7" s="137"/>
      <c r="AE7" s="137"/>
    </row>
    <row r="8" spans="1:31" ht="15.75" x14ac:dyDescent="0.25">
      <c r="A8" s="219" t="e">
        <f ca="1">RANK(AB8,AB$6:OFFSET(AB$6,0,0,COUNTA(B$6:B$30)))</f>
        <v>#REF!</v>
      </c>
      <c r="B8" s="192"/>
      <c r="C8" s="180"/>
      <c r="D8" s="302"/>
      <c r="E8" s="303"/>
      <c r="F8" s="304"/>
      <c r="G8" s="299"/>
      <c r="H8" s="305"/>
      <c r="I8" s="303"/>
      <c r="J8" s="302"/>
      <c r="K8" s="303"/>
      <c r="L8" s="306"/>
      <c r="M8" s="341"/>
      <c r="N8" s="266" t="str">
        <f ca="1">OFFSET(Очки!$A$3,F8,D8+QUOTIENT(MAX($C$31-11,0), 2)*4)</f>
        <v>Место</v>
      </c>
      <c r="O8" s="262">
        <f ca="1">IF(F8&lt;E8,OFFSET(IF(OR($C$31=11,$C$31=12),Очки!$A$17,Очки!$O$18),2+E8-F8,IF(D8=2,12,13-E8)),0)</f>
        <v>0</v>
      </c>
      <c r="P8" s="262"/>
      <c r="Q8" s="263"/>
      <c r="R8" s="266" t="str">
        <f ca="1">OFFSET(Очки!$A$3,I8,G8+QUOTIENT(MAX($C$31-11,0), 2)*4)</f>
        <v>Место</v>
      </c>
      <c r="S8" s="262">
        <f ca="1">IF(I8&lt;H8,OFFSET(IF(OR($C$31=11,$C$31=12),Очки!$A$17,Очки!$O$18),2+H8-I8,IF(G8=2,12,13-H8)),0)</f>
        <v>0</v>
      </c>
      <c r="T8" s="262"/>
      <c r="U8" s="263"/>
      <c r="V8" s="266" t="str">
        <f ca="1">OFFSET(Очки!$A$3,L8,J8+QUOTIENT(MAX($C$31-11,0), 2)*4)</f>
        <v>Место</v>
      </c>
      <c r="W8" s="262">
        <f ca="1">IF(L8&lt;K8,OFFSET(IF(OR($C$31=11,$C$31=12),Очки!$A$17,Очки!$O$18),2+K8-L8,IF(J8=2,12,13-K8)),0)</f>
        <v>0</v>
      </c>
      <c r="X8" s="262"/>
      <c r="Y8" s="263"/>
      <c r="Z8" s="150"/>
      <c r="AA8" s="151"/>
      <c r="AB8" s="257">
        <f t="shared" ca="1" si="0"/>
        <v>0</v>
      </c>
      <c r="AC8" s="137"/>
      <c r="AD8" s="137"/>
      <c r="AE8" s="137"/>
    </row>
    <row r="9" spans="1:31" ht="15.75" x14ac:dyDescent="0.25">
      <c r="A9" s="219" t="e">
        <f ca="1">RANK(AB9,AB$6:OFFSET(AB$6,0,0,COUNTA(B$6:B$30)))</f>
        <v>#REF!</v>
      </c>
      <c r="B9" s="197"/>
      <c r="C9" s="180"/>
      <c r="D9" s="302"/>
      <c r="E9" s="303"/>
      <c r="F9" s="304"/>
      <c r="G9" s="299"/>
      <c r="H9" s="305"/>
      <c r="I9" s="303"/>
      <c r="J9" s="302"/>
      <c r="K9" s="303"/>
      <c r="L9" s="306"/>
      <c r="M9" s="341"/>
      <c r="N9" s="266" t="str">
        <f ca="1">OFFSET(Очки!$A$3,F9,D9+QUOTIENT(MAX($C$31-11,0), 2)*4)</f>
        <v>Место</v>
      </c>
      <c r="O9" s="262">
        <f ca="1">IF(F9&lt;E9,OFFSET(IF(OR($C$31=11,$C$31=12),Очки!$A$17,Очки!$O$18),2+E9-F9,IF(D9=2,12,13-E9)),0)</f>
        <v>0</v>
      </c>
      <c r="P9" s="262"/>
      <c r="Q9" s="263"/>
      <c r="R9" s="266" t="str">
        <f ca="1">OFFSET(Очки!$A$3,I9,G9+QUOTIENT(MAX($C$31-11,0), 2)*4)</f>
        <v>Место</v>
      </c>
      <c r="S9" s="262">
        <f ca="1">IF(I9&lt;H9,OFFSET(IF(OR($C$31=11,$C$31=12),Очки!$A$17,Очки!$O$18),2+H9-I9,IF(G9=2,12,13-H9)),0)</f>
        <v>0</v>
      </c>
      <c r="T9" s="262"/>
      <c r="U9" s="263"/>
      <c r="V9" s="266" t="str">
        <f ca="1">OFFSET(Очки!$A$3,L9,J9+QUOTIENT(MAX($C$31-11,0), 2)*4)</f>
        <v>Место</v>
      </c>
      <c r="W9" s="262">
        <f ca="1">IF(L9&lt;K9,OFFSET(IF(OR($C$31=11,$C$31=12),Очки!$A$17,Очки!$O$18),2+K9-L9,IF(J9=2,12,13-K9)),0)</f>
        <v>0</v>
      </c>
      <c r="X9" s="262"/>
      <c r="Y9" s="263"/>
      <c r="Z9" s="150"/>
      <c r="AA9" s="151"/>
      <c r="AB9" s="257">
        <f t="shared" ca="1" si="0"/>
        <v>0</v>
      </c>
      <c r="AC9" s="137"/>
      <c r="AD9" s="137"/>
      <c r="AE9" s="137"/>
    </row>
    <row r="10" spans="1:31" ht="15.75" x14ac:dyDescent="0.25">
      <c r="A10" s="219" t="e">
        <f ca="1">RANK(AB10,AB$6:OFFSET(AB$6,0,0,COUNTA(B$6:B$30)))</f>
        <v>#REF!</v>
      </c>
      <c r="B10" s="195"/>
      <c r="C10" s="180"/>
      <c r="D10" s="302"/>
      <c r="E10" s="303"/>
      <c r="F10" s="304"/>
      <c r="G10" s="299"/>
      <c r="H10" s="305"/>
      <c r="I10" s="303"/>
      <c r="J10" s="302"/>
      <c r="K10" s="303"/>
      <c r="L10" s="306"/>
      <c r="M10" s="341"/>
      <c r="N10" s="266" t="str">
        <f ca="1">OFFSET(Очки!$A$3,F10,D10+QUOTIENT(MAX($C$31-11,0), 2)*4)</f>
        <v>Место</v>
      </c>
      <c r="O10" s="262">
        <f ca="1">IF(F10&lt;E10,OFFSET(IF(OR($C$31=11,$C$31=12),Очки!$A$17,Очки!$O$18),2+E10-F10,IF(D10=2,12,13-E10)),0)</f>
        <v>0</v>
      </c>
      <c r="P10" s="262"/>
      <c r="Q10" s="263"/>
      <c r="R10" s="266" t="str">
        <f ca="1">OFFSET(Очки!$A$3,I10,G10+QUOTIENT(MAX($C$31-11,0), 2)*4)</f>
        <v>Место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 t="str">
        <f ca="1">OFFSET(Очки!$A$3,L10,J10+QUOTIENT(MAX($C$31-11,0), 2)*4)</f>
        <v>Место</v>
      </c>
      <c r="W10" s="262">
        <f ca="1">IF(L10&lt;K10,OFFSET(IF(OR($C$31=11,$C$31=12),Очки!$A$17,Очки!$O$18),2+K10-L10,IF(J10=2,12,13-K10)),0)</f>
        <v>0</v>
      </c>
      <c r="X10" s="262"/>
      <c r="Y10" s="263"/>
      <c r="Z10" s="150"/>
      <c r="AA10" s="151"/>
      <c r="AB10" s="257">
        <f t="shared" ca="1" si="0"/>
        <v>0</v>
      </c>
      <c r="AC10" s="137"/>
      <c r="AD10" s="137"/>
      <c r="AE10" s="137"/>
    </row>
    <row r="11" spans="1:31" ht="15.75" x14ac:dyDescent="0.25">
      <c r="A11" s="219" t="e">
        <f ca="1">RANK(AB11,AB$6:OFFSET(AB$6,0,0,COUNTA(B$6:B$30)))</f>
        <v>#REF!</v>
      </c>
      <c r="B11" s="193"/>
      <c r="C11" s="180"/>
      <c r="D11" s="302"/>
      <c r="E11" s="303"/>
      <c r="F11" s="304"/>
      <c r="G11" s="299"/>
      <c r="H11" s="305"/>
      <c r="I11" s="303"/>
      <c r="J11" s="302"/>
      <c r="K11" s="303"/>
      <c r="L11" s="306"/>
      <c r="M11" s="341"/>
      <c r="N11" s="266" t="str">
        <f ca="1">OFFSET(Очки!$A$3,F11,D11+QUOTIENT(MAX($C$31-11,0), 2)*4)</f>
        <v>Место</v>
      </c>
      <c r="O11" s="262">
        <f ca="1">IF(F11&lt;E11,OFFSET(IF(OR($C$31=11,$C$31=12),Очки!$A$17,Очки!$O$18),2+E11-F11,IF(D11=2,12,13-E11)),0)</f>
        <v>0</v>
      </c>
      <c r="P11" s="262"/>
      <c r="Q11" s="263"/>
      <c r="R11" s="266" t="str">
        <f ca="1">OFFSET(Очки!$A$3,I11,G11+QUOTIENT(MAX($C$31-11,0), 2)*4)</f>
        <v>Место</v>
      </c>
      <c r="S11" s="262">
        <f ca="1">IF(I11&lt;H11,OFFSET(IF(OR($C$31=11,$C$31=12),Очки!$A$17,Очки!$O$18),2+H11-I11,IF(G11=2,12,13-H11)),0)</f>
        <v>0</v>
      </c>
      <c r="T11" s="262"/>
      <c r="U11" s="263"/>
      <c r="V11" s="266" t="str">
        <f ca="1">OFFSET(Очки!$A$3,L11,J11+QUOTIENT(MAX($C$31-11,0), 2)*4)</f>
        <v>Место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0</v>
      </c>
      <c r="AC11" s="137"/>
      <c r="AD11" s="137"/>
      <c r="AE11" s="137"/>
    </row>
    <row r="12" spans="1:31" ht="15" customHeight="1" x14ac:dyDescent="0.25">
      <c r="A12" s="219" t="e">
        <f ca="1">RANK(AB12,AB$6:OFFSET(AB$6,0,0,COUNTA(B$6:B$30)))</f>
        <v>#REF!</v>
      </c>
      <c r="B12" s="195"/>
      <c r="C12" s="180"/>
      <c r="D12" s="302"/>
      <c r="E12" s="303"/>
      <c r="F12" s="304"/>
      <c r="G12" s="299"/>
      <c r="H12" s="305"/>
      <c r="I12" s="303"/>
      <c r="J12" s="296"/>
      <c r="K12" s="303"/>
      <c r="L12" s="306"/>
      <c r="M12" s="341"/>
      <c r="N12" s="266" t="str">
        <f ca="1">OFFSET(Очки!$A$3,F12,D12+QUOTIENT(MAX($C$31-11,0), 2)*4)</f>
        <v>Место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 t="str">
        <f ca="1">OFFSET(Очки!$A$3,I12,G12+QUOTIENT(MAX($C$31-11,0), 2)*4)</f>
        <v>Место</v>
      </c>
      <c r="S12" s="262">
        <f ca="1">IF(I12&lt;H12,OFFSET(IF(OR($C$31=11,$C$31=12),Очки!$A$17,Очки!$O$18),2+H12-I12,IF(G12=2,12,13-H12)),0)</f>
        <v>0</v>
      </c>
      <c r="T12" s="262"/>
      <c r="U12" s="263"/>
      <c r="V12" s="266" t="str">
        <f ca="1">OFFSET(Очки!$A$3,L12,J12+QUOTIENT(MAX($C$31-11,0), 2)*4)</f>
        <v>Место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t="shared" ca="1" si="0"/>
        <v>0</v>
      </c>
    </row>
    <row r="13" spans="1:31" ht="15.75" x14ac:dyDescent="0.25">
      <c r="A13" s="219" t="e">
        <f ca="1">RANK(AB13,AB$6:OFFSET(AB$6,0,0,COUNTA(B$6:B$30)))</f>
        <v>#REF!</v>
      </c>
      <c r="B13" s="193"/>
      <c r="C13" s="180"/>
      <c r="D13" s="302"/>
      <c r="E13" s="303"/>
      <c r="F13" s="304"/>
      <c r="G13" s="299"/>
      <c r="H13" s="305"/>
      <c r="I13" s="303"/>
      <c r="J13" s="296"/>
      <c r="K13" s="303"/>
      <c r="L13" s="306"/>
      <c r="M13" s="341"/>
      <c r="N13" s="266" t="str">
        <f ca="1">OFFSET(Очки!$A$3,F13,D13+QUOTIENT(MAX($C$31-11,0), 2)*4)</f>
        <v>Место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 t="str">
        <f ca="1">OFFSET(Очки!$A$3,I13,G13+QUOTIENT(MAX($C$31-11,0), 2)*4)</f>
        <v>Место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 t="str">
        <f ca="1">OFFSET(Очки!$A$3,L13,J13+QUOTIENT(MAX($C$31-11,0), 2)*4)</f>
        <v>Место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0</v>
      </c>
    </row>
    <row r="14" spans="1:31" ht="16.5" thickBot="1" x14ac:dyDescent="0.3">
      <c r="A14" s="219" t="e">
        <f ca="1">RANK(AB14,AB$6:OFFSET(AB$6,0,0,COUNTA(B$6:B$30)))</f>
        <v>#REF!</v>
      </c>
      <c r="B14" s="193"/>
      <c r="C14" s="180"/>
      <c r="D14" s="302"/>
      <c r="E14" s="303"/>
      <c r="F14" s="304"/>
      <c r="G14" s="299"/>
      <c r="H14" s="305"/>
      <c r="I14" s="303"/>
      <c r="J14" s="302"/>
      <c r="K14" s="303"/>
      <c r="L14" s="306"/>
      <c r="M14" s="341"/>
      <c r="N14" s="266" t="str">
        <f ca="1">OFFSET(Очки!$A$3,F14,D14+QUOTIENT(MAX($C$31-11,0), 2)*4)</f>
        <v>Место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 t="str">
        <f ca="1">OFFSET(Очки!$A$3,I14,G14+QUOTIENT(MAX($C$31-11,0), 2)*4)</f>
        <v>Место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 t="str">
        <f ca="1">OFFSET(Очки!$A$3,L14,J14+QUOTIENT(MAX($C$31-11,0), 2)*4)</f>
        <v>Место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0</v>
      </c>
    </row>
    <row r="15" spans="1:31" ht="15.75" x14ac:dyDescent="0.25">
      <c r="A15" s="219" t="e">
        <f ca="1">RANK(AB15,AB$6:OFFSET(AB$6,0,0,COUNTA(B$6:B$30)))</f>
        <v>#REF!</v>
      </c>
      <c r="B15" s="194"/>
      <c r="C15" s="180"/>
      <c r="D15" s="302"/>
      <c r="E15" s="303"/>
      <c r="F15" s="304"/>
      <c r="G15" s="299"/>
      <c r="H15" s="305"/>
      <c r="I15" s="303"/>
      <c r="J15" s="296"/>
      <c r="K15" s="303"/>
      <c r="L15" s="306"/>
      <c r="M15" s="341"/>
      <c r="N15" s="266" t="str">
        <f ca="1">OFFSET(Очки!$A$3,F15,D15+QUOTIENT(MAX($C$31-11,0), 2)*4)</f>
        <v>Место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 t="str">
        <f ca="1">OFFSET(Очки!$A$3,I15,G15+QUOTIENT(MAX($C$31-11,0), 2)*4)</f>
        <v>Место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 t="str">
        <f ca="1">OFFSET(Очки!$A$3,L15,J15+QUOTIENT(MAX($C$31-11,0), 2)*4)</f>
        <v>Место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0</v>
      </c>
    </row>
    <row r="16" spans="1:31" ht="15.75" x14ac:dyDescent="0.25">
      <c r="A16" s="219" t="e">
        <f ca="1">RANK(AB16,AB$6:OFFSET(AB$6,0,0,COUNTA(B$6:B$30)))</f>
        <v>#REF!</v>
      </c>
      <c r="B16" s="197"/>
      <c r="C16" s="180"/>
      <c r="D16" s="302"/>
      <c r="E16" s="303"/>
      <c r="F16" s="304"/>
      <c r="G16" s="299"/>
      <c r="H16" s="305"/>
      <c r="I16" s="303"/>
      <c r="J16" s="302"/>
      <c r="K16" s="303"/>
      <c r="L16" s="306"/>
      <c r="M16" s="341"/>
      <c r="N16" s="266" t="str">
        <f ca="1">OFFSET(Очки!$A$3,F16,D16+QUOTIENT(MAX($C$31-11,0), 2)*4)</f>
        <v>Место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 t="str">
        <f ca="1">OFFSET(Очки!$A$3,I16,G16+QUOTIENT(MAX($C$31-11,0), 2)*4)</f>
        <v>Место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 t="str">
        <f ca="1">OFFSET(Очки!$A$3,L16,J16+QUOTIENT(MAX($C$31-11,0), 2)*4)</f>
        <v>Место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0</v>
      </c>
    </row>
    <row r="17" spans="1:28" ht="15.75" x14ac:dyDescent="0.25">
      <c r="A17" s="219" t="e">
        <f ca="1">RANK(AB17,AB$6:OFFSET(AB$6,0,0,COUNTA(B$6:B$30)))</f>
        <v>#REF!</v>
      </c>
      <c r="B17" s="195"/>
      <c r="C17" s="293"/>
      <c r="D17" s="302"/>
      <c r="E17" s="303"/>
      <c r="F17" s="304"/>
      <c r="G17" s="299"/>
      <c r="H17" s="305"/>
      <c r="I17" s="303"/>
      <c r="J17" s="296"/>
      <c r="K17" s="303"/>
      <c r="L17" s="306"/>
      <c r="M17" s="341"/>
      <c r="N17" s="266" t="str">
        <f ca="1">OFFSET(Очки!$A$3,F17,D17+QUOTIENT(MAX($C$31-11,0), 2)*4)</f>
        <v>Место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 t="str">
        <f ca="1">OFFSET(Очки!$A$3,I17,G17+QUOTIENT(MAX($C$31-11,0), 2)*4)</f>
        <v>Место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 t="str">
        <f ca="1">OFFSET(Очки!$A$3,L17,J17+QUOTIENT(MAX($C$31-11,0), 2)*4)</f>
        <v>Место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0</v>
      </c>
    </row>
    <row r="18" spans="1:28" ht="15.75" x14ac:dyDescent="0.25">
      <c r="A18" s="219" t="e">
        <f ca="1">RANK(AB18,AB$6:OFFSET(AB$6,0,0,COUNTA(B$6:B$30)))</f>
        <v>#REF!</v>
      </c>
      <c r="B18" s="193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0</v>
      </c>
    </row>
    <row r="19" spans="1:28" ht="15.75" x14ac:dyDescent="0.25">
      <c r="A19" s="219" t="e">
        <f ca="1">RANK(AB19,AB$6:OFFSET(AB$6,0,0,COUNTA(B$6:B$30)))</f>
        <v>#REF!</v>
      </c>
      <c r="B19" s="193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0</v>
      </c>
    </row>
    <row r="20" spans="1:28" ht="16.5" hidden="1" thickBot="1" x14ac:dyDescent="0.3">
      <c r="A20" s="225" t="e">
        <f ca="1">RANK(AB20,AB$6:OFFSET(AB$6,0,0,COUNTA(B$6:B$30)))</f>
        <v>#REF!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0"/>
        <v>0</v>
      </c>
    </row>
    <row r="21" spans="1:28" ht="15.75" hidden="1" x14ac:dyDescent="0.25">
      <c r="A21" s="367" t="e">
        <f ca="1">RANK(AB21,AB$6:OFFSET(AB$6,0,0,COUNTA(B$6:B$30)))</f>
        <v>#REF!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0"/>
        <v>0</v>
      </c>
    </row>
    <row r="22" spans="1:28" ht="15.75" hidden="1" x14ac:dyDescent="0.25">
      <c r="A22" s="219" t="e">
        <f ca="1">RANK(AB22,AB$6:OFFSET(AB$6,0,0,COUNTA(B$6:B$30)))</f>
        <v>#REF!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0"/>
        <v>0</v>
      </c>
    </row>
    <row r="23" spans="1:28" ht="15.75" hidden="1" x14ac:dyDescent="0.25">
      <c r="A23" s="219" t="e">
        <f ca="1">RANK(AB23,AB$6:OFFSET(AB$6,0,0,COUNTA(B$6:B$30)))</f>
        <v>#REF!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0"/>
        <v>0</v>
      </c>
    </row>
    <row r="24" spans="1:28" ht="15.75" hidden="1" x14ac:dyDescent="0.25">
      <c r="A24" s="219" t="e">
        <f ca="1">RANK(AB24,AB$6:OFFSET(AB$6,0,0,COUNTA(B$6:B$30)))</f>
        <v>#REF!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0"/>
        <v>0</v>
      </c>
    </row>
    <row r="25" spans="1:28" ht="15.75" hidden="1" x14ac:dyDescent="0.25">
      <c r="A25" s="219" t="e">
        <f ca="1">RANK(AB25,AB$6:OFFSET(AB$6,0,0,COUNTA(B$6:B$30)))</f>
        <v>#REF!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0"/>
        <v>0</v>
      </c>
    </row>
    <row r="26" spans="1:28" ht="15.75" hidden="1" x14ac:dyDescent="0.25">
      <c r="A26" s="219" t="e">
        <f ca="1">RANK(AB26,AB$6:OFFSET(AB$6,0,0,COUNTA(B$6:B$30)))</f>
        <v>#REF!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0"/>
        <v>0</v>
      </c>
    </row>
    <row r="27" spans="1:28" ht="15.75" hidden="1" x14ac:dyDescent="0.25">
      <c r="A27" s="219" t="e">
        <f ca="1">RANK(AB27,AB$6:OFFSET(AB$6,0,0,COUNTA(B$6:B$30)))</f>
        <v>#REF!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0"/>
        <v>0</v>
      </c>
    </row>
    <row r="28" spans="1:28" ht="15.75" hidden="1" x14ac:dyDescent="0.25">
      <c r="A28" s="219" t="e">
        <f ca="1">RANK(AB28,AB$6:OFFSET(AB$6,0,0,COUNTA(B$6:B$30)))</f>
        <v>#REF!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0"/>
        <v>0</v>
      </c>
    </row>
    <row r="29" spans="1:28" ht="15.75" hidden="1" x14ac:dyDescent="0.25">
      <c r="A29" s="219" t="e">
        <f ca="1">RANK(AB29,AB$6:OFFSET(AB$6,0,0,COUNTA(B$6:B$30)))</f>
        <v>#REF!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0"/>
        <v>0</v>
      </c>
    </row>
    <row r="30" spans="1:28" ht="16.5" hidden="1" thickBot="1" x14ac:dyDescent="0.3">
      <c r="A30" s="225" t="e">
        <f ca="1">RANK(AB30,AB$6:OFFSET(AB$6,0,0,COUNTA(B$6:B$30)))</f>
        <v>#REF!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0"/>
        <v>0</v>
      </c>
    </row>
    <row r="31" spans="1:28" x14ac:dyDescent="0.2">
      <c r="B31" s="137" t="s">
        <v>83</v>
      </c>
      <c r="C31" s="137">
        <f>COUNTA(B6:B30)</f>
        <v>0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31.08</vt:lpstr>
      <vt:lpstr>07.09</vt:lpstr>
      <vt:lpstr>14.09</vt:lpstr>
      <vt:lpstr>21.09</vt:lpstr>
      <vt:lpstr>28.09</vt:lpstr>
      <vt:lpstr>05.10</vt:lpstr>
      <vt:lpstr>12.10</vt:lpstr>
      <vt:lpstr>19.10</vt:lpstr>
      <vt:lpstr>26.10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2016-10-19T20:16:40Z</dcterms:modified>
</cp:coreProperties>
</file>