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chartsheets/sheet1.xml" ContentType="application/vnd.openxmlformats-officedocument.spreadsheetml.chart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851" activeTab="13"/>
  </bookViews>
  <sheets>
    <sheet name="Общие результаты" sheetId="4" r:id="rId1"/>
    <sheet name="Регистрация" sheetId="5" r:id="rId2"/>
    <sheet name="Ognem Racing" sheetId="39" r:id="rId3"/>
    <sheet name="Winni" sheetId="29" r:id="rId4"/>
    <sheet name="RocknRolla" sheetId="47" r:id="rId5"/>
    <sheet name="Fury" sheetId="42" r:id="rId6"/>
    <sheet name="Mesnyki" sheetId="43" r:id="rId7"/>
    <sheet name="Shum" sheetId="45" r:id="rId8"/>
    <sheet name="Kozak I razboiniki" sheetId="38" r:id="rId9"/>
    <sheet name="OldSchool" sheetId="41" r:id="rId10"/>
    <sheet name="Fortune" sheetId="44" r:id="rId11"/>
    <sheet name="dbCAR" sheetId="46" r:id="rId12"/>
    <sheet name="Capitan Slow" sheetId="40" r:id="rId13"/>
    <sheet name="Кардиограмма" sheetId="50" r:id="rId14"/>
    <sheet name="Кардиограмма Данные" sheetId="48" r:id="rId15"/>
  </sheets>
  <calcPr calcId="145621" concurrentCalc="0"/>
</workbook>
</file>

<file path=xl/calcChain.xml><?xml version="1.0" encoding="utf-8"?>
<calcChain xmlns="http://schemas.openxmlformats.org/spreadsheetml/2006/main">
  <c r="H119" i="48" l="1"/>
  <c r="C9" i="48"/>
  <c r="D9" i="48"/>
  <c r="E9" i="48"/>
  <c r="F9" i="48"/>
  <c r="G9" i="48"/>
  <c r="S119" i="48"/>
  <c r="S120" i="48"/>
  <c r="S121" i="48"/>
  <c r="S122" i="48"/>
  <c r="S123" i="48"/>
  <c r="S124" i="48"/>
  <c r="S125" i="48"/>
  <c r="S126" i="48"/>
  <c r="S127" i="48"/>
  <c r="S128" i="48"/>
  <c r="S129" i="48"/>
  <c r="S130" i="48"/>
  <c r="S131" i="48"/>
  <c r="S132" i="48"/>
  <c r="S133" i="48"/>
  <c r="S134" i="48"/>
  <c r="S135" i="48"/>
  <c r="S136" i="48"/>
  <c r="S137" i="48"/>
  <c r="S138" i="48"/>
  <c r="S139" i="48"/>
  <c r="S140" i="48"/>
  <c r="S141" i="48"/>
  <c r="S142" i="48"/>
  <c r="S143" i="48"/>
  <c r="S144" i="48"/>
  <c r="S145" i="48"/>
  <c r="S146" i="48"/>
  <c r="S147" i="48"/>
  <c r="S148" i="48"/>
  <c r="S149" i="48"/>
  <c r="S150" i="48"/>
  <c r="S151" i="48"/>
  <c r="S152" i="48"/>
  <c r="S153" i="48"/>
  <c r="S154" i="48"/>
  <c r="S155" i="48"/>
  <c r="S156" i="48"/>
  <c r="S157" i="48"/>
  <c r="S158" i="48"/>
  <c r="S159" i="48"/>
  <c r="S160" i="48"/>
  <c r="S161" i="48"/>
  <c r="S162" i="48"/>
  <c r="S163" i="48"/>
  <c r="S164" i="48"/>
  <c r="S165" i="48"/>
  <c r="S166" i="48"/>
  <c r="S167" i="48"/>
  <c r="S168" i="48"/>
  <c r="S169" i="48"/>
  <c r="S170" i="48"/>
  <c r="S171" i="48"/>
  <c r="S172" i="48"/>
  <c r="S173" i="48"/>
  <c r="S174" i="48"/>
  <c r="S175" i="48"/>
  <c r="S176" i="48"/>
  <c r="S177" i="48"/>
  <c r="S178" i="48"/>
  <c r="S179" i="48"/>
  <c r="H9" i="48"/>
  <c r="I9" i="48"/>
  <c r="J9" i="48"/>
  <c r="K9" i="48"/>
  <c r="B9" i="48"/>
  <c r="H179" i="48"/>
  <c r="S13" i="48"/>
  <c r="S14" i="48"/>
  <c r="S15" i="48"/>
  <c r="S16" i="48"/>
  <c r="S17" i="48"/>
  <c r="S18" i="48"/>
  <c r="S19" i="48"/>
  <c r="S20" i="48"/>
  <c r="S21" i="48"/>
  <c r="S22" i="48"/>
  <c r="S23" i="48"/>
  <c r="S24" i="48"/>
  <c r="S25" i="48"/>
  <c r="S26" i="48"/>
  <c r="S27" i="48"/>
  <c r="S28" i="48"/>
  <c r="S29" i="48"/>
  <c r="S30" i="48"/>
  <c r="S31" i="48"/>
  <c r="S32" i="48"/>
  <c r="S33" i="48"/>
  <c r="S34" i="48"/>
  <c r="S35" i="48"/>
  <c r="S36" i="48"/>
  <c r="S37" i="48"/>
  <c r="S38" i="48"/>
  <c r="S39" i="48"/>
  <c r="S40" i="48"/>
  <c r="S41" i="48"/>
  <c r="S42" i="48"/>
  <c r="S43" i="48"/>
  <c r="S44" i="48"/>
  <c r="S45" i="48"/>
  <c r="S46" i="48"/>
  <c r="S47" i="48"/>
  <c r="S48" i="48"/>
  <c r="S49" i="48"/>
  <c r="S50" i="48"/>
  <c r="S51" i="48"/>
  <c r="S52" i="48"/>
  <c r="S53" i="48"/>
  <c r="S54" i="48"/>
  <c r="S55" i="48"/>
  <c r="S56" i="48"/>
  <c r="S57" i="48"/>
  <c r="S58" i="48"/>
  <c r="S59" i="48"/>
  <c r="S60" i="48"/>
  <c r="S61" i="48"/>
  <c r="S62" i="48"/>
  <c r="S63" i="48"/>
  <c r="S64" i="48"/>
  <c r="S65" i="48"/>
  <c r="S66" i="48"/>
  <c r="S67" i="48"/>
  <c r="S68" i="48"/>
  <c r="S69" i="48"/>
  <c r="S70" i="48"/>
  <c r="S71" i="48"/>
  <c r="S72" i="48"/>
  <c r="S73" i="48"/>
  <c r="S74" i="48"/>
  <c r="S75" i="48"/>
  <c r="S76" i="48"/>
  <c r="S77" i="48"/>
  <c r="S78" i="48"/>
  <c r="S79" i="48"/>
  <c r="S80" i="48"/>
  <c r="S81" i="48"/>
  <c r="S82" i="48"/>
  <c r="S83" i="48"/>
  <c r="S84" i="48"/>
  <c r="S85" i="48"/>
  <c r="S86" i="48"/>
  <c r="S87" i="48"/>
  <c r="S88" i="48"/>
  <c r="S89" i="48"/>
  <c r="S90" i="48"/>
  <c r="S91" i="48"/>
  <c r="S92" i="48"/>
  <c r="S93" i="48"/>
  <c r="S94" i="48"/>
  <c r="S95" i="48"/>
  <c r="S96" i="48"/>
  <c r="S97" i="48"/>
  <c r="S98" i="48"/>
  <c r="S99" i="48"/>
  <c r="S100" i="48"/>
  <c r="S101" i="48"/>
  <c r="S102" i="48"/>
  <c r="S103" i="48"/>
  <c r="S104" i="48"/>
  <c r="S105" i="48"/>
  <c r="S106" i="48"/>
  <c r="S107" i="48"/>
  <c r="S108" i="48"/>
  <c r="S109" i="48"/>
  <c r="S110" i="48"/>
  <c r="S111" i="48"/>
  <c r="S112" i="48"/>
  <c r="S113" i="48"/>
  <c r="S114" i="48"/>
  <c r="S115" i="48"/>
  <c r="S116" i="48"/>
  <c r="S117" i="48"/>
  <c r="S118" i="48"/>
  <c r="G8" i="48"/>
  <c r="R168" i="48"/>
  <c r="R166" i="48"/>
  <c r="R167" i="48"/>
  <c r="T12" i="48"/>
  <c r="U12" i="48"/>
  <c r="V12" i="48"/>
  <c r="T11" i="48"/>
  <c r="U11" i="48"/>
  <c r="V11" i="48"/>
  <c r="H4" i="48"/>
  <c r="H2" i="48"/>
  <c r="E8" i="48"/>
  <c r="E6" i="48"/>
  <c r="D179" i="48"/>
  <c r="D8" i="48"/>
  <c r="D6" i="48"/>
  <c r="B14" i="48"/>
  <c r="B15" i="48"/>
  <c r="M13" i="48"/>
  <c r="M12" i="48"/>
  <c r="S11" i="48"/>
  <c r="R11" i="48"/>
  <c r="Q11" i="48"/>
  <c r="P11" i="48"/>
  <c r="O11" i="48"/>
  <c r="N11" i="48"/>
  <c r="R169" i="48"/>
  <c r="R170" i="48"/>
  <c r="R171" i="48"/>
  <c r="R172" i="48"/>
  <c r="R173" i="48"/>
  <c r="R174" i="48"/>
  <c r="R175" i="48"/>
  <c r="R176" i="48"/>
  <c r="R177" i="48"/>
  <c r="R178" i="48"/>
  <c r="R179" i="48"/>
  <c r="V13" i="48"/>
  <c r="V14" i="48"/>
  <c r="V15" i="48"/>
  <c r="V16" i="48"/>
  <c r="V17" i="48"/>
  <c r="V18" i="48"/>
  <c r="V19" i="48"/>
  <c r="V20" i="48"/>
  <c r="V21" i="48"/>
  <c r="V22" i="48"/>
  <c r="V23" i="48"/>
  <c r="V24" i="48"/>
  <c r="V25" i="48"/>
  <c r="V26" i="48"/>
  <c r="V27" i="48"/>
  <c r="V28" i="48"/>
  <c r="V29" i="48"/>
  <c r="V30" i="48"/>
  <c r="V31" i="48"/>
  <c r="V32" i="48"/>
  <c r="V33" i="48"/>
  <c r="V34" i="48"/>
  <c r="V35" i="48"/>
  <c r="V36" i="48"/>
  <c r="V37" i="48"/>
  <c r="V38" i="48"/>
  <c r="V39" i="48"/>
  <c r="V40" i="48"/>
  <c r="V41" i="48"/>
  <c r="V42" i="48"/>
  <c r="V43" i="48"/>
  <c r="V44" i="48"/>
  <c r="V45" i="48"/>
  <c r="V46" i="48"/>
  <c r="V47" i="48"/>
  <c r="V48" i="48"/>
  <c r="V49" i="48"/>
  <c r="V50" i="48"/>
  <c r="V51" i="48"/>
  <c r="V52" i="48"/>
  <c r="V53" i="48"/>
  <c r="V54" i="48"/>
  <c r="V55" i="48"/>
  <c r="V56" i="48"/>
  <c r="V57" i="48"/>
  <c r="V58" i="48"/>
  <c r="V59" i="48"/>
  <c r="V60" i="48"/>
  <c r="V61" i="48"/>
  <c r="V62" i="48"/>
  <c r="V63" i="48"/>
  <c r="V64" i="48"/>
  <c r="V65" i="48"/>
  <c r="V66" i="48"/>
  <c r="V67" i="48"/>
  <c r="V68" i="48"/>
  <c r="V69" i="48"/>
  <c r="V70" i="48"/>
  <c r="V71" i="48"/>
  <c r="V72" i="48"/>
  <c r="V73" i="48"/>
  <c r="V74" i="48"/>
  <c r="V75" i="48"/>
  <c r="V76" i="48"/>
  <c r="V77" i="48"/>
  <c r="V78" i="48"/>
  <c r="V79" i="48"/>
  <c r="V80" i="48"/>
  <c r="V81" i="48"/>
  <c r="V82" i="48"/>
  <c r="V83" i="48"/>
  <c r="V84" i="48"/>
  <c r="V85" i="48"/>
  <c r="V86" i="48"/>
  <c r="V87" i="48"/>
  <c r="V88" i="48"/>
  <c r="V89" i="48"/>
  <c r="V90" i="48"/>
  <c r="V91" i="48"/>
  <c r="V92" i="48"/>
  <c r="V93" i="48"/>
  <c r="V94" i="48"/>
  <c r="V95" i="48"/>
  <c r="V96" i="48"/>
  <c r="V97" i="48"/>
  <c r="V98" i="48"/>
  <c r="V99" i="48"/>
  <c r="V100" i="48"/>
  <c r="V101" i="48"/>
  <c r="V102" i="48"/>
  <c r="V103" i="48"/>
  <c r="V104" i="48"/>
  <c r="V105" i="48"/>
  <c r="V106" i="48"/>
  <c r="V107" i="48"/>
  <c r="V108" i="48"/>
  <c r="V109" i="48"/>
  <c r="V110" i="48"/>
  <c r="V111" i="48"/>
  <c r="V112" i="48"/>
  <c r="V113" i="48"/>
  <c r="V114" i="48"/>
  <c r="V115" i="48"/>
  <c r="V116" i="48"/>
  <c r="V117" i="48"/>
  <c r="V118" i="48"/>
  <c r="V119" i="48"/>
  <c r="V120" i="48"/>
  <c r="V121" i="48"/>
  <c r="V122" i="48"/>
  <c r="V123" i="48"/>
  <c r="V124" i="48"/>
  <c r="V125" i="48"/>
  <c r="V126" i="48"/>
  <c r="V127" i="48"/>
  <c r="V128" i="48"/>
  <c r="V129" i="48"/>
  <c r="V130" i="48"/>
  <c r="V131" i="48"/>
  <c r="V132" i="48"/>
  <c r="V133" i="48"/>
  <c r="V134" i="48"/>
  <c r="V135" i="48"/>
  <c r="V136" i="48"/>
  <c r="V137" i="48"/>
  <c r="V138" i="48"/>
  <c r="V139" i="48"/>
  <c r="V140" i="48"/>
  <c r="V141" i="48"/>
  <c r="V142" i="48"/>
  <c r="V143" i="48"/>
  <c r="V144" i="48"/>
  <c r="V145" i="48"/>
  <c r="V146" i="48"/>
  <c r="V147" i="48"/>
  <c r="V148" i="48"/>
  <c r="V149" i="48"/>
  <c r="V150" i="48"/>
  <c r="V151" i="48"/>
  <c r="V152" i="48"/>
  <c r="V153" i="48"/>
  <c r="V154" i="48"/>
  <c r="V155" i="48"/>
  <c r="V156" i="48"/>
  <c r="V157" i="48"/>
  <c r="V158" i="48"/>
  <c r="V159" i="48"/>
  <c r="V160" i="48"/>
  <c r="V161" i="48"/>
  <c r="V162" i="48"/>
  <c r="V163" i="48"/>
  <c r="V164" i="48"/>
  <c r="V165" i="48"/>
  <c r="V166" i="48"/>
  <c r="V167" i="48"/>
  <c r="V168" i="48"/>
  <c r="V169" i="48"/>
  <c r="V170" i="48"/>
  <c r="V171" i="48"/>
  <c r="V172" i="48"/>
  <c r="V173" i="48"/>
  <c r="V174" i="48"/>
  <c r="V175" i="48"/>
  <c r="V176" i="48"/>
  <c r="V177" i="48"/>
  <c r="V178" i="48"/>
  <c r="V179" i="48"/>
  <c r="H8" i="48"/>
  <c r="H6" i="48"/>
  <c r="C8" i="48"/>
  <c r="C6" i="48"/>
  <c r="F8" i="48"/>
  <c r="F6" i="48"/>
  <c r="J8" i="48"/>
  <c r="J6" i="48"/>
  <c r="K8" i="48"/>
  <c r="K6" i="48"/>
  <c r="I8" i="48"/>
  <c r="I6" i="48"/>
  <c r="G6" i="48"/>
  <c r="T13" i="48"/>
  <c r="U13" i="48"/>
  <c r="U14" i="48"/>
  <c r="B16" i="48"/>
  <c r="M15" i="48"/>
  <c r="M14" i="48"/>
  <c r="I15" i="40"/>
  <c r="I14" i="40"/>
  <c r="G15" i="40"/>
  <c r="G14" i="40"/>
  <c r="I15" i="46"/>
  <c r="I14" i="46"/>
  <c r="G15" i="46"/>
  <c r="G14" i="46"/>
  <c r="I15" i="41"/>
  <c r="I14" i="41"/>
  <c r="G15" i="41"/>
  <c r="G14" i="41"/>
  <c r="I15" i="38"/>
  <c r="G15" i="38"/>
  <c r="I16" i="45"/>
  <c r="I15" i="45"/>
  <c r="F16" i="45"/>
  <c r="F15" i="45"/>
  <c r="G16" i="45"/>
  <c r="G15" i="45"/>
  <c r="I15" i="47"/>
  <c r="G15" i="47"/>
  <c r="I15" i="29"/>
  <c r="I14" i="29"/>
  <c r="G15" i="29"/>
  <c r="G14" i="29"/>
  <c r="I15" i="44"/>
  <c r="I14" i="44"/>
  <c r="G15" i="44"/>
  <c r="G14" i="44"/>
  <c r="G14" i="45"/>
  <c r="G19" i="45"/>
  <c r="F14" i="45"/>
  <c r="E14" i="45"/>
  <c r="U15" i="48"/>
  <c r="U16" i="48"/>
  <c r="U17" i="48"/>
  <c r="U18" i="48"/>
  <c r="U19" i="48"/>
  <c r="U20" i="48"/>
  <c r="U21" i="48"/>
  <c r="U22" i="48"/>
  <c r="U23" i="48"/>
  <c r="U24" i="48"/>
  <c r="U25" i="48"/>
  <c r="U26" i="48"/>
  <c r="U27" i="48"/>
  <c r="U28" i="48"/>
  <c r="U29" i="48"/>
  <c r="U30" i="48"/>
  <c r="U31" i="48"/>
  <c r="U32" i="48"/>
  <c r="U33" i="48"/>
  <c r="U34" i="48"/>
  <c r="U35" i="48"/>
  <c r="U36" i="48"/>
  <c r="U37" i="48"/>
  <c r="U38" i="48"/>
  <c r="U39" i="48"/>
  <c r="U40" i="48"/>
  <c r="U41" i="48"/>
  <c r="U42" i="48"/>
  <c r="U43" i="48"/>
  <c r="U44" i="48"/>
  <c r="U45" i="48"/>
  <c r="U46" i="48"/>
  <c r="U47" i="48"/>
  <c r="U48" i="48"/>
  <c r="U49" i="48"/>
  <c r="U50" i="48"/>
  <c r="U51" i="48"/>
  <c r="U52" i="48"/>
  <c r="U53" i="48"/>
  <c r="U54" i="48"/>
  <c r="U55" i="48"/>
  <c r="U56" i="48"/>
  <c r="U57" i="48"/>
  <c r="U58" i="48"/>
  <c r="U59" i="48"/>
  <c r="U60" i="48"/>
  <c r="U61" i="48"/>
  <c r="U62" i="48"/>
  <c r="U63" i="48"/>
  <c r="U64" i="48"/>
  <c r="U65" i="48"/>
  <c r="U66" i="48"/>
  <c r="U67" i="48"/>
  <c r="U68" i="48"/>
  <c r="U69" i="48"/>
  <c r="U70" i="48"/>
  <c r="U71" i="48"/>
  <c r="U72" i="48"/>
  <c r="U73" i="48"/>
  <c r="U74" i="48"/>
  <c r="U75" i="48"/>
  <c r="U76" i="48"/>
  <c r="U77" i="48"/>
  <c r="U78" i="48"/>
  <c r="U79" i="48"/>
  <c r="U80" i="48"/>
  <c r="U81" i="48"/>
  <c r="U82" i="48"/>
  <c r="U83" i="48"/>
  <c r="U84" i="48"/>
  <c r="U85" i="48"/>
  <c r="U86" i="48"/>
  <c r="U87" i="48"/>
  <c r="U88" i="48"/>
  <c r="U89" i="48"/>
  <c r="U90" i="48"/>
  <c r="U91" i="48"/>
  <c r="U92" i="48"/>
  <c r="U93" i="48"/>
  <c r="U94" i="48"/>
  <c r="U95" i="48"/>
  <c r="U96" i="48"/>
  <c r="U97" i="48"/>
  <c r="U98" i="48"/>
  <c r="U99" i="48"/>
  <c r="U100" i="48"/>
  <c r="U101" i="48"/>
  <c r="U102" i="48"/>
  <c r="U103" i="48"/>
  <c r="U104" i="48"/>
  <c r="U105" i="48"/>
  <c r="U106" i="48"/>
  <c r="U107" i="48"/>
  <c r="U108" i="48"/>
  <c r="U109" i="48"/>
  <c r="U110" i="48"/>
  <c r="U111" i="48"/>
  <c r="U112" i="48"/>
  <c r="U113" i="48"/>
  <c r="U114" i="48"/>
  <c r="U115" i="48"/>
  <c r="U116" i="48"/>
  <c r="U117" i="48"/>
  <c r="U118" i="48"/>
  <c r="U119" i="48"/>
  <c r="U120" i="48"/>
  <c r="U121" i="48"/>
  <c r="U122" i="48"/>
  <c r="U123" i="48"/>
  <c r="U124" i="48"/>
  <c r="U125" i="48"/>
  <c r="U126" i="48"/>
  <c r="U127" i="48"/>
  <c r="U128" i="48"/>
  <c r="U129" i="48"/>
  <c r="U130" i="48"/>
  <c r="U131" i="48"/>
  <c r="U132" i="48"/>
  <c r="U133" i="48"/>
  <c r="U134" i="48"/>
  <c r="U135" i="48"/>
  <c r="U136" i="48"/>
  <c r="U137" i="48"/>
  <c r="U138" i="48"/>
  <c r="U139" i="48"/>
  <c r="U140" i="48"/>
  <c r="U141" i="48"/>
  <c r="U142" i="48"/>
  <c r="U143" i="48"/>
  <c r="U144" i="48"/>
  <c r="U145" i="48"/>
  <c r="U146" i="48"/>
  <c r="U147" i="48"/>
  <c r="U148" i="48"/>
  <c r="U149" i="48"/>
  <c r="U150" i="48"/>
  <c r="U151" i="48"/>
  <c r="U152" i="48"/>
  <c r="U153" i="48"/>
  <c r="U154" i="48"/>
  <c r="U155" i="48"/>
  <c r="U156" i="48"/>
  <c r="U157" i="48"/>
  <c r="U158" i="48"/>
  <c r="U159" i="48"/>
  <c r="U160" i="48"/>
  <c r="U161" i="48"/>
  <c r="U162" i="48"/>
  <c r="U163" i="48"/>
  <c r="U164" i="48"/>
  <c r="U165" i="48"/>
  <c r="U166" i="48"/>
  <c r="U167" i="48"/>
  <c r="U168" i="48"/>
  <c r="U169" i="48"/>
  <c r="U170" i="48"/>
  <c r="U171" i="48"/>
  <c r="U172" i="48"/>
  <c r="U173" i="48"/>
  <c r="U174" i="48"/>
  <c r="U175" i="48"/>
  <c r="U176" i="48"/>
  <c r="U177" i="48"/>
  <c r="U178" i="48"/>
  <c r="U179" i="48"/>
  <c r="L6" i="48"/>
  <c r="H3" i="48"/>
  <c r="B17" i="48"/>
  <c r="M16" i="48"/>
  <c r="I14" i="45"/>
  <c r="G10" i="4"/>
  <c r="H14" i="4"/>
  <c r="H13" i="4"/>
  <c r="H12" i="4"/>
  <c r="H11" i="4"/>
  <c r="H10" i="4"/>
  <c r="H9" i="4"/>
  <c r="G7" i="4"/>
  <c r="G11" i="4"/>
  <c r="H8" i="4"/>
  <c r="Q12" i="48"/>
  <c r="R12" i="48"/>
  <c r="P12" i="48"/>
  <c r="B18" i="48"/>
  <c r="M17" i="48"/>
  <c r="O12" i="48"/>
  <c r="S12" i="48"/>
  <c r="F18" i="47"/>
  <c r="E18" i="47"/>
  <c r="D18" i="47"/>
  <c r="C18" i="47"/>
  <c r="K13" i="47"/>
  <c r="G13" i="47"/>
  <c r="F13" i="47"/>
  <c r="E13" i="47"/>
  <c r="K12" i="47"/>
  <c r="G12" i="47"/>
  <c r="F12" i="47"/>
  <c r="E12" i="47"/>
  <c r="K11" i="47"/>
  <c r="L11" i="47"/>
  <c r="G11" i="47"/>
  <c r="F11" i="47"/>
  <c r="E11" i="47"/>
  <c r="K10" i="47"/>
  <c r="L10" i="47"/>
  <c r="G10" i="47"/>
  <c r="G14" i="47"/>
  <c r="F10" i="47"/>
  <c r="E10" i="47"/>
  <c r="F18" i="46"/>
  <c r="E18" i="46"/>
  <c r="D18" i="46"/>
  <c r="C18" i="46"/>
  <c r="K13" i="46"/>
  <c r="L13" i="46"/>
  <c r="G13" i="46"/>
  <c r="F13" i="46"/>
  <c r="E13" i="46"/>
  <c r="K12" i="46"/>
  <c r="L12" i="46"/>
  <c r="G12" i="46"/>
  <c r="F12" i="46"/>
  <c r="E12" i="46"/>
  <c r="K11" i="46"/>
  <c r="L11" i="46"/>
  <c r="G11" i="46"/>
  <c r="F11" i="46"/>
  <c r="E11" i="46"/>
  <c r="K10" i="46"/>
  <c r="L10" i="46"/>
  <c r="G10" i="46"/>
  <c r="F10" i="46"/>
  <c r="E10" i="46"/>
  <c r="F19" i="45"/>
  <c r="E19" i="45"/>
  <c r="D19" i="45"/>
  <c r="C19" i="45"/>
  <c r="K13" i="45"/>
  <c r="L13" i="45"/>
  <c r="G13" i="45"/>
  <c r="F13" i="45"/>
  <c r="E13" i="45"/>
  <c r="K12" i="45"/>
  <c r="L12" i="45"/>
  <c r="G12" i="45"/>
  <c r="F12" i="45"/>
  <c r="E12" i="45"/>
  <c r="K11" i="45"/>
  <c r="L11" i="45"/>
  <c r="G11" i="45"/>
  <c r="F11" i="45"/>
  <c r="E11" i="45"/>
  <c r="K10" i="45"/>
  <c r="L10" i="45"/>
  <c r="G10" i="45"/>
  <c r="G17" i="45"/>
  <c r="F10" i="45"/>
  <c r="E10" i="45"/>
  <c r="F18" i="44"/>
  <c r="E18" i="44"/>
  <c r="D18" i="44"/>
  <c r="C18" i="44"/>
  <c r="K13" i="44"/>
  <c r="L13" i="44"/>
  <c r="G13" i="44"/>
  <c r="F13" i="44"/>
  <c r="E13" i="44"/>
  <c r="K12" i="44"/>
  <c r="L12" i="44"/>
  <c r="G12" i="44"/>
  <c r="F12" i="44"/>
  <c r="E12" i="44"/>
  <c r="K11" i="44"/>
  <c r="L11" i="44"/>
  <c r="G11" i="44"/>
  <c r="F11" i="44"/>
  <c r="E11" i="44"/>
  <c r="K10" i="44"/>
  <c r="L10" i="44"/>
  <c r="G10" i="44"/>
  <c r="F10" i="44"/>
  <c r="E10" i="44"/>
  <c r="F18" i="43"/>
  <c r="E18" i="43"/>
  <c r="D18" i="43"/>
  <c r="C18" i="43"/>
  <c r="K13" i="43"/>
  <c r="G13" i="43"/>
  <c r="F13" i="43"/>
  <c r="E13" i="43"/>
  <c r="K12" i="43"/>
  <c r="G12" i="43"/>
  <c r="F12" i="43"/>
  <c r="E12" i="43"/>
  <c r="K11" i="43"/>
  <c r="L11" i="43"/>
  <c r="G11" i="43"/>
  <c r="F11" i="43"/>
  <c r="E11" i="43"/>
  <c r="K10" i="43"/>
  <c r="L10" i="43"/>
  <c r="G10" i="43"/>
  <c r="F10" i="43"/>
  <c r="E10" i="43"/>
  <c r="F18" i="42"/>
  <c r="E18" i="42"/>
  <c r="D18" i="42"/>
  <c r="C18" i="42"/>
  <c r="K13" i="42"/>
  <c r="G13" i="42"/>
  <c r="F13" i="42"/>
  <c r="E13" i="42"/>
  <c r="K12" i="42"/>
  <c r="G12" i="42"/>
  <c r="F12" i="42"/>
  <c r="E12" i="42"/>
  <c r="K11" i="42"/>
  <c r="L11" i="42"/>
  <c r="G11" i="42"/>
  <c r="F11" i="42"/>
  <c r="F15" i="42"/>
  <c r="E11" i="42"/>
  <c r="K10" i="42"/>
  <c r="L10" i="42"/>
  <c r="G10" i="42"/>
  <c r="F10" i="42"/>
  <c r="F14" i="42"/>
  <c r="E10" i="42"/>
  <c r="F18" i="41"/>
  <c r="E18" i="41"/>
  <c r="D18" i="41"/>
  <c r="C18" i="41"/>
  <c r="K13" i="41"/>
  <c r="L13" i="41"/>
  <c r="G13" i="41"/>
  <c r="F13" i="41"/>
  <c r="E13" i="41"/>
  <c r="K12" i="41"/>
  <c r="L12" i="41"/>
  <c r="G12" i="41"/>
  <c r="F12" i="41"/>
  <c r="E12" i="41"/>
  <c r="K11" i="41"/>
  <c r="L11" i="41"/>
  <c r="G11" i="41"/>
  <c r="F11" i="41"/>
  <c r="E11" i="41"/>
  <c r="K10" i="41"/>
  <c r="L10" i="41"/>
  <c r="G10" i="41"/>
  <c r="F10" i="41"/>
  <c r="E10" i="41"/>
  <c r="F18" i="40"/>
  <c r="E18" i="40"/>
  <c r="D18" i="40"/>
  <c r="C18" i="40"/>
  <c r="K13" i="40"/>
  <c r="L13" i="40"/>
  <c r="G13" i="40"/>
  <c r="F13" i="40"/>
  <c r="E13" i="40"/>
  <c r="K12" i="40"/>
  <c r="L12" i="40"/>
  <c r="G12" i="40"/>
  <c r="F12" i="40"/>
  <c r="F15" i="40"/>
  <c r="E12" i="40"/>
  <c r="K11" i="40"/>
  <c r="L11" i="40"/>
  <c r="G11" i="40"/>
  <c r="F11" i="40"/>
  <c r="E11" i="40"/>
  <c r="K10" i="40"/>
  <c r="L10" i="40"/>
  <c r="G10" i="40"/>
  <c r="F10" i="40"/>
  <c r="F16" i="40"/>
  <c r="E10" i="40"/>
  <c r="F18" i="39"/>
  <c r="E18" i="39"/>
  <c r="D18" i="39"/>
  <c r="C18" i="39"/>
  <c r="K13" i="39"/>
  <c r="G13" i="39"/>
  <c r="F13" i="39"/>
  <c r="E13" i="39"/>
  <c r="K12" i="39"/>
  <c r="L12" i="39"/>
  <c r="G12" i="39"/>
  <c r="F12" i="39"/>
  <c r="E12" i="39"/>
  <c r="K11" i="39"/>
  <c r="L11" i="39"/>
  <c r="G11" i="39"/>
  <c r="F11" i="39"/>
  <c r="E11" i="39"/>
  <c r="K10" i="39"/>
  <c r="L10" i="39"/>
  <c r="G10" i="39"/>
  <c r="F10" i="39"/>
  <c r="F14" i="39"/>
  <c r="E10" i="39"/>
  <c r="F18" i="38"/>
  <c r="E18" i="38"/>
  <c r="D18" i="38"/>
  <c r="C18" i="38"/>
  <c r="K13" i="38"/>
  <c r="L13" i="38"/>
  <c r="G13" i="38"/>
  <c r="F13" i="38"/>
  <c r="E13" i="38"/>
  <c r="K12" i="38"/>
  <c r="L12" i="38"/>
  <c r="G12" i="38"/>
  <c r="F12" i="38"/>
  <c r="F15" i="38"/>
  <c r="E12" i="38"/>
  <c r="K11" i="38"/>
  <c r="L11" i="38"/>
  <c r="G11" i="38"/>
  <c r="F11" i="38"/>
  <c r="E11" i="38"/>
  <c r="K10" i="38"/>
  <c r="L10" i="38"/>
  <c r="G10" i="38"/>
  <c r="G14" i="38"/>
  <c r="F10" i="38"/>
  <c r="E10" i="38"/>
  <c r="N12" i="48"/>
  <c r="T14" i="48"/>
  <c r="T15" i="48"/>
  <c r="T16" i="48"/>
  <c r="T17" i="48"/>
  <c r="T18" i="48"/>
  <c r="T19" i="48"/>
  <c r="T20" i="48"/>
  <c r="T21" i="48"/>
  <c r="T22" i="48"/>
  <c r="T23" i="48"/>
  <c r="T24" i="48"/>
  <c r="T25" i="48"/>
  <c r="T26" i="48"/>
  <c r="T27" i="48"/>
  <c r="T28" i="48"/>
  <c r="T29" i="48"/>
  <c r="T30" i="48"/>
  <c r="T31" i="48"/>
  <c r="T32" i="48"/>
  <c r="T33" i="48"/>
  <c r="T34" i="48"/>
  <c r="T35" i="48"/>
  <c r="T36" i="48"/>
  <c r="T37" i="48"/>
  <c r="T38" i="48"/>
  <c r="T39" i="48"/>
  <c r="T40" i="48"/>
  <c r="T41" i="48"/>
  <c r="T42" i="48"/>
  <c r="T43" i="48"/>
  <c r="T44" i="48"/>
  <c r="T45" i="48"/>
  <c r="T46" i="48"/>
  <c r="T47" i="48"/>
  <c r="T48" i="48"/>
  <c r="T49" i="48"/>
  <c r="T50" i="48"/>
  <c r="T51" i="48"/>
  <c r="T52" i="48"/>
  <c r="T53" i="48"/>
  <c r="T54" i="48"/>
  <c r="T55" i="48"/>
  <c r="T56" i="48"/>
  <c r="T57" i="48"/>
  <c r="T58" i="48"/>
  <c r="T59" i="48"/>
  <c r="T60" i="48"/>
  <c r="T61" i="48"/>
  <c r="T62" i="48"/>
  <c r="T63" i="48"/>
  <c r="T64" i="48"/>
  <c r="T65" i="48"/>
  <c r="T66" i="48"/>
  <c r="T67" i="48"/>
  <c r="T68" i="48"/>
  <c r="T69" i="48"/>
  <c r="T70" i="48"/>
  <c r="T71" i="48"/>
  <c r="T72" i="48"/>
  <c r="T73" i="48"/>
  <c r="T74" i="48"/>
  <c r="T75" i="48"/>
  <c r="T76" i="48"/>
  <c r="T77" i="48"/>
  <c r="T78" i="48"/>
  <c r="T79" i="48"/>
  <c r="T80" i="48"/>
  <c r="T81" i="48"/>
  <c r="T82" i="48"/>
  <c r="T83" i="48"/>
  <c r="T84" i="48"/>
  <c r="T85" i="48"/>
  <c r="T86" i="48"/>
  <c r="T87" i="48"/>
  <c r="T88" i="48"/>
  <c r="T89" i="48"/>
  <c r="T90" i="48"/>
  <c r="T91" i="48"/>
  <c r="T92" i="48"/>
  <c r="T93" i="48"/>
  <c r="T94" i="48"/>
  <c r="T95" i="48"/>
  <c r="T96" i="48"/>
  <c r="T97" i="48"/>
  <c r="T98" i="48"/>
  <c r="T99" i="48"/>
  <c r="T100" i="48"/>
  <c r="T101" i="48"/>
  <c r="T102" i="48"/>
  <c r="T103" i="48"/>
  <c r="T104" i="48"/>
  <c r="T105" i="48"/>
  <c r="T106" i="48"/>
  <c r="T107" i="48"/>
  <c r="T108" i="48"/>
  <c r="T109" i="48"/>
  <c r="T110" i="48"/>
  <c r="T111" i="48"/>
  <c r="T112" i="48"/>
  <c r="T113" i="48"/>
  <c r="T114" i="48"/>
  <c r="T115" i="48"/>
  <c r="T116" i="48"/>
  <c r="T117" i="48"/>
  <c r="T118" i="48"/>
  <c r="T119" i="48"/>
  <c r="T120" i="48"/>
  <c r="T121" i="48"/>
  <c r="T122" i="48"/>
  <c r="T123" i="48"/>
  <c r="T124" i="48"/>
  <c r="T125" i="48"/>
  <c r="T126" i="48"/>
  <c r="T127" i="48"/>
  <c r="T128" i="48"/>
  <c r="T129" i="48"/>
  <c r="T130" i="48"/>
  <c r="T131" i="48"/>
  <c r="T132" i="48"/>
  <c r="T133" i="48"/>
  <c r="T134" i="48"/>
  <c r="T135" i="48"/>
  <c r="T136" i="48"/>
  <c r="T137" i="48"/>
  <c r="T138" i="48"/>
  <c r="T139" i="48"/>
  <c r="T140" i="48"/>
  <c r="T141" i="48"/>
  <c r="T142" i="48"/>
  <c r="T143" i="48"/>
  <c r="T144" i="48"/>
  <c r="T145" i="48"/>
  <c r="T146" i="48"/>
  <c r="T147" i="48"/>
  <c r="T148" i="48"/>
  <c r="T149" i="48"/>
  <c r="T150" i="48"/>
  <c r="T151" i="48"/>
  <c r="T152" i="48"/>
  <c r="T153" i="48"/>
  <c r="T154" i="48"/>
  <c r="T155" i="48"/>
  <c r="T156" i="48"/>
  <c r="T157" i="48"/>
  <c r="T158" i="48"/>
  <c r="T159" i="48"/>
  <c r="T160" i="48"/>
  <c r="T161" i="48"/>
  <c r="T162" i="48"/>
  <c r="T163" i="48"/>
  <c r="T164" i="48"/>
  <c r="T165" i="48"/>
  <c r="T166" i="48"/>
  <c r="T167" i="48"/>
  <c r="T168" i="48"/>
  <c r="T169" i="48"/>
  <c r="T170" i="48"/>
  <c r="T171" i="48"/>
  <c r="T172" i="48"/>
  <c r="T173" i="48"/>
  <c r="T174" i="48"/>
  <c r="T175" i="48"/>
  <c r="T176" i="48"/>
  <c r="T177" i="48"/>
  <c r="T178" i="48"/>
  <c r="T179" i="48"/>
  <c r="R13" i="48"/>
  <c r="R14" i="48"/>
  <c r="R15" i="48"/>
  <c r="R16" i="48"/>
  <c r="R17" i="48"/>
  <c r="R18" i="48"/>
  <c r="R19" i="48"/>
  <c r="R20" i="48"/>
  <c r="R21" i="48"/>
  <c r="R22" i="48"/>
  <c r="R23" i="48"/>
  <c r="R24" i="48"/>
  <c r="R25" i="48"/>
  <c r="R26" i="48"/>
  <c r="R27" i="48"/>
  <c r="R28" i="48"/>
  <c r="R29" i="48"/>
  <c r="R30" i="48"/>
  <c r="R31" i="48"/>
  <c r="R32" i="48"/>
  <c r="R33" i="48"/>
  <c r="R34" i="48"/>
  <c r="R35" i="48"/>
  <c r="R36" i="48"/>
  <c r="R37" i="48"/>
  <c r="R38" i="48"/>
  <c r="R39" i="48"/>
  <c r="R40" i="48"/>
  <c r="R41" i="48"/>
  <c r="R42" i="48"/>
  <c r="R43" i="48"/>
  <c r="R44" i="48"/>
  <c r="R45" i="48"/>
  <c r="R46" i="48"/>
  <c r="R47" i="48"/>
  <c r="R48" i="48"/>
  <c r="R49" i="48"/>
  <c r="R50" i="48"/>
  <c r="R51" i="48"/>
  <c r="R52" i="48"/>
  <c r="R53" i="48"/>
  <c r="R54" i="48"/>
  <c r="R55" i="48"/>
  <c r="R56" i="48"/>
  <c r="R57" i="48"/>
  <c r="R58" i="48"/>
  <c r="R59" i="48"/>
  <c r="R60" i="48"/>
  <c r="R61" i="48"/>
  <c r="R62" i="48"/>
  <c r="R63" i="48"/>
  <c r="R64" i="48"/>
  <c r="R65" i="48"/>
  <c r="R66" i="48"/>
  <c r="R67" i="48"/>
  <c r="R68" i="48"/>
  <c r="R69" i="48"/>
  <c r="R70" i="48"/>
  <c r="R71" i="48"/>
  <c r="R72" i="48"/>
  <c r="R73" i="48"/>
  <c r="R74" i="48"/>
  <c r="R75" i="48"/>
  <c r="R76" i="48"/>
  <c r="R77" i="48"/>
  <c r="R78" i="48"/>
  <c r="R79" i="48"/>
  <c r="R80" i="48"/>
  <c r="R81" i="48"/>
  <c r="R82" i="48"/>
  <c r="R83" i="48"/>
  <c r="R84" i="48"/>
  <c r="R85" i="48"/>
  <c r="R86" i="48"/>
  <c r="R87" i="48"/>
  <c r="R88" i="48"/>
  <c r="R89" i="48"/>
  <c r="R90" i="48"/>
  <c r="R91" i="48"/>
  <c r="R92" i="48"/>
  <c r="R93" i="48"/>
  <c r="R94" i="48"/>
  <c r="R95" i="48"/>
  <c r="R96" i="48"/>
  <c r="R97" i="48"/>
  <c r="R98" i="48"/>
  <c r="R99" i="48"/>
  <c r="R100" i="48"/>
  <c r="R101" i="48"/>
  <c r="R102" i="48"/>
  <c r="R103" i="48"/>
  <c r="R104" i="48"/>
  <c r="R105" i="48"/>
  <c r="R106" i="48"/>
  <c r="R107" i="48"/>
  <c r="R108" i="48"/>
  <c r="R109" i="48"/>
  <c r="R110" i="48"/>
  <c r="R111" i="48"/>
  <c r="R112" i="48"/>
  <c r="R113" i="48"/>
  <c r="R114" i="48"/>
  <c r="R115" i="48"/>
  <c r="R116" i="48"/>
  <c r="R117" i="48"/>
  <c r="R118" i="48"/>
  <c r="R119" i="48"/>
  <c r="R120" i="48"/>
  <c r="R121" i="48"/>
  <c r="R122" i="48"/>
  <c r="R123" i="48"/>
  <c r="R124" i="48"/>
  <c r="R125" i="48"/>
  <c r="R126" i="48"/>
  <c r="R127" i="48"/>
  <c r="R128" i="48"/>
  <c r="R129" i="48"/>
  <c r="R130" i="48"/>
  <c r="R131" i="48"/>
  <c r="R132" i="48"/>
  <c r="R133" i="48"/>
  <c r="R134" i="48"/>
  <c r="R135" i="48"/>
  <c r="R136" i="48"/>
  <c r="R137" i="48"/>
  <c r="R138" i="48"/>
  <c r="R139" i="48"/>
  <c r="R140" i="48"/>
  <c r="R141" i="48"/>
  <c r="R142" i="48"/>
  <c r="R143" i="48"/>
  <c r="R144" i="48"/>
  <c r="R145" i="48"/>
  <c r="R146" i="48"/>
  <c r="R147" i="48"/>
  <c r="R148" i="48"/>
  <c r="R149" i="48"/>
  <c r="R150" i="48"/>
  <c r="R151" i="48"/>
  <c r="R152" i="48"/>
  <c r="R153" i="48"/>
  <c r="R154" i="48"/>
  <c r="R155" i="48"/>
  <c r="R156" i="48"/>
  <c r="R157" i="48"/>
  <c r="R158" i="48"/>
  <c r="R159" i="48"/>
  <c r="R160" i="48"/>
  <c r="R161" i="48"/>
  <c r="R162" i="48"/>
  <c r="R163" i="48"/>
  <c r="R164" i="48"/>
  <c r="R165" i="48"/>
  <c r="P13" i="48"/>
  <c r="P14" i="48"/>
  <c r="P15" i="48"/>
  <c r="P16" i="48"/>
  <c r="P17" i="48"/>
  <c r="P18" i="48"/>
  <c r="P19" i="48"/>
  <c r="P20" i="48"/>
  <c r="P21" i="48"/>
  <c r="P22" i="48"/>
  <c r="P23" i="48"/>
  <c r="P24" i="48"/>
  <c r="P25" i="48"/>
  <c r="P26" i="48"/>
  <c r="P27" i="48"/>
  <c r="P28" i="48"/>
  <c r="P29" i="48"/>
  <c r="P30" i="48"/>
  <c r="P31" i="48"/>
  <c r="P32" i="48"/>
  <c r="P33" i="48"/>
  <c r="P34" i="48"/>
  <c r="P35" i="48"/>
  <c r="P36" i="48"/>
  <c r="P37" i="48"/>
  <c r="P38" i="48"/>
  <c r="P39" i="48"/>
  <c r="P40" i="48"/>
  <c r="P41" i="48"/>
  <c r="P42" i="48"/>
  <c r="P43" i="48"/>
  <c r="P44" i="48"/>
  <c r="P45" i="48"/>
  <c r="P46" i="48"/>
  <c r="P47" i="48"/>
  <c r="P48" i="48"/>
  <c r="P49" i="48"/>
  <c r="P50" i="48"/>
  <c r="P51" i="48"/>
  <c r="P52" i="48"/>
  <c r="P53" i="48"/>
  <c r="P54" i="48"/>
  <c r="P55" i="48"/>
  <c r="P56" i="48"/>
  <c r="P57" i="48"/>
  <c r="P58" i="48"/>
  <c r="P59" i="48"/>
  <c r="P60" i="48"/>
  <c r="P61" i="48"/>
  <c r="P62" i="48"/>
  <c r="P63" i="48"/>
  <c r="P64" i="48"/>
  <c r="P65" i="48"/>
  <c r="P66" i="48"/>
  <c r="P67" i="48"/>
  <c r="P68" i="48"/>
  <c r="P69" i="48"/>
  <c r="P70" i="48"/>
  <c r="P71" i="48"/>
  <c r="P72" i="48"/>
  <c r="P73" i="48"/>
  <c r="P74" i="48"/>
  <c r="P75" i="48"/>
  <c r="P76" i="48"/>
  <c r="P77" i="48"/>
  <c r="P78" i="48"/>
  <c r="P79" i="48"/>
  <c r="P80" i="48"/>
  <c r="P81" i="48"/>
  <c r="P82" i="48"/>
  <c r="P83" i="48"/>
  <c r="P84" i="48"/>
  <c r="P85" i="48"/>
  <c r="P86" i="48"/>
  <c r="P87" i="48"/>
  <c r="P88" i="48"/>
  <c r="P89" i="48"/>
  <c r="P90" i="48"/>
  <c r="P91" i="48"/>
  <c r="P92" i="48"/>
  <c r="P93" i="48"/>
  <c r="P94" i="48"/>
  <c r="P95" i="48"/>
  <c r="P96" i="48"/>
  <c r="P97" i="48"/>
  <c r="P98" i="48"/>
  <c r="P99" i="48"/>
  <c r="P100" i="48"/>
  <c r="P101" i="48"/>
  <c r="P102" i="48"/>
  <c r="P103" i="48"/>
  <c r="P104" i="48"/>
  <c r="P105" i="48"/>
  <c r="P106" i="48"/>
  <c r="P107" i="48"/>
  <c r="P108" i="48"/>
  <c r="P109" i="48"/>
  <c r="P110" i="48"/>
  <c r="P111" i="48"/>
  <c r="P112" i="48"/>
  <c r="P113" i="48"/>
  <c r="P114" i="48"/>
  <c r="P115" i="48"/>
  <c r="P116" i="48"/>
  <c r="P117" i="48"/>
  <c r="P118" i="48"/>
  <c r="P119" i="48"/>
  <c r="P120" i="48"/>
  <c r="P121" i="48"/>
  <c r="P122" i="48"/>
  <c r="P123" i="48"/>
  <c r="P124" i="48"/>
  <c r="P125" i="48"/>
  <c r="P126" i="48"/>
  <c r="P127" i="48"/>
  <c r="P128" i="48"/>
  <c r="P129" i="48"/>
  <c r="P130" i="48"/>
  <c r="P131" i="48"/>
  <c r="P132" i="48"/>
  <c r="P133" i="48"/>
  <c r="P134" i="48"/>
  <c r="P135" i="48"/>
  <c r="P136" i="48"/>
  <c r="P137" i="48"/>
  <c r="P138" i="48"/>
  <c r="P139" i="48"/>
  <c r="P140" i="48"/>
  <c r="P141" i="48"/>
  <c r="P142" i="48"/>
  <c r="P143" i="48"/>
  <c r="P144" i="48"/>
  <c r="P145" i="48"/>
  <c r="P146" i="48"/>
  <c r="P147" i="48"/>
  <c r="P148" i="48"/>
  <c r="P149" i="48"/>
  <c r="P150" i="48"/>
  <c r="P151" i="48"/>
  <c r="P152" i="48"/>
  <c r="P153" i="48"/>
  <c r="P154" i="48"/>
  <c r="P155" i="48"/>
  <c r="P156" i="48"/>
  <c r="P157" i="48"/>
  <c r="P158" i="48"/>
  <c r="P159" i="48"/>
  <c r="P160" i="48"/>
  <c r="P161" i="48"/>
  <c r="P162" i="48"/>
  <c r="P163" i="48"/>
  <c r="P164" i="48"/>
  <c r="P165" i="48"/>
  <c r="P166" i="48"/>
  <c r="P167" i="48"/>
  <c r="P168" i="48"/>
  <c r="P169" i="48"/>
  <c r="P170" i="48"/>
  <c r="P171" i="48"/>
  <c r="P172" i="48"/>
  <c r="P173" i="48"/>
  <c r="P174" i="48"/>
  <c r="P175" i="48"/>
  <c r="P176" i="48"/>
  <c r="P177" i="48"/>
  <c r="P178" i="48"/>
  <c r="P179" i="48"/>
  <c r="N13" i="48"/>
  <c r="N14" i="48"/>
  <c r="N15" i="48"/>
  <c r="N16" i="48"/>
  <c r="N17" i="48"/>
  <c r="N18" i="48"/>
  <c r="N19" i="48"/>
  <c r="N20" i="48"/>
  <c r="N21" i="48"/>
  <c r="N22" i="48"/>
  <c r="N23" i="48"/>
  <c r="N24" i="48"/>
  <c r="N25" i="48"/>
  <c r="N26" i="48"/>
  <c r="N27" i="48"/>
  <c r="N28" i="48"/>
  <c r="N29" i="48"/>
  <c r="N30" i="48"/>
  <c r="N31" i="48"/>
  <c r="N32" i="48"/>
  <c r="N33" i="48"/>
  <c r="N34" i="48"/>
  <c r="N35" i="48"/>
  <c r="N36" i="48"/>
  <c r="N37" i="48"/>
  <c r="N38" i="48"/>
  <c r="N39" i="48"/>
  <c r="N40" i="48"/>
  <c r="N41" i="48"/>
  <c r="N42" i="48"/>
  <c r="N43" i="48"/>
  <c r="N44" i="48"/>
  <c r="N45" i="48"/>
  <c r="N46" i="48"/>
  <c r="N47" i="48"/>
  <c r="N48" i="48"/>
  <c r="N49" i="48"/>
  <c r="N50" i="48"/>
  <c r="N51" i="48"/>
  <c r="N52" i="48"/>
  <c r="N53" i="48"/>
  <c r="N54" i="48"/>
  <c r="N55" i="48"/>
  <c r="N56" i="48"/>
  <c r="N57" i="48"/>
  <c r="N58" i="48"/>
  <c r="N59" i="48"/>
  <c r="N60" i="48"/>
  <c r="N61" i="48"/>
  <c r="N62" i="48"/>
  <c r="N63" i="48"/>
  <c r="N64" i="48"/>
  <c r="N65" i="48"/>
  <c r="N66" i="48"/>
  <c r="N67" i="48"/>
  <c r="N68" i="48"/>
  <c r="N69" i="48"/>
  <c r="N70" i="48"/>
  <c r="N71" i="48"/>
  <c r="N72" i="48"/>
  <c r="N73" i="48"/>
  <c r="N74" i="48"/>
  <c r="N75" i="48"/>
  <c r="N76" i="48"/>
  <c r="N77" i="48"/>
  <c r="N78" i="48"/>
  <c r="N79" i="48"/>
  <c r="N80" i="48"/>
  <c r="N81" i="48"/>
  <c r="N82" i="48"/>
  <c r="N83" i="48"/>
  <c r="N84" i="48"/>
  <c r="N85" i="48"/>
  <c r="N86" i="48"/>
  <c r="N87" i="48"/>
  <c r="N88" i="48"/>
  <c r="N89" i="48"/>
  <c r="N90" i="48"/>
  <c r="N91" i="48"/>
  <c r="N92" i="48"/>
  <c r="N93" i="48"/>
  <c r="N94" i="48"/>
  <c r="N95" i="48"/>
  <c r="N96" i="48"/>
  <c r="N97" i="48"/>
  <c r="N98" i="48"/>
  <c r="N99" i="48"/>
  <c r="N100" i="48"/>
  <c r="N101" i="48"/>
  <c r="N102" i="48"/>
  <c r="N103" i="48"/>
  <c r="N104" i="48"/>
  <c r="N105" i="48"/>
  <c r="N106" i="48"/>
  <c r="N107" i="48"/>
  <c r="N108" i="48"/>
  <c r="N109" i="48"/>
  <c r="N110" i="48"/>
  <c r="N111" i="48"/>
  <c r="N112" i="48"/>
  <c r="N113" i="48"/>
  <c r="N114" i="48"/>
  <c r="N115" i="48"/>
  <c r="N116" i="48"/>
  <c r="N117" i="48"/>
  <c r="N118" i="48"/>
  <c r="N119" i="48"/>
  <c r="N120" i="48"/>
  <c r="N121" i="48"/>
  <c r="N122" i="48"/>
  <c r="N123" i="48"/>
  <c r="N124" i="48"/>
  <c r="N125" i="48"/>
  <c r="N126" i="48"/>
  <c r="N127" i="48"/>
  <c r="N128" i="48"/>
  <c r="N129" i="48"/>
  <c r="N130" i="48"/>
  <c r="N131" i="48"/>
  <c r="N132" i="48"/>
  <c r="N133" i="48"/>
  <c r="N134" i="48"/>
  <c r="N135" i="48"/>
  <c r="N136" i="48"/>
  <c r="N137" i="48"/>
  <c r="N138" i="48"/>
  <c r="N139" i="48"/>
  <c r="N140" i="48"/>
  <c r="N141" i="48"/>
  <c r="N142" i="48"/>
  <c r="N143" i="48"/>
  <c r="N144" i="48"/>
  <c r="N145" i="48"/>
  <c r="N146" i="48"/>
  <c r="N147" i="48"/>
  <c r="N148" i="48"/>
  <c r="N149" i="48"/>
  <c r="N150" i="48"/>
  <c r="N151" i="48"/>
  <c r="N152" i="48"/>
  <c r="N153" i="48"/>
  <c r="N154" i="48"/>
  <c r="N155" i="48"/>
  <c r="N156" i="48"/>
  <c r="N157" i="48"/>
  <c r="N158" i="48"/>
  <c r="N159" i="48"/>
  <c r="N160" i="48"/>
  <c r="N161" i="48"/>
  <c r="N162" i="48"/>
  <c r="N163" i="48"/>
  <c r="N164" i="48"/>
  <c r="N165" i="48"/>
  <c r="N166" i="48"/>
  <c r="N167" i="48"/>
  <c r="N168" i="48"/>
  <c r="N169" i="48"/>
  <c r="N170" i="48"/>
  <c r="N171" i="48"/>
  <c r="N172" i="48"/>
  <c r="N173" i="48"/>
  <c r="N174" i="48"/>
  <c r="N175" i="48"/>
  <c r="N176" i="48"/>
  <c r="N177" i="48"/>
  <c r="N178" i="48"/>
  <c r="N179" i="48"/>
  <c r="Q13" i="48"/>
  <c r="Q14" i="48"/>
  <c r="Q15" i="48"/>
  <c r="Q16" i="48"/>
  <c r="Q17" i="48"/>
  <c r="Q18" i="48"/>
  <c r="Q19" i="48"/>
  <c r="Q20" i="48"/>
  <c r="Q21" i="48"/>
  <c r="Q22" i="48"/>
  <c r="Q23" i="48"/>
  <c r="Q24" i="48"/>
  <c r="Q25" i="48"/>
  <c r="Q26" i="48"/>
  <c r="Q27" i="48"/>
  <c r="Q28" i="48"/>
  <c r="Q29" i="48"/>
  <c r="Q30" i="48"/>
  <c r="Q31" i="48"/>
  <c r="Q32" i="48"/>
  <c r="Q33" i="48"/>
  <c r="Q34" i="48"/>
  <c r="Q35" i="48"/>
  <c r="Q36" i="48"/>
  <c r="Q37" i="48"/>
  <c r="Q38" i="48"/>
  <c r="Q39" i="48"/>
  <c r="Q40" i="48"/>
  <c r="Q41" i="48"/>
  <c r="Q42" i="48"/>
  <c r="Q43" i="48"/>
  <c r="Q44" i="48"/>
  <c r="Q45" i="48"/>
  <c r="Q46" i="48"/>
  <c r="Q47" i="48"/>
  <c r="Q48" i="48"/>
  <c r="Q49" i="48"/>
  <c r="Q50" i="48"/>
  <c r="Q51" i="48"/>
  <c r="Q52" i="48"/>
  <c r="Q53" i="48"/>
  <c r="Q54" i="48"/>
  <c r="Q55" i="48"/>
  <c r="Q56" i="48"/>
  <c r="Q57" i="48"/>
  <c r="Q58" i="48"/>
  <c r="Q59" i="48"/>
  <c r="Q60" i="48"/>
  <c r="Q61" i="48"/>
  <c r="Q62" i="48"/>
  <c r="Q63" i="48"/>
  <c r="Q64" i="48"/>
  <c r="Q65" i="48"/>
  <c r="Q66" i="48"/>
  <c r="Q67" i="48"/>
  <c r="Q68" i="48"/>
  <c r="Q69" i="48"/>
  <c r="Q70" i="48"/>
  <c r="Q71" i="48"/>
  <c r="Q72" i="48"/>
  <c r="Q73" i="48"/>
  <c r="Q74" i="48"/>
  <c r="Q75" i="48"/>
  <c r="Q76" i="48"/>
  <c r="Q77" i="48"/>
  <c r="Q78" i="48"/>
  <c r="Q79" i="48"/>
  <c r="Q80" i="48"/>
  <c r="Q81" i="48"/>
  <c r="Q82" i="48"/>
  <c r="Q83" i="48"/>
  <c r="Q84" i="48"/>
  <c r="Q85" i="48"/>
  <c r="Q86" i="48"/>
  <c r="Q87" i="48"/>
  <c r="Q88" i="48"/>
  <c r="Q89" i="48"/>
  <c r="Q90" i="48"/>
  <c r="Q91" i="48"/>
  <c r="Q92" i="48"/>
  <c r="Q93" i="48"/>
  <c r="Q94" i="48"/>
  <c r="Q95" i="48"/>
  <c r="Q96" i="48"/>
  <c r="Q97" i="48"/>
  <c r="Q98" i="48"/>
  <c r="Q99" i="48"/>
  <c r="Q100" i="48"/>
  <c r="Q101" i="48"/>
  <c r="Q102" i="48"/>
  <c r="Q103" i="48"/>
  <c r="Q104" i="48"/>
  <c r="Q105" i="48"/>
  <c r="Q106" i="48"/>
  <c r="Q107" i="48"/>
  <c r="Q108" i="48"/>
  <c r="Q109" i="48"/>
  <c r="Q110" i="48"/>
  <c r="Q111" i="48"/>
  <c r="Q112" i="48"/>
  <c r="Q113" i="48"/>
  <c r="Q114" i="48"/>
  <c r="Q115" i="48"/>
  <c r="Q116" i="48"/>
  <c r="Q117" i="48"/>
  <c r="Q118" i="48"/>
  <c r="Q119" i="48"/>
  <c r="Q120" i="48"/>
  <c r="Q121" i="48"/>
  <c r="Q122" i="48"/>
  <c r="Q123" i="48"/>
  <c r="Q124" i="48"/>
  <c r="Q125" i="48"/>
  <c r="Q126" i="48"/>
  <c r="Q127" i="48"/>
  <c r="Q128" i="48"/>
  <c r="Q129" i="48"/>
  <c r="Q130" i="48"/>
  <c r="Q131" i="48"/>
  <c r="Q132" i="48"/>
  <c r="Q133" i="48"/>
  <c r="Q134" i="48"/>
  <c r="Q135" i="48"/>
  <c r="Q136" i="48"/>
  <c r="Q137" i="48"/>
  <c r="Q138" i="48"/>
  <c r="Q139" i="48"/>
  <c r="Q140" i="48"/>
  <c r="Q141" i="48"/>
  <c r="Q142" i="48"/>
  <c r="Q143" i="48"/>
  <c r="Q144" i="48"/>
  <c r="Q145" i="48"/>
  <c r="Q146" i="48"/>
  <c r="Q147" i="48"/>
  <c r="Q148" i="48"/>
  <c r="Q149" i="48"/>
  <c r="Q150" i="48"/>
  <c r="Q151" i="48"/>
  <c r="Q152" i="48"/>
  <c r="Q153" i="48"/>
  <c r="Q154" i="48"/>
  <c r="Q155" i="48"/>
  <c r="Q156" i="48"/>
  <c r="Q157" i="48"/>
  <c r="Q158" i="48"/>
  <c r="Q159" i="48"/>
  <c r="Q160" i="48"/>
  <c r="Q161" i="48"/>
  <c r="Q162" i="48"/>
  <c r="Q163" i="48"/>
  <c r="Q164" i="48"/>
  <c r="Q165" i="48"/>
  <c r="Q166" i="48"/>
  <c r="Q167" i="48"/>
  <c r="Q168" i="48"/>
  <c r="Q169" i="48"/>
  <c r="Q170" i="48"/>
  <c r="Q171" i="48"/>
  <c r="Q172" i="48"/>
  <c r="Q173" i="48"/>
  <c r="Q174" i="48"/>
  <c r="Q175" i="48"/>
  <c r="Q176" i="48"/>
  <c r="Q177" i="48"/>
  <c r="Q178" i="48"/>
  <c r="Q179" i="48"/>
  <c r="O13" i="48"/>
  <c r="O14" i="48"/>
  <c r="O15" i="48"/>
  <c r="O16" i="48"/>
  <c r="O17" i="48"/>
  <c r="O18" i="48"/>
  <c r="O19" i="48"/>
  <c r="O20" i="48"/>
  <c r="O21" i="48"/>
  <c r="O22" i="48"/>
  <c r="O23" i="48"/>
  <c r="O24" i="48"/>
  <c r="O25" i="48"/>
  <c r="O26" i="48"/>
  <c r="O27" i="48"/>
  <c r="O28" i="48"/>
  <c r="O29" i="48"/>
  <c r="O30" i="48"/>
  <c r="O31" i="48"/>
  <c r="O32" i="48"/>
  <c r="O33" i="48"/>
  <c r="O34" i="48"/>
  <c r="O35" i="48"/>
  <c r="O36" i="48"/>
  <c r="O37" i="48"/>
  <c r="O38" i="48"/>
  <c r="O39" i="48"/>
  <c r="O40" i="48"/>
  <c r="O41" i="48"/>
  <c r="O42" i="48"/>
  <c r="O43" i="48"/>
  <c r="O44" i="48"/>
  <c r="O45" i="48"/>
  <c r="O46" i="48"/>
  <c r="O47" i="48"/>
  <c r="O48" i="48"/>
  <c r="O49" i="48"/>
  <c r="O50" i="48"/>
  <c r="O51" i="48"/>
  <c r="O52" i="48"/>
  <c r="O53" i="48"/>
  <c r="O54" i="48"/>
  <c r="O55" i="48"/>
  <c r="O56" i="48"/>
  <c r="O57" i="48"/>
  <c r="O58" i="48"/>
  <c r="O59" i="48"/>
  <c r="O60" i="48"/>
  <c r="O61" i="48"/>
  <c r="O62" i="48"/>
  <c r="O63" i="48"/>
  <c r="O64" i="48"/>
  <c r="O65" i="48"/>
  <c r="O66" i="48"/>
  <c r="O67" i="48"/>
  <c r="O68" i="48"/>
  <c r="O69" i="48"/>
  <c r="O70" i="48"/>
  <c r="O71" i="48"/>
  <c r="O72" i="48"/>
  <c r="O73" i="48"/>
  <c r="O74" i="48"/>
  <c r="O75" i="48"/>
  <c r="O76" i="48"/>
  <c r="O77" i="48"/>
  <c r="O78" i="48"/>
  <c r="O79" i="48"/>
  <c r="O80" i="48"/>
  <c r="O81" i="48"/>
  <c r="O82" i="48"/>
  <c r="O83" i="48"/>
  <c r="O84" i="48"/>
  <c r="O85" i="48"/>
  <c r="O86" i="48"/>
  <c r="O87" i="48"/>
  <c r="O88" i="48"/>
  <c r="O89" i="48"/>
  <c r="O90" i="48"/>
  <c r="O91" i="48"/>
  <c r="O92" i="48"/>
  <c r="O93" i="48"/>
  <c r="O94" i="48"/>
  <c r="O95" i="48"/>
  <c r="O96" i="48"/>
  <c r="O97" i="48"/>
  <c r="O98" i="48"/>
  <c r="O99" i="48"/>
  <c r="O100" i="48"/>
  <c r="O101" i="48"/>
  <c r="O102" i="48"/>
  <c r="O103" i="48"/>
  <c r="O104" i="48"/>
  <c r="O105" i="48"/>
  <c r="O106" i="48"/>
  <c r="O107" i="48"/>
  <c r="O108" i="48"/>
  <c r="O109" i="48"/>
  <c r="O110" i="48"/>
  <c r="O111" i="48"/>
  <c r="O112" i="48"/>
  <c r="O113" i="48"/>
  <c r="O114" i="48"/>
  <c r="O115" i="48"/>
  <c r="O116" i="48"/>
  <c r="O117" i="48"/>
  <c r="O118" i="48"/>
  <c r="O119" i="48"/>
  <c r="O120" i="48"/>
  <c r="O121" i="48"/>
  <c r="O122" i="48"/>
  <c r="O123" i="48"/>
  <c r="O124" i="48"/>
  <c r="O125" i="48"/>
  <c r="O126" i="48"/>
  <c r="O127" i="48"/>
  <c r="O128" i="48"/>
  <c r="O129" i="48"/>
  <c r="O130" i="48"/>
  <c r="O131" i="48"/>
  <c r="O132" i="48"/>
  <c r="O133" i="48"/>
  <c r="O134" i="48"/>
  <c r="O135" i="48"/>
  <c r="O136" i="48"/>
  <c r="O137" i="48"/>
  <c r="O138" i="48"/>
  <c r="O139" i="48"/>
  <c r="O140" i="48"/>
  <c r="O141" i="48"/>
  <c r="O142" i="48"/>
  <c r="O143" i="48"/>
  <c r="O144" i="48"/>
  <c r="O145" i="48"/>
  <c r="O146" i="48"/>
  <c r="O147" i="48"/>
  <c r="O148" i="48"/>
  <c r="O149" i="48"/>
  <c r="O150" i="48"/>
  <c r="O151" i="48"/>
  <c r="O152" i="48"/>
  <c r="O153" i="48"/>
  <c r="O154" i="48"/>
  <c r="O155" i="48"/>
  <c r="O156" i="48"/>
  <c r="O157" i="48"/>
  <c r="O158" i="48"/>
  <c r="O159" i="48"/>
  <c r="O160" i="48"/>
  <c r="O161" i="48"/>
  <c r="O162" i="48"/>
  <c r="O163" i="48"/>
  <c r="O164" i="48"/>
  <c r="O165" i="48"/>
  <c r="O166" i="48"/>
  <c r="O167" i="48"/>
  <c r="O168" i="48"/>
  <c r="O169" i="48"/>
  <c r="O170" i="48"/>
  <c r="O171" i="48"/>
  <c r="O172" i="48"/>
  <c r="O173" i="48"/>
  <c r="O174" i="48"/>
  <c r="O175" i="48"/>
  <c r="O176" i="48"/>
  <c r="O177" i="48"/>
  <c r="O178" i="48"/>
  <c r="O179" i="48"/>
  <c r="B19" i="48"/>
  <c r="M18" i="48"/>
  <c r="I13" i="42"/>
  <c r="I12" i="42"/>
  <c r="I11" i="42"/>
  <c r="G15" i="42"/>
  <c r="G16" i="42"/>
  <c r="G14" i="42"/>
  <c r="F16" i="42"/>
  <c r="F14" i="43"/>
  <c r="I13" i="43"/>
  <c r="F15" i="43"/>
  <c r="I12" i="43"/>
  <c r="I11" i="43"/>
  <c r="G15" i="43"/>
  <c r="G16" i="43"/>
  <c r="G14" i="43"/>
  <c r="F16" i="43"/>
  <c r="G16" i="44"/>
  <c r="F15" i="44"/>
  <c r="I13" i="44"/>
  <c r="F14" i="44"/>
  <c r="I12" i="44"/>
  <c r="F16" i="44"/>
  <c r="I13" i="45"/>
  <c r="I12" i="45"/>
  <c r="F17" i="45"/>
  <c r="G16" i="46"/>
  <c r="F15" i="46"/>
  <c r="I13" i="46"/>
  <c r="I12" i="46"/>
  <c r="F16" i="46"/>
  <c r="F14" i="46"/>
  <c r="F14" i="47"/>
  <c r="I13" i="47"/>
  <c r="F15" i="47"/>
  <c r="I12" i="47"/>
  <c r="F16" i="47"/>
  <c r="G16" i="47"/>
  <c r="F16" i="41"/>
  <c r="F15" i="41"/>
  <c r="I13" i="41"/>
  <c r="I12" i="41"/>
  <c r="I11" i="41"/>
  <c r="G16" i="41"/>
  <c r="F14" i="41"/>
  <c r="I13" i="40"/>
  <c r="I12" i="40"/>
  <c r="G16" i="40"/>
  <c r="F14" i="40"/>
  <c r="I13" i="39"/>
  <c r="F15" i="39"/>
  <c r="I12" i="39"/>
  <c r="I11" i="39"/>
  <c r="G15" i="39"/>
  <c r="G16" i="39"/>
  <c r="G14" i="39"/>
  <c r="F16" i="39"/>
  <c r="I13" i="38"/>
  <c r="G16" i="38"/>
  <c r="I12" i="38"/>
  <c r="F16" i="38"/>
  <c r="I11" i="38"/>
  <c r="F14" i="38"/>
  <c r="L12" i="42"/>
  <c r="L13" i="42"/>
  <c r="L12" i="43"/>
  <c r="L13" i="43"/>
  <c r="L12" i="47"/>
  <c r="L13" i="47"/>
  <c r="L13" i="39"/>
  <c r="I10" i="47"/>
  <c r="I14" i="47"/>
  <c r="I11" i="47"/>
  <c r="I10" i="46"/>
  <c r="I11" i="46"/>
  <c r="I10" i="45"/>
  <c r="I11" i="45"/>
  <c r="I10" i="44"/>
  <c r="I11" i="44"/>
  <c r="I10" i="43"/>
  <c r="I10" i="42"/>
  <c r="I14" i="42"/>
  <c r="I10" i="41"/>
  <c r="I10" i="40"/>
  <c r="I11" i="40"/>
  <c r="I10" i="39"/>
  <c r="I10" i="38"/>
  <c r="I14" i="38"/>
  <c r="E10" i="29"/>
  <c r="E11" i="29"/>
  <c r="E12" i="29"/>
  <c r="E13" i="29"/>
  <c r="B20" i="48"/>
  <c r="M19" i="48"/>
  <c r="I15" i="42"/>
  <c r="I14" i="43"/>
  <c r="I15" i="43"/>
  <c r="I14" i="39"/>
  <c r="I15" i="39"/>
  <c r="I16" i="47"/>
  <c r="I16" i="46"/>
  <c r="I17" i="45"/>
  <c r="I16" i="44"/>
  <c r="I16" i="43"/>
  <c r="I16" i="42"/>
  <c r="I16" i="41"/>
  <c r="I16" i="40"/>
  <c r="I16" i="39"/>
  <c r="I16" i="38"/>
  <c r="B21" i="48"/>
  <c r="M20" i="48"/>
  <c r="I34" i="5"/>
  <c r="J34" i="5"/>
  <c r="I33" i="5"/>
  <c r="J33" i="5"/>
  <c r="K33" i="5"/>
  <c r="I32" i="5"/>
  <c r="J32" i="5"/>
  <c r="I31" i="5"/>
  <c r="J31" i="5"/>
  <c r="K31" i="5"/>
  <c r="I30" i="5"/>
  <c r="J30" i="5"/>
  <c r="I29" i="5"/>
  <c r="J29" i="5"/>
  <c r="K29" i="5"/>
  <c r="B22" i="48"/>
  <c r="M21" i="48"/>
  <c r="F18" i="29"/>
  <c r="E18" i="29"/>
  <c r="D18" i="29"/>
  <c r="C18" i="29"/>
  <c r="K13" i="29"/>
  <c r="L13" i="29"/>
  <c r="G13" i="29"/>
  <c r="F13" i="29"/>
  <c r="K12" i="29"/>
  <c r="L12" i="29"/>
  <c r="G12" i="29"/>
  <c r="F12" i="29"/>
  <c r="K11" i="29"/>
  <c r="L11" i="29"/>
  <c r="G11" i="29"/>
  <c r="F11" i="29"/>
  <c r="K10" i="29"/>
  <c r="L10" i="29"/>
  <c r="G10" i="29"/>
  <c r="F10" i="29"/>
  <c r="F14" i="29"/>
  <c r="B23" i="48"/>
  <c r="M22" i="48"/>
  <c r="F15" i="29"/>
  <c r="I13" i="29"/>
  <c r="I12" i="29"/>
  <c r="F16" i="29"/>
  <c r="G16" i="29"/>
  <c r="I10" i="29"/>
  <c r="I11" i="29"/>
  <c r="B24" i="48"/>
  <c r="M23" i="48"/>
  <c r="I16" i="29"/>
  <c r="B25" i="48"/>
  <c r="M24" i="48"/>
  <c r="I28" i="5"/>
  <c r="J28" i="5"/>
  <c r="I27" i="5"/>
  <c r="J27" i="5"/>
  <c r="K27" i="5"/>
  <c r="I26" i="5"/>
  <c r="J26" i="5"/>
  <c r="I25" i="5"/>
  <c r="J25" i="5"/>
  <c r="I24" i="5"/>
  <c r="J24" i="5"/>
  <c r="I23" i="5"/>
  <c r="J23" i="5"/>
  <c r="K23" i="5"/>
  <c r="I22" i="5"/>
  <c r="J22" i="5"/>
  <c r="I21" i="5"/>
  <c r="J21" i="5"/>
  <c r="I20" i="5"/>
  <c r="J20" i="5"/>
  <c r="I19" i="5"/>
  <c r="J19" i="5"/>
  <c r="I18" i="5"/>
  <c r="J18" i="5"/>
  <c r="I17" i="5"/>
  <c r="J17" i="5"/>
  <c r="I16" i="5"/>
  <c r="J16" i="5"/>
  <c r="I15" i="5"/>
  <c r="J15" i="5"/>
  <c r="I14" i="5"/>
  <c r="J14" i="5"/>
  <c r="I13" i="5"/>
  <c r="J13" i="5"/>
  <c r="I12" i="5"/>
  <c r="J12" i="5"/>
  <c r="I11" i="5"/>
  <c r="J11" i="5"/>
  <c r="I10" i="5"/>
  <c r="J10" i="5"/>
  <c r="I9" i="5"/>
  <c r="J9" i="5"/>
  <c r="I8" i="5"/>
  <c r="J8" i="5"/>
  <c r="I7" i="5"/>
  <c r="J7" i="5"/>
  <c r="B26" i="48"/>
  <c r="M25" i="48"/>
  <c r="K9" i="5"/>
  <c r="K17" i="5"/>
  <c r="K13" i="5"/>
  <c r="K21" i="5"/>
  <c r="K25" i="5"/>
  <c r="K7" i="5"/>
  <c r="K11" i="5"/>
  <c r="K15" i="5"/>
  <c r="K19" i="5"/>
  <c r="B27" i="48"/>
  <c r="M26" i="48"/>
  <c r="B28" i="48"/>
  <c r="M27" i="48"/>
  <c r="B29" i="48"/>
  <c r="M28" i="48"/>
  <c r="B30" i="48"/>
  <c r="M29" i="48"/>
  <c r="B31" i="48"/>
  <c r="M30" i="48"/>
  <c r="M31" i="48"/>
  <c r="B32" i="48"/>
  <c r="M32" i="48"/>
  <c r="B33" i="48"/>
  <c r="M33" i="48"/>
  <c r="B34" i="48"/>
  <c r="M34" i="48"/>
  <c r="B35" i="48"/>
  <c r="M35" i="48"/>
  <c r="B36" i="48"/>
  <c r="M36" i="48"/>
  <c r="B37" i="48"/>
  <c r="M37" i="48"/>
  <c r="B38" i="48"/>
  <c r="M38" i="48"/>
  <c r="B39" i="48"/>
  <c r="M39" i="48"/>
  <c r="B40" i="48"/>
  <c r="M40" i="48"/>
  <c r="B41" i="48"/>
  <c r="M41" i="48"/>
  <c r="B42" i="48"/>
  <c r="M42" i="48"/>
  <c r="B43" i="48"/>
  <c r="M43" i="48"/>
  <c r="B44" i="48"/>
  <c r="M44" i="48"/>
  <c r="B45" i="48"/>
  <c r="M45" i="48"/>
  <c r="B46" i="48"/>
  <c r="M46" i="48"/>
  <c r="B47" i="48"/>
  <c r="M47" i="48"/>
  <c r="B48" i="48"/>
  <c r="M48" i="48"/>
  <c r="B49" i="48"/>
  <c r="M49" i="48"/>
  <c r="B50" i="48"/>
  <c r="M50" i="48"/>
  <c r="B51" i="48"/>
  <c r="M51" i="48"/>
  <c r="B52" i="48"/>
  <c r="M52" i="48"/>
  <c r="B53" i="48"/>
  <c r="M53" i="48"/>
  <c r="B54" i="48"/>
  <c r="M54" i="48"/>
  <c r="B55" i="48"/>
  <c r="M55" i="48"/>
  <c r="B56" i="48"/>
  <c r="M56" i="48"/>
  <c r="B57" i="48"/>
  <c r="M57" i="48"/>
  <c r="B58" i="48"/>
  <c r="M58" i="48"/>
  <c r="B59" i="48"/>
  <c r="M59" i="48"/>
  <c r="B60" i="48"/>
  <c r="M60" i="48"/>
  <c r="B61" i="48"/>
  <c r="M61" i="48"/>
  <c r="B62" i="48"/>
  <c r="M62" i="48"/>
  <c r="B63" i="48"/>
  <c r="M63" i="48"/>
  <c r="B64" i="48"/>
  <c r="M64" i="48"/>
  <c r="B65" i="48"/>
  <c r="M65" i="48"/>
  <c r="B66" i="48"/>
  <c r="M66" i="48"/>
  <c r="B67" i="48"/>
  <c r="M67" i="48"/>
  <c r="B68" i="48"/>
  <c r="M68" i="48"/>
  <c r="B69" i="48"/>
  <c r="M69" i="48"/>
  <c r="B70" i="48"/>
  <c r="M70" i="48"/>
  <c r="B71" i="48"/>
  <c r="M71" i="48"/>
  <c r="B72" i="48"/>
  <c r="M72" i="48"/>
  <c r="B73" i="48"/>
  <c r="M73" i="48"/>
  <c r="B74" i="48"/>
  <c r="M74" i="48"/>
  <c r="B75" i="48"/>
  <c r="M75" i="48"/>
  <c r="B76" i="48"/>
  <c r="M76" i="48"/>
  <c r="B77" i="48"/>
  <c r="M77" i="48"/>
  <c r="B78" i="48"/>
  <c r="M78" i="48"/>
  <c r="B79" i="48"/>
  <c r="M79" i="48"/>
  <c r="B80" i="48"/>
  <c r="M80" i="48"/>
  <c r="B81" i="48"/>
  <c r="M81" i="48"/>
  <c r="B82" i="48"/>
  <c r="M82" i="48"/>
  <c r="B83" i="48"/>
  <c r="M83" i="48"/>
  <c r="B84" i="48"/>
  <c r="M84" i="48"/>
  <c r="B85" i="48"/>
  <c r="M85" i="48"/>
  <c r="B86" i="48"/>
  <c r="M86" i="48"/>
  <c r="B87" i="48"/>
  <c r="M87" i="48"/>
  <c r="B88" i="48"/>
  <c r="M88" i="48"/>
  <c r="B89" i="48"/>
  <c r="M89" i="48"/>
  <c r="B90" i="48"/>
  <c r="M90" i="48"/>
  <c r="B91" i="48"/>
  <c r="M91" i="48"/>
  <c r="B92" i="48"/>
  <c r="M92" i="48"/>
  <c r="B93" i="48"/>
  <c r="M93" i="48"/>
  <c r="B94" i="48"/>
  <c r="M94" i="48"/>
  <c r="B95" i="48"/>
  <c r="M95" i="48"/>
  <c r="B96" i="48"/>
  <c r="M96" i="48"/>
  <c r="B97" i="48"/>
  <c r="M97" i="48"/>
  <c r="B98" i="48"/>
  <c r="M98" i="48"/>
  <c r="B99" i="48"/>
  <c r="B100" i="48"/>
  <c r="M99" i="48"/>
  <c r="B101" i="48"/>
  <c r="M100" i="48"/>
  <c r="B102" i="48"/>
  <c r="M101" i="48"/>
  <c r="B103" i="48"/>
  <c r="M102" i="48"/>
  <c r="B104" i="48"/>
  <c r="M103" i="48"/>
  <c r="B105" i="48"/>
  <c r="M104" i="48"/>
  <c r="B106" i="48"/>
  <c r="M105" i="48"/>
  <c r="B107" i="48"/>
  <c r="M106" i="48"/>
  <c r="B108" i="48"/>
  <c r="M107" i="48"/>
  <c r="B109" i="48"/>
  <c r="M108" i="48"/>
  <c r="B110" i="48"/>
  <c r="M109" i="48"/>
  <c r="B111" i="48"/>
  <c r="M110" i="48"/>
  <c r="B112" i="48"/>
  <c r="M111" i="48"/>
  <c r="B113" i="48"/>
  <c r="M112" i="48"/>
  <c r="B114" i="48"/>
  <c r="M113" i="48"/>
  <c r="B115" i="48"/>
  <c r="M114" i="48"/>
  <c r="B116" i="48"/>
  <c r="M115" i="48"/>
  <c r="B117" i="48"/>
  <c r="M116" i="48"/>
  <c r="B118" i="48"/>
  <c r="M117" i="48"/>
  <c r="B119" i="48"/>
  <c r="M118" i="48"/>
  <c r="B120" i="48"/>
  <c r="M119" i="48"/>
  <c r="B121" i="48"/>
  <c r="M120" i="48"/>
  <c r="B122" i="48"/>
  <c r="M121" i="48"/>
  <c r="B123" i="48"/>
  <c r="M122" i="48"/>
  <c r="B124" i="48"/>
  <c r="M123" i="48"/>
  <c r="B125" i="48"/>
  <c r="M124" i="48"/>
  <c r="B126" i="48"/>
  <c r="M125" i="48"/>
  <c r="B127" i="48"/>
  <c r="M126" i="48"/>
  <c r="B128" i="48"/>
  <c r="M127" i="48"/>
  <c r="B129" i="48"/>
  <c r="M128" i="48"/>
  <c r="B130" i="48"/>
  <c r="M129" i="48"/>
  <c r="B131" i="48"/>
  <c r="M130" i="48"/>
  <c r="B132" i="48"/>
  <c r="M131" i="48"/>
  <c r="B133" i="48"/>
  <c r="M132" i="48"/>
  <c r="B134" i="48"/>
  <c r="M133" i="48"/>
  <c r="B135" i="48"/>
  <c r="M134" i="48"/>
  <c r="B136" i="48"/>
  <c r="M135" i="48"/>
  <c r="B137" i="48"/>
  <c r="M136" i="48"/>
  <c r="B138" i="48"/>
  <c r="M137" i="48"/>
  <c r="B139" i="48"/>
  <c r="M138" i="48"/>
  <c r="B140" i="48"/>
  <c r="M139" i="48"/>
  <c r="B141" i="48"/>
  <c r="M140" i="48"/>
  <c r="B142" i="48"/>
  <c r="M141" i="48"/>
  <c r="B143" i="48"/>
  <c r="M142" i="48"/>
  <c r="B144" i="48"/>
  <c r="M143" i="48"/>
  <c r="B145" i="48"/>
  <c r="M144" i="48"/>
  <c r="B146" i="48"/>
  <c r="M145" i="48"/>
  <c r="B147" i="48"/>
  <c r="M146" i="48"/>
  <c r="B148" i="48"/>
  <c r="M147" i="48"/>
  <c r="B149" i="48"/>
  <c r="M148" i="48"/>
  <c r="B150" i="48"/>
  <c r="M149" i="48"/>
  <c r="B151" i="48"/>
  <c r="M150" i="48"/>
  <c r="B152" i="48"/>
  <c r="M151" i="48"/>
  <c r="B153" i="48"/>
  <c r="M152" i="48"/>
  <c r="B154" i="48"/>
  <c r="M153" i="48"/>
  <c r="B155" i="48"/>
  <c r="M154" i="48"/>
  <c r="B156" i="48"/>
  <c r="M155" i="48"/>
  <c r="B157" i="48"/>
  <c r="M156" i="48"/>
  <c r="B158" i="48"/>
  <c r="M157" i="48"/>
  <c r="B159" i="48"/>
  <c r="M158" i="48"/>
  <c r="B160" i="48"/>
  <c r="M159" i="48"/>
  <c r="B161" i="48"/>
  <c r="M160" i="48"/>
  <c r="B162" i="48"/>
  <c r="M161" i="48"/>
  <c r="B163" i="48"/>
  <c r="M162" i="48"/>
  <c r="B164" i="48"/>
  <c r="M163" i="48"/>
  <c r="B165" i="48"/>
  <c r="M164" i="48"/>
  <c r="B166" i="48"/>
  <c r="M165" i="48"/>
  <c r="B167" i="48"/>
  <c r="M166" i="48"/>
  <c r="B168" i="48"/>
  <c r="M167" i="48"/>
  <c r="B169" i="48"/>
  <c r="M168" i="48"/>
  <c r="B170" i="48"/>
  <c r="M169" i="48"/>
  <c r="B171" i="48"/>
  <c r="M170" i="48"/>
  <c r="B172" i="48"/>
  <c r="M171" i="48"/>
  <c r="B173" i="48"/>
  <c r="M172" i="48"/>
  <c r="B174" i="48"/>
  <c r="M173" i="48"/>
  <c r="B175" i="48"/>
  <c r="M174" i="48"/>
  <c r="B176" i="48"/>
  <c r="M175" i="48"/>
  <c r="B177" i="48"/>
  <c r="M176" i="48"/>
  <c r="M177" i="48"/>
  <c r="B178" i="48"/>
  <c r="B179" i="48"/>
  <c r="M178" i="48"/>
  <c r="B180" i="48"/>
  <c r="B181" i="48"/>
  <c r="B182" i="48"/>
  <c r="B183" i="48"/>
  <c r="B184" i="48"/>
  <c r="B185" i="48"/>
  <c r="B186" i="48"/>
  <c r="B187" i="48"/>
  <c r="B188" i="48"/>
  <c r="B189" i="48"/>
  <c r="M179" i="48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без вылета было бы 41,822</t>
        </r>
      </text>
    </comment>
    <comment ref="G14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без вылета было бы 41,683</t>
        </r>
      </text>
    </comment>
    <comment ref="G1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без вылета было бы 41,561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без разворота было бы 41,995</t>
        </r>
      </text>
    </comment>
    <comment ref="G14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без разворота было бы 41,911</t>
        </r>
      </text>
    </comment>
    <comment ref="G1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без разворота было бы 41,77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<sst xmlns="http://schemas.openxmlformats.org/spreadsheetml/2006/main" count="476" uniqueCount="190">
  <si>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</si>
  <si>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</si>
  <si>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</si>
  <si>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</si>
  <si>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</si>
  <si>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</si>
  <si>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</si>
  <si>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</si>
  <si>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</si>
  <si>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</si>
  <si>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</si>
  <si>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</si>
  <si>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</si>
  <si>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</si>
  <si>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</si>
  <si>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</si>
  <si>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</si>
  <si>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</si>
  <si>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</si>
  <si>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</si>
  <si>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</si>
  <si>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</si>
  <si>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1-1</t>
  </si>
  <si>
    <t>1-2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</si>
  <si>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</si>
  <si>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</si>
  <si>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</si>
  <si>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</si>
  <si>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</si>
  <si>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</si>
  <si>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</si>
  <si>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</si>
  <si>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</si>
  <si>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</si>
  <si>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</si>
  <si>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</si>
  <si>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</si>
  <si>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</si>
  <si>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</si>
  <si>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</si>
  <si>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</si>
  <si>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</si>
  <si>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</si>
  <si>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</si>
  <si>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</si>
  <si>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</si>
  <si>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</si>
  <si>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</si>
  <si>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</si>
  <si>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</si>
  <si>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</si>
  <si>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</si>
  <si>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</si>
  <si>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</si>
  <si>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</si>
  <si>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</si>
  <si>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</si>
  <si>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</si>
  <si>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</si>
  <si>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</si>
  <si>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Конфигурация №</t>
  </si>
  <si>
    <t>Серия мини марафонов "Большие Гонки 2016", 11-й этап, 17.09.16</t>
  </si>
  <si>
    <t>12-1</t>
  </si>
  <si>
    <t>12-2</t>
  </si>
  <si>
    <t>13-1</t>
  </si>
  <si>
    <t>13-2</t>
  </si>
  <si>
    <t>Чемпионат мини марафон "Большие Гонки", 13-й этап</t>
  </si>
  <si>
    <r>
      <t>Серия мини марафонов "Большие Гонки", 24.09.2016, Конфигурация</t>
    </r>
    <r>
      <rPr>
        <b/>
        <i/>
        <sz val="18"/>
        <color indexed="8"/>
        <rFont val="Calibri"/>
        <family val="2"/>
        <charset val="204"/>
      </rPr>
      <t xml:space="preserve"> №3R</t>
    </r>
  </si>
  <si>
    <t>Ognem Racing</t>
  </si>
  <si>
    <t>Пикулин Паша</t>
  </si>
  <si>
    <t>Бойко Коля</t>
  </si>
  <si>
    <t>Mesnyki</t>
  </si>
  <si>
    <t>Наум</t>
  </si>
  <si>
    <t>Горбоконь Андрей</t>
  </si>
  <si>
    <t>78,5</t>
  </si>
  <si>
    <t>81,4</t>
  </si>
  <si>
    <t>Шендрик Влад</t>
  </si>
  <si>
    <t>63,4</t>
  </si>
  <si>
    <t>Шутка Виталий</t>
  </si>
  <si>
    <t>OldSchool</t>
  </si>
  <si>
    <t>Голубченко Саша</t>
  </si>
  <si>
    <t>Лантушенко Игорь</t>
  </si>
  <si>
    <t>Fortune</t>
  </si>
  <si>
    <t>Онащук Максим</t>
  </si>
  <si>
    <t>Хлопонин Андрей</t>
  </si>
  <si>
    <t>RocknRolla</t>
  </si>
  <si>
    <t>Тышенко Миша</t>
  </si>
  <si>
    <t>85,8</t>
  </si>
  <si>
    <t>Ткаченко Антон</t>
  </si>
  <si>
    <t>80,8</t>
  </si>
  <si>
    <t>Capitan Slow</t>
  </si>
  <si>
    <t>Синани Влад</t>
  </si>
  <si>
    <t>Булавинов Андрей</t>
  </si>
  <si>
    <t>86,0</t>
  </si>
  <si>
    <t>Fury</t>
  </si>
  <si>
    <t>Хавило Дима</t>
  </si>
  <si>
    <t>67,5</t>
  </si>
  <si>
    <t>Winni</t>
  </si>
  <si>
    <t>Бахмацкий Олег</t>
  </si>
  <si>
    <t>Лабинский Коля</t>
  </si>
  <si>
    <t>Члечко Сергей</t>
  </si>
  <si>
    <t>70,1</t>
  </si>
  <si>
    <t>75,2</t>
  </si>
  <si>
    <t>dbCAR</t>
  </si>
  <si>
    <t>Доценко Анатолий</t>
  </si>
  <si>
    <t>Линнык Владимир</t>
  </si>
  <si>
    <t>kozak I razboiniki</t>
  </si>
  <si>
    <t>Манило Денис</t>
  </si>
  <si>
    <t>Полупан Вова</t>
  </si>
  <si>
    <t>73,7</t>
  </si>
  <si>
    <t>Kozak I razboiniki</t>
  </si>
  <si>
    <t>Shum</t>
  </si>
  <si>
    <t>Тыщенко Миша</t>
  </si>
  <si>
    <t>2:00:34.78</t>
  </si>
  <si>
    <t>2 круга</t>
  </si>
  <si>
    <t>8 кругов</t>
  </si>
  <si>
    <t>-</t>
  </si>
  <si>
    <t>5 кругов</t>
  </si>
  <si>
    <t>2:02.75</t>
  </si>
  <si>
    <t>бонус за вес</t>
  </si>
  <si>
    <t>Коля</t>
  </si>
  <si>
    <t>Олег</t>
  </si>
  <si>
    <t>2:18.55</t>
  </si>
  <si>
    <t>2:17.52</t>
  </si>
  <si>
    <t>5 сек</t>
  </si>
  <si>
    <t>штраф за минимальное время</t>
  </si>
  <si>
    <t>2:10.73</t>
  </si>
  <si>
    <t>2:17.80</t>
  </si>
  <si>
    <t>2:19.84</t>
  </si>
  <si>
    <t>Вова</t>
  </si>
  <si>
    <t>2:17.87</t>
  </si>
  <si>
    <t>2:19.02</t>
  </si>
  <si>
    <t>Паша</t>
  </si>
  <si>
    <t>2:27.47</t>
  </si>
  <si>
    <t>2:36.09</t>
  </si>
  <si>
    <t>2:20.28</t>
  </si>
  <si>
    <t>Влад</t>
  </si>
  <si>
    <t>Андрей</t>
  </si>
  <si>
    <t>штраф неостановка на пит</t>
  </si>
  <si>
    <t>переезд линии</t>
  </si>
  <si>
    <t>2:11.60</t>
  </si>
  <si>
    <t>2:18.23</t>
  </si>
  <si>
    <t>2:19.47</t>
  </si>
  <si>
    <t>Игорь</t>
  </si>
  <si>
    <t>Саша</t>
  </si>
  <si>
    <t>Антон</t>
  </si>
  <si>
    <t>Миша</t>
  </si>
  <si>
    <t>2:21.02</t>
  </si>
  <si>
    <t>2:18.40</t>
  </si>
  <si>
    <t>2:17.78</t>
  </si>
  <si>
    <t>-8+10</t>
  </si>
  <si>
    <t>бонус за вес, штраф за разворот 2</t>
  </si>
  <si>
    <t>Владимир</t>
  </si>
  <si>
    <t>Анатолий</t>
  </si>
  <si>
    <t>2:19.53</t>
  </si>
  <si>
    <t>2:19.00</t>
  </si>
  <si>
    <t>2:25.87</t>
  </si>
  <si>
    <t>линия пит-стоп</t>
  </si>
  <si>
    <t>2:09.82</t>
  </si>
  <si>
    <t>Виталий</t>
  </si>
  <si>
    <t>2:18.97</t>
  </si>
  <si>
    <t>2:17.63</t>
  </si>
  <si>
    <t>41,58+</t>
  </si>
  <si>
    <t>компенсаци я за поломку (64,44)</t>
  </si>
  <si>
    <t>без учета поломки</t>
  </si>
  <si>
    <t>2:18.60</t>
  </si>
  <si>
    <t>Сергей</t>
  </si>
  <si>
    <t>2:18.77</t>
  </si>
  <si>
    <t>2:18.32</t>
  </si>
  <si>
    <t>Денис</t>
  </si>
  <si>
    <t>2:17.67</t>
  </si>
  <si>
    <t>2:19.55</t>
  </si>
  <si>
    <t>2:18.51</t>
  </si>
  <si>
    <t>2:18.10</t>
  </si>
  <si>
    <t>Дима</t>
  </si>
  <si>
    <t>Максим</t>
  </si>
  <si>
    <t>2:18.64</t>
  </si>
  <si>
    <t>2:17.99</t>
  </si>
  <si>
    <t>Время гонки</t>
  </si>
  <si>
    <t>Коррекция ошибки округления покруговки - по времени гонки команды с нулевым временем нулевого круга - обычно это пол ситтер.</t>
  </si>
  <si>
    <t>Среднее круга время победителя без питов</t>
  </si>
  <si>
    <t>Время питстопа вырезаемое из графика</t>
  </si>
  <si>
    <t>Отставание на финише из закладки результатов с коррекцией на круг отставания</t>
  </si>
  <si>
    <t>Отставание на финише из общего времени на трассе со страницы покруговки команды</t>
  </si>
  <si>
    <t>Квалиф</t>
  </si>
  <si>
    <t>Отставание команд от среднего темпа победителя (ось Х)</t>
  </si>
  <si>
    <t>Kozak i razboiniki</t>
  </si>
  <si>
    <t>Отрыв на финише</t>
  </si>
  <si>
    <t>По данным фотографии табло с нулевого круга.</t>
  </si>
  <si>
    <t>Ошибка округления покруговки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</si>
</sst>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₴_-;\-* #,##0.00_₴_-;_-* &quot;-&quot;??_₴_-;_-@_-"/>
    <numFmt numFmtId="164" formatCode="0.000"/>
    <numFmt numFmtId="165" formatCode="0.0"/>
    <numFmt numFmtId="166" formatCode="h:mm:ss;@"/>
    <numFmt numFmtId="167" formatCode="mm:ss.0;@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  <font>
      <b/>
      <sz val="9"/>
      <color indexed="81"/>
      <name val="Tahoma"/>
      <family val="2"/>
      <charset val="204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4" fillId="0" borderId="0"/>
    <xf numFmtId="43" fontId="26" fillId="0" borderId="0" applyFont="0" applyFill="0" applyBorder="0" applyAlignment="0" applyProtection="0"/>
    <xf numFmtId="0" fontId="1" fillId="0" borderId="0"/>
  </cellStyleXfs>
  <cellXfs count="315">
    <xf numFmtId="0" fontId="0" fillId="0" borderId="0" xfId="0"/>
    <xf numFmtId="0" fontId="4" fillId="0" borderId="0" xfId="1"/>
    <xf numFmtId="0" fontId="4" fillId="0" borderId="0" xfId="1" applyAlignment="1">
      <alignment horizontal="center"/>
    </xf>
    <xf numFmtId="0" fontId="4" fillId="0" borderId="0" xfId="1" applyAlignment="1">
      <alignment vertical="center"/>
    </xf>
    <xf numFmtId="0" fontId="4" fillId="0" borderId="11" xfId="1" applyBorder="1" applyAlignment="1">
      <alignment horizontal="center" vertical="center"/>
    </xf>
    <xf numFmtId="0" fontId="4" fillId="0" borderId="12" xfId="1" applyBorder="1" applyAlignment="1">
      <alignment horizontal="center" vertical="center"/>
    </xf>
    <xf numFmtId="0" fontId="4" fillId="0" borderId="13" xfId="1" applyBorder="1" applyAlignment="1">
      <alignment horizontal="center" vertical="center"/>
    </xf>
    <xf numFmtId="0" fontId="4" fillId="0" borderId="9" xfId="1" applyBorder="1" applyAlignment="1">
      <alignment horizontal="center" vertical="center"/>
    </xf>
    <xf numFmtId="0" fontId="4" fillId="0" borderId="0" xfId="1" applyAlignment="1">
      <alignment horizontal="center" vertical="center"/>
    </xf>
    <xf numFmtId="0" fontId="4" fillId="0" borderId="14" xfId="1" applyBorder="1" applyAlignment="1">
      <alignment horizontal="center" vertical="center"/>
    </xf>
    <xf numFmtId="0" fontId="4" fillId="0" borderId="7" xfId="1" applyFill="1" applyBorder="1" applyAlignment="1">
      <alignment horizontal="center" vertical="center"/>
    </xf>
    <xf numFmtId="0" fontId="4" fillId="0" borderId="5" xfId="1" applyFill="1" applyBorder="1" applyAlignment="1">
      <alignment horizontal="center" vertical="center"/>
    </xf>
    <xf numFmtId="2" fontId="4" fillId="0" borderId="4" xfId="1" applyNumberFormat="1" applyFill="1" applyBorder="1" applyAlignment="1">
      <alignment horizontal="center" vertical="center"/>
    </xf>
    <xf numFmtId="0" fontId="4" fillId="0" borderId="17" xfId="1" applyBorder="1" applyAlignment="1">
      <alignment horizontal="center" vertical="center"/>
    </xf>
    <xf numFmtId="0" fontId="4" fillId="0" borderId="19" xfId="1" applyFill="1" applyBorder="1" applyAlignment="1">
      <alignment horizontal="center" vertical="center"/>
    </xf>
    <xf numFmtId="164" fontId="4" fillId="0" borderId="20" xfId="1" applyNumberFormat="1" applyFill="1" applyBorder="1" applyAlignment="1">
      <alignment horizontal="center" vertical="center"/>
    </xf>
    <xf numFmtId="0" fontId="4" fillId="0" borderId="21" xfId="1" applyFill="1" applyBorder="1" applyAlignment="1">
      <alignment horizontal="center" vertical="center"/>
    </xf>
    <xf numFmtId="0" fontId="4" fillId="0" borderId="20" xfId="1" applyFill="1" applyBorder="1" applyAlignment="1">
      <alignment horizontal="center" vertical="center"/>
    </xf>
    <xf numFmtId="2" fontId="4" fillId="0" borderId="23" xfId="1" applyNumberFormat="1" applyFill="1" applyBorder="1" applyAlignment="1">
      <alignment horizontal="center" vertical="center"/>
    </xf>
    <xf numFmtId="2" fontId="4" fillId="0" borderId="20" xfId="1" applyNumberFormat="1" applyFill="1" applyBorder="1" applyAlignment="1">
      <alignment horizontal="center" vertical="center"/>
    </xf>
    <xf numFmtId="0" fontId="4" fillId="0" borderId="22" xfId="1" applyFont="1" applyFill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4" fillId="0" borderId="20" xfId="1" applyFont="1" applyFill="1" applyBorder="1" applyAlignment="1">
      <alignment horizontal="center" vertical="center"/>
    </xf>
    <xf numFmtId="0" fontId="4" fillId="0" borderId="19" xfId="1" applyBorder="1" applyAlignment="1">
      <alignment horizontal="center" vertical="center"/>
    </xf>
    <xf numFmtId="164" fontId="4" fillId="0" borderId="20" xfId="1" applyNumberFormat="1" applyBorder="1" applyAlignment="1">
      <alignment horizontal="center" vertical="center"/>
    </xf>
    <xf numFmtId="0" fontId="4" fillId="0" borderId="21" xfId="1" applyBorder="1" applyAlignment="1">
      <alignment horizontal="center" vertical="center"/>
    </xf>
    <xf numFmtId="0" fontId="4" fillId="0" borderId="20" xfId="1" applyBorder="1" applyAlignment="1">
      <alignment horizontal="center" vertical="center"/>
    </xf>
    <xf numFmtId="2" fontId="4" fillId="0" borderId="23" xfId="1" applyNumberFormat="1" applyFont="1" applyFill="1" applyBorder="1" applyAlignment="1">
      <alignment horizontal="center" vertical="center"/>
    </xf>
    <xf numFmtId="0" fontId="4" fillId="0" borderId="31" xfId="1" applyBorder="1" applyAlignment="1">
      <alignment horizontal="center" vertical="center"/>
    </xf>
    <xf numFmtId="0" fontId="4" fillId="0" borderId="0" xfId="1" applyAlignment="1"/>
    <xf numFmtId="0" fontId="4" fillId="0" borderId="0" xfId="1" applyFill="1" applyBorder="1" applyAlignment="1"/>
    <xf numFmtId="0" fontId="9" fillId="0" borderId="0" xfId="1" applyFont="1" applyBorder="1" applyAlignment="1">
      <alignment horizontal="center"/>
    </xf>
    <xf numFmtId="0" fontId="5" fillId="0" borderId="27" xfId="1" applyFont="1" applyBorder="1" applyAlignment="1">
      <alignment horizontal="center" vertical="center" wrapText="1"/>
    </xf>
    <xf numFmtId="0" fontId="5" fillId="0" borderId="38" xfId="1" applyFont="1" applyBorder="1" applyAlignment="1">
      <alignment horizontal="center" vertical="center" wrapText="1"/>
    </xf>
    <xf numFmtId="0" fontId="9" fillId="0" borderId="29" xfId="1" applyFont="1" applyBorder="1" applyAlignment="1">
      <alignment horizontal="center" vertical="center" wrapText="1"/>
    </xf>
    <xf numFmtId="0" fontId="11" fillId="0" borderId="29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0" fontId="13" fillId="0" borderId="7" xfId="1" applyFont="1" applyFill="1" applyBorder="1" applyAlignment="1">
      <alignment vertical="center"/>
    </xf>
    <xf numFmtId="49" fontId="11" fillId="0" borderId="4" xfId="1" applyNumberFormat="1" applyFont="1" applyFill="1" applyBorder="1" applyAlignment="1">
      <alignment horizontal="center" vertical="center"/>
    </xf>
    <xf numFmtId="0" fontId="11" fillId="0" borderId="16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2" fontId="14" fillId="0" borderId="6" xfId="1" applyNumberFormat="1" applyFont="1" applyFill="1" applyBorder="1" applyAlignment="1">
      <alignment horizontal="center" vertical="center"/>
    </xf>
    <xf numFmtId="0" fontId="14" fillId="0" borderId="16" xfId="1" applyFont="1" applyFill="1" applyBorder="1" applyAlignment="1">
      <alignment horizontal="center" vertical="center"/>
    </xf>
    <xf numFmtId="0" fontId="13" fillId="0" borderId="19" xfId="1" applyFont="1" applyFill="1" applyBorder="1" applyAlignment="1">
      <alignment vertical="center"/>
    </xf>
    <xf numFmtId="49" fontId="11" fillId="0" borderId="20" xfId="1" applyNumberFormat="1" applyFont="1" applyFill="1" applyBorder="1" applyAlignment="1">
      <alignment horizontal="center" vertical="center"/>
    </xf>
    <xf numFmtId="0" fontId="14" fillId="0" borderId="23" xfId="1" applyFont="1" applyFill="1" applyBorder="1" applyAlignment="1">
      <alignment horizontal="center" vertical="center"/>
    </xf>
    <xf numFmtId="0" fontId="14" fillId="0" borderId="21" xfId="1" applyFont="1" applyFill="1" applyBorder="1" applyAlignment="1">
      <alignment horizontal="center" vertical="center"/>
    </xf>
    <xf numFmtId="0" fontId="14" fillId="0" borderId="39" xfId="1" applyFont="1" applyFill="1" applyBorder="1" applyAlignment="1">
      <alignment horizontal="center" vertical="center"/>
    </xf>
    <xf numFmtId="2" fontId="14" fillId="0" borderId="39" xfId="1" applyNumberFormat="1" applyFont="1" applyFill="1" applyBorder="1" applyAlignment="1">
      <alignment horizontal="center" vertical="center"/>
    </xf>
    <xf numFmtId="0" fontId="14" fillId="0" borderId="40" xfId="1" applyFont="1" applyFill="1" applyBorder="1" applyAlignment="1">
      <alignment horizontal="center" vertical="center"/>
    </xf>
    <xf numFmtId="0" fontId="13" fillId="0" borderId="43" xfId="1" applyFont="1" applyFill="1" applyBorder="1" applyAlignment="1">
      <alignment vertical="center"/>
    </xf>
    <xf numFmtId="49" fontId="11" fillId="0" borderId="44" xfId="1" applyNumberFormat="1" applyFont="1" applyFill="1" applyBorder="1" applyAlignment="1">
      <alignment horizontal="center" vertical="center"/>
    </xf>
    <xf numFmtId="0" fontId="14" fillId="0" borderId="45" xfId="1" applyFont="1" applyFill="1" applyBorder="1" applyAlignment="1">
      <alignment horizontal="center" vertical="center"/>
    </xf>
    <xf numFmtId="165" fontId="14" fillId="0" borderId="23" xfId="1" applyNumberFormat="1" applyFont="1" applyFill="1" applyBorder="1" applyAlignment="1">
      <alignment horizontal="center" vertical="center"/>
    </xf>
    <xf numFmtId="165" fontId="14" fillId="0" borderId="45" xfId="1" applyNumberFormat="1" applyFont="1" applyFill="1" applyBorder="1" applyAlignment="1">
      <alignment horizontal="center" vertical="center"/>
    </xf>
    <xf numFmtId="49" fontId="11" fillId="0" borderId="39" xfId="1" applyNumberFormat="1" applyFont="1" applyFill="1" applyBorder="1" applyAlignment="1">
      <alignment horizontal="center" vertical="center"/>
    </xf>
    <xf numFmtId="0" fontId="11" fillId="0" borderId="21" xfId="1" applyFont="1" applyFill="1" applyBorder="1" applyAlignment="1">
      <alignment horizontal="center" vertical="center"/>
    </xf>
    <xf numFmtId="0" fontId="11" fillId="0" borderId="39" xfId="1" applyFont="1" applyFill="1" applyBorder="1" applyAlignment="1">
      <alignment horizontal="center" vertical="center"/>
    </xf>
    <xf numFmtId="2" fontId="11" fillId="0" borderId="39" xfId="1" applyNumberFormat="1" applyFont="1" applyFill="1" applyBorder="1" applyAlignment="1">
      <alignment horizontal="center" vertical="center"/>
    </xf>
    <xf numFmtId="49" fontId="11" fillId="0" borderId="46" xfId="1" applyNumberFormat="1" applyFont="1" applyFill="1" applyBorder="1" applyAlignment="1">
      <alignment horizontal="center" vertical="center"/>
    </xf>
    <xf numFmtId="0" fontId="11" fillId="0" borderId="0" xfId="1" applyFont="1"/>
    <xf numFmtId="0" fontId="13" fillId="0" borderId="49" xfId="1" applyFont="1" applyFill="1" applyBorder="1" applyAlignment="1">
      <alignment vertical="center"/>
    </xf>
    <xf numFmtId="49" fontId="11" fillId="0" borderId="11" xfId="1" applyNumberFormat="1" applyFont="1" applyFill="1" applyBorder="1" applyAlignment="1">
      <alignment horizontal="center" vertical="center"/>
    </xf>
    <xf numFmtId="49" fontId="11" fillId="0" borderId="13" xfId="1" applyNumberFormat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11" fillId="0" borderId="13" xfId="1" applyFont="1" applyFill="1" applyBorder="1" applyAlignment="1">
      <alignment horizontal="center" vertical="center"/>
    </xf>
    <xf numFmtId="2" fontId="11" fillId="0" borderId="13" xfId="1" applyNumberFormat="1" applyFont="1" applyFill="1" applyBorder="1" applyAlignment="1">
      <alignment horizontal="center" vertical="center"/>
    </xf>
    <xf numFmtId="0" fontId="14" fillId="0" borderId="50" xfId="1" applyFont="1" applyFill="1" applyBorder="1" applyAlignment="1">
      <alignment horizontal="center" vertical="center"/>
    </xf>
    <xf numFmtId="0" fontId="14" fillId="0" borderId="22" xfId="1" applyFont="1" applyFill="1" applyBorder="1" applyAlignment="1">
      <alignment horizontal="center" vertical="center"/>
    </xf>
    <xf numFmtId="0" fontId="13" fillId="0" borderId="26" xfId="1" applyFont="1" applyFill="1" applyBorder="1" applyAlignment="1">
      <alignment vertical="center"/>
    </xf>
    <xf numFmtId="49" fontId="11" fillId="0" borderId="27" xfId="1" applyNumberFormat="1" applyFont="1" applyFill="1" applyBorder="1" applyAlignment="1">
      <alignment horizontal="center" vertical="center"/>
    </xf>
    <xf numFmtId="49" fontId="11" fillId="0" borderId="38" xfId="1" applyNumberFormat="1" applyFont="1" applyFill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8" xfId="1" applyFont="1" applyFill="1" applyBorder="1" applyAlignment="1">
      <alignment horizontal="center" vertical="center"/>
    </xf>
    <xf numFmtId="2" fontId="11" fillId="0" borderId="38" xfId="1" applyNumberFormat="1" applyFont="1" applyFill="1" applyBorder="1" applyAlignment="1">
      <alignment horizontal="center" vertical="center"/>
    </xf>
    <xf numFmtId="0" fontId="13" fillId="0" borderId="45" xfId="1" applyFont="1" applyBorder="1" applyAlignment="1">
      <alignment vertical="center"/>
    </xf>
    <xf numFmtId="165" fontId="11" fillId="0" borderId="40" xfId="1" applyNumberFormat="1" applyFont="1" applyBorder="1" applyAlignment="1">
      <alignment horizontal="center" vertical="center"/>
    </xf>
    <xf numFmtId="0" fontId="11" fillId="0" borderId="52" xfId="1" applyFont="1" applyBorder="1" applyAlignment="1">
      <alignment horizontal="center" vertical="center"/>
    </xf>
    <xf numFmtId="0" fontId="11" fillId="0" borderId="46" xfId="1" applyFont="1" applyBorder="1" applyAlignment="1">
      <alignment horizontal="center" vertical="center"/>
    </xf>
    <xf numFmtId="0" fontId="11" fillId="0" borderId="40" xfId="1" applyFont="1" applyBorder="1" applyAlignment="1">
      <alignment horizontal="center" vertical="center"/>
    </xf>
    <xf numFmtId="0" fontId="14" fillId="0" borderId="46" xfId="1" applyFont="1" applyFill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0" borderId="53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wrapText="1"/>
    </xf>
    <xf numFmtId="0" fontId="16" fillId="0" borderId="22" xfId="1" applyFont="1" applyBorder="1" applyAlignment="1">
      <alignment horizontal="center" vertical="center"/>
    </xf>
    <xf numFmtId="0" fontId="17" fillId="0" borderId="22" xfId="1" applyFont="1" applyBorder="1" applyAlignment="1">
      <alignment vertical="center"/>
    </xf>
    <xf numFmtId="0" fontId="17" fillId="0" borderId="22" xfId="1" applyFont="1" applyBorder="1" applyAlignment="1">
      <alignment horizontal="center" vertical="center"/>
    </xf>
    <xf numFmtId="0" fontId="17" fillId="0" borderId="23" xfId="1" applyFont="1" applyFill="1" applyBorder="1" applyAlignment="1">
      <alignment horizontal="center" vertical="center"/>
    </xf>
    <xf numFmtId="164" fontId="18" fillId="0" borderId="22" xfId="1" applyNumberFormat="1" applyFont="1" applyFill="1" applyBorder="1" applyAlignment="1">
      <alignment horizontal="center" vertical="center"/>
    </xf>
    <xf numFmtId="0" fontId="18" fillId="0" borderId="22" xfId="1" applyFont="1" applyFill="1" applyBorder="1" applyAlignment="1">
      <alignment horizontal="center" vertical="center"/>
    </xf>
    <xf numFmtId="164" fontId="17" fillId="0" borderId="39" xfId="1" applyNumberFormat="1" applyFont="1" applyFill="1" applyBorder="1" applyAlignment="1">
      <alignment horizontal="center" vertical="center"/>
    </xf>
    <xf numFmtId="166" fontId="17" fillId="0" borderId="22" xfId="1" applyNumberFormat="1" applyFont="1" applyBorder="1" applyAlignment="1">
      <alignment horizontal="center" vertical="center"/>
    </xf>
    <xf numFmtId="166" fontId="19" fillId="0" borderId="22" xfId="1" applyNumberFormat="1" applyFont="1" applyBorder="1" applyAlignment="1">
      <alignment horizontal="center" vertical="center"/>
    </xf>
    <xf numFmtId="167" fontId="16" fillId="0" borderId="22" xfId="1" applyNumberFormat="1" applyFont="1" applyBorder="1" applyAlignment="1">
      <alignment horizontal="center" vertical="center" wrapText="1"/>
    </xf>
    <xf numFmtId="0" fontId="16" fillId="0" borderId="22" xfId="1" applyFont="1" applyBorder="1" applyAlignment="1">
      <alignment horizontal="center" vertical="center" wrapText="1"/>
    </xf>
    <xf numFmtId="0" fontId="4" fillId="0" borderId="54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1" fontId="17" fillId="0" borderId="22" xfId="1" applyNumberFormat="1" applyFont="1" applyBorder="1" applyAlignment="1">
      <alignment horizontal="center" vertical="center"/>
    </xf>
    <xf numFmtId="0" fontId="16" fillId="0" borderId="53" xfId="1" applyFont="1" applyBorder="1" applyAlignment="1">
      <alignment horizontal="center" vertical="center"/>
    </xf>
    <xf numFmtId="0" fontId="17" fillId="0" borderId="53" xfId="1" applyFont="1" applyBorder="1" applyAlignment="1">
      <alignment vertical="center"/>
    </xf>
    <xf numFmtId="0" fontId="17" fillId="0" borderId="53" xfId="1" applyFont="1" applyBorder="1" applyAlignment="1">
      <alignment horizontal="center" vertical="center"/>
    </xf>
    <xf numFmtId="164" fontId="17" fillId="0" borderId="13" xfId="1" applyNumberFormat="1" applyFont="1" applyFill="1" applyBorder="1" applyAlignment="1">
      <alignment horizontal="center" vertical="center"/>
    </xf>
    <xf numFmtId="166" fontId="17" fillId="0" borderId="53" xfId="1" applyNumberFormat="1" applyFont="1" applyBorder="1" applyAlignment="1">
      <alignment horizontal="center" vertical="center"/>
    </xf>
    <xf numFmtId="166" fontId="17" fillId="0" borderId="53" xfId="1" applyNumberFormat="1" applyFont="1" applyFill="1" applyBorder="1" applyAlignment="1">
      <alignment horizontal="center" vertical="center"/>
    </xf>
    <xf numFmtId="0" fontId="16" fillId="0" borderId="49" xfId="1" applyFont="1" applyBorder="1" applyAlignment="1">
      <alignment horizontal="center" vertical="center"/>
    </xf>
    <xf numFmtId="0" fontId="17" fillId="0" borderId="49" xfId="1" applyFont="1" applyBorder="1" applyAlignment="1">
      <alignment vertical="center"/>
    </xf>
    <xf numFmtId="0" fontId="17" fillId="0" borderId="49" xfId="1" applyFont="1" applyBorder="1" applyAlignment="1">
      <alignment horizontal="center" vertical="center"/>
    </xf>
    <xf numFmtId="164" fontId="16" fillId="0" borderId="5" xfId="1" applyNumberFormat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6" fillId="0" borderId="0" xfId="1" applyFont="1" applyBorder="1"/>
    <xf numFmtId="0" fontId="16" fillId="0" borderId="0" xfId="1" applyFont="1" applyBorder="1" applyAlignment="1">
      <alignment horizontal="center"/>
    </xf>
    <xf numFmtId="0" fontId="16" fillId="0" borderId="0" xfId="1" applyFont="1" applyAlignment="1">
      <alignment horizontal="center"/>
    </xf>
    <xf numFmtId="164" fontId="16" fillId="0" borderId="20" xfId="1" applyNumberFormat="1" applyFont="1" applyBorder="1" applyAlignment="1">
      <alignment horizontal="center" vertical="center"/>
    </xf>
    <xf numFmtId="164" fontId="16" fillId="0" borderId="22" xfId="1" applyNumberFormat="1" applyFont="1" applyBorder="1" applyAlignment="1">
      <alignment horizontal="center" vertical="center"/>
    </xf>
    <xf numFmtId="164" fontId="16" fillId="0" borderId="21" xfId="1" applyNumberFormat="1" applyFont="1" applyBorder="1" applyAlignment="1">
      <alignment horizontal="center" vertical="center"/>
    </xf>
    <xf numFmtId="0" fontId="16" fillId="0" borderId="0" xfId="1" applyFont="1"/>
    <xf numFmtId="164" fontId="16" fillId="2" borderId="27" xfId="1" applyNumberFormat="1" applyFont="1" applyFill="1" applyBorder="1" applyAlignment="1">
      <alignment horizontal="center" vertical="center"/>
    </xf>
    <xf numFmtId="164" fontId="16" fillId="2" borderId="29" xfId="1" applyNumberFormat="1" applyFont="1" applyFill="1" applyBorder="1" applyAlignment="1">
      <alignment horizontal="center" vertical="center"/>
    </xf>
    <xf numFmtId="164" fontId="16" fillId="0" borderId="29" xfId="1" applyNumberFormat="1" applyFont="1" applyBorder="1" applyAlignment="1">
      <alignment horizontal="center" vertical="center"/>
    </xf>
    <xf numFmtId="164" fontId="16" fillId="2" borderId="28" xfId="1" applyNumberFormat="1" applyFont="1" applyFill="1" applyBorder="1" applyAlignment="1">
      <alignment horizontal="center" vertical="center"/>
    </xf>
    <xf numFmtId="2" fontId="18" fillId="0" borderId="22" xfId="1" applyNumberFormat="1" applyFont="1" applyFill="1" applyBorder="1" applyAlignment="1">
      <alignment horizontal="center" vertical="center"/>
    </xf>
    <xf numFmtId="0" fontId="15" fillId="0" borderId="22" xfId="1" applyFont="1" applyBorder="1" applyAlignment="1">
      <alignment horizontal="center" vertical="center" wrapText="1"/>
    </xf>
    <xf numFmtId="0" fontId="11" fillId="0" borderId="12" xfId="1" applyFont="1" applyBorder="1" applyAlignment="1">
      <alignment horizontal="center" vertical="center"/>
    </xf>
    <xf numFmtId="0" fontId="15" fillId="0" borderId="22" xfId="1" applyFont="1" applyBorder="1" applyAlignment="1">
      <alignment horizontal="center" vertical="center" wrapText="1"/>
    </xf>
    <xf numFmtId="2" fontId="18" fillId="0" borderId="53" xfId="1" applyNumberFormat="1" applyFont="1" applyFill="1" applyBorder="1" applyAlignment="1">
      <alignment horizontal="center" vertical="center"/>
    </xf>
    <xf numFmtId="164" fontId="18" fillId="0" borderId="53" xfId="1" applyNumberFormat="1" applyFont="1" applyFill="1" applyBorder="1" applyAlignment="1">
      <alignment horizontal="center" vertical="center"/>
    </xf>
    <xf numFmtId="0" fontId="18" fillId="0" borderId="53" xfId="1" applyFont="1" applyFill="1" applyBorder="1" applyAlignment="1">
      <alignment horizontal="center" vertical="center"/>
    </xf>
    <xf numFmtId="164" fontId="16" fillId="0" borderId="4" xfId="1" applyNumberFormat="1" applyFont="1" applyBorder="1" applyAlignment="1">
      <alignment horizontal="center" vertical="center"/>
    </xf>
    <xf numFmtId="164" fontId="16" fillId="0" borderId="16" xfId="1" applyNumberFormat="1" applyFont="1" applyBorder="1" applyAlignment="1">
      <alignment horizontal="center" vertical="center"/>
    </xf>
    <xf numFmtId="0" fontId="4" fillId="0" borderId="0" xfId="1" applyAlignment="1">
      <alignment horizontal="left"/>
    </xf>
    <xf numFmtId="2" fontId="4" fillId="0" borderId="55" xfId="1" applyNumberFormat="1" applyBorder="1" applyAlignment="1">
      <alignment horizontal="center"/>
    </xf>
    <xf numFmtId="2" fontId="4" fillId="0" borderId="56" xfId="1" applyNumberFormat="1" applyBorder="1" applyAlignment="1">
      <alignment horizontal="center"/>
    </xf>
    <xf numFmtId="2" fontId="4" fillId="0" borderId="57" xfId="1" applyNumberFormat="1" applyBorder="1" applyAlignment="1">
      <alignment horizontal="center"/>
    </xf>
    <xf numFmtId="2" fontId="4" fillId="0" borderId="51" xfId="1" applyNumberFormat="1" applyBorder="1" applyAlignment="1">
      <alignment horizontal="center"/>
    </xf>
    <xf numFmtId="2" fontId="4" fillId="0" borderId="0" xfId="1" applyNumberFormat="1" applyBorder="1" applyAlignment="1">
      <alignment horizontal="center"/>
    </xf>
    <xf numFmtId="2" fontId="4" fillId="0" borderId="58" xfId="1" applyNumberFormat="1" applyBorder="1" applyAlignment="1">
      <alignment horizontal="center"/>
    </xf>
    <xf numFmtId="2" fontId="4" fillId="0" borderId="31" xfId="1" applyNumberFormat="1" applyBorder="1" applyAlignment="1">
      <alignment horizontal="center"/>
    </xf>
    <xf numFmtId="2" fontId="4" fillId="0" borderId="33" xfId="1" applyNumberFormat="1" applyBorder="1" applyAlignment="1">
      <alignment horizontal="center"/>
    </xf>
    <xf numFmtId="2" fontId="4" fillId="0" borderId="59" xfId="1" applyNumberFormat="1" applyBorder="1" applyAlignment="1">
      <alignment horizontal="center"/>
    </xf>
    <xf numFmtId="0" fontId="13" fillId="0" borderId="9" xfId="1" applyFont="1" applyBorder="1" applyAlignment="1">
      <alignment vertical="center"/>
    </xf>
    <xf numFmtId="0" fontId="11" fillId="0" borderId="53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1" fillId="0" borderId="52" xfId="1" applyFont="1" applyFill="1" applyBorder="1" applyAlignment="1">
      <alignment horizontal="center" vertical="center"/>
    </xf>
    <xf numFmtId="0" fontId="11" fillId="0" borderId="46" xfId="1" applyFont="1" applyFill="1" applyBorder="1" applyAlignment="1">
      <alignment horizontal="center" vertical="center"/>
    </xf>
    <xf numFmtId="2" fontId="11" fillId="0" borderId="46" xfId="1" applyNumberFormat="1" applyFont="1" applyFill="1" applyBorder="1" applyAlignment="1">
      <alignment horizontal="center" vertical="center"/>
    </xf>
    <xf numFmtId="0" fontId="3" fillId="0" borderId="18" xfId="1" applyFont="1" applyFill="1" applyBorder="1" applyAlignment="1">
      <alignment horizontal="left" vertical="center"/>
    </xf>
    <xf numFmtId="2" fontId="3" fillId="0" borderId="22" xfId="1" applyNumberFormat="1" applyFont="1" applyFill="1" applyBorder="1" applyAlignment="1">
      <alignment horizontal="center" vertical="center"/>
    </xf>
    <xf numFmtId="0" fontId="3" fillId="0" borderId="22" xfId="1" applyFont="1" applyBorder="1" applyAlignment="1">
      <alignment horizontal="center" vertical="center"/>
    </xf>
    <xf numFmtId="2" fontId="4" fillId="0" borderId="23" xfId="1" applyNumberFormat="1" applyFont="1" applyBorder="1" applyAlignment="1">
      <alignment horizontal="center" vertical="center"/>
    </xf>
    <xf numFmtId="0" fontId="3" fillId="0" borderId="32" xfId="1" applyFont="1" applyFill="1" applyBorder="1" applyAlignment="1">
      <alignment horizontal="left" vertical="center"/>
    </xf>
    <xf numFmtId="0" fontId="4" fillId="0" borderId="33" xfId="1" applyFill="1" applyBorder="1" applyAlignment="1">
      <alignment horizontal="center" vertical="center"/>
    </xf>
    <xf numFmtId="164" fontId="4" fillId="0" borderId="4" xfId="1" applyNumberFormat="1" applyFont="1" applyFill="1" applyBorder="1" applyAlignment="1">
      <alignment horizontal="center" vertical="center"/>
    </xf>
    <xf numFmtId="164" fontId="4" fillId="0" borderId="34" xfId="1" applyNumberFormat="1" applyFill="1" applyBorder="1" applyAlignment="1">
      <alignment horizontal="center" vertical="center"/>
    </xf>
    <xf numFmtId="0" fontId="4" fillId="0" borderId="35" xfId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6" xfId="1" applyFill="1" applyBorder="1" applyAlignment="1">
      <alignment horizontal="center" vertical="center"/>
    </xf>
    <xf numFmtId="2" fontId="3" fillId="0" borderId="37" xfId="1" applyNumberFormat="1" applyFont="1" applyFill="1" applyBorder="1" applyAlignment="1">
      <alignment horizontal="center" vertical="center"/>
    </xf>
    <xf numFmtId="2" fontId="4" fillId="0" borderId="23" xfId="1" applyNumberFormat="1" applyBorder="1" applyAlignment="1">
      <alignment horizontal="center" vertical="center"/>
    </xf>
    <xf numFmtId="2" fontId="4" fillId="0" borderId="34" xfId="1" applyNumberFormat="1" applyFill="1" applyBorder="1" applyAlignment="1">
      <alignment horizontal="center" vertical="center"/>
    </xf>
    <xf numFmtId="2" fontId="3" fillId="0" borderId="23" xfId="1" applyNumberFormat="1" applyFont="1" applyFill="1" applyBorder="1" applyAlignment="1">
      <alignment horizontal="center" vertical="center"/>
    </xf>
    <xf numFmtId="164" fontId="20" fillId="0" borderId="39" xfId="1" applyNumberFormat="1" applyFont="1" applyFill="1" applyBorder="1" applyAlignment="1">
      <alignment horizontal="center" vertical="center"/>
    </xf>
    <xf numFmtId="164" fontId="18" fillId="0" borderId="39" xfId="1" applyNumberFormat="1" applyFont="1" applyFill="1" applyBorder="1" applyAlignment="1">
      <alignment horizontal="center" vertical="center"/>
    </xf>
    <xf numFmtId="0" fontId="3" fillId="0" borderId="54" xfId="1" applyFont="1" applyBorder="1" applyAlignment="1">
      <alignment vertical="center"/>
    </xf>
    <xf numFmtId="2" fontId="18" fillId="0" borderId="40" xfId="1" applyNumberFormat="1" applyFont="1" applyFill="1" applyBorder="1" applyAlignment="1">
      <alignment horizontal="center" vertical="center"/>
    </xf>
    <xf numFmtId="166" fontId="17" fillId="3" borderId="22" xfId="1" applyNumberFormat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left" vertical="center"/>
    </xf>
    <xf numFmtId="0" fontId="2" fillId="0" borderId="18" xfId="1" applyFont="1" applyFill="1" applyBorder="1" applyAlignment="1">
      <alignment horizontal="left" vertical="center"/>
    </xf>
    <xf numFmtId="0" fontId="2" fillId="0" borderId="18" xfId="1" applyFont="1" applyBorder="1" applyAlignment="1">
      <alignment vertical="center"/>
    </xf>
    <xf numFmtId="164" fontId="2" fillId="0" borderId="20" xfId="1" applyNumberFormat="1" applyFont="1" applyFill="1" applyBorder="1" applyAlignment="1">
      <alignment horizontal="center" vertical="center"/>
    </xf>
    <xf numFmtId="0" fontId="2" fillId="0" borderId="18" xfId="1" applyFont="1" applyBorder="1" applyAlignment="1">
      <alignment horizontal="left" vertical="center"/>
    </xf>
    <xf numFmtId="21" fontId="2" fillId="0" borderId="16" xfId="1" applyNumberFormat="1" applyFont="1" applyFill="1" applyBorder="1" applyAlignment="1">
      <alignment horizontal="center" vertical="center"/>
    </xf>
    <xf numFmtId="2" fontId="2" fillId="0" borderId="22" xfId="1" applyNumberFormat="1" applyFont="1" applyFill="1" applyBorder="1" applyAlignment="1">
      <alignment horizontal="center" vertical="center"/>
    </xf>
    <xf numFmtId="2" fontId="4" fillId="0" borderId="20" xfId="1" applyNumberFormat="1" applyFont="1" applyFill="1" applyBorder="1" applyAlignment="1">
      <alignment horizontal="center" vertical="center"/>
    </xf>
    <xf numFmtId="2" fontId="4" fillId="0" borderId="20" xfId="1" applyNumberFormat="1" applyBorder="1" applyAlignment="1">
      <alignment horizontal="center" vertical="center"/>
    </xf>
    <xf numFmtId="2" fontId="2" fillId="0" borderId="2" xfId="1" quotePrefix="1" applyNumberFormat="1" applyFont="1" applyFill="1" applyBorder="1" applyAlignment="1">
      <alignment horizontal="center" vertical="center"/>
    </xf>
    <xf numFmtId="2" fontId="2" fillId="0" borderId="23" xfId="1" applyNumberFormat="1" applyFont="1" applyFill="1" applyBorder="1" applyAlignment="1">
      <alignment horizontal="center" vertical="center"/>
    </xf>
    <xf numFmtId="0" fontId="2" fillId="0" borderId="54" xfId="1" applyFont="1" applyBorder="1" applyAlignment="1">
      <alignment vertical="center"/>
    </xf>
    <xf numFmtId="2" fontId="20" fillId="0" borderId="53" xfId="1" applyNumberFormat="1" applyFont="1" applyFill="1" applyBorder="1" applyAlignment="1">
      <alignment horizontal="center" vertical="center"/>
    </xf>
    <xf numFmtId="2" fontId="18" fillId="0" borderId="50" xfId="1" applyNumberFormat="1" applyFont="1" applyFill="1" applyBorder="1" applyAlignment="1">
      <alignment horizontal="center" vertical="center"/>
    </xf>
    <xf numFmtId="2" fontId="23" fillId="0" borderId="60" xfId="1" applyNumberFormat="1" applyFont="1" applyFill="1" applyBorder="1" applyAlignment="1">
      <alignment horizontal="center" vertical="center"/>
    </xf>
    <xf numFmtId="2" fontId="24" fillId="0" borderId="60" xfId="1" applyNumberFormat="1" applyFont="1" applyFill="1" applyBorder="1" applyAlignment="1">
      <alignment horizontal="center" vertical="center"/>
    </xf>
    <xf numFmtId="2" fontId="23" fillId="4" borderId="60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vertical="center"/>
    </xf>
    <xf numFmtId="2" fontId="2" fillId="0" borderId="51" xfId="1" applyNumberFormat="1" applyFont="1" applyBorder="1" applyAlignment="1">
      <alignment horizontal="center"/>
    </xf>
    <xf numFmtId="2" fontId="4" fillId="5" borderId="51" xfId="1" applyNumberFormat="1" applyFill="1" applyBorder="1" applyAlignment="1">
      <alignment horizontal="center"/>
    </xf>
    <xf numFmtId="2" fontId="20" fillId="0" borderId="50" xfId="1" applyNumberFormat="1" applyFont="1" applyFill="1" applyBorder="1" applyAlignment="1">
      <alignment horizontal="center" vertical="center"/>
    </xf>
    <xf numFmtId="2" fontId="24" fillId="4" borderId="60" xfId="1" applyNumberFormat="1" applyFont="1" applyFill="1" applyBorder="1" applyAlignment="1">
      <alignment horizontal="center" vertical="center"/>
    </xf>
    <xf numFmtId="164" fontId="18" fillId="0" borderId="13" xfId="1" applyNumberFormat="1" applyFont="1" applyFill="1" applyBorder="1" applyAlignment="1">
      <alignment horizontal="center" vertical="center"/>
    </xf>
    <xf numFmtId="164" fontId="16" fillId="0" borderId="44" xfId="1" applyNumberFormat="1" applyFont="1" applyBorder="1" applyAlignment="1">
      <alignment horizontal="center" vertical="center"/>
    </xf>
    <xf numFmtId="2" fontId="2" fillId="0" borderId="58" xfId="1" applyNumberFormat="1" applyFont="1" applyBorder="1" applyAlignment="1">
      <alignment horizontal="center"/>
    </xf>
    <xf numFmtId="2" fontId="20" fillId="0" borderId="40" xfId="1" applyNumberFormat="1" applyFont="1" applyFill="1" applyBorder="1" applyAlignment="1">
      <alignment horizontal="center" vertical="center"/>
    </xf>
    <xf numFmtId="49" fontId="16" fillId="0" borderId="22" xfId="1" applyNumberFormat="1" applyFont="1" applyBorder="1" applyAlignment="1">
      <alignment horizontal="center" vertical="center" wrapText="1"/>
    </xf>
    <xf numFmtId="2" fontId="2" fillId="0" borderId="0" xfId="1" applyNumberFormat="1" applyFont="1" applyBorder="1" applyAlignment="1">
      <alignment horizontal="center"/>
    </xf>
    <xf numFmtId="2" fontId="4" fillId="0" borderId="0" xfId="1" applyNumberFormat="1" applyAlignment="1">
      <alignment horizontal="center"/>
    </xf>
    <xf numFmtId="0" fontId="17" fillId="0" borderId="9" xfId="1" applyFont="1" applyFill="1" applyBorder="1" applyAlignment="1">
      <alignment horizontal="center" vertical="center"/>
    </xf>
    <xf numFmtId="0" fontId="17" fillId="0" borderId="0" xfId="1" applyFont="1" applyBorder="1" applyAlignment="1">
      <alignment vertical="center"/>
    </xf>
    <xf numFmtId="0" fontId="17" fillId="0" borderId="0" xfId="1" applyFont="1" applyBorder="1" applyAlignment="1">
      <alignment horizontal="center" vertical="center"/>
    </xf>
    <xf numFmtId="0" fontId="17" fillId="0" borderId="22" xfId="1" applyFont="1" applyFill="1" applyBorder="1" applyAlignment="1">
      <alignment horizontal="center" vertical="center"/>
    </xf>
    <xf numFmtId="0" fontId="4" fillId="0" borderId="50" xfId="1" applyBorder="1" applyAlignment="1">
      <alignment horizontal="center"/>
    </xf>
    <xf numFmtId="0" fontId="4" fillId="0" borderId="40" xfId="1" applyBorder="1" applyAlignment="1">
      <alignment horizontal="center"/>
    </xf>
    <xf numFmtId="2" fontId="4" fillId="0" borderId="53" xfId="1" applyNumberFormat="1" applyBorder="1" applyAlignment="1">
      <alignment horizontal="center"/>
    </xf>
    <xf numFmtId="2" fontId="4" fillId="0" borderId="50" xfId="1" applyNumberFormat="1" applyBorder="1" applyAlignment="1">
      <alignment horizontal="center"/>
    </xf>
    <xf numFmtId="2" fontId="0" fillId="0" borderId="0" xfId="0" applyNumberFormat="1"/>
    <xf numFmtId="1" fontId="0" fillId="0" borderId="0" xfId="0" applyNumberFormat="1"/>
    <xf numFmtId="2" fontId="0" fillId="0" borderId="0" xfId="0" applyNumberFormat="1" applyBorder="1"/>
    <xf numFmtId="2" fontId="4" fillId="0" borderId="0" xfId="1" applyNumberFormat="1" applyFill="1" applyBorder="1" applyAlignment="1">
      <alignment horizontal="center"/>
    </xf>
    <xf numFmtId="0" fontId="0" fillId="0" borderId="55" xfId="0" applyBorder="1"/>
    <xf numFmtId="0" fontId="0" fillId="0" borderId="56" xfId="0" applyBorder="1"/>
    <xf numFmtId="0" fontId="0" fillId="0" borderId="57" xfId="0" applyBorder="1"/>
    <xf numFmtId="0" fontId="4" fillId="0" borderId="0" xfId="1" applyBorder="1" applyAlignment="1">
      <alignment horizontal="center"/>
    </xf>
    <xf numFmtId="2" fontId="4" fillId="5" borderId="0" xfId="1" applyNumberFormat="1" applyFill="1" applyBorder="1" applyAlignment="1">
      <alignment horizontal="center"/>
    </xf>
    <xf numFmtId="0" fontId="0" fillId="0" borderId="0" xfId="0" applyBorder="1"/>
    <xf numFmtId="2" fontId="0" fillId="0" borderId="55" xfId="0" applyNumberFormat="1" applyBorder="1"/>
    <xf numFmtId="2" fontId="0" fillId="0" borderId="56" xfId="0" applyNumberFormat="1" applyBorder="1"/>
    <xf numFmtId="2" fontId="0" fillId="0" borderId="57" xfId="0" applyNumberFormat="1" applyBorder="1"/>
    <xf numFmtId="0" fontId="0" fillId="0" borderId="51" xfId="0" applyBorder="1"/>
    <xf numFmtId="0" fontId="0" fillId="0" borderId="58" xfId="0" applyBorder="1"/>
    <xf numFmtId="0" fontId="0" fillId="0" borderId="31" xfId="0" applyBorder="1"/>
    <xf numFmtId="2" fontId="0" fillId="0" borderId="33" xfId="0" applyNumberFormat="1" applyBorder="1"/>
    <xf numFmtId="0" fontId="0" fillId="0" borderId="33" xfId="0" applyBorder="1"/>
    <xf numFmtId="0" fontId="0" fillId="0" borderId="59" xfId="0" applyBorder="1"/>
    <xf numFmtId="0" fontId="0" fillId="6" borderId="0" xfId="0" applyFill="1"/>
    <xf numFmtId="0" fontId="0" fillId="4" borderId="0" xfId="0" applyFill="1"/>
    <xf numFmtId="0" fontId="0" fillId="7" borderId="0" xfId="0" applyFill="1"/>
    <xf numFmtId="0" fontId="0" fillId="8" borderId="0" xfId="0" applyFill="1"/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4" fillId="0" borderId="1" xfId="1" applyBorder="1" applyAlignment="1">
      <alignment horizontal="center" vertical="center" wrapText="1"/>
    </xf>
    <xf numFmtId="0" fontId="4" fillId="0" borderId="8" xfId="1" applyBorder="1" applyAlignment="1">
      <alignment horizontal="center" vertical="center" wrapText="1"/>
    </xf>
    <xf numFmtId="0" fontId="4" fillId="0" borderId="2" xfId="1" applyBorder="1" applyAlignment="1">
      <alignment horizontal="center" vertical="center"/>
    </xf>
    <xf numFmtId="0" fontId="4" fillId="0" borderId="9" xfId="1" applyBorder="1" applyAlignment="1">
      <alignment horizontal="center" vertical="center"/>
    </xf>
    <xf numFmtId="0" fontId="4" fillId="0" borderId="3" xfId="1" applyBorder="1" applyAlignment="1">
      <alignment horizontal="center" vertical="center" wrapText="1"/>
    </xf>
    <xf numFmtId="0" fontId="4" fillId="0" borderId="10" xfId="1" applyBorder="1" applyAlignment="1">
      <alignment horizontal="center" vertical="center" wrapText="1"/>
    </xf>
    <xf numFmtId="0" fontId="4" fillId="0" borderId="4" xfId="1" applyBorder="1" applyAlignment="1">
      <alignment horizontal="center" vertical="center"/>
    </xf>
    <xf numFmtId="0" fontId="4" fillId="0" borderId="5" xfId="1" applyBorder="1" applyAlignment="1">
      <alignment horizontal="center" vertical="center"/>
    </xf>
    <xf numFmtId="0" fontId="4" fillId="0" borderId="6" xfId="1" applyBorder="1" applyAlignment="1">
      <alignment horizontal="center" vertical="center"/>
    </xf>
    <xf numFmtId="0" fontId="4" fillId="0" borderId="7" xfId="1" applyBorder="1" applyAlignment="1">
      <alignment horizontal="center" vertical="center"/>
    </xf>
    <xf numFmtId="0" fontId="11" fillId="0" borderId="21" xfId="1" applyFont="1" applyBorder="1" applyAlignment="1">
      <alignment horizontal="center" vertical="center"/>
    </xf>
    <xf numFmtId="0" fontId="12" fillId="0" borderId="41" xfId="1" applyFont="1" applyFill="1" applyBorder="1" applyAlignment="1">
      <alignment horizontal="center" vertical="center"/>
    </xf>
    <xf numFmtId="0" fontId="12" fillId="0" borderId="24" xfId="1" applyFont="1" applyFill="1" applyBorder="1" applyAlignment="1">
      <alignment horizontal="center" vertical="center"/>
    </xf>
    <xf numFmtId="0" fontId="12" fillId="0" borderId="42" xfId="1" applyFont="1" applyFill="1" applyBorder="1" applyAlignment="1">
      <alignment horizontal="center" vertical="center"/>
    </xf>
    <xf numFmtId="0" fontId="12" fillId="0" borderId="25" xfId="1" applyFont="1" applyFill="1" applyBorder="1" applyAlignment="1">
      <alignment horizontal="center" vertical="center"/>
    </xf>
    <xf numFmtId="164" fontId="11" fillId="0" borderId="22" xfId="1" applyNumberFormat="1" applyFont="1" applyBorder="1" applyAlignment="1">
      <alignment horizontal="center" vertical="center"/>
    </xf>
    <xf numFmtId="0" fontId="11" fillId="0" borderId="52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0" fontId="12" fillId="0" borderId="17" xfId="1" applyFont="1" applyFill="1" applyBorder="1" applyAlignment="1">
      <alignment horizontal="center" vertical="center"/>
    </xf>
    <xf numFmtId="0" fontId="12" fillId="0" borderId="18" xfId="1" applyFont="1" applyFill="1" applyBorder="1" applyAlignment="1">
      <alignment horizontal="center" vertical="center"/>
    </xf>
    <xf numFmtId="0" fontId="12" fillId="0" borderId="51" xfId="1" applyFont="1" applyBorder="1" applyAlignment="1">
      <alignment horizontal="center" vertical="center"/>
    </xf>
    <xf numFmtId="0" fontId="12" fillId="0" borderId="44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164" fontId="11" fillId="0" borderId="40" xfId="1" applyNumberFormat="1" applyFont="1" applyBorder="1" applyAlignment="1">
      <alignment horizontal="center" vertical="center"/>
    </xf>
    <xf numFmtId="164" fontId="11" fillId="0" borderId="29" xfId="1" applyNumberFormat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2" fillId="0" borderId="47" xfId="1" applyFont="1" applyFill="1" applyBorder="1" applyAlignment="1">
      <alignment horizontal="center" vertical="center"/>
    </xf>
    <xf numFmtId="0" fontId="12" fillId="0" borderId="48" xfId="1" applyFont="1" applyFill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2" fillId="0" borderId="14" xfId="1" applyFont="1" applyFill="1" applyBorder="1" applyAlignment="1">
      <alignment horizontal="center" vertical="center"/>
    </xf>
    <xf numFmtId="0" fontId="12" fillId="0" borderId="15" xfId="1" applyFont="1" applyFill="1" applyBorder="1" applyAlignment="1">
      <alignment horizontal="center" vertical="center"/>
    </xf>
    <xf numFmtId="164" fontId="11" fillId="0" borderId="16" xfId="1" applyNumberFormat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10" fillId="0" borderId="1" xfId="1" applyFont="1" applyFill="1" applyBorder="1" applyAlignment="1">
      <alignment horizontal="center" vertical="center" wrapText="1"/>
    </xf>
    <xf numFmtId="0" fontId="10" fillId="0" borderId="34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/>
    </xf>
    <xf numFmtId="0" fontId="10" fillId="0" borderId="28" xfId="1" applyFont="1" applyFill="1" applyBorder="1" applyAlignment="1">
      <alignment horizontal="center" vertical="center"/>
    </xf>
    <xf numFmtId="0" fontId="5" fillId="0" borderId="15" xfId="1" applyFont="1" applyBorder="1" applyAlignment="1">
      <alignment horizontal="center" vertical="center" wrapText="1"/>
    </xf>
    <xf numFmtId="0" fontId="5" fillId="0" borderId="2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38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0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9" fillId="0" borderId="0" xfId="1" applyFont="1" applyAlignment="1">
      <alignment horizontal="center"/>
    </xf>
    <xf numFmtId="0" fontId="15" fillId="0" borderId="22" xfId="1" applyFont="1" applyBorder="1" applyAlignment="1">
      <alignment horizontal="center" vertical="center" wrapText="1"/>
    </xf>
    <xf numFmtId="0" fontId="15" fillId="0" borderId="22" xfId="1" applyFont="1" applyBorder="1" applyAlignment="1">
      <alignment horizontal="center" vertical="center"/>
    </xf>
    <xf numFmtId="0" fontId="15" fillId="0" borderId="53" xfId="1" applyFont="1" applyBorder="1" applyAlignment="1">
      <alignment horizontal="center" vertical="center"/>
    </xf>
    <xf numFmtId="0" fontId="15" fillId="0" borderId="40" xfId="1" applyFont="1" applyBorder="1" applyAlignment="1">
      <alignment horizontal="center" vertical="center"/>
    </xf>
    <xf numFmtId="2" fontId="15" fillId="0" borderId="53" xfId="1" applyNumberFormat="1" applyFont="1" applyBorder="1" applyAlignment="1">
      <alignment horizontal="center" vertical="center" wrapText="1"/>
    </xf>
    <xf numFmtId="2" fontId="15" fillId="0" borderId="40" xfId="1" applyNumberFormat="1" applyFont="1" applyBorder="1" applyAlignment="1">
      <alignment horizontal="center" vertical="center" wrapText="1"/>
    </xf>
    <xf numFmtId="0" fontId="15" fillId="0" borderId="23" xfId="1" applyFont="1" applyBorder="1" applyAlignment="1">
      <alignment horizontal="center" vertical="center"/>
    </xf>
    <xf numFmtId="0" fontId="15" fillId="0" borderId="19" xfId="1" applyFont="1" applyBorder="1" applyAlignment="1">
      <alignment horizontal="center" vertical="center"/>
    </xf>
    <xf numFmtId="0" fontId="15" fillId="0" borderId="39" xfId="1" applyFont="1" applyBorder="1" applyAlignment="1">
      <alignment horizontal="center" vertical="center"/>
    </xf>
    <xf numFmtId="0" fontId="15" fillId="0" borderId="53" xfId="1" applyFont="1" applyBorder="1" applyAlignment="1">
      <alignment horizontal="center" vertical="center" wrapText="1"/>
    </xf>
    <xf numFmtId="0" fontId="15" fillId="0" borderId="40" xfId="1" applyFont="1" applyBorder="1" applyAlignment="1">
      <alignment horizontal="center" vertical="center" wrapText="1"/>
    </xf>
    <xf numFmtId="0" fontId="16" fillId="0" borderId="53" xfId="1" applyFont="1" applyBorder="1" applyAlignment="1">
      <alignment horizontal="center" vertical="center" wrapText="1"/>
    </xf>
    <xf numFmtId="0" fontId="16" fillId="0" borderId="40" xfId="1" applyFont="1" applyBorder="1" applyAlignment="1">
      <alignment horizontal="center" vertical="center" wrapText="1"/>
    </xf>
    <xf numFmtId="167" fontId="16" fillId="0" borderId="53" xfId="1" applyNumberFormat="1" applyFont="1" applyBorder="1" applyAlignment="1">
      <alignment horizontal="center" vertical="center" wrapText="1"/>
    </xf>
    <xf numFmtId="167" fontId="16" fillId="0" borderId="40" xfId="1" applyNumberFormat="1" applyFont="1" applyBorder="1" applyAlignment="1">
      <alignment horizontal="center" vertical="center" wrapText="1"/>
    </xf>
    <xf numFmtId="0" fontId="16" fillId="0" borderId="51" xfId="1" applyFont="1" applyBorder="1" applyAlignment="1">
      <alignment horizontal="center"/>
    </xf>
    <xf numFmtId="0" fontId="16" fillId="0" borderId="0" xfId="1" applyFont="1" applyAlignment="1">
      <alignment horizontal="center"/>
    </xf>
    <xf numFmtId="0" fontId="16" fillId="0" borderId="13" xfId="1" applyFont="1" applyBorder="1" applyAlignment="1">
      <alignment horizontal="center" vertical="center"/>
    </xf>
    <xf numFmtId="0" fontId="16" fillId="0" borderId="46" xfId="1" applyFont="1" applyBorder="1" applyAlignment="1">
      <alignment horizontal="center" vertical="center"/>
    </xf>
    <xf numFmtId="166" fontId="17" fillId="0" borderId="53" xfId="1" applyNumberFormat="1" applyFont="1" applyBorder="1" applyAlignment="1">
      <alignment horizontal="center" vertical="center"/>
    </xf>
    <xf numFmtId="166" fontId="17" fillId="0" borderId="40" xfId="1" applyNumberFormat="1" applyFont="1" applyBorder="1" applyAlignment="1">
      <alignment horizontal="center" vertical="center"/>
    </xf>
    <xf numFmtId="166" fontId="17" fillId="0" borderId="53" xfId="1" applyNumberFormat="1" applyFont="1" applyFill="1" applyBorder="1" applyAlignment="1">
      <alignment horizontal="center" vertical="center"/>
    </xf>
    <xf numFmtId="166" fontId="17" fillId="0" borderId="40" xfId="1" applyNumberFormat="1" applyFont="1" applyFill="1" applyBorder="1" applyAlignment="1">
      <alignment horizontal="center" vertical="center"/>
    </xf>
    <xf numFmtId="43" fontId="0" fillId="0" borderId="55" xfId="2" applyFont="1" applyBorder="1" applyAlignment="1">
      <alignment horizontal="center" vertical="center"/>
    </xf>
    <xf numFmtId="43" fontId="0" fillId="0" borderId="56" xfId="2" applyFont="1" applyBorder="1" applyAlignment="1">
      <alignment horizontal="center" vertical="center"/>
    </xf>
    <xf numFmtId="43" fontId="0" fillId="0" borderId="57" xfId="2" applyFont="1" applyBorder="1" applyAlignment="1">
      <alignment horizontal="center" vertical="center"/>
    </xf>
    <xf numFmtId="2" fontId="1" fillId="0" borderId="55" xfId="3" applyNumberFormat="1" applyBorder="1" applyAlignment="1">
      <alignment horizontal="center"/>
    </xf>
    <xf numFmtId="2" fontId="1" fillId="0" borderId="51" xfId="3" applyNumberFormat="1" applyBorder="1" applyAlignment="1">
      <alignment horizontal="center"/>
    </xf>
    <xf numFmtId="2" fontId="1" fillId="0" borderId="56" xfId="3" applyNumberFormat="1" applyBorder="1" applyAlignment="1">
      <alignment horizontal="center"/>
    </xf>
    <xf numFmtId="2" fontId="1" fillId="0" borderId="0" xfId="3" applyNumberFormat="1" applyBorder="1" applyAlignment="1">
      <alignment horizontal="center"/>
    </xf>
    <xf numFmtId="2" fontId="1" fillId="0" borderId="56" xfId="3" applyNumberFormat="1" applyBorder="1" applyAlignment="1">
      <alignment horizontal="center"/>
    </xf>
    <xf numFmtId="2" fontId="1" fillId="0" borderId="0" xfId="3" applyNumberFormat="1" applyBorder="1" applyAlignment="1">
      <alignment horizontal="center"/>
    </xf>
    <xf numFmtId="2" fontId="1" fillId="0" borderId="57" xfId="3" applyNumberFormat="1" applyBorder="1" applyAlignment="1">
      <alignment horizontal="center"/>
    </xf>
    <xf numFmtId="2" fontId="1" fillId="0" borderId="58" xfId="3" applyNumberFormat="1" applyBorder="1" applyAlignment="1">
      <alignment horizontal="center"/>
    </xf>
    <xf numFmtId="165" fontId="0" fillId="9" borderId="0" xfId="0" applyNumberFormat="1" applyFill="1"/>
    <xf numFmtId="0" fontId="0" fillId="9" borderId="0" xfId="0" applyFill="1"/>
  </cellXfs>
  <cellStyles count="4">
    <cellStyle name="Обычный" xfId="0" builtinId="0"/>
    <cellStyle name="Обычный 2" xfId="1"/>
    <cellStyle name="Обычный 2 2" xfId="3"/>
    <cellStyle name="Финансовый" xfId="2" builtin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4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hartsheet" Target="chart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'Ognem Racing'!$C$18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'Ognem Racing'!$B$19:$B$83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'Ognem Racing'!$C$19:$C$83</c:f>
              <c:numCache>
                <c:formatCode>0.00</c:formatCode>
                <c:ptCount val="65"/>
                <c:pt idx="0">
                  <c:v>41.57</c:v>
                </c:pt>
                <c:pt idx="1">
                  <c:v>41.56</c:v>
                </c:pt>
                <c:pt idx="2">
                  <c:v>41.21</c:v>
                </c:pt>
                <c:pt idx="3">
                  <c:v>41.2</c:v>
                </c:pt>
                <c:pt idx="4">
                  <c:v>41.09</c:v>
                </c:pt>
                <c:pt idx="5">
                  <c:v>41.39</c:v>
                </c:pt>
                <c:pt idx="6">
                  <c:v>41.16</c:v>
                </c:pt>
                <c:pt idx="7">
                  <c:v>41.23</c:v>
                </c:pt>
                <c:pt idx="8">
                  <c:v>41</c:v>
                </c:pt>
                <c:pt idx="9">
                  <c:v>41.13</c:v>
                </c:pt>
                <c:pt idx="10">
                  <c:v>41.23</c:v>
                </c:pt>
                <c:pt idx="11">
                  <c:v>41.22</c:v>
                </c:pt>
                <c:pt idx="12">
                  <c:v>41.47</c:v>
                </c:pt>
                <c:pt idx="13">
                  <c:v>41.41</c:v>
                </c:pt>
                <c:pt idx="14">
                  <c:v>41.36</c:v>
                </c:pt>
                <c:pt idx="15">
                  <c:v>41.43</c:v>
                </c:pt>
                <c:pt idx="16">
                  <c:v>41.28</c:v>
                </c:pt>
                <c:pt idx="17">
                  <c:v>41.12</c:v>
                </c:pt>
                <c:pt idx="18">
                  <c:v>41.19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'Ognem Racing'!$D$18</c:f>
              <c:strCache>
                <c:ptCount val="1"/>
                <c:pt idx="0">
                  <c:v>Бойко Коля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'Ognem Racing'!$B$19:$B$83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'Ognem Racing'!$D$19:$D$83</c:f>
              <c:numCache>
                <c:formatCode>0.00</c:formatCode>
                <c:ptCount val="65"/>
                <c:pt idx="0">
                  <c:v>42.51</c:v>
                </c:pt>
                <c:pt idx="1">
                  <c:v>42.14</c:v>
                </c:pt>
                <c:pt idx="2">
                  <c:v>42.03</c:v>
                </c:pt>
                <c:pt idx="3">
                  <c:v>41.76</c:v>
                </c:pt>
                <c:pt idx="4">
                  <c:v>41.74</c:v>
                </c:pt>
                <c:pt idx="5">
                  <c:v>41.56</c:v>
                </c:pt>
                <c:pt idx="6">
                  <c:v>41.33</c:v>
                </c:pt>
                <c:pt idx="7">
                  <c:v>41.72</c:v>
                </c:pt>
                <c:pt idx="8">
                  <c:v>41.69</c:v>
                </c:pt>
                <c:pt idx="9">
                  <c:v>41.48</c:v>
                </c:pt>
                <c:pt idx="10">
                  <c:v>41.92</c:v>
                </c:pt>
                <c:pt idx="11">
                  <c:v>42.35</c:v>
                </c:pt>
                <c:pt idx="12">
                  <c:v>42.02</c:v>
                </c:pt>
                <c:pt idx="13">
                  <c:v>41.55</c:v>
                </c:pt>
                <c:pt idx="14">
                  <c:v>41.71</c:v>
                </c:pt>
                <c:pt idx="15">
                  <c:v>41.6</c:v>
                </c:pt>
                <c:pt idx="16">
                  <c:v>41.81</c:v>
                </c:pt>
                <c:pt idx="17">
                  <c:v>42.25</c:v>
                </c:pt>
                <c:pt idx="18">
                  <c:v>41.77</c:v>
                </c:pt>
                <c:pt idx="19">
                  <c:v>41.69</c:v>
                </c:pt>
                <c:pt idx="20">
                  <c:v>41.81</c:v>
                </c:pt>
                <c:pt idx="21">
                  <c:v>41.59</c:v>
                </c:pt>
                <c:pt idx="22">
                  <c:v>41.58</c:v>
                </c:pt>
                <c:pt idx="23">
                  <c:v>41.55</c:v>
                </c:pt>
                <c:pt idx="24">
                  <c:v>41.69</c:v>
                </c:pt>
                <c:pt idx="25">
                  <c:v>41.47</c:v>
                </c:pt>
                <c:pt idx="26">
                  <c:v>41.41</c:v>
                </c:pt>
                <c:pt idx="27">
                  <c:v>41.52</c:v>
                </c:pt>
                <c:pt idx="28">
                  <c:v>41.6</c:v>
                </c:pt>
                <c:pt idx="29">
                  <c:v>41.76</c:v>
                </c:pt>
                <c:pt idx="30">
                  <c:v>41.71</c:v>
                </c:pt>
                <c:pt idx="31">
                  <c:v>41.69</c:v>
                </c:pt>
                <c:pt idx="32">
                  <c:v>41.52</c:v>
                </c:pt>
                <c:pt idx="33">
                  <c:v>43.72</c:v>
                </c:pt>
                <c:pt idx="34">
                  <c:v>41.69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'Ognem Racing'!$E$18</c:f>
              <c:strCache>
                <c:ptCount val="1"/>
                <c:pt idx="0">
                  <c:v>Бойко Коля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'Ognem Racing'!$B$19:$B$83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'Ognem Racing'!$E$19:$E$83</c:f>
              <c:numCache>
                <c:formatCode>0.00</c:formatCode>
                <c:ptCount val="65"/>
                <c:pt idx="0">
                  <c:v>42.46</c:v>
                </c:pt>
                <c:pt idx="1">
                  <c:v>41.54</c:v>
                </c:pt>
                <c:pt idx="2">
                  <c:v>41.45</c:v>
                </c:pt>
                <c:pt idx="3">
                  <c:v>41.15</c:v>
                </c:pt>
                <c:pt idx="4">
                  <c:v>41.3</c:v>
                </c:pt>
                <c:pt idx="5">
                  <c:v>41.6</c:v>
                </c:pt>
                <c:pt idx="6">
                  <c:v>41.49</c:v>
                </c:pt>
                <c:pt idx="7">
                  <c:v>41.45</c:v>
                </c:pt>
                <c:pt idx="8">
                  <c:v>41.38</c:v>
                </c:pt>
                <c:pt idx="9">
                  <c:v>41.27</c:v>
                </c:pt>
                <c:pt idx="10">
                  <c:v>41.33</c:v>
                </c:pt>
                <c:pt idx="11">
                  <c:v>41.26</c:v>
                </c:pt>
                <c:pt idx="12">
                  <c:v>41.24</c:v>
                </c:pt>
                <c:pt idx="13">
                  <c:v>41.46</c:v>
                </c:pt>
                <c:pt idx="14">
                  <c:v>41.3</c:v>
                </c:pt>
                <c:pt idx="15">
                  <c:v>41.41</c:v>
                </c:pt>
                <c:pt idx="16">
                  <c:v>41.4</c:v>
                </c:pt>
                <c:pt idx="17">
                  <c:v>41.35</c:v>
                </c:pt>
                <c:pt idx="18">
                  <c:v>41.49</c:v>
                </c:pt>
                <c:pt idx="19">
                  <c:v>41.34</c:v>
                </c:pt>
                <c:pt idx="20">
                  <c:v>41.47</c:v>
                </c:pt>
                <c:pt idx="21">
                  <c:v>41.37</c:v>
                </c:pt>
                <c:pt idx="22">
                  <c:v>41.45</c:v>
                </c:pt>
                <c:pt idx="23">
                  <c:v>41.34</c:v>
                </c:pt>
                <c:pt idx="24">
                  <c:v>41.35</c:v>
                </c:pt>
                <c:pt idx="25">
                  <c:v>41.3</c:v>
                </c:pt>
                <c:pt idx="26">
                  <c:v>41.49</c:v>
                </c:pt>
                <c:pt idx="27">
                  <c:v>41.52</c:v>
                </c:pt>
                <c:pt idx="28">
                  <c:v>41.55</c:v>
                </c:pt>
                <c:pt idx="29">
                  <c:v>41.38</c:v>
                </c:pt>
                <c:pt idx="30">
                  <c:v>41.54</c:v>
                </c:pt>
                <c:pt idx="31">
                  <c:v>41.52</c:v>
                </c:pt>
                <c:pt idx="32">
                  <c:v>41.77</c:v>
                </c:pt>
                <c:pt idx="33">
                  <c:v>41.57</c:v>
                </c:pt>
                <c:pt idx="34">
                  <c:v>41.48</c:v>
                </c:pt>
                <c:pt idx="35">
                  <c:v>41.61</c:v>
                </c:pt>
                <c:pt idx="36">
                  <c:v>41.45</c:v>
                </c:pt>
                <c:pt idx="37">
                  <c:v>41.43</c:v>
                </c:pt>
                <c:pt idx="38">
                  <c:v>41.64</c:v>
                </c:pt>
                <c:pt idx="39">
                  <c:v>41.42</c:v>
                </c:pt>
                <c:pt idx="40">
                  <c:v>41.65</c:v>
                </c:pt>
                <c:pt idx="41">
                  <c:v>41.57</c:v>
                </c:pt>
                <c:pt idx="42">
                  <c:v>41.36</c:v>
                </c:pt>
                <c:pt idx="43">
                  <c:v>41.34</c:v>
                </c:pt>
                <c:pt idx="44">
                  <c:v>41.38</c:v>
                </c:pt>
                <c:pt idx="45">
                  <c:v>41.4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'Ognem Racing'!$F$18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'Ognem Racing'!$B$19:$B$83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'Ognem Racing'!$F$19:$F$83</c:f>
              <c:numCache>
                <c:formatCode>0.00</c:formatCode>
                <c:ptCount val="65"/>
                <c:pt idx="0">
                  <c:v>42.58</c:v>
                </c:pt>
                <c:pt idx="1">
                  <c:v>41.84</c:v>
                </c:pt>
                <c:pt idx="2">
                  <c:v>41.54</c:v>
                </c:pt>
                <c:pt idx="3">
                  <c:v>41.71</c:v>
                </c:pt>
                <c:pt idx="4">
                  <c:v>41.56</c:v>
                </c:pt>
                <c:pt idx="5">
                  <c:v>41.4</c:v>
                </c:pt>
                <c:pt idx="6">
                  <c:v>41.58</c:v>
                </c:pt>
                <c:pt idx="7">
                  <c:v>41.56</c:v>
                </c:pt>
                <c:pt idx="8">
                  <c:v>41.56</c:v>
                </c:pt>
                <c:pt idx="9">
                  <c:v>41.29</c:v>
                </c:pt>
                <c:pt idx="10">
                  <c:v>41.67</c:v>
                </c:pt>
                <c:pt idx="11">
                  <c:v>43.35</c:v>
                </c:pt>
                <c:pt idx="12">
                  <c:v>41.6</c:v>
                </c:pt>
                <c:pt idx="13">
                  <c:v>42.67</c:v>
                </c:pt>
                <c:pt idx="14">
                  <c:v>41.71</c:v>
                </c:pt>
                <c:pt idx="15">
                  <c:v>41.41</c:v>
                </c:pt>
                <c:pt idx="16">
                  <c:v>41.2</c:v>
                </c:pt>
                <c:pt idx="17">
                  <c:v>41.32</c:v>
                </c:pt>
                <c:pt idx="18">
                  <c:v>41.23</c:v>
                </c:pt>
                <c:pt idx="19">
                  <c:v>41.32</c:v>
                </c:pt>
                <c:pt idx="20">
                  <c:v>41.34</c:v>
                </c:pt>
                <c:pt idx="21">
                  <c:v>42.6</c:v>
                </c:pt>
                <c:pt idx="22">
                  <c:v>41.41</c:v>
                </c:pt>
                <c:pt idx="23">
                  <c:v>44.17</c:v>
                </c:pt>
                <c:pt idx="24">
                  <c:v>43.04</c:v>
                </c:pt>
                <c:pt idx="25">
                  <c:v>41.4</c:v>
                </c:pt>
                <c:pt idx="26">
                  <c:v>41.32</c:v>
                </c:pt>
                <c:pt idx="27">
                  <c:v>41.47</c:v>
                </c:pt>
                <c:pt idx="28">
                  <c:v>41.32</c:v>
                </c:pt>
                <c:pt idx="29">
                  <c:v>41.56</c:v>
                </c:pt>
                <c:pt idx="30">
                  <c:v>41.36</c:v>
                </c:pt>
                <c:pt idx="31">
                  <c:v>41.39</c:v>
                </c:pt>
                <c:pt idx="32">
                  <c:v>41.56</c:v>
                </c:pt>
                <c:pt idx="33">
                  <c:v>41.46</c:v>
                </c:pt>
                <c:pt idx="34">
                  <c:v>41.34</c:v>
                </c:pt>
                <c:pt idx="35">
                  <c:v>41.33</c:v>
                </c:pt>
                <c:pt idx="36">
                  <c:v>41.28</c:v>
                </c:pt>
                <c:pt idx="37">
                  <c:v>41.68</c:v>
                </c:pt>
                <c:pt idx="38">
                  <c:v>41.53</c:v>
                </c:pt>
                <c:pt idx="39">
                  <c:v>41.57</c:v>
                </c:pt>
                <c:pt idx="40">
                  <c:v>41.62</c:v>
                </c:pt>
                <c:pt idx="41">
                  <c:v>41.32</c:v>
                </c:pt>
                <c:pt idx="42">
                  <c:v>41.49</c:v>
                </c:pt>
                <c:pt idx="43">
                  <c:v>41.39</c:v>
                </c:pt>
                <c:pt idx="44">
                  <c:v>41.54</c:v>
                </c:pt>
                <c:pt idx="45">
                  <c:v>41.47</c:v>
                </c:pt>
                <c:pt idx="46">
                  <c:v>41.56</c:v>
                </c:pt>
                <c:pt idx="47">
                  <c:v>41.39</c:v>
                </c:pt>
                <c:pt idx="48">
                  <c:v>41.43</c:v>
                </c:pt>
                <c:pt idx="49">
                  <c:v>41.45</c:v>
                </c:pt>
                <c:pt idx="50">
                  <c:v>41.39</c:v>
                </c:pt>
                <c:pt idx="51">
                  <c:v>41.43</c:v>
                </c:pt>
                <c:pt idx="52">
                  <c:v>41.32</c:v>
                </c:pt>
                <c:pt idx="53">
                  <c:v>41.49</c:v>
                </c:pt>
                <c:pt idx="54">
                  <c:v>41.48</c:v>
                </c:pt>
                <c:pt idx="55">
                  <c:v>41.86</c:v>
                </c:pt>
                <c:pt idx="56">
                  <c:v>41.64</c:v>
                </c:pt>
                <c:pt idx="57">
                  <c:v>41.73</c:v>
                </c:pt>
                <c:pt idx="58">
                  <c:v>41.65</c:v>
                </c:pt>
                <c:pt idx="59">
                  <c:v>41.84</c:v>
                </c:pt>
                <c:pt idx="60">
                  <c:v>41.86</c:v>
                </c:pt>
                <c:pt idx="61">
                  <c:v>41.45</c:v>
                </c:pt>
                <c:pt idx="62">
                  <c:v>41.53</c:v>
                </c:pt>
                <c:pt idx="63">
                  <c:v>41.53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709056"/>
        <c:axId val="33723136"/>
      </c:lineChart>
      <c:catAx>
        <c:axId val="33709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3723136"/>
        <c:crosses val="autoZero"/>
        <c:auto val="1"/>
        <c:lblAlgn val="ctr"/>
        <c:lblOffset val="100"/>
        <c:noMultiLvlLbl val="0"/>
      </c:catAx>
      <c:valAx>
        <c:axId val="33723136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370905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Winni!$C$18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Winni!$B$19:$B$74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Winni!$C$19:$C$74</c:f>
              <c:numCache>
                <c:formatCode>0.00</c:formatCode>
                <c:ptCount val="56"/>
                <c:pt idx="0">
                  <c:v>43.33</c:v>
                </c:pt>
                <c:pt idx="1">
                  <c:v>42.96</c:v>
                </c:pt>
                <c:pt idx="2">
                  <c:v>42.09</c:v>
                </c:pt>
                <c:pt idx="3">
                  <c:v>44.47</c:v>
                </c:pt>
                <c:pt idx="4">
                  <c:v>44.44</c:v>
                </c:pt>
                <c:pt idx="5">
                  <c:v>42.33</c:v>
                </c:pt>
                <c:pt idx="6">
                  <c:v>41.83</c:v>
                </c:pt>
                <c:pt idx="7">
                  <c:v>41.67</c:v>
                </c:pt>
                <c:pt idx="8">
                  <c:v>41.72</c:v>
                </c:pt>
                <c:pt idx="9">
                  <c:v>42.43</c:v>
                </c:pt>
                <c:pt idx="10">
                  <c:v>41.61</c:v>
                </c:pt>
                <c:pt idx="11">
                  <c:v>42.49</c:v>
                </c:pt>
                <c:pt idx="12">
                  <c:v>41.77</c:v>
                </c:pt>
                <c:pt idx="13">
                  <c:v>41.84</c:v>
                </c:pt>
                <c:pt idx="14">
                  <c:v>41.92</c:v>
                </c:pt>
                <c:pt idx="15">
                  <c:v>42.16</c:v>
                </c:pt>
                <c:pt idx="16">
                  <c:v>41.78</c:v>
                </c:pt>
                <c:pt idx="17">
                  <c:v>41.99</c:v>
                </c:pt>
                <c:pt idx="18">
                  <c:v>41.94</c:v>
                </c:pt>
                <c:pt idx="19">
                  <c:v>41.72</c:v>
                </c:pt>
                <c:pt idx="20">
                  <c:v>41.79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Winni!$D$18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Winni!$B$19:$B$74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Winni!$D$19:$D$74</c:f>
              <c:numCache>
                <c:formatCode>0.00</c:formatCode>
                <c:ptCount val="56"/>
                <c:pt idx="0">
                  <c:v>42.5</c:v>
                </c:pt>
                <c:pt idx="1">
                  <c:v>41.08</c:v>
                </c:pt>
                <c:pt idx="2">
                  <c:v>41.09</c:v>
                </c:pt>
                <c:pt idx="3">
                  <c:v>42.55</c:v>
                </c:pt>
                <c:pt idx="4">
                  <c:v>41.2</c:v>
                </c:pt>
                <c:pt idx="5">
                  <c:v>41.32</c:v>
                </c:pt>
                <c:pt idx="6">
                  <c:v>43.04</c:v>
                </c:pt>
                <c:pt idx="7">
                  <c:v>41.1</c:v>
                </c:pt>
                <c:pt idx="8">
                  <c:v>40.94</c:v>
                </c:pt>
                <c:pt idx="9">
                  <c:v>41.12</c:v>
                </c:pt>
                <c:pt idx="10">
                  <c:v>41.07</c:v>
                </c:pt>
                <c:pt idx="11">
                  <c:v>41.17</c:v>
                </c:pt>
                <c:pt idx="12">
                  <c:v>40.75</c:v>
                </c:pt>
                <c:pt idx="13">
                  <c:v>41.22</c:v>
                </c:pt>
                <c:pt idx="14">
                  <c:v>41.14</c:v>
                </c:pt>
                <c:pt idx="15">
                  <c:v>41.43</c:v>
                </c:pt>
                <c:pt idx="16">
                  <c:v>40.97</c:v>
                </c:pt>
                <c:pt idx="17">
                  <c:v>41.29</c:v>
                </c:pt>
                <c:pt idx="18">
                  <c:v>41.45</c:v>
                </c:pt>
                <c:pt idx="19">
                  <c:v>40.909999999999997</c:v>
                </c:pt>
                <c:pt idx="20">
                  <c:v>41.41</c:v>
                </c:pt>
                <c:pt idx="21">
                  <c:v>41.44</c:v>
                </c:pt>
                <c:pt idx="22">
                  <c:v>41.05</c:v>
                </c:pt>
                <c:pt idx="23">
                  <c:v>41.16</c:v>
                </c:pt>
                <c:pt idx="24">
                  <c:v>41.53</c:v>
                </c:pt>
                <c:pt idx="25">
                  <c:v>41.57</c:v>
                </c:pt>
                <c:pt idx="26">
                  <c:v>41.12</c:v>
                </c:pt>
                <c:pt idx="27">
                  <c:v>41.06</c:v>
                </c:pt>
                <c:pt idx="28">
                  <c:v>41.2</c:v>
                </c:pt>
                <c:pt idx="29">
                  <c:v>41.17</c:v>
                </c:pt>
                <c:pt idx="30">
                  <c:v>41.04</c:v>
                </c:pt>
                <c:pt idx="31">
                  <c:v>41.19</c:v>
                </c:pt>
                <c:pt idx="32">
                  <c:v>41.84</c:v>
                </c:pt>
                <c:pt idx="33">
                  <c:v>40.950000000000003</c:v>
                </c:pt>
                <c:pt idx="34">
                  <c:v>41.28</c:v>
                </c:pt>
                <c:pt idx="35">
                  <c:v>41.04</c:v>
                </c:pt>
                <c:pt idx="36">
                  <c:v>41.06</c:v>
                </c:pt>
                <c:pt idx="37">
                  <c:v>40.840000000000003</c:v>
                </c:pt>
                <c:pt idx="38">
                  <c:v>41.04</c:v>
                </c:pt>
                <c:pt idx="39">
                  <c:v>40.78</c:v>
                </c:pt>
                <c:pt idx="40">
                  <c:v>41.19</c:v>
                </c:pt>
                <c:pt idx="41">
                  <c:v>40.96</c:v>
                </c:pt>
                <c:pt idx="42">
                  <c:v>41.06</c:v>
                </c:pt>
                <c:pt idx="43">
                  <c:v>40.97</c:v>
                </c:pt>
                <c:pt idx="44">
                  <c:v>40.89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Winni!$E$18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Winni!$B$19:$B$74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Winni!$E$19:$E$74</c:f>
              <c:numCache>
                <c:formatCode>0.00</c:formatCode>
                <c:ptCount val="56"/>
                <c:pt idx="0">
                  <c:v>42.67</c:v>
                </c:pt>
                <c:pt idx="1">
                  <c:v>41.94</c:v>
                </c:pt>
                <c:pt idx="2">
                  <c:v>42.06</c:v>
                </c:pt>
                <c:pt idx="3">
                  <c:v>41.81</c:v>
                </c:pt>
                <c:pt idx="4">
                  <c:v>41.79</c:v>
                </c:pt>
                <c:pt idx="5">
                  <c:v>41.87</c:v>
                </c:pt>
                <c:pt idx="6">
                  <c:v>42.07</c:v>
                </c:pt>
                <c:pt idx="7">
                  <c:v>41.88</c:v>
                </c:pt>
                <c:pt idx="8">
                  <c:v>41.98</c:v>
                </c:pt>
                <c:pt idx="9">
                  <c:v>41.67</c:v>
                </c:pt>
                <c:pt idx="10">
                  <c:v>41.88</c:v>
                </c:pt>
                <c:pt idx="11">
                  <c:v>41.76</c:v>
                </c:pt>
                <c:pt idx="12">
                  <c:v>41.95</c:v>
                </c:pt>
                <c:pt idx="13">
                  <c:v>41.85</c:v>
                </c:pt>
                <c:pt idx="14">
                  <c:v>41.54</c:v>
                </c:pt>
                <c:pt idx="15">
                  <c:v>42</c:v>
                </c:pt>
                <c:pt idx="16">
                  <c:v>41.53</c:v>
                </c:pt>
                <c:pt idx="17">
                  <c:v>41.85</c:v>
                </c:pt>
                <c:pt idx="18">
                  <c:v>41.55</c:v>
                </c:pt>
                <c:pt idx="19">
                  <c:v>41.72</c:v>
                </c:pt>
                <c:pt idx="20">
                  <c:v>41.79</c:v>
                </c:pt>
                <c:pt idx="21">
                  <c:v>41.9</c:v>
                </c:pt>
                <c:pt idx="22">
                  <c:v>41.66</c:v>
                </c:pt>
                <c:pt idx="23">
                  <c:v>41.58</c:v>
                </c:pt>
                <c:pt idx="24">
                  <c:v>41.77</c:v>
                </c:pt>
                <c:pt idx="25">
                  <c:v>41.8</c:v>
                </c:pt>
                <c:pt idx="26">
                  <c:v>41.67</c:v>
                </c:pt>
                <c:pt idx="27">
                  <c:v>41.77</c:v>
                </c:pt>
                <c:pt idx="28">
                  <c:v>42.33</c:v>
                </c:pt>
                <c:pt idx="29">
                  <c:v>41.64</c:v>
                </c:pt>
                <c:pt idx="30">
                  <c:v>42.12</c:v>
                </c:pt>
                <c:pt idx="31">
                  <c:v>41.81</c:v>
                </c:pt>
                <c:pt idx="32">
                  <c:v>41.68</c:v>
                </c:pt>
                <c:pt idx="33">
                  <c:v>41.86</c:v>
                </c:pt>
                <c:pt idx="34">
                  <c:v>41.68</c:v>
                </c:pt>
                <c:pt idx="35">
                  <c:v>41.88</c:v>
                </c:pt>
                <c:pt idx="36">
                  <c:v>41.67</c:v>
                </c:pt>
                <c:pt idx="37">
                  <c:v>41.67</c:v>
                </c:pt>
                <c:pt idx="38">
                  <c:v>41.56</c:v>
                </c:pt>
                <c:pt idx="39">
                  <c:v>41.43</c:v>
                </c:pt>
                <c:pt idx="40">
                  <c:v>41.56</c:v>
                </c:pt>
                <c:pt idx="41">
                  <c:v>41.72</c:v>
                </c:pt>
                <c:pt idx="42">
                  <c:v>42.17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Winni!$F$18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Winni!$B$19:$B$74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Winni!$F$19:$F$74</c:f>
              <c:numCache>
                <c:formatCode>0.00</c:formatCode>
                <c:ptCount val="56"/>
                <c:pt idx="0">
                  <c:v>42.8</c:v>
                </c:pt>
                <c:pt idx="1">
                  <c:v>42.32</c:v>
                </c:pt>
                <c:pt idx="2">
                  <c:v>43.45</c:v>
                </c:pt>
                <c:pt idx="3">
                  <c:v>41.58</c:v>
                </c:pt>
                <c:pt idx="4">
                  <c:v>42.58</c:v>
                </c:pt>
                <c:pt idx="5">
                  <c:v>41.87</c:v>
                </c:pt>
                <c:pt idx="6">
                  <c:v>41.55</c:v>
                </c:pt>
                <c:pt idx="7">
                  <c:v>41.42</c:v>
                </c:pt>
                <c:pt idx="8">
                  <c:v>41.25</c:v>
                </c:pt>
                <c:pt idx="9">
                  <c:v>41.19</c:v>
                </c:pt>
                <c:pt idx="10">
                  <c:v>41.18</c:v>
                </c:pt>
                <c:pt idx="11">
                  <c:v>41.4</c:v>
                </c:pt>
                <c:pt idx="12">
                  <c:v>42.39</c:v>
                </c:pt>
                <c:pt idx="13">
                  <c:v>41.37</c:v>
                </c:pt>
                <c:pt idx="14">
                  <c:v>43.36</c:v>
                </c:pt>
                <c:pt idx="15">
                  <c:v>44.44</c:v>
                </c:pt>
                <c:pt idx="16">
                  <c:v>41.44</c:v>
                </c:pt>
                <c:pt idx="17">
                  <c:v>41.31</c:v>
                </c:pt>
                <c:pt idx="18">
                  <c:v>41.36</c:v>
                </c:pt>
                <c:pt idx="19">
                  <c:v>42.05</c:v>
                </c:pt>
                <c:pt idx="20">
                  <c:v>41.43</c:v>
                </c:pt>
                <c:pt idx="21">
                  <c:v>41.54</c:v>
                </c:pt>
                <c:pt idx="22">
                  <c:v>41.47</c:v>
                </c:pt>
                <c:pt idx="23">
                  <c:v>41.42</c:v>
                </c:pt>
                <c:pt idx="24">
                  <c:v>41.27</c:v>
                </c:pt>
                <c:pt idx="25">
                  <c:v>41.23</c:v>
                </c:pt>
                <c:pt idx="26">
                  <c:v>41.29</c:v>
                </c:pt>
                <c:pt idx="27">
                  <c:v>41.68</c:v>
                </c:pt>
                <c:pt idx="28">
                  <c:v>41.51</c:v>
                </c:pt>
                <c:pt idx="29">
                  <c:v>41.45</c:v>
                </c:pt>
                <c:pt idx="30">
                  <c:v>41.46</c:v>
                </c:pt>
                <c:pt idx="31">
                  <c:v>41.4</c:v>
                </c:pt>
                <c:pt idx="32">
                  <c:v>41.59</c:v>
                </c:pt>
                <c:pt idx="33">
                  <c:v>41.52</c:v>
                </c:pt>
                <c:pt idx="34">
                  <c:v>41.64</c:v>
                </c:pt>
                <c:pt idx="35">
                  <c:v>41.47</c:v>
                </c:pt>
                <c:pt idx="36">
                  <c:v>41.33</c:v>
                </c:pt>
                <c:pt idx="37">
                  <c:v>41.49</c:v>
                </c:pt>
                <c:pt idx="38">
                  <c:v>41.24</c:v>
                </c:pt>
                <c:pt idx="39">
                  <c:v>41.25</c:v>
                </c:pt>
                <c:pt idx="40">
                  <c:v>41.23</c:v>
                </c:pt>
                <c:pt idx="41">
                  <c:v>41.42</c:v>
                </c:pt>
                <c:pt idx="42">
                  <c:v>41.29</c:v>
                </c:pt>
                <c:pt idx="43">
                  <c:v>41.51</c:v>
                </c:pt>
                <c:pt idx="44">
                  <c:v>43.21</c:v>
                </c:pt>
                <c:pt idx="45">
                  <c:v>41.71</c:v>
                </c:pt>
                <c:pt idx="46">
                  <c:v>41.35</c:v>
                </c:pt>
                <c:pt idx="47">
                  <c:v>41.57</c:v>
                </c:pt>
                <c:pt idx="48">
                  <c:v>41.66</c:v>
                </c:pt>
                <c:pt idx="49">
                  <c:v>41.41</c:v>
                </c:pt>
                <c:pt idx="50">
                  <c:v>41.76</c:v>
                </c:pt>
                <c:pt idx="51">
                  <c:v>41.58</c:v>
                </c:pt>
                <c:pt idx="52">
                  <c:v>41.49</c:v>
                </c:pt>
                <c:pt idx="53">
                  <c:v>41.42</c:v>
                </c:pt>
                <c:pt idx="54">
                  <c:v>41.47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553792"/>
        <c:axId val="34145408"/>
      </c:lineChart>
      <c:catAx>
        <c:axId val="33553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4145408"/>
        <c:crosses val="autoZero"/>
        <c:auto val="1"/>
        <c:lblAlgn val="ctr"/>
        <c:lblOffset val="100"/>
        <c:noMultiLvlLbl val="0"/>
      </c:catAx>
      <c:valAx>
        <c:axId val="34145408"/>
        <c:scaling>
          <c:orientation val="minMax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355379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RocknRolla!$C$18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RocknRolla!$B$19:$B$75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RocknRolla!$C$19:$C$75</c:f>
              <c:numCache>
                <c:formatCode>0.00</c:formatCode>
                <c:ptCount val="57"/>
                <c:pt idx="0">
                  <c:v>42.49</c:v>
                </c:pt>
                <c:pt idx="1">
                  <c:v>41.83</c:v>
                </c:pt>
                <c:pt idx="2">
                  <c:v>43.99</c:v>
                </c:pt>
                <c:pt idx="3">
                  <c:v>41.93</c:v>
                </c:pt>
                <c:pt idx="4">
                  <c:v>41.43</c:v>
                </c:pt>
                <c:pt idx="5">
                  <c:v>42.12</c:v>
                </c:pt>
                <c:pt idx="6">
                  <c:v>42.38</c:v>
                </c:pt>
                <c:pt idx="7">
                  <c:v>41.72</c:v>
                </c:pt>
                <c:pt idx="8">
                  <c:v>41.15</c:v>
                </c:pt>
                <c:pt idx="9">
                  <c:v>41.87</c:v>
                </c:pt>
                <c:pt idx="10">
                  <c:v>41.61</c:v>
                </c:pt>
                <c:pt idx="11">
                  <c:v>41.25</c:v>
                </c:pt>
                <c:pt idx="12">
                  <c:v>41.18</c:v>
                </c:pt>
                <c:pt idx="13">
                  <c:v>41.74</c:v>
                </c:pt>
                <c:pt idx="14">
                  <c:v>57.73</c:v>
                </c:pt>
                <c:pt idx="15">
                  <c:v>41.83</c:v>
                </c:pt>
                <c:pt idx="16">
                  <c:v>41.67</c:v>
                </c:pt>
                <c:pt idx="17">
                  <c:v>41.95</c:v>
                </c:pt>
                <c:pt idx="18">
                  <c:v>41.5</c:v>
                </c:pt>
                <c:pt idx="19">
                  <c:v>41.73</c:v>
                </c:pt>
                <c:pt idx="20">
                  <c:v>41.54</c:v>
                </c:pt>
                <c:pt idx="21">
                  <c:v>41.56</c:v>
                </c:pt>
                <c:pt idx="22">
                  <c:v>41.58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RocknRolla!$D$18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RocknRolla!$B$19:$B$75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RocknRolla!$D$19:$D$75</c:f>
              <c:numCache>
                <c:formatCode>0.00</c:formatCode>
                <c:ptCount val="57"/>
                <c:pt idx="0">
                  <c:v>43.15</c:v>
                </c:pt>
                <c:pt idx="1">
                  <c:v>41.79</c:v>
                </c:pt>
                <c:pt idx="2">
                  <c:v>41.6</c:v>
                </c:pt>
                <c:pt idx="3">
                  <c:v>41.8</c:v>
                </c:pt>
                <c:pt idx="4">
                  <c:v>41.47</c:v>
                </c:pt>
                <c:pt idx="5">
                  <c:v>41.77</c:v>
                </c:pt>
                <c:pt idx="6">
                  <c:v>41.69</c:v>
                </c:pt>
                <c:pt idx="7">
                  <c:v>41.48</c:v>
                </c:pt>
                <c:pt idx="8">
                  <c:v>41.59</c:v>
                </c:pt>
                <c:pt idx="9">
                  <c:v>41.29</c:v>
                </c:pt>
                <c:pt idx="10">
                  <c:v>41.47</c:v>
                </c:pt>
                <c:pt idx="11">
                  <c:v>41.35</c:v>
                </c:pt>
                <c:pt idx="12">
                  <c:v>41.49</c:v>
                </c:pt>
                <c:pt idx="13">
                  <c:v>41.53</c:v>
                </c:pt>
                <c:pt idx="14">
                  <c:v>41.44</c:v>
                </c:pt>
                <c:pt idx="15">
                  <c:v>41.31</c:v>
                </c:pt>
                <c:pt idx="16">
                  <c:v>41.48</c:v>
                </c:pt>
                <c:pt idx="17">
                  <c:v>41.55</c:v>
                </c:pt>
                <c:pt idx="18">
                  <c:v>41.32</c:v>
                </c:pt>
                <c:pt idx="19">
                  <c:v>41.56</c:v>
                </c:pt>
                <c:pt idx="20">
                  <c:v>42.34</c:v>
                </c:pt>
                <c:pt idx="21">
                  <c:v>42.24</c:v>
                </c:pt>
                <c:pt idx="22">
                  <c:v>42.52</c:v>
                </c:pt>
                <c:pt idx="23">
                  <c:v>41.95</c:v>
                </c:pt>
                <c:pt idx="24">
                  <c:v>41.58</c:v>
                </c:pt>
                <c:pt idx="25">
                  <c:v>41.41</c:v>
                </c:pt>
                <c:pt idx="26">
                  <c:v>41.37</c:v>
                </c:pt>
                <c:pt idx="27">
                  <c:v>41.44</c:v>
                </c:pt>
                <c:pt idx="28">
                  <c:v>41.43</c:v>
                </c:pt>
                <c:pt idx="29">
                  <c:v>41.59</c:v>
                </c:pt>
                <c:pt idx="30">
                  <c:v>41.39</c:v>
                </c:pt>
                <c:pt idx="31">
                  <c:v>41.46</c:v>
                </c:pt>
                <c:pt idx="32">
                  <c:v>41.46</c:v>
                </c:pt>
                <c:pt idx="33">
                  <c:v>41.72</c:v>
                </c:pt>
                <c:pt idx="34">
                  <c:v>41.38</c:v>
                </c:pt>
                <c:pt idx="35">
                  <c:v>41.64</c:v>
                </c:pt>
                <c:pt idx="36">
                  <c:v>41.36</c:v>
                </c:pt>
                <c:pt idx="37">
                  <c:v>41.33</c:v>
                </c:pt>
                <c:pt idx="38">
                  <c:v>41.47</c:v>
                </c:pt>
                <c:pt idx="39">
                  <c:v>41.87</c:v>
                </c:pt>
                <c:pt idx="40">
                  <c:v>41.51</c:v>
                </c:pt>
                <c:pt idx="41">
                  <c:v>41.39</c:v>
                </c:pt>
                <c:pt idx="42">
                  <c:v>41.62</c:v>
                </c:pt>
                <c:pt idx="43">
                  <c:v>41.31</c:v>
                </c:pt>
                <c:pt idx="44">
                  <c:v>41.19</c:v>
                </c:pt>
                <c:pt idx="45">
                  <c:v>41.45</c:v>
                </c:pt>
                <c:pt idx="46">
                  <c:v>41.36</c:v>
                </c:pt>
                <c:pt idx="47">
                  <c:v>41.35</c:v>
                </c:pt>
                <c:pt idx="48">
                  <c:v>41.37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RocknRolla!$E$18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RocknRolla!$B$19:$B$75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RocknRolla!$E$19:$E$75</c:f>
              <c:numCache>
                <c:formatCode>0.00</c:formatCode>
                <c:ptCount val="57"/>
                <c:pt idx="0">
                  <c:v>42.32</c:v>
                </c:pt>
                <c:pt idx="1">
                  <c:v>41.5</c:v>
                </c:pt>
                <c:pt idx="2">
                  <c:v>41.67</c:v>
                </c:pt>
                <c:pt idx="3">
                  <c:v>41.55</c:v>
                </c:pt>
                <c:pt idx="4">
                  <c:v>41.72</c:v>
                </c:pt>
                <c:pt idx="5">
                  <c:v>41.55</c:v>
                </c:pt>
                <c:pt idx="6">
                  <c:v>41.18</c:v>
                </c:pt>
                <c:pt idx="7">
                  <c:v>41.25</c:v>
                </c:pt>
                <c:pt idx="8">
                  <c:v>41.28</c:v>
                </c:pt>
                <c:pt idx="9">
                  <c:v>41.41</c:v>
                </c:pt>
                <c:pt idx="10">
                  <c:v>41.53</c:v>
                </c:pt>
                <c:pt idx="11">
                  <c:v>41.37</c:v>
                </c:pt>
                <c:pt idx="12">
                  <c:v>41.26</c:v>
                </c:pt>
                <c:pt idx="13">
                  <c:v>41.42</c:v>
                </c:pt>
                <c:pt idx="14">
                  <c:v>41.15</c:v>
                </c:pt>
                <c:pt idx="15">
                  <c:v>41.49</c:v>
                </c:pt>
                <c:pt idx="16">
                  <c:v>41.28</c:v>
                </c:pt>
                <c:pt idx="17">
                  <c:v>41.28</c:v>
                </c:pt>
                <c:pt idx="18">
                  <c:v>41.64</c:v>
                </c:pt>
                <c:pt idx="19">
                  <c:v>42.14</c:v>
                </c:pt>
                <c:pt idx="20">
                  <c:v>41.8</c:v>
                </c:pt>
                <c:pt idx="21">
                  <c:v>41.49</c:v>
                </c:pt>
                <c:pt idx="22">
                  <c:v>41.57</c:v>
                </c:pt>
                <c:pt idx="23">
                  <c:v>41.26</c:v>
                </c:pt>
                <c:pt idx="24">
                  <c:v>41.3</c:v>
                </c:pt>
                <c:pt idx="25">
                  <c:v>41.71</c:v>
                </c:pt>
                <c:pt idx="26">
                  <c:v>41.59</c:v>
                </c:pt>
                <c:pt idx="27">
                  <c:v>42.17</c:v>
                </c:pt>
                <c:pt idx="28">
                  <c:v>41.71</c:v>
                </c:pt>
                <c:pt idx="29">
                  <c:v>42.4</c:v>
                </c:pt>
                <c:pt idx="30">
                  <c:v>41.83</c:v>
                </c:pt>
                <c:pt idx="31">
                  <c:v>41.18</c:v>
                </c:pt>
                <c:pt idx="32">
                  <c:v>41.61</c:v>
                </c:pt>
                <c:pt idx="33">
                  <c:v>41.38</c:v>
                </c:pt>
                <c:pt idx="34">
                  <c:v>41.37</c:v>
                </c:pt>
                <c:pt idx="35">
                  <c:v>41.2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RocknRolla!$F$18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RocknRolla!$B$19:$B$75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RocknRolla!$F$19:$F$75</c:f>
              <c:numCache>
                <c:formatCode>0.00</c:formatCode>
                <c:ptCount val="57"/>
                <c:pt idx="0">
                  <c:v>42.38</c:v>
                </c:pt>
                <c:pt idx="1">
                  <c:v>41.46</c:v>
                </c:pt>
                <c:pt idx="2">
                  <c:v>41.23</c:v>
                </c:pt>
                <c:pt idx="3">
                  <c:v>41.33</c:v>
                </c:pt>
                <c:pt idx="4">
                  <c:v>41.15</c:v>
                </c:pt>
                <c:pt idx="5">
                  <c:v>42.13</c:v>
                </c:pt>
                <c:pt idx="6">
                  <c:v>41.17</c:v>
                </c:pt>
                <c:pt idx="7">
                  <c:v>41.29</c:v>
                </c:pt>
                <c:pt idx="8">
                  <c:v>41.18</c:v>
                </c:pt>
                <c:pt idx="9">
                  <c:v>41.22</c:v>
                </c:pt>
                <c:pt idx="10">
                  <c:v>41.14</c:v>
                </c:pt>
                <c:pt idx="11">
                  <c:v>41.26</c:v>
                </c:pt>
                <c:pt idx="12">
                  <c:v>41.34</c:v>
                </c:pt>
                <c:pt idx="13">
                  <c:v>41.32</c:v>
                </c:pt>
                <c:pt idx="14">
                  <c:v>41.34</c:v>
                </c:pt>
                <c:pt idx="15">
                  <c:v>41.27</c:v>
                </c:pt>
                <c:pt idx="16">
                  <c:v>41.17</c:v>
                </c:pt>
                <c:pt idx="17">
                  <c:v>41.38</c:v>
                </c:pt>
                <c:pt idx="18">
                  <c:v>42.05</c:v>
                </c:pt>
                <c:pt idx="19">
                  <c:v>41.22</c:v>
                </c:pt>
                <c:pt idx="20">
                  <c:v>41.11</c:v>
                </c:pt>
                <c:pt idx="21">
                  <c:v>41.21</c:v>
                </c:pt>
                <c:pt idx="22">
                  <c:v>41.07</c:v>
                </c:pt>
                <c:pt idx="23">
                  <c:v>41.23</c:v>
                </c:pt>
                <c:pt idx="24">
                  <c:v>41.6</c:v>
                </c:pt>
                <c:pt idx="25">
                  <c:v>41.13</c:v>
                </c:pt>
                <c:pt idx="26">
                  <c:v>41.29</c:v>
                </c:pt>
                <c:pt idx="27">
                  <c:v>41.38</c:v>
                </c:pt>
                <c:pt idx="28">
                  <c:v>41.24</c:v>
                </c:pt>
                <c:pt idx="29">
                  <c:v>41.09</c:v>
                </c:pt>
                <c:pt idx="30">
                  <c:v>41.24</c:v>
                </c:pt>
                <c:pt idx="31">
                  <c:v>41.18</c:v>
                </c:pt>
                <c:pt idx="32">
                  <c:v>41.26</c:v>
                </c:pt>
                <c:pt idx="33">
                  <c:v>41.14</c:v>
                </c:pt>
                <c:pt idx="34">
                  <c:v>41.12</c:v>
                </c:pt>
                <c:pt idx="35">
                  <c:v>41.41</c:v>
                </c:pt>
                <c:pt idx="36">
                  <c:v>41.17</c:v>
                </c:pt>
                <c:pt idx="37">
                  <c:v>41.28</c:v>
                </c:pt>
                <c:pt idx="38">
                  <c:v>41.11</c:v>
                </c:pt>
                <c:pt idx="39">
                  <c:v>41.1</c:v>
                </c:pt>
                <c:pt idx="40">
                  <c:v>41.12</c:v>
                </c:pt>
                <c:pt idx="41">
                  <c:v>41.03</c:v>
                </c:pt>
                <c:pt idx="42">
                  <c:v>41.03</c:v>
                </c:pt>
                <c:pt idx="43">
                  <c:v>41.32</c:v>
                </c:pt>
                <c:pt idx="44">
                  <c:v>41.15</c:v>
                </c:pt>
                <c:pt idx="45">
                  <c:v>41.37</c:v>
                </c:pt>
                <c:pt idx="46">
                  <c:v>41.11</c:v>
                </c:pt>
                <c:pt idx="47">
                  <c:v>41.25</c:v>
                </c:pt>
                <c:pt idx="48">
                  <c:v>41.26</c:v>
                </c:pt>
                <c:pt idx="49">
                  <c:v>41.13</c:v>
                </c:pt>
                <c:pt idx="50">
                  <c:v>41.75</c:v>
                </c:pt>
                <c:pt idx="51">
                  <c:v>41.36</c:v>
                </c:pt>
                <c:pt idx="52">
                  <c:v>41.46</c:v>
                </c:pt>
                <c:pt idx="53">
                  <c:v>41.22</c:v>
                </c:pt>
                <c:pt idx="54">
                  <c:v>41.29</c:v>
                </c:pt>
                <c:pt idx="55">
                  <c:v>41.21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743552"/>
        <c:axId val="46745088"/>
      </c:lineChart>
      <c:catAx>
        <c:axId val="46743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6745088"/>
        <c:crosses val="autoZero"/>
        <c:auto val="1"/>
        <c:lblAlgn val="ctr"/>
        <c:lblOffset val="100"/>
        <c:noMultiLvlLbl val="0"/>
      </c:catAx>
      <c:valAx>
        <c:axId val="46745088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4674355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Fury!$C$18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Fury!$B$19:$B$83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Fury!$C$19:$C$83</c:f>
              <c:numCache>
                <c:formatCode>0.00</c:formatCode>
                <c:ptCount val="65"/>
                <c:pt idx="0">
                  <c:v>43.03</c:v>
                </c:pt>
                <c:pt idx="1">
                  <c:v>44.48</c:v>
                </c:pt>
                <c:pt idx="2">
                  <c:v>42.33</c:v>
                </c:pt>
                <c:pt idx="3">
                  <c:v>42.32</c:v>
                </c:pt>
                <c:pt idx="4">
                  <c:v>42.92</c:v>
                </c:pt>
                <c:pt idx="5">
                  <c:v>41.27</c:v>
                </c:pt>
                <c:pt idx="6">
                  <c:v>43.75</c:v>
                </c:pt>
                <c:pt idx="7">
                  <c:v>41.43</c:v>
                </c:pt>
                <c:pt idx="8">
                  <c:v>41.99</c:v>
                </c:pt>
                <c:pt idx="9">
                  <c:v>41.38</c:v>
                </c:pt>
                <c:pt idx="10">
                  <c:v>41.11</c:v>
                </c:pt>
                <c:pt idx="11">
                  <c:v>41.23</c:v>
                </c:pt>
                <c:pt idx="12">
                  <c:v>41.56</c:v>
                </c:pt>
                <c:pt idx="13">
                  <c:v>41.11</c:v>
                </c:pt>
                <c:pt idx="14">
                  <c:v>41.39</c:v>
                </c:pt>
                <c:pt idx="15">
                  <c:v>42.49</c:v>
                </c:pt>
                <c:pt idx="16">
                  <c:v>41.26</c:v>
                </c:pt>
                <c:pt idx="17">
                  <c:v>41.28</c:v>
                </c:pt>
                <c:pt idx="18">
                  <c:v>41.36</c:v>
                </c:pt>
                <c:pt idx="19">
                  <c:v>41.41</c:v>
                </c:pt>
                <c:pt idx="20">
                  <c:v>41.24</c:v>
                </c:pt>
                <c:pt idx="21">
                  <c:v>41.69</c:v>
                </c:pt>
                <c:pt idx="22">
                  <c:v>41.33</c:v>
                </c:pt>
                <c:pt idx="23">
                  <c:v>41.25</c:v>
                </c:pt>
                <c:pt idx="24">
                  <c:v>41.55</c:v>
                </c:pt>
                <c:pt idx="25">
                  <c:v>41.37</c:v>
                </c:pt>
                <c:pt idx="26">
                  <c:v>41.28</c:v>
                </c:pt>
                <c:pt idx="27">
                  <c:v>41.19</c:v>
                </c:pt>
                <c:pt idx="28">
                  <c:v>41.4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Fury!$D$18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Fury!$B$19:$B$83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Fury!$D$19:$D$83</c:f>
              <c:numCache>
                <c:formatCode>0.00</c:formatCode>
                <c:ptCount val="65"/>
                <c:pt idx="0">
                  <c:v>43.23</c:v>
                </c:pt>
                <c:pt idx="1">
                  <c:v>41.93</c:v>
                </c:pt>
                <c:pt idx="2">
                  <c:v>41.85</c:v>
                </c:pt>
                <c:pt idx="3">
                  <c:v>41.77</c:v>
                </c:pt>
                <c:pt idx="4">
                  <c:v>41.77</c:v>
                </c:pt>
                <c:pt idx="5">
                  <c:v>41.73</c:v>
                </c:pt>
                <c:pt idx="6">
                  <c:v>41.97</c:v>
                </c:pt>
                <c:pt idx="7">
                  <c:v>41.9</c:v>
                </c:pt>
                <c:pt idx="8">
                  <c:v>41.64</c:v>
                </c:pt>
                <c:pt idx="9">
                  <c:v>41.79</c:v>
                </c:pt>
                <c:pt idx="10">
                  <c:v>42.53</c:v>
                </c:pt>
                <c:pt idx="11">
                  <c:v>41.88</c:v>
                </c:pt>
                <c:pt idx="12">
                  <c:v>41.88</c:v>
                </c:pt>
                <c:pt idx="13">
                  <c:v>42.01</c:v>
                </c:pt>
                <c:pt idx="14">
                  <c:v>42.04</c:v>
                </c:pt>
                <c:pt idx="15">
                  <c:v>41.96</c:v>
                </c:pt>
                <c:pt idx="16">
                  <c:v>42.04</c:v>
                </c:pt>
                <c:pt idx="17">
                  <c:v>41.85</c:v>
                </c:pt>
                <c:pt idx="18">
                  <c:v>42.04</c:v>
                </c:pt>
                <c:pt idx="19">
                  <c:v>43.49</c:v>
                </c:pt>
                <c:pt idx="20">
                  <c:v>41.84</c:v>
                </c:pt>
                <c:pt idx="21">
                  <c:v>41.7</c:v>
                </c:pt>
                <c:pt idx="22">
                  <c:v>41.89</c:v>
                </c:pt>
                <c:pt idx="23">
                  <c:v>41.94</c:v>
                </c:pt>
                <c:pt idx="24">
                  <c:v>41.87</c:v>
                </c:pt>
                <c:pt idx="25">
                  <c:v>42.15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Fury!$E$18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Fury!$B$19:$B$83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Fury!$E$19:$E$83</c:f>
              <c:numCache>
                <c:formatCode>0.00</c:formatCode>
                <c:ptCount val="65"/>
                <c:pt idx="0">
                  <c:v>42.84</c:v>
                </c:pt>
                <c:pt idx="1">
                  <c:v>41.46</c:v>
                </c:pt>
                <c:pt idx="2">
                  <c:v>41.44</c:v>
                </c:pt>
                <c:pt idx="3">
                  <c:v>41.85</c:v>
                </c:pt>
                <c:pt idx="4">
                  <c:v>41.46</c:v>
                </c:pt>
                <c:pt idx="5">
                  <c:v>41.37</c:v>
                </c:pt>
                <c:pt idx="6">
                  <c:v>41.59</c:v>
                </c:pt>
                <c:pt idx="7">
                  <c:v>41.45</c:v>
                </c:pt>
                <c:pt idx="8">
                  <c:v>41.47</c:v>
                </c:pt>
                <c:pt idx="9">
                  <c:v>41.48</c:v>
                </c:pt>
                <c:pt idx="10">
                  <c:v>41.27</c:v>
                </c:pt>
                <c:pt idx="11">
                  <c:v>41.61</c:v>
                </c:pt>
                <c:pt idx="12">
                  <c:v>41.73</c:v>
                </c:pt>
                <c:pt idx="13">
                  <c:v>41.6</c:v>
                </c:pt>
                <c:pt idx="14">
                  <c:v>41.37</c:v>
                </c:pt>
                <c:pt idx="15">
                  <c:v>41.41</c:v>
                </c:pt>
                <c:pt idx="16">
                  <c:v>41.48</c:v>
                </c:pt>
                <c:pt idx="17">
                  <c:v>41.45</c:v>
                </c:pt>
                <c:pt idx="18">
                  <c:v>41.35</c:v>
                </c:pt>
                <c:pt idx="19">
                  <c:v>41.47</c:v>
                </c:pt>
                <c:pt idx="20">
                  <c:v>41.28</c:v>
                </c:pt>
                <c:pt idx="21">
                  <c:v>41.4</c:v>
                </c:pt>
                <c:pt idx="22">
                  <c:v>41.61</c:v>
                </c:pt>
                <c:pt idx="23">
                  <c:v>41.5</c:v>
                </c:pt>
                <c:pt idx="24">
                  <c:v>41.44</c:v>
                </c:pt>
                <c:pt idx="25">
                  <c:v>41.66</c:v>
                </c:pt>
                <c:pt idx="26">
                  <c:v>41.44</c:v>
                </c:pt>
                <c:pt idx="27">
                  <c:v>41.67</c:v>
                </c:pt>
                <c:pt idx="28">
                  <c:v>41.61</c:v>
                </c:pt>
                <c:pt idx="29">
                  <c:v>41.35</c:v>
                </c:pt>
                <c:pt idx="30">
                  <c:v>42.57</c:v>
                </c:pt>
                <c:pt idx="31">
                  <c:v>41.62</c:v>
                </c:pt>
                <c:pt idx="32">
                  <c:v>41.47</c:v>
                </c:pt>
                <c:pt idx="33">
                  <c:v>42.01</c:v>
                </c:pt>
                <c:pt idx="34">
                  <c:v>41.79</c:v>
                </c:pt>
                <c:pt idx="35">
                  <c:v>41.42</c:v>
                </c:pt>
                <c:pt idx="36">
                  <c:v>41.55</c:v>
                </c:pt>
                <c:pt idx="37">
                  <c:v>41.65</c:v>
                </c:pt>
                <c:pt idx="38">
                  <c:v>41.49</c:v>
                </c:pt>
                <c:pt idx="39">
                  <c:v>41.46</c:v>
                </c:pt>
                <c:pt idx="40">
                  <c:v>41.31</c:v>
                </c:pt>
                <c:pt idx="41">
                  <c:v>41.35</c:v>
                </c:pt>
                <c:pt idx="42">
                  <c:v>41.46</c:v>
                </c:pt>
                <c:pt idx="43">
                  <c:v>43.18</c:v>
                </c:pt>
                <c:pt idx="44">
                  <c:v>41.79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Fury!$F$18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Fury!$B$19:$B$83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Fury!$F$19:$F$83</c:f>
              <c:numCache>
                <c:formatCode>0.00</c:formatCode>
                <c:ptCount val="65"/>
                <c:pt idx="0">
                  <c:v>42.9</c:v>
                </c:pt>
                <c:pt idx="1">
                  <c:v>41.93</c:v>
                </c:pt>
                <c:pt idx="2">
                  <c:v>41.67</c:v>
                </c:pt>
                <c:pt idx="3">
                  <c:v>41.9</c:v>
                </c:pt>
                <c:pt idx="4">
                  <c:v>42.14</c:v>
                </c:pt>
                <c:pt idx="5">
                  <c:v>41.43</c:v>
                </c:pt>
                <c:pt idx="6">
                  <c:v>41.99</c:v>
                </c:pt>
                <c:pt idx="7">
                  <c:v>41.31</c:v>
                </c:pt>
                <c:pt idx="8">
                  <c:v>41.18</c:v>
                </c:pt>
                <c:pt idx="9">
                  <c:v>41.4</c:v>
                </c:pt>
                <c:pt idx="10">
                  <c:v>41.32</c:v>
                </c:pt>
                <c:pt idx="11">
                  <c:v>41.4</c:v>
                </c:pt>
                <c:pt idx="12">
                  <c:v>41.26</c:v>
                </c:pt>
                <c:pt idx="13">
                  <c:v>41.27</c:v>
                </c:pt>
                <c:pt idx="14">
                  <c:v>41.22</c:v>
                </c:pt>
                <c:pt idx="15">
                  <c:v>41.28</c:v>
                </c:pt>
                <c:pt idx="16">
                  <c:v>41.26</c:v>
                </c:pt>
                <c:pt idx="17">
                  <c:v>41.22</c:v>
                </c:pt>
                <c:pt idx="18">
                  <c:v>41.43</c:v>
                </c:pt>
                <c:pt idx="19">
                  <c:v>41.27</c:v>
                </c:pt>
                <c:pt idx="20">
                  <c:v>41.3</c:v>
                </c:pt>
                <c:pt idx="21">
                  <c:v>41.29</c:v>
                </c:pt>
                <c:pt idx="22">
                  <c:v>41.12</c:v>
                </c:pt>
                <c:pt idx="23">
                  <c:v>41.23</c:v>
                </c:pt>
                <c:pt idx="24">
                  <c:v>41.3</c:v>
                </c:pt>
                <c:pt idx="25">
                  <c:v>41.38</c:v>
                </c:pt>
                <c:pt idx="26">
                  <c:v>41.28</c:v>
                </c:pt>
                <c:pt idx="27">
                  <c:v>41.25</c:v>
                </c:pt>
                <c:pt idx="28">
                  <c:v>41.23</c:v>
                </c:pt>
                <c:pt idx="29">
                  <c:v>41.26</c:v>
                </c:pt>
                <c:pt idx="30">
                  <c:v>41.13</c:v>
                </c:pt>
                <c:pt idx="31">
                  <c:v>41.51</c:v>
                </c:pt>
                <c:pt idx="32">
                  <c:v>41.24</c:v>
                </c:pt>
                <c:pt idx="33">
                  <c:v>41.19</c:v>
                </c:pt>
                <c:pt idx="34">
                  <c:v>41.12</c:v>
                </c:pt>
                <c:pt idx="35">
                  <c:v>41.15</c:v>
                </c:pt>
                <c:pt idx="36">
                  <c:v>41.16</c:v>
                </c:pt>
                <c:pt idx="37">
                  <c:v>41</c:v>
                </c:pt>
                <c:pt idx="38">
                  <c:v>41.17</c:v>
                </c:pt>
                <c:pt idx="39">
                  <c:v>41.21</c:v>
                </c:pt>
                <c:pt idx="40">
                  <c:v>41.15</c:v>
                </c:pt>
                <c:pt idx="41">
                  <c:v>41.31</c:v>
                </c:pt>
                <c:pt idx="42">
                  <c:v>41.3</c:v>
                </c:pt>
                <c:pt idx="43">
                  <c:v>41.33</c:v>
                </c:pt>
                <c:pt idx="44">
                  <c:v>41.23</c:v>
                </c:pt>
                <c:pt idx="45">
                  <c:v>41.26</c:v>
                </c:pt>
                <c:pt idx="46">
                  <c:v>41.25</c:v>
                </c:pt>
                <c:pt idx="47">
                  <c:v>41.24</c:v>
                </c:pt>
                <c:pt idx="48">
                  <c:v>41.15</c:v>
                </c:pt>
                <c:pt idx="49">
                  <c:v>41.21</c:v>
                </c:pt>
                <c:pt idx="50">
                  <c:v>41.29</c:v>
                </c:pt>
                <c:pt idx="51">
                  <c:v>41.24</c:v>
                </c:pt>
                <c:pt idx="52">
                  <c:v>41.41</c:v>
                </c:pt>
                <c:pt idx="53">
                  <c:v>41.37</c:v>
                </c:pt>
                <c:pt idx="54">
                  <c:v>41.17</c:v>
                </c:pt>
                <c:pt idx="55">
                  <c:v>41.58</c:v>
                </c:pt>
                <c:pt idx="56">
                  <c:v>41.6</c:v>
                </c:pt>
                <c:pt idx="57">
                  <c:v>42.04</c:v>
                </c:pt>
                <c:pt idx="58">
                  <c:v>43.29</c:v>
                </c:pt>
                <c:pt idx="59">
                  <c:v>41.57</c:v>
                </c:pt>
                <c:pt idx="60">
                  <c:v>41.08</c:v>
                </c:pt>
                <c:pt idx="61">
                  <c:v>41.12</c:v>
                </c:pt>
                <c:pt idx="62">
                  <c:v>41.28</c:v>
                </c:pt>
                <c:pt idx="63">
                  <c:v>41.16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052672"/>
        <c:axId val="47054208"/>
      </c:lineChart>
      <c:catAx>
        <c:axId val="47052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7054208"/>
        <c:crosses val="autoZero"/>
        <c:auto val="1"/>
        <c:lblAlgn val="ctr"/>
        <c:lblOffset val="100"/>
        <c:noMultiLvlLbl val="0"/>
      </c:catAx>
      <c:valAx>
        <c:axId val="47054208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4705267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Mesnyki!$C$18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Mesnyki!$C$19:$C$83</c:f>
              <c:numCache>
                <c:formatCode>0.00</c:formatCode>
                <c:ptCount val="65"/>
                <c:pt idx="0">
                  <c:v>42.61</c:v>
                </c:pt>
                <c:pt idx="1">
                  <c:v>41.46</c:v>
                </c:pt>
                <c:pt idx="2">
                  <c:v>42.92</c:v>
                </c:pt>
                <c:pt idx="3">
                  <c:v>41.2</c:v>
                </c:pt>
                <c:pt idx="4">
                  <c:v>41.23</c:v>
                </c:pt>
                <c:pt idx="5">
                  <c:v>41.24</c:v>
                </c:pt>
                <c:pt idx="6">
                  <c:v>41.13</c:v>
                </c:pt>
                <c:pt idx="7">
                  <c:v>40.92</c:v>
                </c:pt>
                <c:pt idx="8">
                  <c:v>40.92</c:v>
                </c:pt>
                <c:pt idx="9">
                  <c:v>41.15</c:v>
                </c:pt>
                <c:pt idx="10">
                  <c:v>41.09</c:v>
                </c:pt>
                <c:pt idx="11">
                  <c:v>41.11</c:v>
                </c:pt>
                <c:pt idx="12">
                  <c:v>41.26</c:v>
                </c:pt>
                <c:pt idx="13">
                  <c:v>40.99</c:v>
                </c:pt>
                <c:pt idx="14">
                  <c:v>41.31</c:v>
                </c:pt>
                <c:pt idx="15">
                  <c:v>41.29</c:v>
                </c:pt>
                <c:pt idx="16">
                  <c:v>41.07</c:v>
                </c:pt>
                <c:pt idx="17">
                  <c:v>41.11</c:v>
                </c:pt>
                <c:pt idx="18">
                  <c:v>41.08</c:v>
                </c:pt>
                <c:pt idx="19">
                  <c:v>41.09</c:v>
                </c:pt>
                <c:pt idx="20">
                  <c:v>41.3</c:v>
                </c:pt>
                <c:pt idx="21">
                  <c:v>41.33</c:v>
                </c:pt>
                <c:pt idx="22">
                  <c:v>41.47</c:v>
                </c:pt>
                <c:pt idx="23">
                  <c:v>41.48</c:v>
                </c:pt>
                <c:pt idx="24">
                  <c:v>41.22</c:v>
                </c:pt>
                <c:pt idx="25">
                  <c:v>41.45</c:v>
                </c:pt>
                <c:pt idx="26">
                  <c:v>41.15</c:v>
                </c:pt>
                <c:pt idx="27">
                  <c:v>41.19</c:v>
                </c:pt>
                <c:pt idx="28">
                  <c:v>41.15</c:v>
                </c:pt>
                <c:pt idx="29">
                  <c:v>41.68</c:v>
                </c:pt>
                <c:pt idx="30">
                  <c:v>41.48</c:v>
                </c:pt>
                <c:pt idx="31">
                  <c:v>41.28</c:v>
                </c:pt>
                <c:pt idx="32">
                  <c:v>41.21</c:v>
                </c:pt>
                <c:pt idx="33">
                  <c:v>41.18</c:v>
                </c:pt>
                <c:pt idx="34">
                  <c:v>41.1</c:v>
                </c:pt>
                <c:pt idx="35">
                  <c:v>41.17</c:v>
                </c:pt>
                <c:pt idx="36">
                  <c:v>41.13</c:v>
                </c:pt>
                <c:pt idx="37">
                  <c:v>41.16</c:v>
                </c:pt>
                <c:pt idx="38">
                  <c:v>41.13</c:v>
                </c:pt>
                <c:pt idx="39">
                  <c:v>41.61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Mesnyki!$D$18</c:f>
              <c:strCache>
                <c:ptCount val="1"/>
                <c:pt idx="0">
                  <c:v>Горбоконь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Mesnyki!$D$19:$D$83</c:f>
              <c:numCache>
                <c:formatCode>0.00</c:formatCode>
                <c:ptCount val="65"/>
                <c:pt idx="0">
                  <c:v>43.53</c:v>
                </c:pt>
                <c:pt idx="1">
                  <c:v>42.31</c:v>
                </c:pt>
                <c:pt idx="2">
                  <c:v>42.34</c:v>
                </c:pt>
                <c:pt idx="3">
                  <c:v>42.12</c:v>
                </c:pt>
                <c:pt idx="4">
                  <c:v>42.06</c:v>
                </c:pt>
                <c:pt idx="5">
                  <c:v>42.56</c:v>
                </c:pt>
                <c:pt idx="6">
                  <c:v>42.93</c:v>
                </c:pt>
                <c:pt idx="7">
                  <c:v>42.08</c:v>
                </c:pt>
                <c:pt idx="8">
                  <c:v>42.01</c:v>
                </c:pt>
                <c:pt idx="9">
                  <c:v>42</c:v>
                </c:pt>
                <c:pt idx="10">
                  <c:v>41.81</c:v>
                </c:pt>
                <c:pt idx="11">
                  <c:v>42.3</c:v>
                </c:pt>
                <c:pt idx="12">
                  <c:v>43.45</c:v>
                </c:pt>
                <c:pt idx="13">
                  <c:v>41.95</c:v>
                </c:pt>
                <c:pt idx="14">
                  <c:v>42.3</c:v>
                </c:pt>
                <c:pt idx="15">
                  <c:v>41.78</c:v>
                </c:pt>
                <c:pt idx="16">
                  <c:v>41.64</c:v>
                </c:pt>
                <c:pt idx="17">
                  <c:v>42.25</c:v>
                </c:pt>
                <c:pt idx="18">
                  <c:v>42.19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Mesnyki!$E$18</c:f>
              <c:strCache>
                <c:ptCount val="1"/>
                <c:pt idx="0">
                  <c:v>Горбоконь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Mesnyki!$E$19:$E$83</c:f>
              <c:numCache>
                <c:formatCode>0.00</c:formatCode>
                <c:ptCount val="65"/>
                <c:pt idx="0">
                  <c:v>43.05</c:v>
                </c:pt>
                <c:pt idx="1">
                  <c:v>42.58</c:v>
                </c:pt>
                <c:pt idx="2">
                  <c:v>42.21</c:v>
                </c:pt>
                <c:pt idx="3">
                  <c:v>41.89</c:v>
                </c:pt>
                <c:pt idx="4">
                  <c:v>42.51</c:v>
                </c:pt>
                <c:pt idx="5">
                  <c:v>42.14</c:v>
                </c:pt>
                <c:pt idx="6">
                  <c:v>41.63</c:v>
                </c:pt>
                <c:pt idx="7">
                  <c:v>42.12</c:v>
                </c:pt>
                <c:pt idx="8">
                  <c:v>41.98</c:v>
                </c:pt>
                <c:pt idx="9">
                  <c:v>41.86</c:v>
                </c:pt>
                <c:pt idx="10">
                  <c:v>42.02</c:v>
                </c:pt>
                <c:pt idx="11">
                  <c:v>41.85</c:v>
                </c:pt>
                <c:pt idx="12">
                  <c:v>42.25</c:v>
                </c:pt>
                <c:pt idx="13">
                  <c:v>41.89</c:v>
                </c:pt>
                <c:pt idx="14">
                  <c:v>42.07</c:v>
                </c:pt>
                <c:pt idx="15">
                  <c:v>41.73</c:v>
                </c:pt>
                <c:pt idx="16">
                  <c:v>42.14</c:v>
                </c:pt>
                <c:pt idx="17">
                  <c:v>41.83</c:v>
                </c:pt>
                <c:pt idx="18">
                  <c:v>42.14</c:v>
                </c:pt>
                <c:pt idx="19">
                  <c:v>42.28</c:v>
                </c:pt>
                <c:pt idx="20">
                  <c:v>42.15</c:v>
                </c:pt>
                <c:pt idx="21">
                  <c:v>41.99</c:v>
                </c:pt>
                <c:pt idx="22">
                  <c:v>41.85</c:v>
                </c:pt>
                <c:pt idx="23">
                  <c:v>41.82</c:v>
                </c:pt>
                <c:pt idx="24">
                  <c:v>41.79</c:v>
                </c:pt>
                <c:pt idx="25">
                  <c:v>41.68</c:v>
                </c:pt>
                <c:pt idx="26">
                  <c:v>41.81</c:v>
                </c:pt>
                <c:pt idx="27">
                  <c:v>42.23</c:v>
                </c:pt>
                <c:pt idx="28">
                  <c:v>42.39</c:v>
                </c:pt>
                <c:pt idx="29">
                  <c:v>42.84</c:v>
                </c:pt>
                <c:pt idx="30">
                  <c:v>42.86</c:v>
                </c:pt>
                <c:pt idx="31">
                  <c:v>41.81</c:v>
                </c:pt>
                <c:pt idx="32">
                  <c:v>42.07</c:v>
                </c:pt>
                <c:pt idx="33">
                  <c:v>42.41</c:v>
                </c:pt>
                <c:pt idx="34">
                  <c:v>42.07</c:v>
                </c:pt>
                <c:pt idx="35">
                  <c:v>41.97</c:v>
                </c:pt>
                <c:pt idx="36">
                  <c:v>41.74</c:v>
                </c:pt>
                <c:pt idx="37">
                  <c:v>41.76</c:v>
                </c:pt>
                <c:pt idx="38">
                  <c:v>41.78</c:v>
                </c:pt>
                <c:pt idx="39">
                  <c:v>41.68</c:v>
                </c:pt>
                <c:pt idx="40">
                  <c:v>42.07</c:v>
                </c:pt>
                <c:pt idx="41">
                  <c:v>41.87</c:v>
                </c:pt>
                <c:pt idx="42">
                  <c:v>43.21</c:v>
                </c:pt>
                <c:pt idx="43">
                  <c:v>42.63</c:v>
                </c:pt>
                <c:pt idx="44">
                  <c:v>41.88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Mesnyki!$F$18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Mesnyki!$F$19:$F$83</c:f>
              <c:numCache>
                <c:formatCode>0.00</c:formatCode>
                <c:ptCount val="65"/>
                <c:pt idx="0">
                  <c:v>42.37</c:v>
                </c:pt>
                <c:pt idx="1">
                  <c:v>41.51</c:v>
                </c:pt>
                <c:pt idx="2">
                  <c:v>41.36</c:v>
                </c:pt>
                <c:pt idx="3">
                  <c:v>41.17</c:v>
                </c:pt>
                <c:pt idx="4">
                  <c:v>41.12</c:v>
                </c:pt>
                <c:pt idx="5">
                  <c:v>41.86</c:v>
                </c:pt>
                <c:pt idx="6">
                  <c:v>41.49</c:v>
                </c:pt>
                <c:pt idx="7">
                  <c:v>41.01</c:v>
                </c:pt>
                <c:pt idx="8">
                  <c:v>41.02</c:v>
                </c:pt>
                <c:pt idx="9">
                  <c:v>41.07</c:v>
                </c:pt>
                <c:pt idx="10">
                  <c:v>41.06</c:v>
                </c:pt>
                <c:pt idx="11">
                  <c:v>42.23</c:v>
                </c:pt>
                <c:pt idx="12">
                  <c:v>41.11</c:v>
                </c:pt>
                <c:pt idx="13">
                  <c:v>40.869999999999997</c:v>
                </c:pt>
                <c:pt idx="14">
                  <c:v>41.05</c:v>
                </c:pt>
                <c:pt idx="15">
                  <c:v>41.05</c:v>
                </c:pt>
                <c:pt idx="16">
                  <c:v>41.94</c:v>
                </c:pt>
                <c:pt idx="17">
                  <c:v>41.97</c:v>
                </c:pt>
                <c:pt idx="18">
                  <c:v>41.1</c:v>
                </c:pt>
                <c:pt idx="19">
                  <c:v>40.97</c:v>
                </c:pt>
                <c:pt idx="20">
                  <c:v>41.06</c:v>
                </c:pt>
                <c:pt idx="21">
                  <c:v>41.25</c:v>
                </c:pt>
                <c:pt idx="22">
                  <c:v>41.6</c:v>
                </c:pt>
                <c:pt idx="23">
                  <c:v>41.09</c:v>
                </c:pt>
                <c:pt idx="24">
                  <c:v>41.05</c:v>
                </c:pt>
                <c:pt idx="25">
                  <c:v>41.09</c:v>
                </c:pt>
                <c:pt idx="26">
                  <c:v>41.14</c:v>
                </c:pt>
                <c:pt idx="27">
                  <c:v>41.08</c:v>
                </c:pt>
                <c:pt idx="28">
                  <c:v>41.14</c:v>
                </c:pt>
                <c:pt idx="29">
                  <c:v>41.06</c:v>
                </c:pt>
                <c:pt idx="30">
                  <c:v>41.15</c:v>
                </c:pt>
                <c:pt idx="31">
                  <c:v>41.01</c:v>
                </c:pt>
                <c:pt idx="32">
                  <c:v>41.07</c:v>
                </c:pt>
                <c:pt idx="33">
                  <c:v>40.99</c:v>
                </c:pt>
                <c:pt idx="34">
                  <c:v>41.13</c:v>
                </c:pt>
                <c:pt idx="35">
                  <c:v>41.38</c:v>
                </c:pt>
                <c:pt idx="36">
                  <c:v>41.34</c:v>
                </c:pt>
                <c:pt idx="37">
                  <c:v>41.41</c:v>
                </c:pt>
                <c:pt idx="38">
                  <c:v>41.27</c:v>
                </c:pt>
                <c:pt idx="39">
                  <c:v>41.47</c:v>
                </c:pt>
                <c:pt idx="40">
                  <c:v>41.34</c:v>
                </c:pt>
                <c:pt idx="41">
                  <c:v>41.06</c:v>
                </c:pt>
                <c:pt idx="42">
                  <c:v>41.08</c:v>
                </c:pt>
                <c:pt idx="43">
                  <c:v>41.14</c:v>
                </c:pt>
                <c:pt idx="44">
                  <c:v>41.11</c:v>
                </c:pt>
                <c:pt idx="45">
                  <c:v>41.21</c:v>
                </c:pt>
                <c:pt idx="46">
                  <c:v>40.93</c:v>
                </c:pt>
                <c:pt idx="47">
                  <c:v>41.23</c:v>
                </c:pt>
                <c:pt idx="48">
                  <c:v>41.12</c:v>
                </c:pt>
                <c:pt idx="49">
                  <c:v>41.26</c:v>
                </c:pt>
                <c:pt idx="50">
                  <c:v>41.03</c:v>
                </c:pt>
                <c:pt idx="51">
                  <c:v>41.31</c:v>
                </c:pt>
                <c:pt idx="52">
                  <c:v>41.44</c:v>
                </c:pt>
                <c:pt idx="53">
                  <c:v>42.12</c:v>
                </c:pt>
                <c:pt idx="54">
                  <c:v>42.68</c:v>
                </c:pt>
                <c:pt idx="55">
                  <c:v>43.12</c:v>
                </c:pt>
                <c:pt idx="56">
                  <c:v>41.14</c:v>
                </c:pt>
                <c:pt idx="57">
                  <c:v>41.66</c:v>
                </c:pt>
                <c:pt idx="58">
                  <c:v>41.09</c:v>
                </c:pt>
                <c:pt idx="59">
                  <c:v>41.28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212800"/>
        <c:axId val="47214592"/>
      </c:lineChart>
      <c:catAx>
        <c:axId val="47212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7214592"/>
        <c:crosses val="autoZero"/>
        <c:auto val="1"/>
        <c:lblAlgn val="ctr"/>
        <c:lblOffset val="100"/>
        <c:noMultiLvlLbl val="0"/>
      </c:catAx>
      <c:valAx>
        <c:axId val="47214592"/>
        <c:scaling>
          <c:orientation val="minMax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4721280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Shum!$C$19</c:f>
              <c:strCache>
                <c:ptCount val="1"/>
                <c:pt idx="0">
                  <c:v>Шендрик Влад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Shum!$B$20:$B$84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Shum!$C$20:$C$84</c:f>
              <c:numCache>
                <c:formatCode>0.00</c:formatCode>
                <c:ptCount val="65"/>
                <c:pt idx="0">
                  <c:v>42.7</c:v>
                </c:pt>
                <c:pt idx="1">
                  <c:v>41.71</c:v>
                </c:pt>
                <c:pt idx="2">
                  <c:v>42.86</c:v>
                </c:pt>
                <c:pt idx="3">
                  <c:v>41.78</c:v>
                </c:pt>
                <c:pt idx="4">
                  <c:v>41.62</c:v>
                </c:pt>
                <c:pt idx="5">
                  <c:v>42.08</c:v>
                </c:pt>
                <c:pt idx="6">
                  <c:v>42.43</c:v>
                </c:pt>
                <c:pt idx="7">
                  <c:v>41.37</c:v>
                </c:pt>
                <c:pt idx="8">
                  <c:v>41.29</c:v>
                </c:pt>
                <c:pt idx="9">
                  <c:v>41.94</c:v>
                </c:pt>
                <c:pt idx="10">
                  <c:v>41.33</c:v>
                </c:pt>
                <c:pt idx="11">
                  <c:v>41.26</c:v>
                </c:pt>
                <c:pt idx="12">
                  <c:v>41.49</c:v>
                </c:pt>
                <c:pt idx="13">
                  <c:v>41.82</c:v>
                </c:pt>
                <c:pt idx="14">
                  <c:v>41.71</c:v>
                </c:pt>
                <c:pt idx="15">
                  <c:v>41.62</c:v>
                </c:pt>
                <c:pt idx="16">
                  <c:v>41.5</c:v>
                </c:pt>
                <c:pt idx="17">
                  <c:v>41.34</c:v>
                </c:pt>
                <c:pt idx="18">
                  <c:v>41.34</c:v>
                </c:pt>
                <c:pt idx="19">
                  <c:v>41.7</c:v>
                </c:pt>
                <c:pt idx="20">
                  <c:v>41.47</c:v>
                </c:pt>
                <c:pt idx="21">
                  <c:v>41.38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Shum!$D$19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Shum!$B$20:$B$84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Shum!$D$20:$D$84</c:f>
              <c:numCache>
                <c:formatCode>0.00</c:formatCode>
                <c:ptCount val="65"/>
                <c:pt idx="0">
                  <c:v>42.49</c:v>
                </c:pt>
                <c:pt idx="1">
                  <c:v>41.6</c:v>
                </c:pt>
                <c:pt idx="2">
                  <c:v>41.6</c:v>
                </c:pt>
                <c:pt idx="3">
                  <c:v>41.39</c:v>
                </c:pt>
                <c:pt idx="4">
                  <c:v>41.32</c:v>
                </c:pt>
                <c:pt idx="5">
                  <c:v>41.58</c:v>
                </c:pt>
                <c:pt idx="6">
                  <c:v>41.49</c:v>
                </c:pt>
                <c:pt idx="7">
                  <c:v>41.71</c:v>
                </c:pt>
                <c:pt idx="8">
                  <c:v>41.78</c:v>
                </c:pt>
                <c:pt idx="9">
                  <c:v>41.9</c:v>
                </c:pt>
                <c:pt idx="10">
                  <c:v>41.52</c:v>
                </c:pt>
                <c:pt idx="11">
                  <c:v>41.49</c:v>
                </c:pt>
                <c:pt idx="12">
                  <c:v>41.39</c:v>
                </c:pt>
                <c:pt idx="13">
                  <c:v>41.56</c:v>
                </c:pt>
                <c:pt idx="14">
                  <c:v>41.5</c:v>
                </c:pt>
                <c:pt idx="15">
                  <c:v>41.61</c:v>
                </c:pt>
                <c:pt idx="16">
                  <c:v>41.69</c:v>
                </c:pt>
                <c:pt idx="17">
                  <c:v>41.62</c:v>
                </c:pt>
                <c:pt idx="18">
                  <c:v>41.61</c:v>
                </c:pt>
                <c:pt idx="19">
                  <c:v>41.93</c:v>
                </c:pt>
                <c:pt idx="20">
                  <c:v>41.6</c:v>
                </c:pt>
                <c:pt idx="21">
                  <c:v>41.56</c:v>
                </c:pt>
                <c:pt idx="22">
                  <c:v>41.71</c:v>
                </c:pt>
                <c:pt idx="23">
                  <c:v>41.59</c:v>
                </c:pt>
                <c:pt idx="24">
                  <c:v>41.5</c:v>
                </c:pt>
                <c:pt idx="25">
                  <c:v>41.83</c:v>
                </c:pt>
                <c:pt idx="26">
                  <c:v>41.71</c:v>
                </c:pt>
                <c:pt idx="27">
                  <c:v>41.55</c:v>
                </c:pt>
                <c:pt idx="28">
                  <c:v>41.43</c:v>
                </c:pt>
                <c:pt idx="29">
                  <c:v>41.92</c:v>
                </c:pt>
                <c:pt idx="30">
                  <c:v>42.1</c:v>
                </c:pt>
                <c:pt idx="31">
                  <c:v>41.99</c:v>
                </c:pt>
                <c:pt idx="32">
                  <c:v>41.81</c:v>
                </c:pt>
                <c:pt idx="33">
                  <c:v>41.76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Shum!$E$19</c:f>
              <c:strCache>
                <c:ptCount val="1"/>
                <c:pt idx="0">
                  <c:v>Шендрик Влад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Shum!$B$20:$B$84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Shum!$E$20:$E$84</c:f>
              <c:numCache>
                <c:formatCode>0.00</c:formatCode>
                <c:ptCount val="65"/>
                <c:pt idx="0">
                  <c:v>42.67</c:v>
                </c:pt>
                <c:pt idx="1">
                  <c:v>41.73</c:v>
                </c:pt>
                <c:pt idx="2">
                  <c:v>41.93</c:v>
                </c:pt>
                <c:pt idx="3">
                  <c:v>41.7</c:v>
                </c:pt>
                <c:pt idx="4">
                  <c:v>41.57</c:v>
                </c:pt>
                <c:pt idx="5">
                  <c:v>41.55</c:v>
                </c:pt>
                <c:pt idx="6">
                  <c:v>41.56</c:v>
                </c:pt>
                <c:pt idx="7">
                  <c:v>41.73</c:v>
                </c:pt>
                <c:pt idx="8">
                  <c:v>41.51</c:v>
                </c:pt>
                <c:pt idx="9">
                  <c:v>41.59</c:v>
                </c:pt>
                <c:pt idx="10">
                  <c:v>41.65</c:v>
                </c:pt>
                <c:pt idx="11">
                  <c:v>41.65</c:v>
                </c:pt>
                <c:pt idx="12">
                  <c:v>41.7</c:v>
                </c:pt>
                <c:pt idx="13">
                  <c:v>41.62</c:v>
                </c:pt>
                <c:pt idx="14">
                  <c:v>41.89</c:v>
                </c:pt>
                <c:pt idx="15">
                  <c:v>41.84</c:v>
                </c:pt>
                <c:pt idx="16">
                  <c:v>41.69</c:v>
                </c:pt>
                <c:pt idx="17">
                  <c:v>41.56</c:v>
                </c:pt>
                <c:pt idx="18">
                  <c:v>41.6</c:v>
                </c:pt>
                <c:pt idx="19">
                  <c:v>41.49</c:v>
                </c:pt>
                <c:pt idx="20">
                  <c:v>41.7</c:v>
                </c:pt>
                <c:pt idx="21">
                  <c:v>41.41</c:v>
                </c:pt>
                <c:pt idx="22">
                  <c:v>41.48</c:v>
                </c:pt>
                <c:pt idx="23">
                  <c:v>41.68</c:v>
                </c:pt>
                <c:pt idx="24">
                  <c:v>41.75</c:v>
                </c:pt>
                <c:pt idx="25">
                  <c:v>41.58</c:v>
                </c:pt>
                <c:pt idx="26">
                  <c:v>41.65</c:v>
                </c:pt>
                <c:pt idx="27">
                  <c:v>41.48</c:v>
                </c:pt>
                <c:pt idx="28">
                  <c:v>41.53</c:v>
                </c:pt>
                <c:pt idx="29">
                  <c:v>41.84</c:v>
                </c:pt>
                <c:pt idx="30">
                  <c:v>41.69</c:v>
                </c:pt>
                <c:pt idx="31">
                  <c:v>41.57</c:v>
                </c:pt>
                <c:pt idx="32">
                  <c:v>41.68</c:v>
                </c:pt>
                <c:pt idx="33">
                  <c:v>41.78</c:v>
                </c:pt>
                <c:pt idx="34">
                  <c:v>41.81</c:v>
                </c:pt>
                <c:pt idx="35">
                  <c:v>41.42</c:v>
                </c:pt>
                <c:pt idx="36">
                  <c:v>41.55</c:v>
                </c:pt>
                <c:pt idx="37">
                  <c:v>41.66</c:v>
                </c:pt>
                <c:pt idx="38">
                  <c:v>41.65</c:v>
                </c:pt>
                <c:pt idx="39">
                  <c:v>41.53</c:v>
                </c:pt>
                <c:pt idx="40">
                  <c:v>41.66</c:v>
                </c:pt>
                <c:pt idx="41">
                  <c:v>41.53</c:v>
                </c:pt>
                <c:pt idx="42">
                  <c:v>41.58</c:v>
                </c:pt>
                <c:pt idx="43">
                  <c:v>41.44</c:v>
                </c:pt>
                <c:pt idx="44">
                  <c:v>41.59</c:v>
                </c:pt>
                <c:pt idx="45">
                  <c:v>41.7</c:v>
                </c:pt>
                <c:pt idx="46">
                  <c:v>41.56</c:v>
                </c:pt>
                <c:pt idx="47">
                  <c:v>41.55</c:v>
                </c:pt>
                <c:pt idx="48">
                  <c:v>41.58</c:v>
                </c:pt>
                <c:pt idx="49">
                  <c:v>41.61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Shum!$F$19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Shum!$B$20:$B$84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Shum!$F$20:$F$84</c:f>
              <c:numCache>
                <c:formatCode>0.00</c:formatCode>
                <c:ptCount val="65"/>
                <c:pt idx="0">
                  <c:v>43.75</c:v>
                </c:pt>
                <c:pt idx="1">
                  <c:v>41.61</c:v>
                </c:pt>
                <c:pt idx="2">
                  <c:v>41.77</c:v>
                </c:pt>
                <c:pt idx="3">
                  <c:v>41.34</c:v>
                </c:pt>
                <c:pt idx="4">
                  <c:v>41.29</c:v>
                </c:pt>
                <c:pt idx="5">
                  <c:v>41.37</c:v>
                </c:pt>
                <c:pt idx="6">
                  <c:v>41.65</c:v>
                </c:pt>
                <c:pt idx="7">
                  <c:v>41.56</c:v>
                </c:pt>
                <c:pt idx="8">
                  <c:v>41.27</c:v>
                </c:pt>
                <c:pt idx="9">
                  <c:v>41.14</c:v>
                </c:pt>
                <c:pt idx="10">
                  <c:v>41.19</c:v>
                </c:pt>
                <c:pt idx="11">
                  <c:v>41.7</c:v>
                </c:pt>
                <c:pt idx="12">
                  <c:v>41.61</c:v>
                </c:pt>
                <c:pt idx="13">
                  <c:v>41.48</c:v>
                </c:pt>
                <c:pt idx="14">
                  <c:v>41.66</c:v>
                </c:pt>
                <c:pt idx="15">
                  <c:v>41.68</c:v>
                </c:pt>
                <c:pt idx="16">
                  <c:v>0</c:v>
                </c:pt>
                <c:pt idx="17">
                  <c:v>41.6</c:v>
                </c:pt>
                <c:pt idx="18">
                  <c:v>41.86</c:v>
                </c:pt>
                <c:pt idx="19">
                  <c:v>41.59</c:v>
                </c:pt>
                <c:pt idx="20">
                  <c:v>41.34</c:v>
                </c:pt>
                <c:pt idx="21">
                  <c:v>41.23</c:v>
                </c:pt>
                <c:pt idx="22">
                  <c:v>41.42</c:v>
                </c:pt>
                <c:pt idx="23">
                  <c:v>41.49</c:v>
                </c:pt>
                <c:pt idx="24">
                  <c:v>41.41</c:v>
                </c:pt>
                <c:pt idx="25">
                  <c:v>41.32</c:v>
                </c:pt>
                <c:pt idx="26">
                  <c:v>41.24</c:v>
                </c:pt>
                <c:pt idx="27">
                  <c:v>41.37</c:v>
                </c:pt>
                <c:pt idx="28">
                  <c:v>41.38</c:v>
                </c:pt>
                <c:pt idx="29">
                  <c:v>41.5</c:v>
                </c:pt>
                <c:pt idx="30">
                  <c:v>41.57</c:v>
                </c:pt>
                <c:pt idx="31">
                  <c:v>41.62</c:v>
                </c:pt>
                <c:pt idx="32">
                  <c:v>41.33</c:v>
                </c:pt>
                <c:pt idx="33">
                  <c:v>41.51</c:v>
                </c:pt>
                <c:pt idx="34">
                  <c:v>41.5</c:v>
                </c:pt>
                <c:pt idx="35">
                  <c:v>41.46</c:v>
                </c:pt>
                <c:pt idx="36">
                  <c:v>41.54</c:v>
                </c:pt>
                <c:pt idx="37">
                  <c:v>41.48</c:v>
                </c:pt>
                <c:pt idx="38">
                  <c:v>41.38</c:v>
                </c:pt>
                <c:pt idx="39">
                  <c:v>41.67</c:v>
                </c:pt>
                <c:pt idx="40">
                  <c:v>41.34</c:v>
                </c:pt>
                <c:pt idx="41">
                  <c:v>41.23</c:v>
                </c:pt>
                <c:pt idx="42" formatCode="General">
                  <c:v>41.33</c:v>
                </c:pt>
                <c:pt idx="43">
                  <c:v>41.3</c:v>
                </c:pt>
                <c:pt idx="44">
                  <c:v>41.48</c:v>
                </c:pt>
                <c:pt idx="45">
                  <c:v>41.45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969600"/>
        <c:axId val="46971136"/>
      </c:lineChart>
      <c:catAx>
        <c:axId val="46969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6971136"/>
        <c:crosses val="autoZero"/>
        <c:auto val="1"/>
        <c:lblAlgn val="ctr"/>
        <c:lblOffset val="100"/>
        <c:noMultiLvlLbl val="0"/>
      </c:catAx>
      <c:valAx>
        <c:axId val="46971136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4696960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'Kozak I razboiniki'!$C$18</c:f>
              <c:strCache>
                <c:ptCount val="1"/>
                <c:pt idx="0">
                  <c:v>Полупан Вова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razboiniki'!$C$19:$C$83</c:f>
              <c:numCache>
                <c:formatCode>0.00</c:formatCode>
                <c:ptCount val="65"/>
                <c:pt idx="0">
                  <c:v>42.86</c:v>
                </c:pt>
                <c:pt idx="1">
                  <c:v>42.77</c:v>
                </c:pt>
                <c:pt idx="2">
                  <c:v>44.38</c:v>
                </c:pt>
                <c:pt idx="3">
                  <c:v>42.12</c:v>
                </c:pt>
                <c:pt idx="4">
                  <c:v>43</c:v>
                </c:pt>
                <c:pt idx="5">
                  <c:v>42.02</c:v>
                </c:pt>
                <c:pt idx="6">
                  <c:v>41.87</c:v>
                </c:pt>
                <c:pt idx="7">
                  <c:v>41.43</c:v>
                </c:pt>
                <c:pt idx="8">
                  <c:v>41.5</c:v>
                </c:pt>
                <c:pt idx="9">
                  <c:v>41.75</c:v>
                </c:pt>
                <c:pt idx="10">
                  <c:v>41.43</c:v>
                </c:pt>
                <c:pt idx="11" formatCode="General">
                  <c:v>41.42</c:v>
                </c:pt>
                <c:pt idx="12">
                  <c:v>42.29</c:v>
                </c:pt>
                <c:pt idx="13">
                  <c:v>41.34</c:v>
                </c:pt>
                <c:pt idx="14">
                  <c:v>51.05</c:v>
                </c:pt>
                <c:pt idx="15">
                  <c:v>41.66</c:v>
                </c:pt>
                <c:pt idx="16">
                  <c:v>41.59</c:v>
                </c:pt>
                <c:pt idx="17">
                  <c:v>41.64</c:v>
                </c:pt>
                <c:pt idx="18">
                  <c:v>41.62</c:v>
                </c:pt>
                <c:pt idx="19">
                  <c:v>41.61</c:v>
                </c:pt>
                <c:pt idx="20">
                  <c:v>41.54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'Kozak I razboiniki'!$D$18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razboiniki'!$D$19:$D$83</c:f>
              <c:numCache>
                <c:formatCode>0.00</c:formatCode>
                <c:ptCount val="65"/>
                <c:pt idx="0">
                  <c:v>42.55</c:v>
                </c:pt>
                <c:pt idx="1">
                  <c:v>41.8</c:v>
                </c:pt>
                <c:pt idx="2">
                  <c:v>41.46</c:v>
                </c:pt>
                <c:pt idx="3">
                  <c:v>41.37</c:v>
                </c:pt>
                <c:pt idx="4">
                  <c:v>41.47</c:v>
                </c:pt>
                <c:pt idx="5">
                  <c:v>41.61</c:v>
                </c:pt>
                <c:pt idx="6">
                  <c:v>41.58</c:v>
                </c:pt>
                <c:pt idx="7">
                  <c:v>41.8</c:v>
                </c:pt>
                <c:pt idx="8">
                  <c:v>41.54</c:v>
                </c:pt>
                <c:pt idx="9">
                  <c:v>41.33</c:v>
                </c:pt>
                <c:pt idx="10">
                  <c:v>41.19</c:v>
                </c:pt>
                <c:pt idx="11">
                  <c:v>41.43</c:v>
                </c:pt>
                <c:pt idx="12">
                  <c:v>41.37</c:v>
                </c:pt>
                <c:pt idx="13">
                  <c:v>41.3</c:v>
                </c:pt>
                <c:pt idx="14">
                  <c:v>41.39</c:v>
                </c:pt>
                <c:pt idx="15">
                  <c:v>41.35</c:v>
                </c:pt>
                <c:pt idx="16">
                  <c:v>41.4</c:v>
                </c:pt>
                <c:pt idx="17">
                  <c:v>41.47</c:v>
                </c:pt>
                <c:pt idx="18">
                  <c:v>41.64</c:v>
                </c:pt>
                <c:pt idx="19">
                  <c:v>41.48</c:v>
                </c:pt>
                <c:pt idx="20">
                  <c:v>41.38</c:v>
                </c:pt>
                <c:pt idx="21">
                  <c:v>41.46</c:v>
                </c:pt>
                <c:pt idx="22">
                  <c:v>41.44</c:v>
                </c:pt>
                <c:pt idx="23">
                  <c:v>41.45</c:v>
                </c:pt>
                <c:pt idx="24">
                  <c:v>41.48</c:v>
                </c:pt>
                <c:pt idx="25">
                  <c:v>41.27</c:v>
                </c:pt>
                <c:pt idx="26">
                  <c:v>41.61</c:v>
                </c:pt>
                <c:pt idx="27">
                  <c:v>41.41</c:v>
                </c:pt>
                <c:pt idx="28">
                  <c:v>41.52</c:v>
                </c:pt>
                <c:pt idx="29">
                  <c:v>41.53</c:v>
                </c:pt>
                <c:pt idx="30">
                  <c:v>41.39</c:v>
                </c:pt>
                <c:pt idx="31">
                  <c:v>41.48</c:v>
                </c:pt>
                <c:pt idx="32">
                  <c:v>41.47</c:v>
                </c:pt>
                <c:pt idx="33">
                  <c:v>41.49</c:v>
                </c:pt>
                <c:pt idx="34">
                  <c:v>41.41</c:v>
                </c:pt>
                <c:pt idx="35">
                  <c:v>41.26</c:v>
                </c:pt>
                <c:pt idx="36">
                  <c:v>41.35</c:v>
                </c:pt>
                <c:pt idx="37">
                  <c:v>41.3</c:v>
                </c:pt>
                <c:pt idx="38">
                  <c:v>41.18</c:v>
                </c:pt>
                <c:pt idx="39">
                  <c:v>41.33</c:v>
                </c:pt>
                <c:pt idx="40">
                  <c:v>41.48</c:v>
                </c:pt>
                <c:pt idx="41">
                  <c:v>41.39</c:v>
                </c:pt>
                <c:pt idx="42">
                  <c:v>41.6</c:v>
                </c:pt>
                <c:pt idx="43">
                  <c:v>41.66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'Kozak I razboiniki'!$E$18</c:f>
              <c:strCache>
                <c:ptCount val="1"/>
                <c:pt idx="0">
                  <c:v>Полупан Вова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razboiniki'!$E$19:$E$83</c:f>
              <c:numCache>
                <c:formatCode>0.00</c:formatCode>
                <c:ptCount val="65"/>
                <c:pt idx="0">
                  <c:v>43.15</c:v>
                </c:pt>
                <c:pt idx="1">
                  <c:v>42.15</c:v>
                </c:pt>
                <c:pt idx="2">
                  <c:v>41.9</c:v>
                </c:pt>
                <c:pt idx="3">
                  <c:v>41.92</c:v>
                </c:pt>
                <c:pt idx="4">
                  <c:v>42.02</c:v>
                </c:pt>
                <c:pt idx="5">
                  <c:v>42.18</c:v>
                </c:pt>
                <c:pt idx="6">
                  <c:v>41.71</c:v>
                </c:pt>
                <c:pt idx="7">
                  <c:v>41.61</c:v>
                </c:pt>
                <c:pt idx="8">
                  <c:v>41.53</c:v>
                </c:pt>
                <c:pt idx="9">
                  <c:v>41.49</c:v>
                </c:pt>
                <c:pt idx="10">
                  <c:v>42.33</c:v>
                </c:pt>
                <c:pt idx="11">
                  <c:v>41.95</c:v>
                </c:pt>
                <c:pt idx="12">
                  <c:v>41.59</c:v>
                </c:pt>
                <c:pt idx="13">
                  <c:v>41.69</c:v>
                </c:pt>
                <c:pt idx="14">
                  <c:v>41.58</c:v>
                </c:pt>
                <c:pt idx="15">
                  <c:v>41.7</c:v>
                </c:pt>
                <c:pt idx="16">
                  <c:v>41.8</c:v>
                </c:pt>
                <c:pt idx="17">
                  <c:v>41.59</c:v>
                </c:pt>
                <c:pt idx="18">
                  <c:v>41.57</c:v>
                </c:pt>
                <c:pt idx="19">
                  <c:v>41.63</c:v>
                </c:pt>
                <c:pt idx="20">
                  <c:v>41.63</c:v>
                </c:pt>
                <c:pt idx="21">
                  <c:v>41.75</c:v>
                </c:pt>
                <c:pt idx="22">
                  <c:v>41.79</c:v>
                </c:pt>
                <c:pt idx="23">
                  <c:v>41.71</c:v>
                </c:pt>
                <c:pt idx="24">
                  <c:v>41.68</c:v>
                </c:pt>
                <c:pt idx="25">
                  <c:v>41.76</c:v>
                </c:pt>
                <c:pt idx="26">
                  <c:v>41.74</c:v>
                </c:pt>
                <c:pt idx="27">
                  <c:v>41.67</c:v>
                </c:pt>
                <c:pt idx="28">
                  <c:v>41.93</c:v>
                </c:pt>
                <c:pt idx="29">
                  <c:v>41.9</c:v>
                </c:pt>
                <c:pt idx="30">
                  <c:v>42.03</c:v>
                </c:pt>
                <c:pt idx="31">
                  <c:v>42.12</c:v>
                </c:pt>
                <c:pt idx="32">
                  <c:v>41.8</c:v>
                </c:pt>
                <c:pt idx="33">
                  <c:v>41.78</c:v>
                </c:pt>
                <c:pt idx="34">
                  <c:v>41.72</c:v>
                </c:pt>
                <c:pt idx="35">
                  <c:v>41.87</c:v>
                </c:pt>
                <c:pt idx="36">
                  <c:v>41.71</c:v>
                </c:pt>
                <c:pt idx="37">
                  <c:v>41.73</c:v>
                </c:pt>
                <c:pt idx="38">
                  <c:v>41.67</c:v>
                </c:pt>
                <c:pt idx="39">
                  <c:v>41.57</c:v>
                </c:pt>
                <c:pt idx="40">
                  <c:v>41.81</c:v>
                </c:pt>
                <c:pt idx="41">
                  <c:v>41.87</c:v>
                </c:pt>
                <c:pt idx="42">
                  <c:v>42.51</c:v>
                </c:pt>
                <c:pt idx="43">
                  <c:v>41.65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'Kozak I razboiniki'!$F$18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razboiniki'!$F$19:$F$83</c:f>
              <c:numCache>
                <c:formatCode>0.00</c:formatCode>
                <c:ptCount val="65"/>
                <c:pt idx="0">
                  <c:v>42.86</c:v>
                </c:pt>
                <c:pt idx="1">
                  <c:v>42.5</c:v>
                </c:pt>
                <c:pt idx="2">
                  <c:v>42.06</c:v>
                </c:pt>
                <c:pt idx="3">
                  <c:v>41.71</c:v>
                </c:pt>
                <c:pt idx="4">
                  <c:v>42.81</c:v>
                </c:pt>
                <c:pt idx="5">
                  <c:v>41.73</c:v>
                </c:pt>
                <c:pt idx="6">
                  <c:v>42.99</c:v>
                </c:pt>
                <c:pt idx="7">
                  <c:v>41.66</c:v>
                </c:pt>
                <c:pt idx="8">
                  <c:v>41.72</c:v>
                </c:pt>
                <c:pt idx="9">
                  <c:v>41.68</c:v>
                </c:pt>
                <c:pt idx="10">
                  <c:v>41.58</c:v>
                </c:pt>
                <c:pt idx="11">
                  <c:v>41.67</c:v>
                </c:pt>
                <c:pt idx="12">
                  <c:v>41.53</c:v>
                </c:pt>
                <c:pt idx="13">
                  <c:v>41.53</c:v>
                </c:pt>
                <c:pt idx="14">
                  <c:v>41.62</c:v>
                </c:pt>
                <c:pt idx="15">
                  <c:v>41.6</c:v>
                </c:pt>
                <c:pt idx="16">
                  <c:v>41.79</c:v>
                </c:pt>
                <c:pt idx="17">
                  <c:v>41.65</c:v>
                </c:pt>
                <c:pt idx="18">
                  <c:v>41.46</c:v>
                </c:pt>
                <c:pt idx="19">
                  <c:v>41.7</c:v>
                </c:pt>
                <c:pt idx="20">
                  <c:v>41.72</c:v>
                </c:pt>
                <c:pt idx="21">
                  <c:v>41.78</c:v>
                </c:pt>
                <c:pt idx="22">
                  <c:v>41.6</c:v>
                </c:pt>
                <c:pt idx="23">
                  <c:v>41.56</c:v>
                </c:pt>
                <c:pt idx="24">
                  <c:v>41.49</c:v>
                </c:pt>
                <c:pt idx="25">
                  <c:v>41.57</c:v>
                </c:pt>
                <c:pt idx="26">
                  <c:v>41.66</c:v>
                </c:pt>
                <c:pt idx="27">
                  <c:v>41.66</c:v>
                </c:pt>
                <c:pt idx="28">
                  <c:v>41.61</c:v>
                </c:pt>
                <c:pt idx="29">
                  <c:v>41.69</c:v>
                </c:pt>
                <c:pt idx="30">
                  <c:v>41.71</c:v>
                </c:pt>
                <c:pt idx="31">
                  <c:v>41.58</c:v>
                </c:pt>
                <c:pt idx="32">
                  <c:v>41.71</c:v>
                </c:pt>
                <c:pt idx="33">
                  <c:v>41.81</c:v>
                </c:pt>
                <c:pt idx="34">
                  <c:v>41.52</c:v>
                </c:pt>
                <c:pt idx="35">
                  <c:v>41.62</c:v>
                </c:pt>
                <c:pt idx="36">
                  <c:v>41.7</c:v>
                </c:pt>
                <c:pt idx="37">
                  <c:v>41.63</c:v>
                </c:pt>
                <c:pt idx="38">
                  <c:v>41.93</c:v>
                </c:pt>
                <c:pt idx="39">
                  <c:v>41.79</c:v>
                </c:pt>
                <c:pt idx="40">
                  <c:v>41.51</c:v>
                </c:pt>
                <c:pt idx="41">
                  <c:v>41.58</c:v>
                </c:pt>
                <c:pt idx="42">
                  <c:v>41.67</c:v>
                </c:pt>
                <c:pt idx="43">
                  <c:v>41.46</c:v>
                </c:pt>
                <c:pt idx="44">
                  <c:v>41.51</c:v>
                </c:pt>
                <c:pt idx="45">
                  <c:v>41.68</c:v>
                </c:pt>
                <c:pt idx="46">
                  <c:v>41.6</c:v>
                </c:pt>
                <c:pt idx="47">
                  <c:v>41.57</c:v>
                </c:pt>
                <c:pt idx="48">
                  <c:v>41.65</c:v>
                </c:pt>
                <c:pt idx="49">
                  <c:v>41.56</c:v>
                </c:pt>
                <c:pt idx="50">
                  <c:v>41.62</c:v>
                </c:pt>
                <c:pt idx="51">
                  <c:v>41.59</c:v>
                </c:pt>
                <c:pt idx="52">
                  <c:v>41.79</c:v>
                </c:pt>
                <c:pt idx="53">
                  <c:v>43.13</c:v>
                </c:pt>
                <c:pt idx="54">
                  <c:v>43.14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527040"/>
        <c:axId val="47528576"/>
      </c:lineChart>
      <c:catAx>
        <c:axId val="47527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7528576"/>
        <c:crosses val="autoZero"/>
        <c:auto val="1"/>
        <c:lblAlgn val="ctr"/>
        <c:lblOffset val="100"/>
        <c:noMultiLvlLbl val="0"/>
      </c:catAx>
      <c:valAx>
        <c:axId val="47528576"/>
        <c:scaling>
          <c:orientation val="minMax"/>
          <c:max val="51.0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4752704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OldSchool!$C$18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OldSchool!$B$19:$B$83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OldSchool!$C$19:$C$83</c:f>
              <c:numCache>
                <c:formatCode>0.00</c:formatCode>
                <c:ptCount val="65"/>
                <c:pt idx="0">
                  <c:v>42.86</c:v>
                </c:pt>
                <c:pt idx="1">
                  <c:v>43.09</c:v>
                </c:pt>
                <c:pt idx="2">
                  <c:v>41.97</c:v>
                </c:pt>
                <c:pt idx="3">
                  <c:v>42.82</c:v>
                </c:pt>
                <c:pt idx="4">
                  <c:v>41.48</c:v>
                </c:pt>
                <c:pt idx="5">
                  <c:v>41.4</c:v>
                </c:pt>
                <c:pt idx="6">
                  <c:v>41.86</c:v>
                </c:pt>
                <c:pt idx="7">
                  <c:v>42.13</c:v>
                </c:pt>
                <c:pt idx="8">
                  <c:v>41.42</c:v>
                </c:pt>
                <c:pt idx="9">
                  <c:v>41.4</c:v>
                </c:pt>
                <c:pt idx="10">
                  <c:v>41.58</c:v>
                </c:pt>
                <c:pt idx="11">
                  <c:v>41.55</c:v>
                </c:pt>
                <c:pt idx="12">
                  <c:v>41.47</c:v>
                </c:pt>
                <c:pt idx="13">
                  <c:v>41.43</c:v>
                </c:pt>
                <c:pt idx="14">
                  <c:v>42.18</c:v>
                </c:pt>
                <c:pt idx="15">
                  <c:v>41.7</c:v>
                </c:pt>
                <c:pt idx="16">
                  <c:v>41.35</c:v>
                </c:pt>
                <c:pt idx="17">
                  <c:v>41.86</c:v>
                </c:pt>
                <c:pt idx="18">
                  <c:v>41.58</c:v>
                </c:pt>
                <c:pt idx="19">
                  <c:v>41.69</c:v>
                </c:pt>
                <c:pt idx="20">
                  <c:v>41.63</c:v>
                </c:pt>
                <c:pt idx="21">
                  <c:v>41.56</c:v>
                </c:pt>
                <c:pt idx="22">
                  <c:v>41.46</c:v>
                </c:pt>
                <c:pt idx="23">
                  <c:v>41.7</c:v>
                </c:pt>
                <c:pt idx="24">
                  <c:v>41.38</c:v>
                </c:pt>
                <c:pt idx="25">
                  <c:v>41.58</c:v>
                </c:pt>
                <c:pt idx="26">
                  <c:v>41.76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OldSchool!$D$18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OldSchool!$B$19:$B$83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OldSchool!$D$19:$D$83</c:f>
              <c:numCache>
                <c:formatCode>0.00</c:formatCode>
                <c:ptCount val="65"/>
                <c:pt idx="0">
                  <c:v>44.14</c:v>
                </c:pt>
                <c:pt idx="1">
                  <c:v>42.19</c:v>
                </c:pt>
                <c:pt idx="2">
                  <c:v>41.89</c:v>
                </c:pt>
                <c:pt idx="3">
                  <c:v>41.6</c:v>
                </c:pt>
                <c:pt idx="4">
                  <c:v>41.76</c:v>
                </c:pt>
                <c:pt idx="5">
                  <c:v>41.79</c:v>
                </c:pt>
                <c:pt idx="6">
                  <c:v>41.63</c:v>
                </c:pt>
                <c:pt idx="7">
                  <c:v>41.97</c:v>
                </c:pt>
                <c:pt idx="8">
                  <c:v>41.74</c:v>
                </c:pt>
                <c:pt idx="9">
                  <c:v>41.69</c:v>
                </c:pt>
                <c:pt idx="10">
                  <c:v>41.65</c:v>
                </c:pt>
                <c:pt idx="11">
                  <c:v>41.71</c:v>
                </c:pt>
                <c:pt idx="12">
                  <c:v>41.58</c:v>
                </c:pt>
                <c:pt idx="13">
                  <c:v>41.83</c:v>
                </c:pt>
                <c:pt idx="14">
                  <c:v>41.62</c:v>
                </c:pt>
                <c:pt idx="15">
                  <c:v>41.65</c:v>
                </c:pt>
                <c:pt idx="16">
                  <c:v>41.92</c:v>
                </c:pt>
                <c:pt idx="17">
                  <c:v>41.54</c:v>
                </c:pt>
                <c:pt idx="18">
                  <c:v>41.52</c:v>
                </c:pt>
                <c:pt idx="19">
                  <c:v>41.49</c:v>
                </c:pt>
                <c:pt idx="20">
                  <c:v>41.78</c:v>
                </c:pt>
                <c:pt idx="21">
                  <c:v>41.85</c:v>
                </c:pt>
                <c:pt idx="22">
                  <c:v>41.41</c:v>
                </c:pt>
                <c:pt idx="23">
                  <c:v>41.82</c:v>
                </c:pt>
                <c:pt idx="24">
                  <c:v>41.49</c:v>
                </c:pt>
                <c:pt idx="25">
                  <c:v>41.86</c:v>
                </c:pt>
                <c:pt idx="26">
                  <c:v>41.69</c:v>
                </c:pt>
                <c:pt idx="27">
                  <c:v>41.55</c:v>
                </c:pt>
                <c:pt idx="28">
                  <c:v>41.68</c:v>
                </c:pt>
                <c:pt idx="29">
                  <c:v>41.49</c:v>
                </c:pt>
                <c:pt idx="30">
                  <c:v>41.49</c:v>
                </c:pt>
                <c:pt idx="31">
                  <c:v>41.94</c:v>
                </c:pt>
                <c:pt idx="32">
                  <c:v>41.59</c:v>
                </c:pt>
                <c:pt idx="33">
                  <c:v>41.49</c:v>
                </c:pt>
                <c:pt idx="34">
                  <c:v>41.52</c:v>
                </c:pt>
                <c:pt idx="35">
                  <c:v>41.34</c:v>
                </c:pt>
                <c:pt idx="36">
                  <c:v>41.65</c:v>
                </c:pt>
                <c:pt idx="37">
                  <c:v>41.63</c:v>
                </c:pt>
                <c:pt idx="38">
                  <c:v>41.48</c:v>
                </c:pt>
                <c:pt idx="39">
                  <c:v>41.7</c:v>
                </c:pt>
                <c:pt idx="40">
                  <c:v>41.54</c:v>
                </c:pt>
                <c:pt idx="41">
                  <c:v>41.48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OldSchool!$E$18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OldSchool!$B$19:$B$83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OldSchool!$E$19:$E$83</c:f>
              <c:numCache>
                <c:formatCode>0.00</c:formatCode>
                <c:ptCount val="65"/>
                <c:pt idx="0">
                  <c:v>43.23</c:v>
                </c:pt>
                <c:pt idx="1">
                  <c:v>42.54</c:v>
                </c:pt>
                <c:pt idx="2">
                  <c:v>42.35</c:v>
                </c:pt>
                <c:pt idx="3">
                  <c:v>42.09</c:v>
                </c:pt>
                <c:pt idx="4">
                  <c:v>42.2</c:v>
                </c:pt>
                <c:pt idx="5">
                  <c:v>41.98</c:v>
                </c:pt>
                <c:pt idx="6">
                  <c:v>42.72</c:v>
                </c:pt>
                <c:pt idx="7">
                  <c:v>42.61</c:v>
                </c:pt>
                <c:pt idx="8">
                  <c:v>42.24</c:v>
                </c:pt>
                <c:pt idx="9">
                  <c:v>43.05</c:v>
                </c:pt>
                <c:pt idx="10">
                  <c:v>42.11</c:v>
                </c:pt>
                <c:pt idx="11">
                  <c:v>41.95</c:v>
                </c:pt>
                <c:pt idx="12">
                  <c:v>42.02</c:v>
                </c:pt>
                <c:pt idx="13">
                  <c:v>41.97</c:v>
                </c:pt>
                <c:pt idx="14">
                  <c:v>42.02</c:v>
                </c:pt>
                <c:pt idx="15">
                  <c:v>41.83</c:v>
                </c:pt>
                <c:pt idx="16">
                  <c:v>43.16</c:v>
                </c:pt>
                <c:pt idx="17">
                  <c:v>42.4</c:v>
                </c:pt>
                <c:pt idx="18">
                  <c:v>41.87</c:v>
                </c:pt>
                <c:pt idx="19">
                  <c:v>41.95</c:v>
                </c:pt>
                <c:pt idx="20">
                  <c:v>42.87</c:v>
                </c:pt>
                <c:pt idx="21">
                  <c:v>41.94</c:v>
                </c:pt>
                <c:pt idx="22">
                  <c:v>43.3</c:v>
                </c:pt>
                <c:pt idx="23">
                  <c:v>42.19</c:v>
                </c:pt>
                <c:pt idx="24">
                  <c:v>41.98</c:v>
                </c:pt>
                <c:pt idx="25">
                  <c:v>42.04</c:v>
                </c:pt>
                <c:pt idx="26">
                  <c:v>41.9</c:v>
                </c:pt>
                <c:pt idx="27">
                  <c:v>42</c:v>
                </c:pt>
                <c:pt idx="28">
                  <c:v>41.9</c:v>
                </c:pt>
                <c:pt idx="29">
                  <c:v>41.97</c:v>
                </c:pt>
                <c:pt idx="30">
                  <c:v>41.93</c:v>
                </c:pt>
                <c:pt idx="31">
                  <c:v>41.99</c:v>
                </c:pt>
                <c:pt idx="32">
                  <c:v>42.04</c:v>
                </c:pt>
                <c:pt idx="33">
                  <c:v>41.88</c:v>
                </c:pt>
                <c:pt idx="34">
                  <c:v>42.06</c:v>
                </c:pt>
                <c:pt idx="35">
                  <c:v>42.05</c:v>
                </c:pt>
                <c:pt idx="36">
                  <c:v>41.79</c:v>
                </c:pt>
                <c:pt idx="37">
                  <c:v>41.88</c:v>
                </c:pt>
                <c:pt idx="38">
                  <c:v>41.71</c:v>
                </c:pt>
                <c:pt idx="39">
                  <c:v>41.79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OldSchool!$F$18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OldSchool!$B$19:$B$83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OldSchool!$F$19:$F$83</c:f>
              <c:numCache>
                <c:formatCode>0.00</c:formatCode>
                <c:ptCount val="65"/>
                <c:pt idx="0">
                  <c:v>42.43</c:v>
                </c:pt>
                <c:pt idx="1">
                  <c:v>42.41</c:v>
                </c:pt>
                <c:pt idx="2">
                  <c:v>41.49</c:v>
                </c:pt>
                <c:pt idx="3">
                  <c:v>41.39</c:v>
                </c:pt>
                <c:pt idx="4">
                  <c:v>41.55</c:v>
                </c:pt>
                <c:pt idx="5">
                  <c:v>41.7</c:v>
                </c:pt>
                <c:pt idx="6">
                  <c:v>42.1</c:v>
                </c:pt>
                <c:pt idx="7">
                  <c:v>41.54</c:v>
                </c:pt>
                <c:pt idx="8">
                  <c:v>41.52</c:v>
                </c:pt>
                <c:pt idx="9">
                  <c:v>41.78</c:v>
                </c:pt>
                <c:pt idx="10">
                  <c:v>41.55</c:v>
                </c:pt>
                <c:pt idx="11">
                  <c:v>41.34</c:v>
                </c:pt>
                <c:pt idx="12">
                  <c:v>41.39</c:v>
                </c:pt>
                <c:pt idx="13">
                  <c:v>41.53</c:v>
                </c:pt>
                <c:pt idx="14">
                  <c:v>41.42</c:v>
                </c:pt>
                <c:pt idx="15">
                  <c:v>41.44</c:v>
                </c:pt>
                <c:pt idx="16">
                  <c:v>41.47</c:v>
                </c:pt>
                <c:pt idx="17">
                  <c:v>41.51</c:v>
                </c:pt>
                <c:pt idx="18">
                  <c:v>41.54</c:v>
                </c:pt>
                <c:pt idx="19">
                  <c:v>41.31</c:v>
                </c:pt>
                <c:pt idx="20">
                  <c:v>41.38</c:v>
                </c:pt>
                <c:pt idx="21">
                  <c:v>41.67</c:v>
                </c:pt>
                <c:pt idx="22">
                  <c:v>41.81</c:v>
                </c:pt>
                <c:pt idx="23">
                  <c:v>41.54</c:v>
                </c:pt>
                <c:pt idx="24">
                  <c:v>41.38</c:v>
                </c:pt>
                <c:pt idx="25">
                  <c:v>41.36</c:v>
                </c:pt>
                <c:pt idx="26">
                  <c:v>41.54</c:v>
                </c:pt>
                <c:pt idx="27">
                  <c:v>41.4</c:v>
                </c:pt>
                <c:pt idx="28">
                  <c:v>41.59</c:v>
                </c:pt>
                <c:pt idx="29">
                  <c:v>41.63</c:v>
                </c:pt>
                <c:pt idx="30">
                  <c:v>41.46</c:v>
                </c:pt>
                <c:pt idx="31">
                  <c:v>41.37</c:v>
                </c:pt>
                <c:pt idx="32">
                  <c:v>41.47</c:v>
                </c:pt>
                <c:pt idx="33">
                  <c:v>41.48</c:v>
                </c:pt>
                <c:pt idx="34">
                  <c:v>41.58</c:v>
                </c:pt>
                <c:pt idx="35">
                  <c:v>41.39</c:v>
                </c:pt>
                <c:pt idx="36">
                  <c:v>41.45</c:v>
                </c:pt>
                <c:pt idx="37">
                  <c:v>41.38</c:v>
                </c:pt>
                <c:pt idx="38">
                  <c:v>41.52</c:v>
                </c:pt>
                <c:pt idx="39">
                  <c:v>41.49</c:v>
                </c:pt>
                <c:pt idx="40">
                  <c:v>41.54</c:v>
                </c:pt>
                <c:pt idx="41">
                  <c:v>41.9</c:v>
                </c:pt>
                <c:pt idx="42">
                  <c:v>41.44</c:v>
                </c:pt>
                <c:pt idx="43">
                  <c:v>41.95</c:v>
                </c:pt>
                <c:pt idx="44">
                  <c:v>41.76</c:v>
                </c:pt>
                <c:pt idx="45">
                  <c:v>41.87</c:v>
                </c:pt>
                <c:pt idx="46">
                  <c:v>42.7</c:v>
                </c:pt>
                <c:pt idx="47">
                  <c:v>42.52</c:v>
                </c:pt>
                <c:pt idx="48">
                  <c:v>41.71</c:v>
                </c:pt>
                <c:pt idx="49">
                  <c:v>41.73</c:v>
                </c:pt>
                <c:pt idx="50">
                  <c:v>41.4</c:v>
                </c:pt>
                <c:pt idx="51">
                  <c:v>41.43</c:v>
                </c:pt>
                <c:pt idx="52">
                  <c:v>41.67</c:v>
                </c:pt>
                <c:pt idx="53">
                  <c:v>41.92</c:v>
                </c:pt>
                <c:pt idx="54">
                  <c:v>41.75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95360"/>
        <c:axId val="47696896"/>
      </c:lineChart>
      <c:catAx>
        <c:axId val="47695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7696896"/>
        <c:crosses val="autoZero"/>
        <c:auto val="1"/>
        <c:lblAlgn val="ctr"/>
        <c:lblOffset val="100"/>
        <c:noMultiLvlLbl val="0"/>
      </c:catAx>
      <c:valAx>
        <c:axId val="47696896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4769536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Fortune!$C$18</c:f>
              <c:strCache>
                <c:ptCount val="1"/>
                <c:pt idx="0">
                  <c:v>Члечко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Fortune!$B$19:$B$77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Fortune!$C$19:$C$77</c:f>
              <c:numCache>
                <c:formatCode>0.00</c:formatCode>
                <c:ptCount val="59"/>
                <c:pt idx="0">
                  <c:v>42.77</c:v>
                </c:pt>
                <c:pt idx="1">
                  <c:v>42.62</c:v>
                </c:pt>
                <c:pt idx="2">
                  <c:v>44</c:v>
                </c:pt>
                <c:pt idx="3">
                  <c:v>42.59</c:v>
                </c:pt>
                <c:pt idx="4">
                  <c:v>43.26</c:v>
                </c:pt>
                <c:pt idx="5">
                  <c:v>41.87</c:v>
                </c:pt>
                <c:pt idx="6">
                  <c:v>41.83</c:v>
                </c:pt>
                <c:pt idx="7">
                  <c:v>41.52</c:v>
                </c:pt>
                <c:pt idx="8">
                  <c:v>41.95</c:v>
                </c:pt>
                <c:pt idx="9">
                  <c:v>42.72</c:v>
                </c:pt>
                <c:pt idx="10">
                  <c:v>41.51</c:v>
                </c:pt>
                <c:pt idx="11">
                  <c:v>41.49</c:v>
                </c:pt>
                <c:pt idx="12">
                  <c:v>41.83</c:v>
                </c:pt>
                <c:pt idx="13">
                  <c:v>41.47</c:v>
                </c:pt>
                <c:pt idx="14">
                  <c:v>41.6</c:v>
                </c:pt>
                <c:pt idx="15">
                  <c:v>41.6</c:v>
                </c:pt>
                <c:pt idx="16">
                  <c:v>41.44</c:v>
                </c:pt>
                <c:pt idx="17">
                  <c:v>41.44</c:v>
                </c:pt>
                <c:pt idx="18">
                  <c:v>42.13</c:v>
                </c:pt>
                <c:pt idx="19">
                  <c:v>41.47</c:v>
                </c:pt>
                <c:pt idx="20">
                  <c:v>41.57</c:v>
                </c:pt>
                <c:pt idx="21">
                  <c:v>41.56</c:v>
                </c:pt>
                <c:pt idx="22">
                  <c:v>41.53</c:v>
                </c:pt>
                <c:pt idx="23">
                  <c:v>41.62</c:v>
                </c:pt>
                <c:pt idx="24">
                  <c:v>41.69</c:v>
                </c:pt>
                <c:pt idx="25">
                  <c:v>41.61</c:v>
                </c:pt>
                <c:pt idx="26">
                  <c:v>41.38</c:v>
                </c:pt>
                <c:pt idx="27">
                  <c:v>41.54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Fortune!$D$18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Fortune!$B$19:$B$77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Fortune!$D$19:$D$77</c:f>
              <c:numCache>
                <c:formatCode>0.00</c:formatCode>
                <c:ptCount val="59"/>
                <c:pt idx="0">
                  <c:v>43.46</c:v>
                </c:pt>
                <c:pt idx="1">
                  <c:v>41.81</c:v>
                </c:pt>
                <c:pt idx="2">
                  <c:v>41.43</c:v>
                </c:pt>
                <c:pt idx="3">
                  <c:v>41.45</c:v>
                </c:pt>
                <c:pt idx="4">
                  <c:v>41.6</c:v>
                </c:pt>
                <c:pt idx="5">
                  <c:v>41.55</c:v>
                </c:pt>
                <c:pt idx="6">
                  <c:v>41.55</c:v>
                </c:pt>
                <c:pt idx="7">
                  <c:v>41.48</c:v>
                </c:pt>
                <c:pt idx="8">
                  <c:v>41.59</c:v>
                </c:pt>
                <c:pt idx="9">
                  <c:v>41.67</c:v>
                </c:pt>
                <c:pt idx="10">
                  <c:v>41.64</c:v>
                </c:pt>
                <c:pt idx="11">
                  <c:v>41.67</c:v>
                </c:pt>
                <c:pt idx="12">
                  <c:v>41.66</c:v>
                </c:pt>
                <c:pt idx="13">
                  <c:v>41.73</c:v>
                </c:pt>
                <c:pt idx="14">
                  <c:v>41.83</c:v>
                </c:pt>
                <c:pt idx="15">
                  <c:v>41.62</c:v>
                </c:pt>
                <c:pt idx="16">
                  <c:v>41.76</c:v>
                </c:pt>
                <c:pt idx="17">
                  <c:v>41.57</c:v>
                </c:pt>
                <c:pt idx="18">
                  <c:v>41.71</c:v>
                </c:pt>
                <c:pt idx="19">
                  <c:v>41.7</c:v>
                </c:pt>
                <c:pt idx="20">
                  <c:v>42.8</c:v>
                </c:pt>
                <c:pt idx="21">
                  <c:v>41.62</c:v>
                </c:pt>
                <c:pt idx="22">
                  <c:v>41.72</c:v>
                </c:pt>
                <c:pt idx="23">
                  <c:v>41.72</c:v>
                </c:pt>
                <c:pt idx="24">
                  <c:v>41.7</c:v>
                </c:pt>
                <c:pt idx="25">
                  <c:v>41.69</c:v>
                </c:pt>
                <c:pt idx="26">
                  <c:v>41.54</c:v>
                </c:pt>
                <c:pt idx="27">
                  <c:v>41.53</c:v>
                </c:pt>
                <c:pt idx="28">
                  <c:v>41.71</c:v>
                </c:pt>
                <c:pt idx="29">
                  <c:v>41.77</c:v>
                </c:pt>
                <c:pt idx="30">
                  <c:v>41.61</c:v>
                </c:pt>
                <c:pt idx="31">
                  <c:v>41.67</c:v>
                </c:pt>
                <c:pt idx="32">
                  <c:v>41.57</c:v>
                </c:pt>
                <c:pt idx="33">
                  <c:v>41.6</c:v>
                </c:pt>
                <c:pt idx="34">
                  <c:v>41.61</c:v>
                </c:pt>
                <c:pt idx="35">
                  <c:v>41.62</c:v>
                </c:pt>
                <c:pt idx="36">
                  <c:v>41.56</c:v>
                </c:pt>
                <c:pt idx="37">
                  <c:v>41.83</c:v>
                </c:pt>
                <c:pt idx="38">
                  <c:v>41.52</c:v>
                </c:pt>
                <c:pt idx="39">
                  <c:v>41.99</c:v>
                </c:pt>
                <c:pt idx="40">
                  <c:v>41.6</c:v>
                </c:pt>
                <c:pt idx="41">
                  <c:v>41.62</c:v>
                </c:pt>
                <c:pt idx="42">
                  <c:v>41.54</c:v>
                </c:pt>
                <c:pt idx="43">
                  <c:v>41.79</c:v>
                </c:pt>
                <c:pt idx="44">
                  <c:v>41.83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Fortune!$E$18</c:f>
              <c:strCache>
                <c:ptCount val="1"/>
                <c:pt idx="0">
                  <c:v>Члечко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Fortune!$B$19:$B$77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Fortune!$E$19:$E$77</c:f>
              <c:numCache>
                <c:formatCode>0.00</c:formatCode>
                <c:ptCount val="59"/>
                <c:pt idx="0">
                  <c:v>43.1</c:v>
                </c:pt>
                <c:pt idx="1">
                  <c:v>42.49</c:v>
                </c:pt>
                <c:pt idx="2">
                  <c:v>43.49</c:v>
                </c:pt>
                <c:pt idx="3">
                  <c:v>41.8</c:v>
                </c:pt>
                <c:pt idx="4">
                  <c:v>41.63</c:v>
                </c:pt>
                <c:pt idx="5">
                  <c:v>41.55</c:v>
                </c:pt>
                <c:pt idx="6">
                  <c:v>41.26</c:v>
                </c:pt>
                <c:pt idx="7">
                  <c:v>41.45</c:v>
                </c:pt>
                <c:pt idx="8">
                  <c:v>41.28</c:v>
                </c:pt>
                <c:pt idx="9">
                  <c:v>41.33</c:v>
                </c:pt>
                <c:pt idx="10">
                  <c:v>41.36</c:v>
                </c:pt>
                <c:pt idx="11">
                  <c:v>41.33</c:v>
                </c:pt>
                <c:pt idx="12">
                  <c:v>41.38</c:v>
                </c:pt>
                <c:pt idx="13">
                  <c:v>41.19</c:v>
                </c:pt>
                <c:pt idx="14">
                  <c:v>41.36</c:v>
                </c:pt>
                <c:pt idx="15">
                  <c:v>41.45</c:v>
                </c:pt>
                <c:pt idx="16">
                  <c:v>41.42</c:v>
                </c:pt>
                <c:pt idx="17">
                  <c:v>41.18</c:v>
                </c:pt>
                <c:pt idx="18">
                  <c:v>41.58</c:v>
                </c:pt>
                <c:pt idx="19">
                  <c:v>41.93</c:v>
                </c:pt>
                <c:pt idx="20">
                  <c:v>41.24</c:v>
                </c:pt>
                <c:pt idx="21">
                  <c:v>41.23</c:v>
                </c:pt>
                <c:pt idx="22">
                  <c:v>41.33</c:v>
                </c:pt>
                <c:pt idx="23">
                  <c:v>41.62</c:v>
                </c:pt>
                <c:pt idx="24">
                  <c:v>41.11</c:v>
                </c:pt>
                <c:pt idx="25">
                  <c:v>41.89</c:v>
                </c:pt>
                <c:pt idx="26">
                  <c:v>41.46</c:v>
                </c:pt>
                <c:pt idx="27">
                  <c:v>41.35</c:v>
                </c:pt>
                <c:pt idx="28">
                  <c:v>41.36</c:v>
                </c:pt>
                <c:pt idx="29">
                  <c:v>41.41</c:v>
                </c:pt>
                <c:pt idx="30">
                  <c:v>41.26</c:v>
                </c:pt>
                <c:pt idx="31">
                  <c:v>41.21</c:v>
                </c:pt>
                <c:pt idx="32">
                  <c:v>41.19</c:v>
                </c:pt>
                <c:pt idx="33">
                  <c:v>41.01</c:v>
                </c:pt>
                <c:pt idx="34">
                  <c:v>41.88</c:v>
                </c:pt>
                <c:pt idx="35">
                  <c:v>41.45</c:v>
                </c:pt>
                <c:pt idx="36">
                  <c:v>41.72</c:v>
                </c:pt>
                <c:pt idx="37">
                  <c:v>41.29</c:v>
                </c:pt>
                <c:pt idx="38">
                  <c:v>41.41</c:v>
                </c:pt>
                <c:pt idx="39">
                  <c:v>41.24</c:v>
                </c:pt>
                <c:pt idx="40">
                  <c:v>41.29</c:v>
                </c:pt>
                <c:pt idx="41">
                  <c:v>41.24</c:v>
                </c:pt>
                <c:pt idx="42">
                  <c:v>40.96</c:v>
                </c:pt>
                <c:pt idx="43">
                  <c:v>41.39</c:v>
                </c:pt>
                <c:pt idx="44">
                  <c:v>41.51</c:v>
                </c:pt>
                <c:pt idx="45">
                  <c:v>41.08</c:v>
                </c:pt>
                <c:pt idx="46">
                  <c:v>41.39</c:v>
                </c:pt>
                <c:pt idx="47">
                  <c:v>41.18</c:v>
                </c:pt>
                <c:pt idx="48">
                  <c:v>41.2</c:v>
                </c:pt>
                <c:pt idx="49">
                  <c:v>41.42</c:v>
                </c:pt>
                <c:pt idx="50">
                  <c:v>41.18</c:v>
                </c:pt>
                <c:pt idx="51">
                  <c:v>41.85</c:v>
                </c:pt>
                <c:pt idx="52">
                  <c:v>42.32</c:v>
                </c:pt>
                <c:pt idx="53">
                  <c:v>42.2</c:v>
                </c:pt>
                <c:pt idx="54">
                  <c:v>42.05</c:v>
                </c:pt>
                <c:pt idx="55">
                  <c:v>41.41</c:v>
                </c:pt>
                <c:pt idx="56">
                  <c:v>41.33</c:v>
                </c:pt>
                <c:pt idx="57">
                  <c:v>41.1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Fortune!$F$18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Fortune!$B$19:$B$77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Fortune!$F$19:$F$77</c:f>
              <c:numCache>
                <c:formatCode>0.00</c:formatCode>
                <c:ptCount val="59"/>
                <c:pt idx="0">
                  <c:v>43.94</c:v>
                </c:pt>
                <c:pt idx="1">
                  <c:v>43.34</c:v>
                </c:pt>
                <c:pt idx="2">
                  <c:v>42.18</c:v>
                </c:pt>
                <c:pt idx="3">
                  <c:v>42.17</c:v>
                </c:pt>
                <c:pt idx="4">
                  <c:v>42.2</c:v>
                </c:pt>
                <c:pt idx="5">
                  <c:v>42.07</c:v>
                </c:pt>
                <c:pt idx="6">
                  <c:v>41.97</c:v>
                </c:pt>
                <c:pt idx="7">
                  <c:v>41.89</c:v>
                </c:pt>
                <c:pt idx="8">
                  <c:v>41.91</c:v>
                </c:pt>
                <c:pt idx="9">
                  <c:v>42.29</c:v>
                </c:pt>
                <c:pt idx="10">
                  <c:v>41.84</c:v>
                </c:pt>
                <c:pt idx="11">
                  <c:v>42.16</c:v>
                </c:pt>
                <c:pt idx="12">
                  <c:v>42.16</c:v>
                </c:pt>
                <c:pt idx="13">
                  <c:v>42.39</c:v>
                </c:pt>
                <c:pt idx="14">
                  <c:v>41.8</c:v>
                </c:pt>
                <c:pt idx="15">
                  <c:v>42.39</c:v>
                </c:pt>
                <c:pt idx="16">
                  <c:v>43.32</c:v>
                </c:pt>
                <c:pt idx="17">
                  <c:v>42.14</c:v>
                </c:pt>
                <c:pt idx="18">
                  <c:v>41.81</c:v>
                </c:pt>
                <c:pt idx="19">
                  <c:v>41.89</c:v>
                </c:pt>
                <c:pt idx="20">
                  <c:v>41.96</c:v>
                </c:pt>
                <c:pt idx="21">
                  <c:v>42.3</c:v>
                </c:pt>
                <c:pt idx="22">
                  <c:v>42.2</c:v>
                </c:pt>
                <c:pt idx="23">
                  <c:v>41.87</c:v>
                </c:pt>
                <c:pt idx="24">
                  <c:v>43.13</c:v>
                </c:pt>
                <c:pt idx="25">
                  <c:v>43.63</c:v>
                </c:pt>
                <c:pt idx="26">
                  <c:v>42.07</c:v>
                </c:pt>
                <c:pt idx="27">
                  <c:v>41.99</c:v>
                </c:pt>
                <c:pt idx="28">
                  <c:v>42</c:v>
                </c:pt>
                <c:pt idx="29">
                  <c:v>41.87</c:v>
                </c:pt>
                <c:pt idx="30">
                  <c:v>41.82</c:v>
                </c:pt>
                <c:pt idx="31">
                  <c:v>41.91</c:v>
                </c:pt>
                <c:pt idx="32">
                  <c:v>41.78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855488"/>
        <c:axId val="47857024"/>
      </c:lineChart>
      <c:catAx>
        <c:axId val="47855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7857024"/>
        <c:crosses val="autoZero"/>
        <c:auto val="1"/>
        <c:lblAlgn val="ctr"/>
        <c:lblOffset val="100"/>
        <c:noMultiLvlLbl val="0"/>
      </c:catAx>
      <c:valAx>
        <c:axId val="47857024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4785548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dbCAR!$C$18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dbCAR!$B$19:$B$61</c:f>
              <c:numCache>
                <c:formatCode>General</c:formatCode>
                <c:ptCount val="4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</c:numCache>
            </c:numRef>
          </c:cat>
          <c:val>
            <c:numRef>
              <c:f>dbCAR!$C$19:$C$61</c:f>
              <c:numCache>
                <c:formatCode>0.00</c:formatCode>
                <c:ptCount val="43"/>
                <c:pt idx="0">
                  <c:v>43.07</c:v>
                </c:pt>
                <c:pt idx="1">
                  <c:v>42.61</c:v>
                </c:pt>
                <c:pt idx="2">
                  <c:v>42.3</c:v>
                </c:pt>
                <c:pt idx="3">
                  <c:v>42.34</c:v>
                </c:pt>
                <c:pt idx="4">
                  <c:v>42.38</c:v>
                </c:pt>
                <c:pt idx="5">
                  <c:v>41.96</c:v>
                </c:pt>
                <c:pt idx="6">
                  <c:v>43.21</c:v>
                </c:pt>
                <c:pt idx="7">
                  <c:v>41.59</c:v>
                </c:pt>
                <c:pt idx="8">
                  <c:v>41.43</c:v>
                </c:pt>
                <c:pt idx="9">
                  <c:v>41.53</c:v>
                </c:pt>
                <c:pt idx="10">
                  <c:v>41.27</c:v>
                </c:pt>
                <c:pt idx="11">
                  <c:v>41.48</c:v>
                </c:pt>
                <c:pt idx="12">
                  <c:v>41.63</c:v>
                </c:pt>
                <c:pt idx="13">
                  <c:v>41.5</c:v>
                </c:pt>
                <c:pt idx="14">
                  <c:v>41.7</c:v>
                </c:pt>
                <c:pt idx="15">
                  <c:v>43.35</c:v>
                </c:pt>
                <c:pt idx="16">
                  <c:v>41.82</c:v>
                </c:pt>
                <c:pt idx="17">
                  <c:v>41.86</c:v>
                </c:pt>
                <c:pt idx="18">
                  <c:v>42.53</c:v>
                </c:pt>
                <c:pt idx="19">
                  <c:v>42.29</c:v>
                </c:pt>
                <c:pt idx="20">
                  <c:v>41.94</c:v>
                </c:pt>
                <c:pt idx="21">
                  <c:v>41.7</c:v>
                </c:pt>
                <c:pt idx="22">
                  <c:v>41.69</c:v>
                </c:pt>
                <c:pt idx="23">
                  <c:v>41.71</c:v>
                </c:pt>
                <c:pt idx="24">
                  <c:v>41.49</c:v>
                </c:pt>
                <c:pt idx="25">
                  <c:v>41.57</c:v>
                </c:pt>
                <c:pt idx="26">
                  <c:v>41.35</c:v>
                </c:pt>
                <c:pt idx="27">
                  <c:v>43.3</c:v>
                </c:pt>
                <c:pt idx="28">
                  <c:v>41.63</c:v>
                </c:pt>
                <c:pt idx="29">
                  <c:v>41.9</c:v>
                </c:pt>
                <c:pt idx="30">
                  <c:v>42.43</c:v>
                </c:pt>
                <c:pt idx="31">
                  <c:v>42.32</c:v>
                </c:pt>
                <c:pt idx="32">
                  <c:v>41.77</c:v>
                </c:pt>
                <c:pt idx="33">
                  <c:v>41.64</c:v>
                </c:pt>
                <c:pt idx="34">
                  <c:v>42.07</c:v>
                </c:pt>
                <c:pt idx="35">
                  <c:v>41.52</c:v>
                </c:pt>
                <c:pt idx="36">
                  <c:v>41.48</c:v>
                </c:pt>
                <c:pt idx="37">
                  <c:v>42.11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dbCAR!$D$18</c:f>
              <c:strCache>
                <c:ptCount val="1"/>
                <c:pt idx="0">
                  <c:v>Доценко Анатолий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dbCAR!$B$19:$B$61</c:f>
              <c:numCache>
                <c:formatCode>General</c:formatCode>
                <c:ptCount val="4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</c:numCache>
            </c:numRef>
          </c:cat>
          <c:val>
            <c:numRef>
              <c:f>dbCAR!$D$19:$D$61</c:f>
              <c:numCache>
                <c:formatCode>0.00</c:formatCode>
                <c:ptCount val="43"/>
                <c:pt idx="0">
                  <c:v>43.02</c:v>
                </c:pt>
                <c:pt idx="1">
                  <c:v>42.43</c:v>
                </c:pt>
                <c:pt idx="2">
                  <c:v>42.55</c:v>
                </c:pt>
                <c:pt idx="3">
                  <c:v>42.53</c:v>
                </c:pt>
                <c:pt idx="4">
                  <c:v>42.21</c:v>
                </c:pt>
                <c:pt idx="5">
                  <c:v>42.89</c:v>
                </c:pt>
                <c:pt idx="6">
                  <c:v>42.4</c:v>
                </c:pt>
                <c:pt idx="7">
                  <c:v>42.55</c:v>
                </c:pt>
                <c:pt idx="8">
                  <c:v>43.24</c:v>
                </c:pt>
                <c:pt idx="9">
                  <c:v>42.37</c:v>
                </c:pt>
                <c:pt idx="10">
                  <c:v>42.17</c:v>
                </c:pt>
                <c:pt idx="11">
                  <c:v>42.57</c:v>
                </c:pt>
                <c:pt idx="12">
                  <c:v>42.52</c:v>
                </c:pt>
                <c:pt idx="13">
                  <c:v>42.17</c:v>
                </c:pt>
                <c:pt idx="14">
                  <c:v>42.95</c:v>
                </c:pt>
                <c:pt idx="15">
                  <c:v>42.32</c:v>
                </c:pt>
                <c:pt idx="16">
                  <c:v>42.26</c:v>
                </c:pt>
                <c:pt idx="17">
                  <c:v>42.26</c:v>
                </c:pt>
                <c:pt idx="18">
                  <c:v>41.85</c:v>
                </c:pt>
                <c:pt idx="19">
                  <c:v>42.36</c:v>
                </c:pt>
                <c:pt idx="20">
                  <c:v>42.09</c:v>
                </c:pt>
                <c:pt idx="21">
                  <c:v>42.37</c:v>
                </c:pt>
                <c:pt idx="22">
                  <c:v>42.17</c:v>
                </c:pt>
                <c:pt idx="23">
                  <c:v>42.58</c:v>
                </c:pt>
                <c:pt idx="24">
                  <c:v>42.01</c:v>
                </c:pt>
                <c:pt idx="25">
                  <c:v>42.08</c:v>
                </c:pt>
                <c:pt idx="26">
                  <c:v>42.58</c:v>
                </c:pt>
                <c:pt idx="27">
                  <c:v>42.7</c:v>
                </c:pt>
                <c:pt idx="28">
                  <c:v>42.4</c:v>
                </c:pt>
                <c:pt idx="29">
                  <c:v>42.25</c:v>
                </c:pt>
                <c:pt idx="30">
                  <c:v>42.01</c:v>
                </c:pt>
                <c:pt idx="31">
                  <c:v>41.94</c:v>
                </c:pt>
                <c:pt idx="32">
                  <c:v>42.26</c:v>
                </c:pt>
                <c:pt idx="33">
                  <c:v>42.84</c:v>
                </c:pt>
                <c:pt idx="34">
                  <c:v>42.58</c:v>
                </c:pt>
                <c:pt idx="35">
                  <c:v>42.32</c:v>
                </c:pt>
                <c:pt idx="36">
                  <c:v>42.16</c:v>
                </c:pt>
                <c:pt idx="37">
                  <c:v>42.53</c:v>
                </c:pt>
                <c:pt idx="38" formatCode="General">
                  <c:v>41.98</c:v>
                </c:pt>
                <c:pt idx="39">
                  <c:v>42.21</c:v>
                </c:pt>
                <c:pt idx="40">
                  <c:v>42.17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dbCAR!$E$18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dbCAR!$B$19:$B$61</c:f>
              <c:numCache>
                <c:formatCode>General</c:formatCode>
                <c:ptCount val="4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</c:numCache>
            </c:numRef>
          </c:cat>
          <c:val>
            <c:numRef>
              <c:f>dbCAR!$E$19:$E$61</c:f>
              <c:numCache>
                <c:formatCode>0.00</c:formatCode>
                <c:ptCount val="43"/>
                <c:pt idx="0">
                  <c:v>44.71</c:v>
                </c:pt>
                <c:pt idx="1">
                  <c:v>45.45</c:v>
                </c:pt>
                <c:pt idx="2">
                  <c:v>42.06</c:v>
                </c:pt>
                <c:pt idx="3">
                  <c:v>41.77</c:v>
                </c:pt>
                <c:pt idx="4">
                  <c:v>42.03</c:v>
                </c:pt>
                <c:pt idx="5">
                  <c:v>41.96</c:v>
                </c:pt>
                <c:pt idx="6">
                  <c:v>41.93</c:v>
                </c:pt>
                <c:pt idx="7">
                  <c:v>42.57</c:v>
                </c:pt>
                <c:pt idx="8">
                  <c:v>41.74</c:v>
                </c:pt>
                <c:pt idx="9">
                  <c:v>42.18</c:v>
                </c:pt>
                <c:pt idx="10">
                  <c:v>41.9</c:v>
                </c:pt>
                <c:pt idx="11">
                  <c:v>42.15</c:v>
                </c:pt>
                <c:pt idx="12">
                  <c:v>42.45</c:v>
                </c:pt>
                <c:pt idx="13">
                  <c:v>41.79</c:v>
                </c:pt>
                <c:pt idx="14">
                  <c:v>41.91</c:v>
                </c:pt>
                <c:pt idx="15">
                  <c:v>41.84</c:v>
                </c:pt>
                <c:pt idx="16">
                  <c:v>41.89</c:v>
                </c:pt>
                <c:pt idx="17">
                  <c:v>42.4</c:v>
                </c:pt>
                <c:pt idx="18">
                  <c:v>41.74</c:v>
                </c:pt>
                <c:pt idx="19">
                  <c:v>41.91</c:v>
                </c:pt>
                <c:pt idx="20">
                  <c:v>41.53</c:v>
                </c:pt>
                <c:pt idx="21">
                  <c:v>42.56</c:v>
                </c:pt>
                <c:pt idx="22">
                  <c:v>41.79</c:v>
                </c:pt>
                <c:pt idx="23">
                  <c:v>42.11</c:v>
                </c:pt>
                <c:pt idx="24">
                  <c:v>41.67</c:v>
                </c:pt>
                <c:pt idx="25">
                  <c:v>41.7</c:v>
                </c:pt>
                <c:pt idx="26">
                  <c:v>42.03</c:v>
                </c:pt>
                <c:pt idx="27">
                  <c:v>41.95</c:v>
                </c:pt>
                <c:pt idx="28">
                  <c:v>41.97</c:v>
                </c:pt>
                <c:pt idx="29">
                  <c:v>41.66</c:v>
                </c:pt>
                <c:pt idx="30">
                  <c:v>41.81</c:v>
                </c:pt>
                <c:pt idx="31">
                  <c:v>41.71</c:v>
                </c:pt>
                <c:pt idx="32">
                  <c:v>42.09</c:v>
                </c:pt>
                <c:pt idx="33">
                  <c:v>41.86</c:v>
                </c:pt>
                <c:pt idx="34">
                  <c:v>41.97</c:v>
                </c:pt>
                <c:pt idx="35">
                  <c:v>41.67</c:v>
                </c:pt>
                <c:pt idx="36">
                  <c:v>41.58</c:v>
                </c:pt>
                <c:pt idx="37">
                  <c:v>41.75</c:v>
                </c:pt>
                <c:pt idx="38">
                  <c:v>41.72</c:v>
                </c:pt>
                <c:pt idx="39">
                  <c:v>41.66</c:v>
                </c:pt>
                <c:pt idx="40">
                  <c:v>41.86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dbCAR!$F$18</c:f>
              <c:strCache>
                <c:ptCount val="1"/>
                <c:pt idx="0">
                  <c:v>Доценко Анатолий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dbCAR!$B$19:$B$61</c:f>
              <c:numCache>
                <c:formatCode>General</c:formatCode>
                <c:ptCount val="4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</c:numCache>
            </c:numRef>
          </c:cat>
          <c:val>
            <c:numRef>
              <c:f>dbCAR!$F$19:$F$61</c:f>
              <c:numCache>
                <c:formatCode>0.00</c:formatCode>
                <c:ptCount val="43"/>
                <c:pt idx="0">
                  <c:v>44.38</c:v>
                </c:pt>
                <c:pt idx="1">
                  <c:v>42.78</c:v>
                </c:pt>
                <c:pt idx="2">
                  <c:v>44.91</c:v>
                </c:pt>
                <c:pt idx="3">
                  <c:v>42.58</c:v>
                </c:pt>
                <c:pt idx="4">
                  <c:v>45.27</c:v>
                </c:pt>
                <c:pt idx="5">
                  <c:v>42.22</c:v>
                </c:pt>
                <c:pt idx="6">
                  <c:v>42.4</c:v>
                </c:pt>
                <c:pt idx="7">
                  <c:v>42.65</c:v>
                </c:pt>
                <c:pt idx="8">
                  <c:v>42.3</c:v>
                </c:pt>
                <c:pt idx="9">
                  <c:v>42.4</c:v>
                </c:pt>
                <c:pt idx="10">
                  <c:v>42.08</c:v>
                </c:pt>
                <c:pt idx="11">
                  <c:v>42.89</c:v>
                </c:pt>
                <c:pt idx="12">
                  <c:v>42.6</c:v>
                </c:pt>
                <c:pt idx="13">
                  <c:v>43.04</c:v>
                </c:pt>
                <c:pt idx="14">
                  <c:v>42.68</c:v>
                </c:pt>
                <c:pt idx="15">
                  <c:v>42.42</c:v>
                </c:pt>
                <c:pt idx="16">
                  <c:v>42.19</c:v>
                </c:pt>
                <c:pt idx="17">
                  <c:v>42.41</c:v>
                </c:pt>
                <c:pt idx="18">
                  <c:v>42.41</c:v>
                </c:pt>
                <c:pt idx="19">
                  <c:v>41.83</c:v>
                </c:pt>
                <c:pt idx="20">
                  <c:v>42.02</c:v>
                </c:pt>
                <c:pt idx="21">
                  <c:v>42.15</c:v>
                </c:pt>
                <c:pt idx="22">
                  <c:v>42.39</c:v>
                </c:pt>
                <c:pt idx="23">
                  <c:v>41.97</c:v>
                </c:pt>
                <c:pt idx="24">
                  <c:v>42.23</c:v>
                </c:pt>
                <c:pt idx="25">
                  <c:v>43.97</c:v>
                </c:pt>
                <c:pt idx="26">
                  <c:v>43.08</c:v>
                </c:pt>
                <c:pt idx="27">
                  <c:v>42.16</c:v>
                </c:pt>
                <c:pt idx="28">
                  <c:v>43.28</c:v>
                </c:pt>
                <c:pt idx="29">
                  <c:v>42.28</c:v>
                </c:pt>
                <c:pt idx="30">
                  <c:v>42.58</c:v>
                </c:pt>
                <c:pt idx="31">
                  <c:v>42.22</c:v>
                </c:pt>
                <c:pt idx="32">
                  <c:v>42.32</c:v>
                </c:pt>
                <c:pt idx="33">
                  <c:v>42.11</c:v>
                </c:pt>
                <c:pt idx="34">
                  <c:v>42.48</c:v>
                </c:pt>
                <c:pt idx="35">
                  <c:v>42.46</c:v>
                </c:pt>
                <c:pt idx="36">
                  <c:v>41.91</c:v>
                </c:pt>
                <c:pt idx="37">
                  <c:v>41.87</c:v>
                </c:pt>
                <c:pt idx="38">
                  <c:v>42.22</c:v>
                </c:pt>
                <c:pt idx="39">
                  <c:v>41.92</c:v>
                </c:pt>
                <c:pt idx="40">
                  <c:v>42.3</c:v>
                </c:pt>
                <c:pt idx="41">
                  <c:v>41.92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086720"/>
        <c:axId val="37088256"/>
      </c:lineChart>
      <c:catAx>
        <c:axId val="37086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7088256"/>
        <c:crosses val="autoZero"/>
        <c:auto val="1"/>
        <c:lblAlgn val="ctr"/>
        <c:lblOffset val="100"/>
        <c:noMultiLvlLbl val="0"/>
      </c:catAx>
      <c:valAx>
        <c:axId val="37088256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708672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'Capitan Slow'!$C$18</c:f>
              <c:strCache>
                <c:ptCount val="1"/>
                <c:pt idx="0">
                  <c:v>Синани Влад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'Capitan Slow'!$B$19:$B$73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'Capitan Slow'!$C$19:$C$73</c:f>
              <c:numCache>
                <c:formatCode>0.00</c:formatCode>
                <c:ptCount val="55"/>
                <c:pt idx="0">
                  <c:v>43.24</c:v>
                </c:pt>
                <c:pt idx="1">
                  <c:v>44.98</c:v>
                </c:pt>
                <c:pt idx="2">
                  <c:v>43.09</c:v>
                </c:pt>
                <c:pt idx="3">
                  <c:v>43.7</c:v>
                </c:pt>
                <c:pt idx="4">
                  <c:v>42.91</c:v>
                </c:pt>
                <c:pt idx="5">
                  <c:v>42.84</c:v>
                </c:pt>
                <c:pt idx="6">
                  <c:v>42.63</c:v>
                </c:pt>
                <c:pt idx="7">
                  <c:v>42.58</c:v>
                </c:pt>
                <c:pt idx="8">
                  <c:v>43.45</c:v>
                </c:pt>
                <c:pt idx="9">
                  <c:v>42.45</c:v>
                </c:pt>
                <c:pt idx="10">
                  <c:v>43.31</c:v>
                </c:pt>
                <c:pt idx="11">
                  <c:v>42.58</c:v>
                </c:pt>
                <c:pt idx="12">
                  <c:v>43.17</c:v>
                </c:pt>
                <c:pt idx="13">
                  <c:v>43.53</c:v>
                </c:pt>
                <c:pt idx="14">
                  <c:v>43.08</c:v>
                </c:pt>
                <c:pt idx="15">
                  <c:v>43.5</c:v>
                </c:pt>
                <c:pt idx="16">
                  <c:v>44.4</c:v>
                </c:pt>
                <c:pt idx="17">
                  <c:v>42.81</c:v>
                </c:pt>
                <c:pt idx="18">
                  <c:v>42.74</c:v>
                </c:pt>
                <c:pt idx="19">
                  <c:v>42.59</c:v>
                </c:pt>
                <c:pt idx="20">
                  <c:v>42.53</c:v>
                </c:pt>
                <c:pt idx="21">
                  <c:v>42.82</c:v>
                </c:pt>
                <c:pt idx="22">
                  <c:v>42.86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'Capitan Slow'!$D$18</c:f>
              <c:strCache>
                <c:ptCount val="1"/>
                <c:pt idx="0">
                  <c:v>Булавинов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'Capitan Slow'!$B$19:$B$73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'Capitan Slow'!$D$19:$D$73</c:f>
              <c:numCache>
                <c:formatCode>0.00</c:formatCode>
                <c:ptCount val="55"/>
                <c:pt idx="0">
                  <c:v>46.02</c:v>
                </c:pt>
                <c:pt idx="1">
                  <c:v>44.38</c:v>
                </c:pt>
                <c:pt idx="2">
                  <c:v>43.54</c:v>
                </c:pt>
                <c:pt idx="3">
                  <c:v>43.58</c:v>
                </c:pt>
                <c:pt idx="4">
                  <c:v>44.62</c:v>
                </c:pt>
                <c:pt idx="5">
                  <c:v>43.16</c:v>
                </c:pt>
                <c:pt idx="6">
                  <c:v>43.3</c:v>
                </c:pt>
                <c:pt idx="7">
                  <c:v>43.34</c:v>
                </c:pt>
                <c:pt idx="8">
                  <c:v>43.22</c:v>
                </c:pt>
                <c:pt idx="9">
                  <c:v>43.28</c:v>
                </c:pt>
                <c:pt idx="10">
                  <c:v>45.4</c:v>
                </c:pt>
                <c:pt idx="11">
                  <c:v>43.74</c:v>
                </c:pt>
                <c:pt idx="12">
                  <c:v>43.66</c:v>
                </c:pt>
                <c:pt idx="13">
                  <c:v>44.65</c:v>
                </c:pt>
                <c:pt idx="14">
                  <c:v>42.9</c:v>
                </c:pt>
                <c:pt idx="15">
                  <c:v>43.4</c:v>
                </c:pt>
                <c:pt idx="16">
                  <c:v>46.66</c:v>
                </c:pt>
                <c:pt idx="17">
                  <c:v>43.89</c:v>
                </c:pt>
                <c:pt idx="18">
                  <c:v>43.84</c:v>
                </c:pt>
                <c:pt idx="19">
                  <c:v>44.34</c:v>
                </c:pt>
                <c:pt idx="20">
                  <c:v>43.9</c:v>
                </c:pt>
                <c:pt idx="21">
                  <c:v>42.99</c:v>
                </c:pt>
                <c:pt idx="22">
                  <c:v>46.18</c:v>
                </c:pt>
                <c:pt idx="23">
                  <c:v>44.11</c:v>
                </c:pt>
                <c:pt idx="24">
                  <c:v>44.05</c:v>
                </c:pt>
                <c:pt idx="25">
                  <c:v>43.29</c:v>
                </c:pt>
                <c:pt idx="26">
                  <c:v>43.17</c:v>
                </c:pt>
                <c:pt idx="27">
                  <c:v>47.38</c:v>
                </c:pt>
                <c:pt idx="28">
                  <c:v>43.64</c:v>
                </c:pt>
                <c:pt idx="29">
                  <c:v>48.13</c:v>
                </c:pt>
                <c:pt idx="30">
                  <c:v>44.21</c:v>
                </c:pt>
                <c:pt idx="31">
                  <c:v>45.92</c:v>
                </c:pt>
                <c:pt idx="32">
                  <c:v>43.5</c:v>
                </c:pt>
                <c:pt idx="33">
                  <c:v>42.9</c:v>
                </c:pt>
                <c:pt idx="34">
                  <c:v>43.35</c:v>
                </c:pt>
                <c:pt idx="35">
                  <c:v>43.2</c:v>
                </c:pt>
                <c:pt idx="36">
                  <c:v>45.93</c:v>
                </c:pt>
                <c:pt idx="37">
                  <c:v>43.51</c:v>
                </c:pt>
                <c:pt idx="38">
                  <c:v>43.59</c:v>
                </c:pt>
                <c:pt idx="39">
                  <c:v>43.24</c:v>
                </c:pt>
                <c:pt idx="40">
                  <c:v>43.28</c:v>
                </c:pt>
                <c:pt idx="41">
                  <c:v>44.89</c:v>
                </c:pt>
                <c:pt idx="42">
                  <c:v>43.72</c:v>
                </c:pt>
                <c:pt idx="43">
                  <c:v>43.39</c:v>
                </c:pt>
                <c:pt idx="44">
                  <c:v>44.75</c:v>
                </c:pt>
                <c:pt idx="45">
                  <c:v>43.5</c:v>
                </c:pt>
                <c:pt idx="46">
                  <c:v>43.26</c:v>
                </c:pt>
                <c:pt idx="47">
                  <c:v>43.64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'Capitan Slow'!$E$18</c:f>
              <c:strCache>
                <c:ptCount val="1"/>
                <c:pt idx="0">
                  <c:v>Синани Влад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'Capitan Slow'!$B$19:$B$73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'Capitan Slow'!$E$19:$E$73</c:f>
              <c:numCache>
                <c:formatCode>0.00</c:formatCode>
                <c:ptCount val="55"/>
                <c:pt idx="0">
                  <c:v>45.22</c:v>
                </c:pt>
                <c:pt idx="1">
                  <c:v>44.04</c:v>
                </c:pt>
                <c:pt idx="2">
                  <c:v>42.74</c:v>
                </c:pt>
                <c:pt idx="3">
                  <c:v>43.05</c:v>
                </c:pt>
                <c:pt idx="4">
                  <c:v>43.62</c:v>
                </c:pt>
                <c:pt idx="5">
                  <c:v>42.65</c:v>
                </c:pt>
                <c:pt idx="6">
                  <c:v>43</c:v>
                </c:pt>
                <c:pt idx="7">
                  <c:v>42.77</c:v>
                </c:pt>
                <c:pt idx="8">
                  <c:v>42.76</c:v>
                </c:pt>
                <c:pt idx="9">
                  <c:v>43.71</c:v>
                </c:pt>
                <c:pt idx="10">
                  <c:v>43.27</c:v>
                </c:pt>
                <c:pt idx="11">
                  <c:v>43.16</c:v>
                </c:pt>
                <c:pt idx="12">
                  <c:v>43.52</c:v>
                </c:pt>
                <c:pt idx="13">
                  <c:v>43.01</c:v>
                </c:pt>
                <c:pt idx="14">
                  <c:v>43.09</c:v>
                </c:pt>
                <c:pt idx="15">
                  <c:v>43.43</c:v>
                </c:pt>
                <c:pt idx="16">
                  <c:v>44.09</c:v>
                </c:pt>
                <c:pt idx="17">
                  <c:v>42.85</c:v>
                </c:pt>
                <c:pt idx="18">
                  <c:v>43.72</c:v>
                </c:pt>
                <c:pt idx="19">
                  <c:v>43.35</c:v>
                </c:pt>
                <c:pt idx="20">
                  <c:v>43.69</c:v>
                </c:pt>
                <c:pt idx="21">
                  <c:v>43.02</c:v>
                </c:pt>
                <c:pt idx="22">
                  <c:v>43.72</c:v>
                </c:pt>
                <c:pt idx="23">
                  <c:v>42.63</c:v>
                </c:pt>
                <c:pt idx="24">
                  <c:v>43.17</c:v>
                </c:pt>
                <c:pt idx="25">
                  <c:v>42.55</c:v>
                </c:pt>
                <c:pt idx="26">
                  <c:v>44.46</c:v>
                </c:pt>
                <c:pt idx="27">
                  <c:v>43.23</c:v>
                </c:pt>
                <c:pt idx="28">
                  <c:v>43.28</c:v>
                </c:pt>
                <c:pt idx="29">
                  <c:v>42.33</c:v>
                </c:pt>
                <c:pt idx="30">
                  <c:v>42.54</c:v>
                </c:pt>
                <c:pt idx="31">
                  <c:v>42.69</c:v>
                </c:pt>
                <c:pt idx="32">
                  <c:v>43.06</c:v>
                </c:pt>
                <c:pt idx="33">
                  <c:v>43.89</c:v>
                </c:pt>
                <c:pt idx="34">
                  <c:v>42.58</c:v>
                </c:pt>
                <c:pt idx="35">
                  <c:v>42.86</c:v>
                </c:pt>
                <c:pt idx="36">
                  <c:v>43.2</c:v>
                </c:pt>
                <c:pt idx="37">
                  <c:v>42.61</c:v>
                </c:pt>
                <c:pt idx="38">
                  <c:v>42.27</c:v>
                </c:pt>
                <c:pt idx="39">
                  <c:v>42.62</c:v>
                </c:pt>
                <c:pt idx="40">
                  <c:v>42.54</c:v>
                </c:pt>
                <c:pt idx="41">
                  <c:v>42.99</c:v>
                </c:pt>
                <c:pt idx="42">
                  <c:v>42.99</c:v>
                </c:pt>
                <c:pt idx="43">
                  <c:v>42.31</c:v>
                </c:pt>
                <c:pt idx="44">
                  <c:v>42.52</c:v>
                </c:pt>
                <c:pt idx="45">
                  <c:v>43.27</c:v>
                </c:pt>
                <c:pt idx="46">
                  <c:v>43.3</c:v>
                </c:pt>
                <c:pt idx="47">
                  <c:v>44.26</c:v>
                </c:pt>
                <c:pt idx="48">
                  <c:v>43.94</c:v>
                </c:pt>
                <c:pt idx="49">
                  <c:v>43.36</c:v>
                </c:pt>
                <c:pt idx="50">
                  <c:v>43.62</c:v>
                </c:pt>
                <c:pt idx="51">
                  <c:v>42.27</c:v>
                </c:pt>
                <c:pt idx="52">
                  <c:v>43.14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'Capitan Slow'!$F$18</c:f>
              <c:strCache>
                <c:ptCount val="1"/>
                <c:pt idx="0">
                  <c:v>Булавинов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'Capitan Slow'!$B$19:$B$73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'Capitan Slow'!$F$19:$F$73</c:f>
              <c:numCache>
                <c:formatCode>0.00</c:formatCode>
                <c:ptCount val="55"/>
                <c:pt idx="0">
                  <c:v>45.58</c:v>
                </c:pt>
                <c:pt idx="1">
                  <c:v>44.63</c:v>
                </c:pt>
                <c:pt idx="2">
                  <c:v>45.86</c:v>
                </c:pt>
                <c:pt idx="3">
                  <c:v>43.65</c:v>
                </c:pt>
                <c:pt idx="4">
                  <c:v>43.35</c:v>
                </c:pt>
                <c:pt idx="5">
                  <c:v>43.3</c:v>
                </c:pt>
                <c:pt idx="6">
                  <c:v>45.52</c:v>
                </c:pt>
                <c:pt idx="7">
                  <c:v>42.98</c:v>
                </c:pt>
                <c:pt idx="8">
                  <c:v>43.85</c:v>
                </c:pt>
                <c:pt idx="9">
                  <c:v>43.26</c:v>
                </c:pt>
                <c:pt idx="10">
                  <c:v>43.53</c:v>
                </c:pt>
                <c:pt idx="11">
                  <c:v>44.44</c:v>
                </c:pt>
                <c:pt idx="12">
                  <c:v>44.05</c:v>
                </c:pt>
                <c:pt idx="13">
                  <c:v>43.24</c:v>
                </c:pt>
                <c:pt idx="14">
                  <c:v>42.87</c:v>
                </c:pt>
                <c:pt idx="15">
                  <c:v>42.7</c:v>
                </c:pt>
                <c:pt idx="16">
                  <c:v>43.29</c:v>
                </c:pt>
                <c:pt idx="17">
                  <c:v>42.87</c:v>
                </c:pt>
                <c:pt idx="18">
                  <c:v>43.23</c:v>
                </c:pt>
                <c:pt idx="19">
                  <c:v>42.76</c:v>
                </c:pt>
                <c:pt idx="20">
                  <c:v>44.33</c:v>
                </c:pt>
                <c:pt idx="21">
                  <c:v>45.83</c:v>
                </c:pt>
                <c:pt idx="22">
                  <c:v>44.76</c:v>
                </c:pt>
                <c:pt idx="23">
                  <c:v>42.91</c:v>
                </c:pt>
                <c:pt idx="24">
                  <c:v>43.2</c:v>
                </c:pt>
                <c:pt idx="25">
                  <c:v>44.2</c:v>
                </c:pt>
                <c:pt idx="26">
                  <c:v>42.95</c:v>
                </c:pt>
                <c:pt idx="27">
                  <c:v>43.14</c:v>
                </c:pt>
                <c:pt idx="28">
                  <c:v>42.87</c:v>
                </c:pt>
                <c:pt idx="29">
                  <c:v>43.37</c:v>
                </c:pt>
                <c:pt idx="30">
                  <c:v>42.78</c:v>
                </c:pt>
                <c:pt idx="31">
                  <c:v>45.66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818624"/>
        <c:axId val="47820160"/>
      </c:lineChart>
      <c:catAx>
        <c:axId val="47818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7820160"/>
        <c:crosses val="autoZero"/>
        <c:auto val="1"/>
        <c:lblAlgn val="ctr"/>
        <c:lblOffset val="100"/>
        <c:noMultiLvlLbl val="0"/>
      </c:catAx>
      <c:valAx>
        <c:axId val="47820160"/>
        <c:scaling>
          <c:orientation val="minMax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4781862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'Кардиограмма Данные'!$N$11</c:f>
              <c:strCache>
                <c:ptCount val="1"/>
                <c:pt idx="0">
                  <c:v>Ognem Racing</c:v>
                </c:pt>
              </c:strCache>
            </c:strRef>
          </c:tx>
          <c:marker>
            <c:symbol val="none"/>
          </c:marker>
          <c:cat>
            <c:numRef>
              <c:f>'Кардиограмма Данные'!$M$12:$M$179</c:f>
              <c:numCache>
                <c:formatCode>General</c:formatCode>
                <c:ptCount val="16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</c:numCache>
            </c:numRef>
          </c:cat>
          <c:val>
            <c:numRef>
              <c:f>'Кардиограмма Данные'!$N$12:$N$179</c:f>
              <c:numCache>
                <c:formatCode>0.00</c:formatCode>
                <c:ptCount val="168"/>
                <c:pt idx="0">
                  <c:v>0</c:v>
                </c:pt>
                <c:pt idx="1">
                  <c:v>-0.13155688622753559</c:v>
                </c:pt>
                <c:pt idx="2">
                  <c:v>-0.27311377245506918</c:v>
                </c:pt>
                <c:pt idx="3">
                  <c:v>-0.7646706586826042</c:v>
                </c:pt>
                <c:pt idx="4">
                  <c:v>-1.2662275449101372</c:v>
                </c:pt>
                <c:pt idx="5">
                  <c:v>-1.8777844311376697</c:v>
                </c:pt>
                <c:pt idx="6">
                  <c:v>-2.189341317365205</c:v>
                </c:pt>
                <c:pt idx="7">
                  <c:v>-2.7308982035927443</c:v>
                </c:pt>
                <c:pt idx="8">
                  <c:v>-3.2024550898202833</c:v>
                </c:pt>
                <c:pt idx="9">
                  <c:v>-3.9040119760478191</c:v>
                </c:pt>
                <c:pt idx="10">
                  <c:v>-4.4755688622753524</c:v>
                </c:pt>
                <c:pt idx="11">
                  <c:v>-4.9471257485028914</c:v>
                </c:pt>
                <c:pt idx="12">
                  <c:v>-5.4286826347304284</c:v>
                </c:pt>
                <c:pt idx="13">
                  <c:v>-5.6602395209579655</c:v>
                </c:pt>
                <c:pt idx="14">
                  <c:v>-5.9517964071855047</c:v>
                </c:pt>
                <c:pt idx="15">
                  <c:v>-6.2933532934130412</c:v>
                </c:pt>
                <c:pt idx="16">
                  <c:v>-6.5649101796405773</c:v>
                </c:pt>
                <c:pt idx="17">
                  <c:v>-6.9864670658681121</c:v>
                </c:pt>
                <c:pt idx="18">
                  <c:v>-7.5680239520956505</c:v>
                </c:pt>
                <c:pt idx="19">
                  <c:v>-8.0795808383231886</c:v>
                </c:pt>
                <c:pt idx="20">
                  <c:v>-1.8111377245507185</c:v>
                </c:pt>
                <c:pt idx="21">
                  <c:v>-1.0026946107782564</c:v>
                </c:pt>
                <c:pt idx="22">
                  <c:v>-0.56425149700579169</c:v>
                </c:pt>
                <c:pt idx="23">
                  <c:v>-0.23580838323332642</c:v>
                </c:pt>
                <c:pt idx="24">
                  <c:v>-0.17736526946086428</c:v>
                </c:pt>
                <c:pt idx="25">
                  <c:v>-0.13892215568839816</c:v>
                </c:pt>
                <c:pt idx="26">
                  <c:v>-0.28047904191593176</c:v>
                </c:pt>
                <c:pt idx="27">
                  <c:v>-0.65203592814346933</c:v>
                </c:pt>
                <c:pt idx="28">
                  <c:v>-0.63359281437100634</c:v>
                </c:pt>
                <c:pt idx="29">
                  <c:v>-0.64514970059854448</c:v>
                </c:pt>
                <c:pt idx="30">
                  <c:v>-0.86670658682608348</c:v>
                </c:pt>
                <c:pt idx="31">
                  <c:v>-0.64826347305361764</c:v>
                </c:pt>
                <c:pt idx="32">
                  <c:v>1.7964071884790656E-4</c:v>
                </c:pt>
                <c:pt idx="33">
                  <c:v>0.31862275449131516</c:v>
                </c:pt>
                <c:pt idx="34">
                  <c:v>0.16706586826377645</c:v>
                </c:pt>
                <c:pt idx="35">
                  <c:v>0.17550898203624143</c:v>
                </c:pt>
                <c:pt idx="36">
                  <c:v>7.3952095808706986E-2</c:v>
                </c:pt>
                <c:pt idx="37">
                  <c:v>0.18239520958117339</c:v>
                </c:pt>
                <c:pt idx="38">
                  <c:v>0.73083832335363752</c:v>
                </c:pt>
                <c:pt idx="39">
                  <c:v>0.79928143712610478</c:v>
                </c:pt>
                <c:pt idx="40">
                  <c:v>0.78772455089856663</c:v>
                </c:pt>
                <c:pt idx="41">
                  <c:v>0.89616766467103304</c:v>
                </c:pt>
                <c:pt idx="42">
                  <c:v>0.78461077844350058</c:v>
                </c:pt>
                <c:pt idx="43">
                  <c:v>0.663053892215963</c:v>
                </c:pt>
                <c:pt idx="44">
                  <c:v>0.51149700598842429</c:v>
                </c:pt>
                <c:pt idx="45">
                  <c:v>0.49994011976088615</c:v>
                </c:pt>
                <c:pt idx="46">
                  <c:v>0.26838323353334914</c:v>
                </c:pt>
                <c:pt idx="47">
                  <c:v>-2.3173652694190139E-2</c:v>
                </c:pt>
                <c:pt idx="48">
                  <c:v>-0.20473053892172288</c:v>
                </c:pt>
                <c:pt idx="49">
                  <c:v>-0.30628742514925733</c:v>
                </c:pt>
                <c:pt idx="50">
                  <c:v>-0.24784431137679519</c:v>
                </c:pt>
                <c:pt idx="51">
                  <c:v>-0.23940119760433021</c:v>
                </c:pt>
                <c:pt idx="52">
                  <c:v>-0.25095808383186835</c:v>
                </c:pt>
                <c:pt idx="53">
                  <c:v>-0.43251497005940109</c:v>
                </c:pt>
                <c:pt idx="54">
                  <c:v>1.5859281437130619</c:v>
                </c:pt>
                <c:pt idx="55">
                  <c:v>1.5743712574855238</c:v>
                </c:pt>
                <c:pt idx="56">
                  <c:v>8.8928143712579981</c:v>
                </c:pt>
                <c:pt idx="57">
                  <c:v>9.6512574850304631</c:v>
                </c:pt>
                <c:pt idx="58">
                  <c:v>9.4897005988029264</c:v>
                </c:pt>
                <c:pt idx="59">
                  <c:v>9.2381437125753934</c:v>
                </c:pt>
                <c:pt idx="60">
                  <c:v>8.6865868263478561</c:v>
                </c:pt>
                <c:pt idx="61">
                  <c:v>8.2850299401203173</c:v>
                </c:pt>
                <c:pt idx="62">
                  <c:v>8.1834730538927829</c:v>
                </c:pt>
                <c:pt idx="63">
                  <c:v>7.971916167665249</c:v>
                </c:pt>
                <c:pt idx="64">
                  <c:v>7.720359281437716</c:v>
                </c:pt>
                <c:pt idx="65">
                  <c:v>7.3988023952101827</c:v>
                </c:pt>
                <c:pt idx="66">
                  <c:v>6.9672455089826499</c:v>
                </c:pt>
                <c:pt idx="67">
                  <c:v>6.5956886227551124</c:v>
                </c:pt>
                <c:pt idx="68">
                  <c:v>6.1541317365275745</c:v>
                </c:pt>
                <c:pt idx="69">
                  <c:v>5.6925748503000406</c:v>
                </c:pt>
                <c:pt idx="70">
                  <c:v>5.4510179640725056</c:v>
                </c:pt>
                <c:pt idx="71">
                  <c:v>5.0494610778449669</c:v>
                </c:pt>
                <c:pt idx="72">
                  <c:v>4.7579041916174276</c:v>
                </c:pt>
                <c:pt idx="73">
                  <c:v>4.4563473053898903</c:v>
                </c:pt>
                <c:pt idx="74">
                  <c:v>4.1047904191623559</c:v>
                </c:pt>
                <c:pt idx="75">
                  <c:v>3.893233532934822</c:v>
                </c:pt>
                <c:pt idx="76">
                  <c:v>3.5316766467072895</c:v>
                </c:pt>
                <c:pt idx="77">
                  <c:v>3.3001197604797525</c:v>
                </c:pt>
                <c:pt idx="78">
                  <c:v>2.9685628742522141</c:v>
                </c:pt>
                <c:pt idx="79">
                  <c:v>2.7170059880246811</c:v>
                </c:pt>
                <c:pt idx="80">
                  <c:v>2.3554491017971486</c:v>
                </c:pt>
                <c:pt idx="81">
                  <c:v>2.0038922155696142</c:v>
                </c:pt>
                <c:pt idx="82">
                  <c:v>1.6023353293420755</c:v>
                </c:pt>
                <c:pt idx="83">
                  <c:v>1.3907784431145416</c:v>
                </c:pt>
                <c:pt idx="84">
                  <c:v>1.2092215568870088</c:v>
                </c:pt>
                <c:pt idx="85">
                  <c:v>1.0576646706594701</c:v>
                </c:pt>
                <c:pt idx="86">
                  <c:v>0.73610778443193681</c:v>
                </c:pt>
                <c:pt idx="87">
                  <c:v>0.57455089820440008</c:v>
                </c:pt>
                <c:pt idx="88">
                  <c:v>0.39299401197686734</c:v>
                </c:pt>
                <c:pt idx="89">
                  <c:v>0.4614371257493346</c:v>
                </c:pt>
                <c:pt idx="90">
                  <c:v>0.32988023952179901</c:v>
                </c:pt>
                <c:pt idx="91">
                  <c:v>0.10832335329426002</c:v>
                </c:pt>
                <c:pt idx="92">
                  <c:v>1.6766467066723578E-2</c:v>
                </c:pt>
                <c:pt idx="93">
                  <c:v>-0.23479041916080945</c:v>
                </c:pt>
                <c:pt idx="94">
                  <c:v>-0.5063473053883456</c:v>
                </c:pt>
                <c:pt idx="95">
                  <c:v>-0.5679041916158809</c:v>
                </c:pt>
                <c:pt idx="96">
                  <c:v>-0.84946107784341507</c:v>
                </c:pt>
                <c:pt idx="97">
                  <c:v>-0.90101796407095236</c:v>
                </c:pt>
                <c:pt idx="98">
                  <c:v>-1.0325748502984879</c:v>
                </c:pt>
                <c:pt idx="99">
                  <c:v>-1.3741317365260244</c:v>
                </c:pt>
                <c:pt idx="100">
                  <c:v>-1.7356886227535568</c:v>
                </c:pt>
                <c:pt idx="101">
                  <c:v>-2.0572455089810902</c:v>
                </c:pt>
                <c:pt idx="102">
                  <c:v>-2.3588023952086274</c:v>
                </c:pt>
                <c:pt idx="103">
                  <c:v>3.8096407185638412</c:v>
                </c:pt>
                <c:pt idx="104">
                  <c:v>4.6880838323363037</c:v>
                </c:pt>
                <c:pt idx="105">
                  <c:v>4.8265269461087712</c:v>
                </c:pt>
                <c:pt idx="106">
                  <c:v>4.6649700598812345</c:v>
                </c:pt>
                <c:pt idx="107">
                  <c:v>4.6734131736536995</c:v>
                </c:pt>
                <c:pt idx="108">
                  <c:v>4.5318562874261659</c:v>
                </c:pt>
                <c:pt idx="109">
                  <c:v>4.2302994011986286</c:v>
                </c:pt>
                <c:pt idx="110">
                  <c:v>4.108742514971091</c:v>
                </c:pt>
                <c:pt idx="111">
                  <c:v>3.9671856287435574</c:v>
                </c:pt>
                <c:pt idx="112">
                  <c:v>3.8256287425160238</c:v>
                </c:pt>
                <c:pt idx="113">
                  <c:v>3.4140718562884871</c:v>
                </c:pt>
                <c:pt idx="114">
                  <c:v>3.3825149700609529</c:v>
                </c:pt>
                <c:pt idx="115">
                  <c:v>5.0309580838334185</c:v>
                </c:pt>
                <c:pt idx="116">
                  <c:v>4.929401197605884</c:v>
                </c:pt>
                <c:pt idx="117">
                  <c:v>5.8978443113783499</c:v>
                </c:pt>
                <c:pt idx="118">
                  <c:v>5.9062874251508148</c:v>
                </c:pt>
                <c:pt idx="119">
                  <c:v>5.6147305389232756</c:v>
                </c:pt>
                <c:pt idx="120">
                  <c:v>5.1131736526957425</c:v>
                </c:pt>
                <c:pt idx="121">
                  <c:v>4.7316167664682069</c:v>
                </c:pt>
                <c:pt idx="122">
                  <c:v>4.260059880240668</c:v>
                </c:pt>
                <c:pt idx="123">
                  <c:v>3.8785029940131324</c:v>
                </c:pt>
                <c:pt idx="124">
                  <c:v>3.5169461077855999</c:v>
                </c:pt>
                <c:pt idx="125">
                  <c:v>4.4153892215580655</c:v>
                </c:pt>
                <c:pt idx="126">
                  <c:v>4.1238323353305262</c:v>
                </c:pt>
                <c:pt idx="127">
                  <c:v>6.592275449102992</c:v>
                </c:pt>
                <c:pt idx="128">
                  <c:v>7.9307185628754553</c:v>
                </c:pt>
                <c:pt idx="129">
                  <c:v>7.629161676647918</c:v>
                </c:pt>
                <c:pt idx="130">
                  <c:v>7.2476047904203824</c:v>
                </c:pt>
                <c:pt idx="131">
                  <c:v>7.0160479041928454</c:v>
                </c:pt>
                <c:pt idx="132">
                  <c:v>6.6344910179653098</c:v>
                </c:pt>
                <c:pt idx="133">
                  <c:v>6.4929341317377762</c:v>
                </c:pt>
                <c:pt idx="134">
                  <c:v>6.1513772455102398</c:v>
                </c:pt>
                <c:pt idx="135">
                  <c:v>5.8398203592827045</c:v>
                </c:pt>
                <c:pt idx="136">
                  <c:v>5.6982634730551709</c:v>
                </c:pt>
                <c:pt idx="137">
                  <c:v>5.4567065868276359</c:v>
                </c:pt>
                <c:pt idx="138">
                  <c:v>5.0951497006001034</c:v>
                </c:pt>
                <c:pt idx="139">
                  <c:v>4.7235928143725658</c:v>
                </c:pt>
                <c:pt idx="140">
                  <c:v>4.3020359281450311</c:v>
                </c:pt>
                <c:pt idx="141">
                  <c:v>4.280479041917495</c:v>
                </c:pt>
                <c:pt idx="142">
                  <c:v>4.1089221556899602</c:v>
                </c:pt>
                <c:pt idx="143">
                  <c:v>3.9773652694624246</c:v>
                </c:pt>
                <c:pt idx="144">
                  <c:v>3.8958083832348862</c:v>
                </c:pt>
                <c:pt idx="145">
                  <c:v>3.5142514970073506</c:v>
                </c:pt>
                <c:pt idx="146">
                  <c:v>3.3026946107798167</c:v>
                </c:pt>
                <c:pt idx="147">
                  <c:v>2.9911377245522814</c:v>
                </c:pt>
                <c:pt idx="148">
                  <c:v>2.8295808383247447</c:v>
                </c:pt>
                <c:pt idx="149">
                  <c:v>2.5980239520972077</c:v>
                </c:pt>
                <c:pt idx="150">
                  <c:v>2.4564670658696741</c:v>
                </c:pt>
                <c:pt idx="151">
                  <c:v>2.1449101796421388</c:v>
                </c:pt>
                <c:pt idx="152">
                  <c:v>1.8733532934146027</c:v>
                </c:pt>
                <c:pt idx="153">
                  <c:v>1.6217964071870696</c:v>
                </c:pt>
                <c:pt idx="154">
                  <c:v>1.3102395209595343</c:v>
                </c:pt>
                <c:pt idx="155">
                  <c:v>1.0386826347319982</c:v>
                </c:pt>
                <c:pt idx="156">
                  <c:v>0.65712574850446259</c:v>
                </c:pt>
                <c:pt idx="157">
                  <c:v>0.44556886227692871</c:v>
                </c:pt>
                <c:pt idx="158">
                  <c:v>0.22401197604938972</c:v>
                </c:pt>
                <c:pt idx="159">
                  <c:v>0.38245508982185328</c:v>
                </c:pt>
                <c:pt idx="160">
                  <c:v>0.32089820359431798</c:v>
                </c:pt>
                <c:pt idx="161">
                  <c:v>0.34934131736677898</c:v>
                </c:pt>
                <c:pt idx="162">
                  <c:v>0.29778443113924169</c:v>
                </c:pt>
                <c:pt idx="163">
                  <c:v>0.43622754491170923</c:v>
                </c:pt>
                <c:pt idx="164">
                  <c:v>0.59467065868417279</c:v>
                </c:pt>
                <c:pt idx="165">
                  <c:v>0.34311377245663977</c:v>
                </c:pt>
                <c:pt idx="166">
                  <c:v>0.17155688622910503</c:v>
                </c:pt>
                <c:pt idx="167">
                  <c:v>1.5702994460298214E-12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'Кардиограмма Данные'!$O$11</c:f>
              <c:strCache>
                <c:ptCount val="1"/>
                <c:pt idx="0">
                  <c:v>Winni</c:v>
                </c:pt>
              </c:strCache>
            </c:strRef>
          </c:tx>
          <c:marker>
            <c:symbol val="none"/>
          </c:marker>
          <c:cat>
            <c:numRef>
              <c:f>'Кардиограмма Данные'!$M$12:$M$179</c:f>
              <c:numCache>
                <c:formatCode>General</c:formatCode>
                <c:ptCount val="16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</c:numCache>
            </c:numRef>
          </c:cat>
          <c:val>
            <c:numRef>
              <c:f>'Кардиограмма Данные'!$O$12:$O$179</c:f>
              <c:numCache>
                <c:formatCode>0.00</c:formatCode>
                <c:ptCount val="168"/>
                <c:pt idx="0">
                  <c:v>0.92</c:v>
                </c:pt>
                <c:pt idx="1">
                  <c:v>2.5484431137724624</c:v>
                </c:pt>
                <c:pt idx="2">
                  <c:v>3.8068862275449273</c:v>
                </c:pt>
                <c:pt idx="3">
                  <c:v>4.1953293413173949</c:v>
                </c:pt>
                <c:pt idx="4">
                  <c:v>6.9637724550898579</c:v>
                </c:pt>
                <c:pt idx="5">
                  <c:v>9.7022155688623197</c:v>
                </c:pt>
                <c:pt idx="6">
                  <c:v>10.330658682634782</c:v>
                </c:pt>
                <c:pt idx="7">
                  <c:v>10.459101796407245</c:v>
                </c:pt>
                <c:pt idx="8">
                  <c:v>10.42754491017971</c:v>
                </c:pt>
                <c:pt idx="9">
                  <c:v>10.445988023952173</c:v>
                </c:pt>
                <c:pt idx="10">
                  <c:v>11.174431137724637</c:v>
                </c:pt>
                <c:pt idx="11">
                  <c:v>11.082874251497101</c:v>
                </c:pt>
                <c:pt idx="12">
                  <c:v>11.871317365269567</c:v>
                </c:pt>
                <c:pt idx="13">
                  <c:v>11.939760479042034</c:v>
                </c:pt>
                <c:pt idx="14">
                  <c:v>12.078203592814502</c:v>
                </c:pt>
                <c:pt idx="15">
                  <c:v>12.296646706586968</c:v>
                </c:pt>
                <c:pt idx="16">
                  <c:v>12.755089820359428</c:v>
                </c:pt>
                <c:pt idx="17">
                  <c:v>12.833532934131894</c:v>
                </c:pt>
                <c:pt idx="18">
                  <c:v>13.12197604790436</c:v>
                </c:pt>
                <c:pt idx="19">
                  <c:v>13.360419161676822</c:v>
                </c:pt>
                <c:pt idx="20">
                  <c:v>13.378862275449285</c:v>
                </c:pt>
                <c:pt idx="21">
                  <c:v>13.467305389221748</c:v>
                </c:pt>
                <c:pt idx="22">
                  <c:v>4.5157485029942137</c:v>
                </c:pt>
                <c:pt idx="23">
                  <c:v>5.3141916167666778</c:v>
                </c:pt>
                <c:pt idx="24">
                  <c:v>4.6926347305391403</c:v>
                </c:pt>
                <c:pt idx="25">
                  <c:v>4.0810778443116078</c:v>
                </c:pt>
                <c:pt idx="26">
                  <c:v>4.9295209580840691</c:v>
                </c:pt>
                <c:pt idx="27">
                  <c:v>4.4279640718565361</c:v>
                </c:pt>
                <c:pt idx="28">
                  <c:v>4.0464071856290005</c:v>
                </c:pt>
                <c:pt idx="29">
                  <c:v>5.3848502994014638</c:v>
                </c:pt>
                <c:pt idx="30">
                  <c:v>4.7832934131739293</c:v>
                </c:pt>
                <c:pt idx="31">
                  <c:v>4.0217365269463912</c:v>
                </c:pt>
                <c:pt idx="32">
                  <c:v>3.4401796407188527</c:v>
                </c:pt>
                <c:pt idx="33">
                  <c:v>2.8086227544913172</c:v>
                </c:pt>
                <c:pt idx="34">
                  <c:v>2.277065868263783</c:v>
                </c:pt>
                <c:pt idx="35">
                  <c:v>1.3255089820362471</c:v>
                </c:pt>
                <c:pt idx="36">
                  <c:v>0.84395209580871011</c:v>
                </c:pt>
                <c:pt idx="37">
                  <c:v>0.28239520958117481</c:v>
                </c:pt>
                <c:pt idx="38">
                  <c:v>1.0838323353638657E-2</c:v>
                </c:pt>
                <c:pt idx="39">
                  <c:v>-0.72071856287389835</c:v>
                </c:pt>
                <c:pt idx="40">
                  <c:v>-1.1322754491014351</c:v>
                </c:pt>
                <c:pt idx="41">
                  <c:v>-1.3838323353289681</c:v>
                </c:pt>
                <c:pt idx="42">
                  <c:v>-2.1753892215565074</c:v>
                </c:pt>
                <c:pt idx="43">
                  <c:v>-2.4669461077840467</c:v>
                </c:pt>
                <c:pt idx="44">
                  <c:v>-2.7285029940115848</c:v>
                </c:pt>
                <c:pt idx="45">
                  <c:v>-3.3800598802391235</c:v>
                </c:pt>
                <c:pt idx="46">
                  <c:v>-3.9216167664666628</c:v>
                </c:pt>
                <c:pt idx="47">
                  <c:v>-4.0931736526941975</c:v>
                </c:pt>
                <c:pt idx="48">
                  <c:v>-4.2247305389217331</c:v>
                </c:pt>
                <c:pt idx="49">
                  <c:v>-4.8062874251492715</c:v>
                </c:pt>
                <c:pt idx="50">
                  <c:v>-5.4478443113768051</c:v>
                </c:pt>
                <c:pt idx="51">
                  <c:v>-5.9494011976043382</c:v>
                </c:pt>
                <c:pt idx="52">
                  <c:v>-6.4809580838318723</c:v>
                </c:pt>
                <c:pt idx="53">
                  <c:v>-7.1425149700594091</c:v>
                </c:pt>
                <c:pt idx="54">
                  <c:v>-7.6540718562869472</c:v>
                </c:pt>
                <c:pt idx="55">
                  <c:v>-7.5156287425144797</c:v>
                </c:pt>
                <c:pt idx="56">
                  <c:v>-8.2671856287420127</c:v>
                </c:pt>
                <c:pt idx="57">
                  <c:v>-8.6887425149695474</c:v>
                </c:pt>
                <c:pt idx="58">
                  <c:v>-9.3502994011970841</c:v>
                </c:pt>
                <c:pt idx="59">
                  <c:v>-9.9918562874246177</c:v>
                </c:pt>
                <c:pt idx="60">
                  <c:v>-10.85341317365215</c:v>
                </c:pt>
                <c:pt idx="61">
                  <c:v>-11.514970059879687</c:v>
                </c:pt>
                <c:pt idx="62">
                  <c:v>-12.436526946107222</c:v>
                </c:pt>
                <c:pt idx="63">
                  <c:v>-12.94808383233476</c:v>
                </c:pt>
                <c:pt idx="64">
                  <c:v>-13.689640718562295</c:v>
                </c:pt>
                <c:pt idx="65">
                  <c:v>-14.331197604789828</c:v>
                </c:pt>
                <c:pt idx="66">
                  <c:v>-15.062754491017365</c:v>
                </c:pt>
                <c:pt idx="67">
                  <c:v>-15.874311377244901</c:v>
                </c:pt>
                <c:pt idx="68">
                  <c:v>-10.055868263472433</c:v>
                </c:pt>
                <c:pt idx="69">
                  <c:v>-9.0874251496999676</c:v>
                </c:pt>
                <c:pt idx="70">
                  <c:v>-8.8489820359275058</c:v>
                </c:pt>
                <c:pt idx="71">
                  <c:v>-8.4905389221550394</c:v>
                </c:pt>
                <c:pt idx="72">
                  <c:v>-8.382095808382573</c:v>
                </c:pt>
                <c:pt idx="73">
                  <c:v>-8.2936526946101097</c:v>
                </c:pt>
                <c:pt idx="74">
                  <c:v>-8.1252095808376481</c:v>
                </c:pt>
                <c:pt idx="75">
                  <c:v>-7.7567664670651837</c:v>
                </c:pt>
                <c:pt idx="76">
                  <c:v>-7.578323353292717</c:v>
                </c:pt>
                <c:pt idx="77">
                  <c:v>-7.299880239520256</c:v>
                </c:pt>
                <c:pt idx="78">
                  <c:v>-7.3314371257477902</c:v>
                </c:pt>
                <c:pt idx="79">
                  <c:v>-7.1529940119753235</c:v>
                </c:pt>
                <c:pt idx="80">
                  <c:v>-7.0945508982028613</c:v>
                </c:pt>
                <c:pt idx="81">
                  <c:v>-6.8461077844303944</c:v>
                </c:pt>
                <c:pt idx="82">
                  <c:v>-6.6976646706579288</c:v>
                </c:pt>
                <c:pt idx="83">
                  <c:v>-6.8592215568854655</c:v>
                </c:pt>
                <c:pt idx="84">
                  <c:v>-6.5607784431130014</c:v>
                </c:pt>
                <c:pt idx="85">
                  <c:v>-6.7323353293405361</c:v>
                </c:pt>
                <c:pt idx="86">
                  <c:v>-6.5838922155680706</c:v>
                </c:pt>
                <c:pt idx="87">
                  <c:v>-6.7354491017956093</c:v>
                </c:pt>
                <c:pt idx="88">
                  <c:v>-6.7170059880231463</c:v>
                </c:pt>
                <c:pt idx="89">
                  <c:v>-6.628562874250683</c:v>
                </c:pt>
                <c:pt idx="90">
                  <c:v>-6.4301197604782203</c:v>
                </c:pt>
                <c:pt idx="91">
                  <c:v>-6.4716766467057596</c:v>
                </c:pt>
                <c:pt idx="92">
                  <c:v>-6.5932335329332972</c:v>
                </c:pt>
                <c:pt idx="93">
                  <c:v>-6.5247904191608299</c:v>
                </c:pt>
                <c:pt idx="94">
                  <c:v>-6.4263473053883686</c:v>
                </c:pt>
                <c:pt idx="95">
                  <c:v>-6.4579041916159028</c:v>
                </c:pt>
                <c:pt idx="96">
                  <c:v>-6.3894610778434355</c:v>
                </c:pt>
                <c:pt idx="97">
                  <c:v>-5.7610179640709731</c:v>
                </c:pt>
                <c:pt idx="98">
                  <c:v>-5.8225748502985084</c:v>
                </c:pt>
                <c:pt idx="99">
                  <c:v>-5.4041317365260468</c:v>
                </c:pt>
                <c:pt idx="100">
                  <c:v>-5.2956886227535804</c:v>
                </c:pt>
                <c:pt idx="101">
                  <c:v>-5.3172455089811166</c:v>
                </c:pt>
                <c:pt idx="102">
                  <c:v>-5.158802395208653</c:v>
                </c:pt>
                <c:pt idx="103">
                  <c:v>-5.1803592814361892</c:v>
                </c:pt>
                <c:pt idx="104">
                  <c:v>-5.0019161676637225</c:v>
                </c:pt>
                <c:pt idx="105">
                  <c:v>-5.0334730538912567</c:v>
                </c:pt>
                <c:pt idx="106">
                  <c:v>-5.0650299401187908</c:v>
                </c:pt>
                <c:pt idx="107">
                  <c:v>-5.2065868263463244</c:v>
                </c:pt>
                <c:pt idx="108">
                  <c:v>-5.4781437125738606</c:v>
                </c:pt>
                <c:pt idx="109">
                  <c:v>-5.6197005988013942</c:v>
                </c:pt>
                <c:pt idx="110">
                  <c:v>-5.6012574850289312</c:v>
                </c:pt>
                <c:pt idx="111">
                  <c:v>-5.1328143712564653</c:v>
                </c:pt>
                <c:pt idx="112">
                  <c:v>1.7156287425160031</c:v>
                </c:pt>
                <c:pt idx="113">
                  <c:v>2.8140718562884643</c:v>
                </c:pt>
                <c:pt idx="114">
                  <c:v>3.4325149700609288</c:v>
                </c:pt>
                <c:pt idx="115">
                  <c:v>5.1809580838333957</c:v>
                </c:pt>
                <c:pt idx="116">
                  <c:v>5.0594011976058582</c:v>
                </c:pt>
                <c:pt idx="117">
                  <c:v>5.9378443113783206</c:v>
                </c:pt>
                <c:pt idx="118">
                  <c:v>6.1062874251507822</c:v>
                </c:pt>
                <c:pt idx="119">
                  <c:v>5.9547305389232434</c:v>
                </c:pt>
                <c:pt idx="120">
                  <c:v>5.6731736526957093</c:v>
                </c:pt>
                <c:pt idx="121">
                  <c:v>5.2216167664681734</c:v>
                </c:pt>
                <c:pt idx="122">
                  <c:v>4.7100598802406353</c:v>
                </c:pt>
                <c:pt idx="123">
                  <c:v>4.1885029940130991</c:v>
                </c:pt>
                <c:pt idx="124">
                  <c:v>3.8869461077855618</c:v>
                </c:pt>
                <c:pt idx="125">
                  <c:v>4.5753892215580265</c:v>
                </c:pt>
                <c:pt idx="126">
                  <c:v>4.2438323353304881</c:v>
                </c:pt>
                <c:pt idx="127">
                  <c:v>5.9022754491029517</c:v>
                </c:pt>
                <c:pt idx="128">
                  <c:v>8.6407185628754135</c:v>
                </c:pt>
                <c:pt idx="129">
                  <c:v>8.3791616766478754</c:v>
                </c:pt>
                <c:pt idx="130">
                  <c:v>7.9876047904203418</c:v>
                </c:pt>
                <c:pt idx="131">
                  <c:v>7.6460479041928053</c:v>
                </c:pt>
                <c:pt idx="132">
                  <c:v>7.9944910179652666</c:v>
                </c:pt>
                <c:pt idx="133">
                  <c:v>7.7229341317377305</c:v>
                </c:pt>
                <c:pt idx="134">
                  <c:v>7.5613772455101937</c:v>
                </c:pt>
                <c:pt idx="135">
                  <c:v>7.3298203592826567</c:v>
                </c:pt>
                <c:pt idx="136">
                  <c:v>7.0482634730551226</c:v>
                </c:pt>
                <c:pt idx="137">
                  <c:v>6.6167065868275898</c:v>
                </c:pt>
                <c:pt idx="138">
                  <c:v>6.1451497006000508</c:v>
                </c:pt>
                <c:pt idx="139">
                  <c:v>5.7335928143725141</c:v>
                </c:pt>
                <c:pt idx="140">
                  <c:v>5.712035928144978</c:v>
                </c:pt>
                <c:pt idx="141">
                  <c:v>5.5204790419174401</c:v>
                </c:pt>
                <c:pt idx="142">
                  <c:v>5.2689221556899071</c:v>
                </c:pt>
                <c:pt idx="143">
                  <c:v>5.0273652694623721</c:v>
                </c:pt>
                <c:pt idx="144">
                  <c:v>4.7258083832348348</c:v>
                </c:pt>
                <c:pt idx="145">
                  <c:v>4.6142514970073023</c:v>
                </c:pt>
                <c:pt idx="146">
                  <c:v>4.4326946107797696</c:v>
                </c:pt>
                <c:pt idx="147">
                  <c:v>4.3711377245522343</c:v>
                </c:pt>
                <c:pt idx="148">
                  <c:v>4.1395808383246973</c:v>
                </c:pt>
                <c:pt idx="149">
                  <c:v>3.7680239520971597</c:v>
                </c:pt>
                <c:pt idx="150">
                  <c:v>3.5564670658696258</c:v>
                </c:pt>
                <c:pt idx="151">
                  <c:v>3.0949101796420919</c:v>
                </c:pt>
                <c:pt idx="152">
                  <c:v>2.643353293414556</c:v>
                </c:pt>
                <c:pt idx="153">
                  <c:v>2.1717964071870171</c:v>
                </c:pt>
                <c:pt idx="154">
                  <c:v>1.8902395209594829</c:v>
                </c:pt>
                <c:pt idx="155">
                  <c:v>1.4786826347319462</c:v>
                </c:pt>
                <c:pt idx="156">
                  <c:v>1.2871257485044083</c:v>
                </c:pt>
                <c:pt idx="157">
                  <c:v>2.7955688622768733</c:v>
                </c:pt>
                <c:pt idx="158">
                  <c:v>2.8040119760493383</c:v>
                </c:pt>
                <c:pt idx="159">
                  <c:v>2.4524550898218038</c:v>
                </c:pt>
                <c:pt idx="160">
                  <c:v>2.3208982035942682</c:v>
                </c:pt>
                <c:pt idx="161">
                  <c:v>2.279341317366729</c:v>
                </c:pt>
                <c:pt idx="162">
                  <c:v>1.9877844311391897</c:v>
                </c:pt>
                <c:pt idx="163">
                  <c:v>2.0462275449116518</c:v>
                </c:pt>
                <c:pt idx="164">
                  <c:v>1.9246706586841142</c:v>
                </c:pt>
                <c:pt idx="165">
                  <c:v>1.7131137724565804</c:v>
                </c:pt>
                <c:pt idx="166">
                  <c:v>1.4315568862290462</c:v>
                </c:pt>
                <c:pt idx="167">
                  <c:v>6.2000000000015092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'Кардиограмма Данные'!$P$11</c:f>
              <c:strCache>
                <c:ptCount val="1"/>
                <c:pt idx="0">
                  <c:v>RocknRolla</c:v>
                </c:pt>
              </c:strCache>
            </c:strRef>
          </c:tx>
          <c:marker>
            <c:symbol val="none"/>
          </c:marker>
          <c:cat>
            <c:numRef>
              <c:f>'Кардиограмма Данные'!$M$12:$M$179</c:f>
              <c:numCache>
                <c:formatCode>General</c:formatCode>
                <c:ptCount val="16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</c:numCache>
            </c:numRef>
          </c:cat>
          <c:val>
            <c:numRef>
              <c:f>'Кардиограмма Данные'!$P$12:$P$179</c:f>
              <c:numCache>
                <c:formatCode>0.00</c:formatCode>
                <c:ptCount val="168"/>
                <c:pt idx="0">
                  <c:v>0.79</c:v>
                </c:pt>
                <c:pt idx="1">
                  <c:v>1.5784431137724662</c:v>
                </c:pt>
                <c:pt idx="2">
                  <c:v>1.7068862275449286</c:v>
                </c:pt>
                <c:pt idx="3">
                  <c:v>3.9953293413173947</c:v>
                </c:pt>
                <c:pt idx="4">
                  <c:v>4.2237724550898585</c:v>
                </c:pt>
                <c:pt idx="5">
                  <c:v>3.9522155688623224</c:v>
                </c:pt>
                <c:pt idx="6">
                  <c:v>4.370658682634784</c:v>
                </c:pt>
                <c:pt idx="7">
                  <c:v>5.0491017964072507</c:v>
                </c:pt>
                <c:pt idx="8">
                  <c:v>5.0675449101797136</c:v>
                </c:pt>
                <c:pt idx="9">
                  <c:v>4.5159880239521764</c:v>
                </c:pt>
                <c:pt idx="10">
                  <c:v>4.6844311377246379</c:v>
                </c:pt>
                <c:pt idx="11">
                  <c:v>4.5928742514971015</c:v>
                </c:pt>
                <c:pt idx="12">
                  <c:v>4.1413173652695656</c:v>
                </c:pt>
                <c:pt idx="13">
                  <c:v>3.6197604790420295</c:v>
                </c:pt>
                <c:pt idx="14">
                  <c:v>3.6582035928144956</c:v>
                </c:pt>
                <c:pt idx="15">
                  <c:v>19.686646706586956</c:v>
                </c:pt>
                <c:pt idx="16">
                  <c:v>19.815089820359418</c:v>
                </c:pt>
                <c:pt idx="17">
                  <c:v>19.783532934131884</c:v>
                </c:pt>
                <c:pt idx="18">
                  <c:v>20.031976047904351</c:v>
                </c:pt>
                <c:pt idx="19">
                  <c:v>19.830419161676815</c:v>
                </c:pt>
                <c:pt idx="20">
                  <c:v>19.858862275449276</c:v>
                </c:pt>
                <c:pt idx="21">
                  <c:v>19.697305389221739</c:v>
                </c:pt>
                <c:pt idx="22">
                  <c:v>19.555748502994206</c:v>
                </c:pt>
                <c:pt idx="23">
                  <c:v>19.434191616766668</c:v>
                </c:pt>
                <c:pt idx="24">
                  <c:v>28.752634730539143</c:v>
                </c:pt>
                <c:pt idx="25">
                  <c:v>30.201077844311605</c:v>
                </c:pt>
                <c:pt idx="26">
                  <c:v>30.289520958084069</c:v>
                </c:pt>
                <c:pt idx="27">
                  <c:v>30.187964071856534</c:v>
                </c:pt>
                <c:pt idx="28">
                  <c:v>30.286407185628995</c:v>
                </c:pt>
                <c:pt idx="29">
                  <c:v>30.054850299401458</c:v>
                </c:pt>
                <c:pt idx="30">
                  <c:v>30.123293413173926</c:v>
                </c:pt>
                <c:pt idx="31">
                  <c:v>30.111736526946387</c:v>
                </c:pt>
                <c:pt idx="32">
                  <c:v>29.890179640718848</c:v>
                </c:pt>
                <c:pt idx="33">
                  <c:v>29.778622754491316</c:v>
                </c:pt>
                <c:pt idx="34">
                  <c:v>29.367065868263779</c:v>
                </c:pt>
                <c:pt idx="35">
                  <c:v>29.135508982036242</c:v>
                </c:pt>
                <c:pt idx="36">
                  <c:v>28.783952095808708</c:v>
                </c:pt>
                <c:pt idx="37">
                  <c:v>28.572395209581174</c:v>
                </c:pt>
                <c:pt idx="38">
                  <c:v>28.400838323353639</c:v>
                </c:pt>
                <c:pt idx="39">
                  <c:v>28.139281437126101</c:v>
                </c:pt>
                <c:pt idx="40">
                  <c:v>27.747724550898567</c:v>
                </c:pt>
                <c:pt idx="41">
                  <c:v>27.526167664671028</c:v>
                </c:pt>
                <c:pt idx="42">
                  <c:v>27.37461077844349</c:v>
                </c:pt>
                <c:pt idx="43">
                  <c:v>26.993053892215954</c:v>
                </c:pt>
                <c:pt idx="44">
                  <c:v>26.851497005988421</c:v>
                </c:pt>
                <c:pt idx="45">
                  <c:v>27.489940119760888</c:v>
                </c:pt>
                <c:pt idx="46">
                  <c:v>28.028383233533354</c:v>
                </c:pt>
                <c:pt idx="47">
                  <c:v>28.846826347305822</c:v>
                </c:pt>
                <c:pt idx="48">
                  <c:v>29.095269461078288</c:v>
                </c:pt>
                <c:pt idx="49">
                  <c:v>28.973712574850751</c:v>
                </c:pt>
                <c:pt idx="50">
                  <c:v>28.682155688623212</c:v>
                </c:pt>
                <c:pt idx="51">
                  <c:v>28.350598802395673</c:v>
                </c:pt>
                <c:pt idx="52">
                  <c:v>28.089041916168135</c:v>
                </c:pt>
                <c:pt idx="53">
                  <c:v>27.817485029940599</c:v>
                </c:pt>
                <c:pt idx="54">
                  <c:v>27.705928143713066</c:v>
                </c:pt>
                <c:pt idx="55">
                  <c:v>27.394371257485531</c:v>
                </c:pt>
                <c:pt idx="56">
                  <c:v>27.152814371257996</c:v>
                </c:pt>
                <c:pt idx="57">
                  <c:v>26.911257485030461</c:v>
                </c:pt>
                <c:pt idx="58">
                  <c:v>26.929700598802924</c:v>
                </c:pt>
                <c:pt idx="59">
                  <c:v>26.608143712575391</c:v>
                </c:pt>
                <c:pt idx="60">
                  <c:v>26.546586826347855</c:v>
                </c:pt>
                <c:pt idx="61">
                  <c:v>26.205029940120319</c:v>
                </c:pt>
                <c:pt idx="62">
                  <c:v>25.833473053892781</c:v>
                </c:pt>
                <c:pt idx="63">
                  <c:v>25.601916167665244</c:v>
                </c:pt>
                <c:pt idx="64">
                  <c:v>25.770359281437706</c:v>
                </c:pt>
                <c:pt idx="65">
                  <c:v>25.578802395210168</c:v>
                </c:pt>
                <c:pt idx="66">
                  <c:v>25.267245508982633</c:v>
                </c:pt>
                <c:pt idx="67">
                  <c:v>25.185688622755094</c:v>
                </c:pt>
                <c:pt idx="68">
                  <c:v>24.794131736527561</c:v>
                </c:pt>
                <c:pt idx="69">
                  <c:v>24.282574850300023</c:v>
                </c:pt>
                <c:pt idx="70">
                  <c:v>24.03101796407249</c:v>
                </c:pt>
                <c:pt idx="71">
                  <c:v>23.689461077844953</c:v>
                </c:pt>
                <c:pt idx="72">
                  <c:v>23.337904191617419</c:v>
                </c:pt>
                <c:pt idx="73">
                  <c:v>23.00634730538988</c:v>
                </c:pt>
                <c:pt idx="74">
                  <c:v>29.70479041916235</c:v>
                </c:pt>
                <c:pt idx="75">
                  <c:v>30.323233532934815</c:v>
                </c:pt>
                <c:pt idx="76">
                  <c:v>30.121676646707279</c:v>
                </c:pt>
                <c:pt idx="77">
                  <c:v>30.090119760479745</c:v>
                </c:pt>
                <c:pt idx="78">
                  <c:v>29.938562874252206</c:v>
                </c:pt>
                <c:pt idx="79">
                  <c:v>29.957005988024669</c:v>
                </c:pt>
                <c:pt idx="80">
                  <c:v>29.80544910179713</c:v>
                </c:pt>
                <c:pt idx="81">
                  <c:v>29.283892215569594</c:v>
                </c:pt>
                <c:pt idx="82">
                  <c:v>28.832335329342058</c:v>
                </c:pt>
                <c:pt idx="83">
                  <c:v>28.410778443114523</c:v>
                </c:pt>
                <c:pt idx="84">
                  <c:v>28.119221556886984</c:v>
                </c:pt>
                <c:pt idx="85">
                  <c:v>27.947664670659449</c:v>
                </c:pt>
                <c:pt idx="86">
                  <c:v>27.616107784431911</c:v>
                </c:pt>
                <c:pt idx="87">
                  <c:v>27.174550898204373</c:v>
                </c:pt>
                <c:pt idx="88">
                  <c:v>26.892994011976839</c:v>
                </c:pt>
                <c:pt idx="89">
                  <c:v>26.341437125749302</c:v>
                </c:pt>
                <c:pt idx="90">
                  <c:v>26.129880239521768</c:v>
                </c:pt>
                <c:pt idx="91">
                  <c:v>25.708323353294233</c:v>
                </c:pt>
                <c:pt idx="92">
                  <c:v>25.286766467066698</c:v>
                </c:pt>
                <c:pt idx="93">
                  <c:v>25.225209580839163</c:v>
                </c:pt>
                <c:pt idx="94">
                  <c:v>25.663652694611628</c:v>
                </c:pt>
                <c:pt idx="95">
                  <c:v>25.762095808384089</c:v>
                </c:pt>
                <c:pt idx="96">
                  <c:v>25.550538922156555</c:v>
                </c:pt>
                <c:pt idx="97">
                  <c:v>25.41898203592902</c:v>
                </c:pt>
                <c:pt idx="98">
                  <c:v>24.977425149701482</c:v>
                </c:pt>
                <c:pt idx="99">
                  <c:v>24.575868263473943</c:v>
                </c:pt>
                <c:pt idx="100">
                  <c:v>24.584311377246408</c:v>
                </c:pt>
                <c:pt idx="101">
                  <c:v>24.472754491018875</c:v>
                </c:pt>
                <c:pt idx="102">
                  <c:v>24.941197604791341</c:v>
                </c:pt>
                <c:pt idx="103">
                  <c:v>24.949640718563806</c:v>
                </c:pt>
                <c:pt idx="104">
                  <c:v>25.648083832336269</c:v>
                </c:pt>
                <c:pt idx="105">
                  <c:v>25.776526946108731</c:v>
                </c:pt>
                <c:pt idx="106">
                  <c:v>25.254970059881195</c:v>
                </c:pt>
                <c:pt idx="107">
                  <c:v>25.163413173653659</c:v>
                </c:pt>
                <c:pt idx="108">
                  <c:v>24.841856287426126</c:v>
                </c:pt>
                <c:pt idx="109">
                  <c:v>24.510299401198587</c:v>
                </c:pt>
                <c:pt idx="110">
                  <c:v>24.008742514971054</c:v>
                </c:pt>
                <c:pt idx="111">
                  <c:v>30.087185628743526</c:v>
                </c:pt>
                <c:pt idx="112">
                  <c:v>30.765628742515993</c:v>
                </c:pt>
                <c:pt idx="113">
                  <c:v>30.524071856288458</c:v>
                </c:pt>
                <c:pt idx="114">
                  <c:v>30.052514970060919</c:v>
                </c:pt>
                <c:pt idx="115">
                  <c:v>29.680958083833382</c:v>
                </c:pt>
                <c:pt idx="116">
                  <c:v>29.129401197605844</c:v>
                </c:pt>
                <c:pt idx="117">
                  <c:v>29.557844311378311</c:v>
                </c:pt>
                <c:pt idx="118">
                  <c:v>29.026287425150777</c:v>
                </c:pt>
                <c:pt idx="119">
                  <c:v>28.61473053892324</c:v>
                </c:pt>
                <c:pt idx="120">
                  <c:v>28.093173652695704</c:v>
                </c:pt>
                <c:pt idx="121">
                  <c:v>27.611616766468167</c:v>
                </c:pt>
                <c:pt idx="122">
                  <c:v>27.050059880240632</c:v>
                </c:pt>
                <c:pt idx="123">
                  <c:v>26.608502994013094</c:v>
                </c:pt>
                <c:pt idx="124">
                  <c:v>26.246946107785561</c:v>
                </c:pt>
                <c:pt idx="125">
                  <c:v>25.865389221558026</c:v>
                </c:pt>
                <c:pt idx="126">
                  <c:v>25.503832335330493</c:v>
                </c:pt>
                <c:pt idx="127">
                  <c:v>25.07227544910296</c:v>
                </c:pt>
                <c:pt idx="128">
                  <c:v>24.540718562875426</c:v>
                </c:pt>
                <c:pt idx="129">
                  <c:v>24.219161676647893</c:v>
                </c:pt>
                <c:pt idx="130">
                  <c:v>24.567604790420354</c:v>
                </c:pt>
                <c:pt idx="131">
                  <c:v>24.086047904192817</c:v>
                </c:pt>
                <c:pt idx="132">
                  <c:v>23.494491017965281</c:v>
                </c:pt>
                <c:pt idx="133">
                  <c:v>23.002934131737746</c:v>
                </c:pt>
                <c:pt idx="134">
                  <c:v>22.37137724551021</c:v>
                </c:pt>
                <c:pt idx="135">
                  <c:v>21.899820359282671</c:v>
                </c:pt>
                <c:pt idx="136">
                  <c:v>21.798263473055137</c:v>
                </c:pt>
                <c:pt idx="137">
                  <c:v>21.226706586827603</c:v>
                </c:pt>
                <c:pt idx="138">
                  <c:v>20.815149700600067</c:v>
                </c:pt>
                <c:pt idx="139">
                  <c:v>20.493592814372533</c:v>
                </c:pt>
                <c:pt idx="140">
                  <c:v>20.032035928145</c:v>
                </c:pt>
                <c:pt idx="141">
                  <c:v>19.420479041917467</c:v>
                </c:pt>
                <c:pt idx="142">
                  <c:v>18.958922155689933</c:v>
                </c:pt>
                <c:pt idx="143">
                  <c:v>18.437365269462397</c:v>
                </c:pt>
                <c:pt idx="144">
                  <c:v>17.995808383234859</c:v>
                </c:pt>
                <c:pt idx="145">
                  <c:v>17.434251497007324</c:v>
                </c:pt>
                <c:pt idx="146">
                  <c:v>16.852694610779785</c:v>
                </c:pt>
                <c:pt idx="147">
                  <c:v>16.561137724552246</c:v>
                </c:pt>
                <c:pt idx="148">
                  <c:v>16.029580838324712</c:v>
                </c:pt>
                <c:pt idx="149">
                  <c:v>15.608023952097177</c:v>
                </c:pt>
                <c:pt idx="150">
                  <c:v>15.016467065869641</c:v>
                </c:pt>
                <c:pt idx="151">
                  <c:v>14.414910179642106</c:v>
                </c:pt>
                <c:pt idx="152">
                  <c:v>13.833353293414568</c:v>
                </c:pt>
                <c:pt idx="153">
                  <c:v>13.161796407187033</c:v>
                </c:pt>
                <c:pt idx="154">
                  <c:v>12.490239520959499</c:v>
                </c:pt>
                <c:pt idx="155">
                  <c:v>12.108682634731963</c:v>
                </c:pt>
                <c:pt idx="156">
                  <c:v>11.557125748504426</c:v>
                </c:pt>
                <c:pt idx="157">
                  <c:v>11.225568862276887</c:v>
                </c:pt>
                <c:pt idx="158">
                  <c:v>10.634011976049351</c:v>
                </c:pt>
                <c:pt idx="159">
                  <c:v>10.182455089821815</c:v>
                </c:pt>
                <c:pt idx="160">
                  <c:v>9.740898203594277</c:v>
                </c:pt>
                <c:pt idx="161">
                  <c:v>9.1693413173667437</c:v>
                </c:pt>
                <c:pt idx="162">
                  <c:v>9.2177844311392079</c:v>
                </c:pt>
                <c:pt idx="163">
                  <c:v>8.8762275449116714</c:v>
                </c:pt>
                <c:pt idx="164">
                  <c:v>8.6346706586841364</c:v>
                </c:pt>
                <c:pt idx="165">
                  <c:v>8.1531137724565994</c:v>
                </c:pt>
                <c:pt idx="166">
                  <c:v>7.7415568862290627</c:v>
                </c:pt>
                <c:pt idx="167">
                  <c:v>7.2500000000015277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'Кардиограмма Данные'!$Q$11</c:f>
              <c:strCache>
                <c:ptCount val="1"/>
                <c:pt idx="0">
                  <c:v>Fury</c:v>
                </c:pt>
              </c:strCache>
            </c:strRef>
          </c:tx>
          <c:marker>
            <c:symbol val="none"/>
          </c:marker>
          <c:cat>
            <c:numRef>
              <c:f>'Кардиограмма Данные'!$M$12:$M$179</c:f>
              <c:numCache>
                <c:formatCode>General</c:formatCode>
                <c:ptCount val="16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</c:numCache>
            </c:numRef>
          </c:cat>
          <c:val>
            <c:numRef>
              <c:f>'Кардиограмма Данные'!$Q$12:$Q$179</c:f>
              <c:numCache>
                <c:formatCode>0.00</c:formatCode>
                <c:ptCount val="168"/>
                <c:pt idx="0">
                  <c:v>1.96</c:v>
                </c:pt>
                <c:pt idx="1">
                  <c:v>3.2884431137724652</c:v>
                </c:pt>
                <c:pt idx="2">
                  <c:v>6.0668862275449262</c:v>
                </c:pt>
                <c:pt idx="3">
                  <c:v>6.6953293413173887</c:v>
                </c:pt>
                <c:pt idx="4">
                  <c:v>7.3137724550898531</c:v>
                </c:pt>
                <c:pt idx="5">
                  <c:v>8.5322155688623198</c:v>
                </c:pt>
                <c:pt idx="6">
                  <c:v>8.1006586826347871</c:v>
                </c:pt>
                <c:pt idx="7">
                  <c:v>10.149101796407251</c:v>
                </c:pt>
                <c:pt idx="8">
                  <c:v>9.877544910179715</c:v>
                </c:pt>
                <c:pt idx="9">
                  <c:v>10.165988023952181</c:v>
                </c:pt>
                <c:pt idx="10">
                  <c:v>9.8444311377246478</c:v>
                </c:pt>
                <c:pt idx="11">
                  <c:v>9.2528742514971114</c:v>
                </c:pt>
                <c:pt idx="12">
                  <c:v>8.7813173652695724</c:v>
                </c:pt>
                <c:pt idx="13">
                  <c:v>8.6397604790420388</c:v>
                </c:pt>
                <c:pt idx="14">
                  <c:v>8.0482035928145024</c:v>
                </c:pt>
                <c:pt idx="15">
                  <c:v>7.7366467065869671</c:v>
                </c:pt>
                <c:pt idx="16">
                  <c:v>8.5250898203594332</c:v>
                </c:pt>
                <c:pt idx="17">
                  <c:v>8.0835329341318953</c:v>
                </c:pt>
                <c:pt idx="18">
                  <c:v>7.6619760479043606</c:v>
                </c:pt>
                <c:pt idx="19">
                  <c:v>7.3204191616768242</c:v>
                </c:pt>
                <c:pt idx="20">
                  <c:v>7.0288622754492849</c:v>
                </c:pt>
                <c:pt idx="21">
                  <c:v>6.567305389221751</c:v>
                </c:pt>
                <c:pt idx="22">
                  <c:v>6.5557485029942129</c:v>
                </c:pt>
                <c:pt idx="23">
                  <c:v>6.1841916167666753</c:v>
                </c:pt>
                <c:pt idx="24">
                  <c:v>5.7326347305391394</c:v>
                </c:pt>
                <c:pt idx="25">
                  <c:v>5.5810778443116007</c:v>
                </c:pt>
                <c:pt idx="26">
                  <c:v>5.2495209580840623</c:v>
                </c:pt>
                <c:pt idx="27">
                  <c:v>4.8279640718565275</c:v>
                </c:pt>
                <c:pt idx="28">
                  <c:v>4.3164071856289894</c:v>
                </c:pt>
                <c:pt idx="29">
                  <c:v>4.0148502994014521</c:v>
                </c:pt>
                <c:pt idx="30">
                  <c:v>10.413293413173903</c:v>
                </c:pt>
                <c:pt idx="31">
                  <c:v>11.941736526946364</c:v>
                </c:pt>
                <c:pt idx="32">
                  <c:v>12.170179640718828</c:v>
                </c:pt>
                <c:pt idx="33">
                  <c:v>12.318622754491294</c:v>
                </c:pt>
                <c:pt idx="34">
                  <c:v>12.387065868263761</c:v>
                </c:pt>
                <c:pt idx="35">
                  <c:v>12.455508982036228</c:v>
                </c:pt>
                <c:pt idx="36">
                  <c:v>12.483952095808689</c:v>
                </c:pt>
                <c:pt idx="37">
                  <c:v>12.752395209581152</c:v>
                </c:pt>
                <c:pt idx="38">
                  <c:v>12.950838323353615</c:v>
                </c:pt>
                <c:pt idx="39">
                  <c:v>12.88928143712608</c:v>
                </c:pt>
                <c:pt idx="40">
                  <c:v>12.977724550898543</c:v>
                </c:pt>
                <c:pt idx="41">
                  <c:v>13.806167664671008</c:v>
                </c:pt>
                <c:pt idx="42">
                  <c:v>13.984610778443475</c:v>
                </c:pt>
                <c:pt idx="43">
                  <c:v>14.163053892215942</c:v>
                </c:pt>
                <c:pt idx="44">
                  <c:v>14.471497005988404</c:v>
                </c:pt>
                <c:pt idx="45">
                  <c:v>14.809940119760867</c:v>
                </c:pt>
                <c:pt idx="46">
                  <c:v>15.068383233533332</c:v>
                </c:pt>
                <c:pt idx="47">
                  <c:v>15.406826347305795</c:v>
                </c:pt>
                <c:pt idx="48">
                  <c:v>15.555269461078261</c:v>
                </c:pt>
                <c:pt idx="49">
                  <c:v>15.893712574850724</c:v>
                </c:pt>
                <c:pt idx="50">
                  <c:v>17.68215568862319</c:v>
                </c:pt>
                <c:pt idx="51">
                  <c:v>17.820598802395658</c:v>
                </c:pt>
                <c:pt idx="52">
                  <c:v>17.819041916168125</c:v>
                </c:pt>
                <c:pt idx="53">
                  <c:v>18.00748502994059</c:v>
                </c:pt>
                <c:pt idx="54">
                  <c:v>18.245928143713051</c:v>
                </c:pt>
                <c:pt idx="55">
                  <c:v>18.414371257485513</c:v>
                </c:pt>
                <c:pt idx="56">
                  <c:v>18.862814371257976</c:v>
                </c:pt>
                <c:pt idx="57">
                  <c:v>25.801257485030419</c:v>
                </c:pt>
                <c:pt idx="58">
                  <c:v>26.939700598802887</c:v>
                </c:pt>
                <c:pt idx="59">
                  <c:v>26.698143712575352</c:v>
                </c:pt>
                <c:pt idx="60">
                  <c:v>26.436586826347813</c:v>
                </c:pt>
                <c:pt idx="61">
                  <c:v>26.585029940120279</c:v>
                </c:pt>
                <c:pt idx="62">
                  <c:v>26.343473053892744</c:v>
                </c:pt>
                <c:pt idx="63">
                  <c:v>26.011916167665206</c:v>
                </c:pt>
                <c:pt idx="64">
                  <c:v>25.900359281437673</c:v>
                </c:pt>
                <c:pt idx="65">
                  <c:v>25.64880239521014</c:v>
                </c:pt>
                <c:pt idx="66">
                  <c:v>25.417245508982603</c:v>
                </c:pt>
                <c:pt idx="67">
                  <c:v>25.195688622755064</c:v>
                </c:pt>
                <c:pt idx="68">
                  <c:v>24.764131736527531</c:v>
                </c:pt>
                <c:pt idx="69">
                  <c:v>24.672574850299995</c:v>
                </c:pt>
                <c:pt idx="70">
                  <c:v>24.701017964072456</c:v>
                </c:pt>
                <c:pt idx="71">
                  <c:v>24.599461077844921</c:v>
                </c:pt>
                <c:pt idx="72">
                  <c:v>24.267904191617383</c:v>
                </c:pt>
                <c:pt idx="73">
                  <c:v>23.976347305389844</c:v>
                </c:pt>
                <c:pt idx="74">
                  <c:v>23.754790419162305</c:v>
                </c:pt>
                <c:pt idx="75">
                  <c:v>23.503233532934772</c:v>
                </c:pt>
                <c:pt idx="76">
                  <c:v>23.151676646707237</c:v>
                </c:pt>
                <c:pt idx="77">
                  <c:v>22.9201197604797</c:v>
                </c:pt>
                <c:pt idx="78">
                  <c:v>22.498562874252165</c:v>
                </c:pt>
                <c:pt idx="79">
                  <c:v>22.197005988024628</c:v>
                </c:pt>
                <c:pt idx="80">
                  <c:v>22.105449101797092</c:v>
                </c:pt>
                <c:pt idx="81">
                  <c:v>21.903892215569556</c:v>
                </c:pt>
                <c:pt idx="82">
                  <c:v>21.642335329342018</c:v>
                </c:pt>
                <c:pt idx="83">
                  <c:v>21.600778443114478</c:v>
                </c:pt>
                <c:pt idx="84">
                  <c:v>21.33922155688694</c:v>
                </c:pt>
                <c:pt idx="85">
                  <c:v>21.307664670659406</c:v>
                </c:pt>
                <c:pt idx="86">
                  <c:v>21.21610778443187</c:v>
                </c:pt>
                <c:pt idx="87">
                  <c:v>20.864550898204335</c:v>
                </c:pt>
                <c:pt idx="88">
                  <c:v>21.7329940119768</c:v>
                </c:pt>
                <c:pt idx="89">
                  <c:v>21.651437125749261</c:v>
                </c:pt>
                <c:pt idx="90">
                  <c:v>21.419880239521724</c:v>
                </c:pt>
                <c:pt idx="91">
                  <c:v>21.728323353294186</c:v>
                </c:pt>
                <c:pt idx="92">
                  <c:v>21.81676646706665</c:v>
                </c:pt>
                <c:pt idx="93">
                  <c:v>21.535209580839116</c:v>
                </c:pt>
                <c:pt idx="94">
                  <c:v>21.383652694611577</c:v>
                </c:pt>
                <c:pt idx="95">
                  <c:v>21.33209580838404</c:v>
                </c:pt>
                <c:pt idx="96">
                  <c:v>21.120538922156506</c:v>
                </c:pt>
                <c:pt idx="97">
                  <c:v>20.878982035928971</c:v>
                </c:pt>
                <c:pt idx="98">
                  <c:v>20.487425149701437</c:v>
                </c:pt>
                <c:pt idx="99">
                  <c:v>20.135868263473903</c:v>
                </c:pt>
                <c:pt idx="100">
                  <c:v>19.894311377246368</c:v>
                </c:pt>
                <c:pt idx="101">
                  <c:v>21.372754491018831</c:v>
                </c:pt>
                <c:pt idx="102">
                  <c:v>21.461197604791295</c:v>
                </c:pt>
                <c:pt idx="103">
                  <c:v>27.749640718563768</c:v>
                </c:pt>
                <c:pt idx="104">
                  <c:v>28.948083832336231</c:v>
                </c:pt>
                <c:pt idx="105">
                  <c:v>29.176526946108694</c:v>
                </c:pt>
                <c:pt idx="106">
                  <c:v>29.14497005988116</c:v>
                </c:pt>
                <c:pt idx="107">
                  <c:v>29.343413173653623</c:v>
                </c:pt>
                <c:pt idx="108">
                  <c:v>29.781856287426088</c:v>
                </c:pt>
                <c:pt idx="109">
                  <c:v>29.510299401198552</c:v>
                </c:pt>
                <c:pt idx="110">
                  <c:v>29.798742514971018</c:v>
                </c:pt>
                <c:pt idx="111">
                  <c:v>29.407185628743484</c:v>
                </c:pt>
                <c:pt idx="112">
                  <c:v>28.885628742515948</c:v>
                </c:pt>
                <c:pt idx="113">
                  <c:v>28.584071856288411</c:v>
                </c:pt>
                <c:pt idx="114">
                  <c:v>28.202514970060875</c:v>
                </c:pt>
                <c:pt idx="115">
                  <c:v>27.900958083833338</c:v>
                </c:pt>
                <c:pt idx="116">
                  <c:v>27.4594011976058</c:v>
                </c:pt>
                <c:pt idx="117">
                  <c:v>27.027844311378267</c:v>
                </c:pt>
                <c:pt idx="118">
                  <c:v>26.54628742515073</c:v>
                </c:pt>
                <c:pt idx="119">
                  <c:v>26.124730538923195</c:v>
                </c:pt>
                <c:pt idx="120">
                  <c:v>25.683173652695658</c:v>
                </c:pt>
                <c:pt idx="121">
                  <c:v>25.201616766468121</c:v>
                </c:pt>
                <c:pt idx="122">
                  <c:v>24.930059880240584</c:v>
                </c:pt>
                <c:pt idx="123">
                  <c:v>24.498502994013052</c:v>
                </c:pt>
                <c:pt idx="124">
                  <c:v>24.096946107785513</c:v>
                </c:pt>
                <c:pt idx="125">
                  <c:v>23.685389221557976</c:v>
                </c:pt>
                <c:pt idx="126">
                  <c:v>23.103832335330438</c:v>
                </c:pt>
                <c:pt idx="127">
                  <c:v>22.632275449102899</c:v>
                </c:pt>
                <c:pt idx="128">
                  <c:v>22.23071856287536</c:v>
                </c:pt>
                <c:pt idx="129">
                  <c:v>21.909161676647827</c:v>
                </c:pt>
                <c:pt idx="130">
                  <c:v>21.487604790420292</c:v>
                </c:pt>
                <c:pt idx="131">
                  <c:v>21.036047904192756</c:v>
                </c:pt>
                <c:pt idx="132">
                  <c:v>20.564491017965217</c:v>
                </c:pt>
                <c:pt idx="133">
                  <c:v>20.122934131737679</c:v>
                </c:pt>
                <c:pt idx="134">
                  <c:v>19.551377245510146</c:v>
                </c:pt>
                <c:pt idx="135">
                  <c:v>19.359820359282608</c:v>
                </c:pt>
                <c:pt idx="136">
                  <c:v>18.898263473055074</c:v>
                </c:pt>
                <c:pt idx="137">
                  <c:v>18.386706586827536</c:v>
                </c:pt>
                <c:pt idx="138">
                  <c:v>17.805149700599998</c:v>
                </c:pt>
                <c:pt idx="139">
                  <c:v>17.25359281437246</c:v>
                </c:pt>
                <c:pt idx="140">
                  <c:v>16.712035928144921</c:v>
                </c:pt>
                <c:pt idx="141">
                  <c:v>16.010479041917385</c:v>
                </c:pt>
                <c:pt idx="142">
                  <c:v>15.478922155689851</c:v>
                </c:pt>
                <c:pt idx="143">
                  <c:v>14.987365269462316</c:v>
                </c:pt>
                <c:pt idx="144">
                  <c:v>14.435808383234779</c:v>
                </c:pt>
                <c:pt idx="145">
                  <c:v>14.044251497007245</c:v>
                </c:pt>
                <c:pt idx="146">
                  <c:v>13.642694610779706</c:v>
                </c:pt>
                <c:pt idx="147">
                  <c:v>13.271137724552169</c:v>
                </c:pt>
                <c:pt idx="148">
                  <c:v>12.79958083832463</c:v>
                </c:pt>
                <c:pt idx="149">
                  <c:v>12.358023952097092</c:v>
                </c:pt>
                <c:pt idx="150">
                  <c:v>11.906467065869556</c:v>
                </c:pt>
                <c:pt idx="151">
                  <c:v>11.444910179642022</c:v>
                </c:pt>
                <c:pt idx="152">
                  <c:v>10.893353293414485</c:v>
                </c:pt>
                <c:pt idx="153">
                  <c:v>10.40179640718695</c:v>
                </c:pt>
                <c:pt idx="154">
                  <c:v>9.9902395209594133</c:v>
                </c:pt>
                <c:pt idx="155">
                  <c:v>9.5286826347318794</c:v>
                </c:pt>
                <c:pt idx="156">
                  <c:v>9.2371257485043401</c:v>
                </c:pt>
                <c:pt idx="157">
                  <c:v>8.9055688622768017</c:v>
                </c:pt>
                <c:pt idx="158">
                  <c:v>8.3740119760492675</c:v>
                </c:pt>
                <c:pt idx="159">
                  <c:v>8.2524550898217299</c:v>
                </c:pt>
                <c:pt idx="160">
                  <c:v>8.1508982035941955</c:v>
                </c:pt>
                <c:pt idx="161">
                  <c:v>8.4893413173666588</c:v>
                </c:pt>
                <c:pt idx="162">
                  <c:v>10.077784431139122</c:v>
                </c:pt>
                <c:pt idx="163">
                  <c:v>9.9462275449115864</c:v>
                </c:pt>
                <c:pt idx="164">
                  <c:v>9.3246706586840489</c:v>
                </c:pt>
                <c:pt idx="165">
                  <c:v>8.7431137724565104</c:v>
                </c:pt>
                <c:pt idx="166">
                  <c:v>8.3215568862289757</c:v>
                </c:pt>
                <c:pt idx="167">
                  <c:v>7.7800000000014364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'Кардиограмма Данные'!$R$11</c:f>
              <c:strCache>
                <c:ptCount val="1"/>
                <c:pt idx="0">
                  <c:v>Shum</c:v>
                </c:pt>
              </c:strCache>
            </c:strRef>
          </c:tx>
          <c:marker>
            <c:symbol val="none"/>
          </c:marker>
          <c:cat>
            <c:numRef>
              <c:f>'Кардиограмма Данные'!$M$12:$M$179</c:f>
              <c:numCache>
                <c:formatCode>General</c:formatCode>
                <c:ptCount val="16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</c:numCache>
            </c:numRef>
          </c:cat>
          <c:val>
            <c:numRef>
              <c:f>'Кардиограмма Данные'!$R$12:$R$179</c:f>
              <c:numCache>
                <c:formatCode>0.00</c:formatCode>
                <c:ptCount val="168"/>
                <c:pt idx="0">
                  <c:v>1.51</c:v>
                </c:pt>
                <c:pt idx="1">
                  <c:v>2.5084431137724668</c:v>
                </c:pt>
                <c:pt idx="2">
                  <c:v>2.5168862275449317</c:v>
                </c:pt>
                <c:pt idx="3">
                  <c:v>3.6753293413173953</c:v>
                </c:pt>
                <c:pt idx="4">
                  <c:v>3.7537724550898606</c:v>
                </c:pt>
                <c:pt idx="5">
                  <c:v>3.6722155688623221</c:v>
                </c:pt>
                <c:pt idx="6">
                  <c:v>4.0506586826347846</c:v>
                </c:pt>
                <c:pt idx="7">
                  <c:v>4.7791017964072484</c:v>
                </c:pt>
                <c:pt idx="8">
                  <c:v>4.44754491017971</c:v>
                </c:pt>
                <c:pt idx="9">
                  <c:v>4.0359880239521733</c:v>
                </c:pt>
                <c:pt idx="10">
                  <c:v>4.2744311377246351</c:v>
                </c:pt>
                <c:pt idx="11">
                  <c:v>3.9028742514970975</c:v>
                </c:pt>
                <c:pt idx="12">
                  <c:v>3.4613173652695597</c:v>
                </c:pt>
                <c:pt idx="13">
                  <c:v>3.2497604790420258</c:v>
                </c:pt>
                <c:pt idx="14">
                  <c:v>3.3682035928144902</c:v>
                </c:pt>
                <c:pt idx="15">
                  <c:v>3.3766467065869552</c:v>
                </c:pt>
                <c:pt idx="16">
                  <c:v>3.2950898203594168</c:v>
                </c:pt>
                <c:pt idx="17">
                  <c:v>3.0935329341318809</c:v>
                </c:pt>
                <c:pt idx="18">
                  <c:v>2.7319760479043484</c:v>
                </c:pt>
                <c:pt idx="19">
                  <c:v>2.370419161676816</c:v>
                </c:pt>
                <c:pt idx="20">
                  <c:v>2.368862275449283</c:v>
                </c:pt>
                <c:pt idx="21">
                  <c:v>2.137305389221746</c:v>
                </c:pt>
                <c:pt idx="22">
                  <c:v>1.8157485029942126</c:v>
                </c:pt>
                <c:pt idx="23">
                  <c:v>-6.5808383233331824E-2</c:v>
                </c:pt>
                <c:pt idx="24">
                  <c:v>0.7226347305391343</c:v>
                </c:pt>
                <c:pt idx="25">
                  <c:v>0.62107784431159985</c:v>
                </c:pt>
                <c:pt idx="26">
                  <c:v>0.5195209580840654</c:v>
                </c:pt>
                <c:pt idx="27">
                  <c:v>0.2079640718565301</c:v>
                </c:pt>
                <c:pt idx="28">
                  <c:v>-0.17359281437100549</c:v>
                </c:pt>
                <c:pt idx="29">
                  <c:v>-0.29514970059854306</c:v>
                </c:pt>
                <c:pt idx="30">
                  <c:v>-0.50670658682607694</c:v>
                </c:pt>
                <c:pt idx="31">
                  <c:v>-0.49826347305361196</c:v>
                </c:pt>
                <c:pt idx="32">
                  <c:v>-0.41982035928114669</c:v>
                </c:pt>
                <c:pt idx="33">
                  <c:v>-0.22137724550868398</c:v>
                </c:pt>
                <c:pt idx="34">
                  <c:v>-0.40293413173621673</c:v>
                </c:pt>
                <c:pt idx="35">
                  <c:v>-0.61449101796375061</c:v>
                </c:pt>
                <c:pt idx="36">
                  <c:v>-0.92604790419128591</c:v>
                </c:pt>
                <c:pt idx="37">
                  <c:v>-1.0676047904188195</c:v>
                </c:pt>
                <c:pt idx="38">
                  <c:v>-1.2691616766463554</c:v>
                </c:pt>
                <c:pt idx="39">
                  <c:v>-1.3607185628738918</c:v>
                </c:pt>
                <c:pt idx="40">
                  <c:v>-1.37227544910143</c:v>
                </c:pt>
                <c:pt idx="41">
                  <c:v>-1.4538323353289684</c:v>
                </c:pt>
                <c:pt idx="42">
                  <c:v>-1.5453892215565048</c:v>
                </c:pt>
                <c:pt idx="43">
                  <c:v>-1.316946107784041</c:v>
                </c:pt>
                <c:pt idx="44">
                  <c:v>-1.4185029940115754</c:v>
                </c:pt>
                <c:pt idx="45">
                  <c:v>-1.560059880239109</c:v>
                </c:pt>
                <c:pt idx="46">
                  <c:v>-1.551616766466644</c:v>
                </c:pt>
                <c:pt idx="47">
                  <c:v>-1.6631736526941765</c:v>
                </c:pt>
                <c:pt idx="48">
                  <c:v>-1.8647305389217124</c:v>
                </c:pt>
                <c:pt idx="49">
                  <c:v>-1.7362874251492499</c:v>
                </c:pt>
                <c:pt idx="50">
                  <c:v>-1.727844311376785</c:v>
                </c:pt>
                <c:pt idx="51">
                  <c:v>-1.8794011976043237</c:v>
                </c:pt>
                <c:pt idx="52">
                  <c:v>-2.1509580838318598</c:v>
                </c:pt>
                <c:pt idx="53">
                  <c:v>-1.932514970059394</c:v>
                </c:pt>
                <c:pt idx="54">
                  <c:v>-1.5340718562869284</c:v>
                </c:pt>
                <c:pt idx="55">
                  <c:v>-1.2456287425144623</c:v>
                </c:pt>
                <c:pt idx="56">
                  <c:v>-1.1371856287419959</c:v>
                </c:pt>
                <c:pt idx="57">
                  <c:v>-1.0787425149695338</c:v>
                </c:pt>
                <c:pt idx="58">
                  <c:v>6.1897005988029292</c:v>
                </c:pt>
                <c:pt idx="59">
                  <c:v>7.1581437125753951</c:v>
                </c:pt>
                <c:pt idx="60">
                  <c:v>7.1865868263478561</c:v>
                </c:pt>
                <c:pt idx="61">
                  <c:v>7.4150299401203199</c:v>
                </c:pt>
                <c:pt idx="62">
                  <c:v>7.4134730538927869</c:v>
                </c:pt>
                <c:pt idx="63">
                  <c:v>7.2819161676652513</c:v>
                </c:pt>
                <c:pt idx="64">
                  <c:v>7.1303592814377126</c:v>
                </c:pt>
                <c:pt idx="65">
                  <c:v>6.988802395210179</c:v>
                </c:pt>
                <c:pt idx="66">
                  <c:v>7.01724550898264</c:v>
                </c:pt>
                <c:pt idx="67">
                  <c:v>6.8256886227551021</c:v>
                </c:pt>
                <c:pt idx="68">
                  <c:v>6.7141317365275697</c:v>
                </c:pt>
                <c:pt idx="69">
                  <c:v>6.6625748503000324</c:v>
                </c:pt>
                <c:pt idx="70">
                  <c:v>6.6110179640724951</c:v>
                </c:pt>
                <c:pt idx="71">
                  <c:v>6.6094610778449621</c:v>
                </c:pt>
                <c:pt idx="72">
                  <c:v>6.5279041916174236</c:v>
                </c:pt>
                <c:pt idx="73">
                  <c:v>6.7163473053898883</c:v>
                </c:pt>
                <c:pt idx="74">
                  <c:v>6.8547904191623559</c:v>
                </c:pt>
                <c:pt idx="75">
                  <c:v>6.8432335329348177</c:v>
                </c:pt>
                <c:pt idx="76">
                  <c:v>6.7016766467072841</c:v>
                </c:pt>
                <c:pt idx="77">
                  <c:v>6.6001197604797497</c:v>
                </c:pt>
                <c:pt idx="78">
                  <c:v>6.3885628742522158</c:v>
                </c:pt>
                <c:pt idx="79">
                  <c:v>6.3870059880246828</c:v>
                </c:pt>
                <c:pt idx="80">
                  <c:v>6.0954491017971435</c:v>
                </c:pt>
                <c:pt idx="81">
                  <c:v>5.8738922155696045</c:v>
                </c:pt>
                <c:pt idx="82">
                  <c:v>5.8523353293420683</c:v>
                </c:pt>
                <c:pt idx="83">
                  <c:v>5.9007784431145325</c:v>
                </c:pt>
                <c:pt idx="84">
                  <c:v>5.7792215568869949</c:v>
                </c:pt>
                <c:pt idx="85">
                  <c:v>5.7276646706594576</c:v>
                </c:pt>
                <c:pt idx="86">
                  <c:v>5.5061077844319186</c:v>
                </c:pt>
                <c:pt idx="87">
                  <c:v>5.3345508982043839</c:v>
                </c:pt>
                <c:pt idx="88">
                  <c:v>5.4729940119768514</c:v>
                </c:pt>
                <c:pt idx="89">
                  <c:v>5.4614371257493133</c:v>
                </c:pt>
                <c:pt idx="90">
                  <c:v>5.3298802395217777</c:v>
                </c:pt>
                <c:pt idx="91">
                  <c:v>5.3083233532942415</c:v>
                </c:pt>
                <c:pt idx="92">
                  <c:v>5.3867664670667068</c:v>
                </c:pt>
                <c:pt idx="93">
                  <c:v>5.4952095808391732</c:v>
                </c:pt>
                <c:pt idx="94">
                  <c:v>5.213652694611639</c:v>
                </c:pt>
                <c:pt idx="95">
                  <c:v>5.0620958083841003</c:v>
                </c:pt>
                <c:pt idx="96">
                  <c:v>5.0205389221565611</c:v>
                </c:pt>
                <c:pt idx="97">
                  <c:v>4.9689820359290238</c:v>
                </c:pt>
                <c:pt idx="98">
                  <c:v>4.797425149701489</c:v>
                </c:pt>
                <c:pt idx="99">
                  <c:v>4.7558682634739498</c:v>
                </c:pt>
                <c:pt idx="100">
                  <c:v>4.584311377246415</c:v>
                </c:pt>
                <c:pt idx="101">
                  <c:v>4.4627544910188774</c:v>
                </c:pt>
                <c:pt idx="102">
                  <c:v>4.2011976047913393</c:v>
                </c:pt>
                <c:pt idx="103">
                  <c:v>4.0896407185638068</c:v>
                </c:pt>
                <c:pt idx="104">
                  <c:v>4.0880838323362738</c:v>
                </c:pt>
                <c:pt idx="105">
                  <c:v>3.9465269461087402</c:v>
                </c:pt>
                <c:pt idx="106">
                  <c:v>3.7949700598812015</c:v>
                </c:pt>
                <c:pt idx="107">
                  <c:v>3.6734131736536639</c:v>
                </c:pt>
                <c:pt idx="108">
                  <c:v>3.5818562874261275</c:v>
                </c:pt>
                <c:pt idx="109">
                  <c:v>9.51029940119858</c:v>
                </c:pt>
                <c:pt idx="110">
                  <c:v>11.558742514971044</c:v>
                </c:pt>
                <c:pt idx="111">
                  <c:v>11.467185628743508</c:v>
                </c:pt>
                <c:pt idx="112">
                  <c:v>11.535628742515975</c:v>
                </c:pt>
                <c:pt idx="113">
                  <c:v>11.174071856288442</c:v>
                </c:pt>
                <c:pt idx="114">
                  <c:v>10.762514970060906</c:v>
                </c:pt>
                <c:pt idx="115">
                  <c:v>10.430958083833367</c:v>
                </c:pt>
                <c:pt idx="116">
                  <c:v>10.37940119760583</c:v>
                </c:pt>
                <c:pt idx="117">
                  <c:v>10.237844311378296</c:v>
                </c:pt>
                <c:pt idx="118">
                  <c:v>9.8062874251507637</c:v>
                </c:pt>
                <c:pt idx="119">
                  <c:v>9.2447305389232284</c:v>
                </c:pt>
                <c:pt idx="120">
                  <c:v>8.7331736526956902</c:v>
                </c:pt>
                <c:pt idx="121">
                  <c:v>8.7316167664681572</c:v>
                </c:pt>
                <c:pt idx="122">
                  <c:v>8.6400598802406208</c:v>
                </c:pt>
                <c:pt idx="123">
                  <c:v>8.4185029940130818</c:v>
                </c:pt>
                <c:pt idx="124">
                  <c:v>8.3769461077855425</c:v>
                </c:pt>
                <c:pt idx="125">
                  <c:v>8.3553892215580063</c:v>
                </c:pt>
                <c:pt idx="126">
                  <c:v>8.2338323353304688</c:v>
                </c:pt>
                <c:pt idx="127">
                  <c:v>8.1322754491029343</c:v>
                </c:pt>
                <c:pt idx="128">
                  <c:v>8.2907185628753979</c:v>
                </c:pt>
                <c:pt idx="129">
                  <c:v>8.1791616766478654</c:v>
                </c:pt>
                <c:pt idx="130">
                  <c:v>7.817604790420333</c:v>
                </c:pt>
                <c:pt idx="131">
                  <c:v>7.346047904192794</c:v>
                </c:pt>
                <c:pt idx="132">
                  <c:v>7.0644910179652598</c:v>
                </c:pt>
                <c:pt idx="133">
                  <c:v>6.8529341317377259</c:v>
                </c:pt>
                <c:pt idx="134">
                  <c:v>6.5613772455101866</c:v>
                </c:pt>
                <c:pt idx="135">
                  <c:v>6.1798203592826511</c:v>
                </c:pt>
                <c:pt idx="136">
                  <c:v>5.7182634730551172</c:v>
                </c:pt>
                <c:pt idx="137">
                  <c:v>5.3867065868275787</c:v>
                </c:pt>
                <c:pt idx="138">
                  <c:v>5.0651497006000454</c:v>
                </c:pt>
                <c:pt idx="139">
                  <c:v>4.8635928143725096</c:v>
                </c:pt>
                <c:pt idx="140">
                  <c:v>4.732035928144974</c:v>
                </c:pt>
                <c:pt idx="141">
                  <c:v>4.6504790419174356</c:v>
                </c:pt>
                <c:pt idx="142">
                  <c:v>4.278922155689898</c:v>
                </c:pt>
                <c:pt idx="143">
                  <c:v>4.0873652694623601</c:v>
                </c:pt>
                <c:pt idx="144">
                  <c:v>3.8858083832348242</c:v>
                </c:pt>
                <c:pt idx="145">
                  <c:v>3.6442514970072892</c:v>
                </c:pt>
                <c:pt idx="146">
                  <c:v>3.4826946107797525</c:v>
                </c:pt>
                <c:pt idx="147">
                  <c:v>3.2611377245522135</c:v>
                </c:pt>
                <c:pt idx="148">
                  <c:v>2.9395808383246802</c:v>
                </c:pt>
                <c:pt idx="149">
                  <c:v>2.908023952097146</c:v>
                </c:pt>
                <c:pt idx="150">
                  <c:v>2.5464670658696136</c:v>
                </c:pt>
                <c:pt idx="151">
                  <c:v>2.0749101796420746</c:v>
                </c:pt>
                <c:pt idx="152">
                  <c:v>1.703353293414537</c:v>
                </c:pt>
                <c:pt idx="153">
                  <c:v>1.3017964071869983</c:v>
                </c:pt>
                <c:pt idx="154">
                  <c:v>1.0802395209594593</c:v>
                </c:pt>
                <c:pt idx="155">
                  <c:v>0.82868263473192627</c:v>
                </c:pt>
                <c:pt idx="156">
                  <c:v>23.567125748504388</c:v>
                </c:pt>
                <c:pt idx="157">
                  <c:v>24.245568862276855</c:v>
                </c:pt>
                <c:pt idx="158">
                  <c:v>25.054011976049317</c:v>
                </c:pt>
                <c:pt idx="159">
                  <c:v>25.75245508982178</c:v>
                </c:pt>
                <c:pt idx="160">
                  <c:v>25.990898203594242</c:v>
                </c:pt>
                <c:pt idx="161">
                  <c:v>26.489341317366708</c:v>
                </c:pt>
                <c:pt idx="162">
                  <c:v>26.517784431139169</c:v>
                </c:pt>
                <c:pt idx="163">
                  <c:v>26.926227544911633</c:v>
                </c:pt>
                <c:pt idx="164">
                  <c:v>27.224670658684097</c:v>
                </c:pt>
                <c:pt idx="165">
                  <c:v>29.223113772456564</c:v>
                </c:pt>
                <c:pt idx="166">
                  <c:v>30.861556886229032</c:v>
                </c:pt>
                <c:pt idx="167">
                  <c:v>9.1600000000014958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'Кардиограмма Данные'!$S$11</c:f>
              <c:strCache>
                <c:ptCount val="1"/>
                <c:pt idx="0">
                  <c:v>Mesnyki</c:v>
                </c:pt>
              </c:strCache>
            </c:strRef>
          </c:tx>
          <c:marker>
            <c:symbol val="none"/>
          </c:marker>
          <c:cat>
            <c:numRef>
              <c:f>'Кардиограмма Данные'!$M$12:$M$179</c:f>
              <c:numCache>
                <c:formatCode>General</c:formatCode>
                <c:ptCount val="16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</c:numCache>
            </c:numRef>
          </c:cat>
          <c:val>
            <c:numRef>
              <c:f>'Кардиограмма Данные'!$S$12:$S$179</c:f>
              <c:numCache>
                <c:formatCode>0.00</c:formatCode>
                <c:ptCount val="168"/>
                <c:pt idx="0">
                  <c:v>1.22</c:v>
                </c:pt>
                <c:pt idx="1">
                  <c:v>2.1284431137724633</c:v>
                </c:pt>
                <c:pt idx="2">
                  <c:v>1.8868862275449283</c:v>
                </c:pt>
                <c:pt idx="3">
                  <c:v>3.1053293413173941</c:v>
                </c:pt>
                <c:pt idx="4">
                  <c:v>2.6037724550898611</c:v>
                </c:pt>
                <c:pt idx="5">
                  <c:v>2.1322155688623221</c:v>
                </c:pt>
                <c:pt idx="6">
                  <c:v>1.6706586826347882</c:v>
                </c:pt>
                <c:pt idx="7">
                  <c:v>1.0991017964072549</c:v>
                </c:pt>
                <c:pt idx="8">
                  <c:v>0.31754491017972075</c:v>
                </c:pt>
                <c:pt idx="9">
                  <c:v>-0.46401197604781341</c:v>
                </c:pt>
                <c:pt idx="10">
                  <c:v>-1.0155688622753507</c:v>
                </c:pt>
                <c:pt idx="11">
                  <c:v>-1.6271257485028832</c:v>
                </c:pt>
                <c:pt idx="12">
                  <c:v>-2.2186826347304196</c:v>
                </c:pt>
                <c:pt idx="13">
                  <c:v>-2.6602395209579575</c:v>
                </c:pt>
                <c:pt idx="14">
                  <c:v>-3.3717964071854913</c:v>
                </c:pt>
                <c:pt idx="15">
                  <c:v>-3.7633532934130249</c:v>
                </c:pt>
                <c:pt idx="16">
                  <c:v>-4.1749101796405617</c:v>
                </c:pt>
                <c:pt idx="17">
                  <c:v>-4.8064670658680972</c:v>
                </c:pt>
                <c:pt idx="18">
                  <c:v>-5.3980239520956337</c:v>
                </c:pt>
                <c:pt idx="19">
                  <c:v>-6.0195808383231713</c:v>
                </c:pt>
                <c:pt idx="20">
                  <c:v>-6.6311377245507037</c:v>
                </c:pt>
                <c:pt idx="21">
                  <c:v>-7.0326946107782424</c:v>
                </c:pt>
                <c:pt idx="22">
                  <c:v>-7.40425149700578</c:v>
                </c:pt>
                <c:pt idx="23">
                  <c:v>-7.635808383233317</c:v>
                </c:pt>
                <c:pt idx="24">
                  <c:v>-7.857365269460856</c:v>
                </c:pt>
                <c:pt idx="25">
                  <c:v>-8.3389221556883939</c:v>
                </c:pt>
                <c:pt idx="26">
                  <c:v>-8.5904790419159269</c:v>
                </c:pt>
                <c:pt idx="27">
                  <c:v>-9.1420359281434642</c:v>
                </c:pt>
                <c:pt idx="28">
                  <c:v>-9.6535928143710024</c:v>
                </c:pt>
                <c:pt idx="29">
                  <c:v>-10.20514970059854</c:v>
                </c:pt>
                <c:pt idx="30">
                  <c:v>-10.226706586826076</c:v>
                </c:pt>
                <c:pt idx="31">
                  <c:v>-10.448263473053615</c:v>
                </c:pt>
                <c:pt idx="32">
                  <c:v>-10.86982035928115</c:v>
                </c:pt>
                <c:pt idx="33">
                  <c:v>-11.361377245508685</c:v>
                </c:pt>
                <c:pt idx="34">
                  <c:v>-11.882934131736221</c:v>
                </c:pt>
                <c:pt idx="35">
                  <c:v>-12.484491017963755</c:v>
                </c:pt>
                <c:pt idx="36">
                  <c:v>-13.016047904191289</c:v>
                </c:pt>
                <c:pt idx="37">
                  <c:v>-13.587604790418823</c:v>
                </c:pt>
                <c:pt idx="38">
                  <c:v>-14.129161676646362</c:v>
                </c:pt>
                <c:pt idx="39">
                  <c:v>-14.700718562873895</c:v>
                </c:pt>
                <c:pt idx="40">
                  <c:v>-14.792275449101432</c:v>
                </c:pt>
                <c:pt idx="41">
                  <c:v>-8.8238323353289729</c:v>
                </c:pt>
                <c:pt idx="42">
                  <c:v>-6.9953892215565077</c:v>
                </c:pt>
                <c:pt idx="43">
                  <c:v>-6.3869461077840413</c:v>
                </c:pt>
                <c:pt idx="44">
                  <c:v>-5.7485029940115737</c:v>
                </c:pt>
                <c:pt idx="45">
                  <c:v>-5.3300598802391121</c:v>
                </c:pt>
                <c:pt idx="46">
                  <c:v>-4.9716167664666457</c:v>
                </c:pt>
                <c:pt idx="47">
                  <c:v>-4.1131736526941793</c:v>
                </c:pt>
                <c:pt idx="48">
                  <c:v>-2.8847305389217155</c:v>
                </c:pt>
                <c:pt idx="49">
                  <c:v>-2.5062874251492531</c:v>
                </c:pt>
                <c:pt idx="50">
                  <c:v>-2.1978443113767909</c:v>
                </c:pt>
                <c:pt idx="51">
                  <c:v>-1.8994011976043268</c:v>
                </c:pt>
                <c:pt idx="52">
                  <c:v>-1.7909580838318604</c:v>
                </c:pt>
                <c:pt idx="53">
                  <c:v>-1.1925149700593991</c:v>
                </c:pt>
                <c:pt idx="54">
                  <c:v>0.55592814371306787</c:v>
                </c:pt>
                <c:pt idx="55">
                  <c:v>0.80437125748553484</c:v>
                </c:pt>
                <c:pt idx="56">
                  <c:v>1.4028143712579961</c:v>
                </c:pt>
                <c:pt idx="57">
                  <c:v>1.4812574850304614</c:v>
                </c:pt>
                <c:pt idx="58">
                  <c:v>1.4197005988029261</c:v>
                </c:pt>
                <c:pt idx="59">
                  <c:v>1.9681437125753902</c:v>
                </c:pt>
                <c:pt idx="60">
                  <c:v>2.4565868263478521</c:v>
                </c:pt>
                <c:pt idx="61">
                  <c:v>10.305029940120335</c:v>
                </c:pt>
                <c:pt idx="62">
                  <c:v>11.653473053892796</c:v>
                </c:pt>
                <c:pt idx="63">
                  <c:v>12.531916167665258</c:v>
                </c:pt>
                <c:pt idx="64">
                  <c:v>13.040359281437723</c:v>
                </c:pt>
                <c:pt idx="65">
                  <c:v>13.228802395210188</c:v>
                </c:pt>
                <c:pt idx="66">
                  <c:v>14.03724550898265</c:v>
                </c:pt>
                <c:pt idx="67">
                  <c:v>14.475688622755115</c:v>
                </c:pt>
                <c:pt idx="68">
                  <c:v>14.404131736527582</c:v>
                </c:pt>
                <c:pt idx="69">
                  <c:v>14.822574850300043</c:v>
                </c:pt>
                <c:pt idx="70">
                  <c:v>15.101017964072504</c:v>
                </c:pt>
                <c:pt idx="71">
                  <c:v>15.259461077844968</c:v>
                </c:pt>
                <c:pt idx="72">
                  <c:v>15.577904191617435</c:v>
                </c:pt>
                <c:pt idx="73">
                  <c:v>15.726347305389901</c:v>
                </c:pt>
                <c:pt idx="74">
                  <c:v>16.274790419162365</c:v>
                </c:pt>
                <c:pt idx="75">
                  <c:v>16.463233532934829</c:v>
                </c:pt>
                <c:pt idx="76">
                  <c:v>16.831676646707294</c:v>
                </c:pt>
                <c:pt idx="77">
                  <c:v>16.860119760479755</c:v>
                </c:pt>
                <c:pt idx="78">
                  <c:v>17.29856287425222</c:v>
                </c:pt>
                <c:pt idx="79">
                  <c:v>17.427005988024682</c:v>
                </c:pt>
                <c:pt idx="80">
                  <c:v>17.865449101797147</c:v>
                </c:pt>
                <c:pt idx="81">
                  <c:v>18.443892215569612</c:v>
                </c:pt>
                <c:pt idx="82">
                  <c:v>18.892335329342075</c:v>
                </c:pt>
                <c:pt idx="83">
                  <c:v>19.180778443114541</c:v>
                </c:pt>
                <c:pt idx="84">
                  <c:v>19.329221556887006</c:v>
                </c:pt>
                <c:pt idx="85">
                  <c:v>19.447664670659471</c:v>
                </c:pt>
                <c:pt idx="86">
                  <c:v>19.536107784431934</c:v>
                </c:pt>
                <c:pt idx="87">
                  <c:v>19.514550898204398</c:v>
                </c:pt>
                <c:pt idx="88">
                  <c:v>19.622994011976864</c:v>
                </c:pt>
                <c:pt idx="89">
                  <c:v>20.151437125749325</c:v>
                </c:pt>
                <c:pt idx="90">
                  <c:v>20.83988023952179</c:v>
                </c:pt>
                <c:pt idx="91">
                  <c:v>21.978323353294257</c:v>
                </c:pt>
                <c:pt idx="92">
                  <c:v>22.136766467066721</c:v>
                </c:pt>
                <c:pt idx="93">
                  <c:v>22.245209580839187</c:v>
                </c:pt>
                <c:pt idx="94">
                  <c:v>22.613652694611652</c:v>
                </c:pt>
                <c:pt idx="95">
                  <c:v>23.322095808384113</c:v>
                </c:pt>
                <c:pt idx="96">
                  <c:v>23.690538922156577</c:v>
                </c:pt>
                <c:pt idx="97">
                  <c:v>23.95898203592904</c:v>
                </c:pt>
                <c:pt idx="98">
                  <c:v>23.997425149701506</c:v>
                </c:pt>
                <c:pt idx="99">
                  <c:v>24.055868263473968</c:v>
                </c:pt>
                <c:pt idx="100">
                  <c:v>24.134311377246433</c:v>
                </c:pt>
                <c:pt idx="101">
                  <c:v>24.112754491018897</c:v>
                </c:pt>
                <c:pt idx="102">
                  <c:v>24.481197604791362</c:v>
                </c:pt>
                <c:pt idx="103">
                  <c:v>24.649640718563823</c:v>
                </c:pt>
                <c:pt idx="104">
                  <c:v>26.158083832336288</c:v>
                </c:pt>
                <c:pt idx="105">
                  <c:v>27.086526946108755</c:v>
                </c:pt>
                <c:pt idx="106">
                  <c:v>27.264970059881222</c:v>
                </c:pt>
                <c:pt idx="107">
                  <c:v>34.073413173653677</c:v>
                </c:pt>
                <c:pt idx="108">
                  <c:v>34.741856287426138</c:v>
                </c:pt>
                <c:pt idx="109">
                  <c:v>34.5502994011986</c:v>
                </c:pt>
                <c:pt idx="110">
                  <c:v>34.208742514971064</c:v>
                </c:pt>
                <c:pt idx="111">
                  <c:v>33.67718562874353</c:v>
                </c:pt>
                <c:pt idx="112">
                  <c:v>33.095628742515991</c:v>
                </c:pt>
                <c:pt idx="113">
                  <c:v>33.254071856288455</c:v>
                </c:pt>
                <c:pt idx="114">
                  <c:v>33.042514970060921</c:v>
                </c:pt>
                <c:pt idx="115">
                  <c:v>32.350958083833383</c:v>
                </c:pt>
                <c:pt idx="116">
                  <c:v>31.66940119760585</c:v>
                </c:pt>
                <c:pt idx="117">
                  <c:v>31.037844311378315</c:v>
                </c:pt>
                <c:pt idx="118">
                  <c:v>30.396287425150781</c:v>
                </c:pt>
                <c:pt idx="119">
                  <c:v>30.924730538923242</c:v>
                </c:pt>
                <c:pt idx="120">
                  <c:v>30.333173652695706</c:v>
                </c:pt>
                <c:pt idx="121">
                  <c:v>29.501616766468167</c:v>
                </c:pt>
                <c:pt idx="122">
                  <c:v>28.850059880240629</c:v>
                </c:pt>
                <c:pt idx="123">
                  <c:v>28.19850299401309</c:v>
                </c:pt>
                <c:pt idx="124">
                  <c:v>27.436946107785552</c:v>
                </c:pt>
                <c:pt idx="125">
                  <c:v>26.705389221558015</c:v>
                </c:pt>
                <c:pt idx="126">
                  <c:v>26.10383233533048</c:v>
                </c:pt>
                <c:pt idx="127">
                  <c:v>25.372275449102943</c:v>
                </c:pt>
                <c:pt idx="128">
                  <c:v>24.73071856287541</c:v>
                </c:pt>
                <c:pt idx="129">
                  <c:v>24.279161676647874</c:v>
                </c:pt>
                <c:pt idx="130">
                  <c:v>24.177604790420339</c:v>
                </c:pt>
                <c:pt idx="131">
                  <c:v>23.566047904192807</c:v>
                </c:pt>
                <c:pt idx="132">
                  <c:v>22.914491017965268</c:v>
                </c:pt>
                <c:pt idx="133">
                  <c:v>22.302934131737736</c:v>
                </c:pt>
                <c:pt idx="134">
                  <c:v>21.741377245510201</c:v>
                </c:pt>
                <c:pt idx="135">
                  <c:v>21.119820359282663</c:v>
                </c:pt>
                <c:pt idx="136">
                  <c:v>20.558263473055128</c:v>
                </c:pt>
                <c:pt idx="137">
                  <c:v>19.916706586827594</c:v>
                </c:pt>
                <c:pt idx="138">
                  <c:v>19.365149700600057</c:v>
                </c:pt>
                <c:pt idx="139">
                  <c:v>18.673592814372519</c:v>
                </c:pt>
                <c:pt idx="140">
                  <c:v>18.042035928144983</c:v>
                </c:pt>
                <c:pt idx="141">
                  <c:v>17.330479041917449</c:v>
                </c:pt>
                <c:pt idx="142">
                  <c:v>16.758922155689916</c:v>
                </c:pt>
                <c:pt idx="143">
                  <c:v>16.437365269462383</c:v>
                </c:pt>
                <c:pt idx="144">
                  <c:v>16.07580838323485</c:v>
                </c:pt>
                <c:pt idx="145">
                  <c:v>15.784251497007311</c:v>
                </c:pt>
                <c:pt idx="146">
                  <c:v>15.352694610779778</c:v>
                </c:pt>
                <c:pt idx="147">
                  <c:v>15.121137724552241</c:v>
                </c:pt>
                <c:pt idx="148">
                  <c:v>14.759580838324709</c:v>
                </c:pt>
                <c:pt idx="149">
                  <c:v>14.118023952097175</c:v>
                </c:pt>
                <c:pt idx="150">
                  <c:v>13.496467065869638</c:v>
                </c:pt>
                <c:pt idx="151">
                  <c:v>12.934910179642102</c:v>
                </c:pt>
                <c:pt idx="152">
                  <c:v>12.343353293414566</c:v>
                </c:pt>
                <c:pt idx="153">
                  <c:v>11.851796407187031</c:v>
                </c:pt>
                <c:pt idx="154">
                  <c:v>11.080239520959495</c:v>
                </c:pt>
                <c:pt idx="155">
                  <c:v>10.608682634731956</c:v>
                </c:pt>
                <c:pt idx="156">
                  <c:v>10.027125748504417</c:v>
                </c:pt>
                <c:pt idx="157">
                  <c:v>9.5855688622768795</c:v>
                </c:pt>
                <c:pt idx="158">
                  <c:v>8.9140119760493448</c:v>
                </c:pt>
                <c:pt idx="159">
                  <c:v>8.5224550898218112</c:v>
                </c:pt>
                <c:pt idx="160">
                  <c:v>8.2608982035942731</c:v>
                </c:pt>
                <c:pt idx="161">
                  <c:v>8.6793413173667346</c:v>
                </c:pt>
                <c:pt idx="162">
                  <c:v>9.6577844311391985</c:v>
                </c:pt>
                <c:pt idx="163">
                  <c:v>11.07622754491166</c:v>
                </c:pt>
                <c:pt idx="164">
                  <c:v>10.514670658684125</c:v>
                </c:pt>
                <c:pt idx="165">
                  <c:v>10.473113772456585</c:v>
                </c:pt>
                <c:pt idx="166">
                  <c:v>9.861556886229053</c:v>
                </c:pt>
                <c:pt idx="167">
                  <c:v>14.440000000001518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'Кардиограмма Данные'!$T$11</c:f>
              <c:strCache>
                <c:ptCount val="1"/>
                <c:pt idx="0">
                  <c:v>Kozak i razboiniki</c:v>
                </c:pt>
              </c:strCache>
            </c:strRef>
          </c:tx>
          <c:marker>
            <c:symbol val="none"/>
          </c:marker>
          <c:cat>
            <c:numRef>
              <c:f>'Кардиограмма Данные'!$M$12:$M$179</c:f>
              <c:numCache>
                <c:formatCode>General</c:formatCode>
                <c:ptCount val="16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</c:numCache>
            </c:numRef>
          </c:cat>
          <c:val>
            <c:numRef>
              <c:f>'Кардиограмма Данные'!$T$12:$T$179</c:f>
              <c:numCache>
                <c:formatCode>0.00</c:formatCode>
                <c:ptCount val="168"/>
                <c:pt idx="0">
                  <c:v>2.4500000000000002</c:v>
                </c:pt>
                <c:pt idx="1">
                  <c:v>3.6084431137724637</c:v>
                </c:pt>
                <c:pt idx="2">
                  <c:v>4.676886227544931</c:v>
                </c:pt>
                <c:pt idx="3">
                  <c:v>7.3553293413173977</c:v>
                </c:pt>
                <c:pt idx="4">
                  <c:v>7.7737724550898593</c:v>
                </c:pt>
                <c:pt idx="5">
                  <c:v>9.0722155688623225</c:v>
                </c:pt>
                <c:pt idx="6">
                  <c:v>9.3906586826347898</c:v>
                </c:pt>
                <c:pt idx="7">
                  <c:v>9.5591017964072513</c:v>
                </c:pt>
                <c:pt idx="8">
                  <c:v>9.2875449101797152</c:v>
                </c:pt>
                <c:pt idx="9">
                  <c:v>9.0859880239521793</c:v>
                </c:pt>
                <c:pt idx="10">
                  <c:v>9.1344311377246434</c:v>
                </c:pt>
                <c:pt idx="11">
                  <c:v>8.8628742514971073</c:v>
                </c:pt>
                <c:pt idx="12">
                  <c:v>8.5813173652695731</c:v>
                </c:pt>
                <c:pt idx="13">
                  <c:v>9.1697604790420364</c:v>
                </c:pt>
                <c:pt idx="14">
                  <c:v>8.8082035928145039</c:v>
                </c:pt>
                <c:pt idx="15">
                  <c:v>18.156646706586965</c:v>
                </c:pt>
                <c:pt idx="16">
                  <c:v>18.115089820359426</c:v>
                </c:pt>
                <c:pt idx="17">
                  <c:v>18.003532934131893</c:v>
                </c:pt>
                <c:pt idx="18">
                  <c:v>17.941976047904358</c:v>
                </c:pt>
                <c:pt idx="19">
                  <c:v>17.86041916167682</c:v>
                </c:pt>
                <c:pt idx="20">
                  <c:v>17.768862275449283</c:v>
                </c:pt>
                <c:pt idx="21">
                  <c:v>17.607305389221747</c:v>
                </c:pt>
                <c:pt idx="22">
                  <c:v>16.635748502994204</c:v>
                </c:pt>
                <c:pt idx="23">
                  <c:v>17.484191616766665</c:v>
                </c:pt>
                <c:pt idx="24">
                  <c:v>17.582634730539127</c:v>
                </c:pt>
                <c:pt idx="25">
                  <c:v>17.341077844311592</c:v>
                </c:pt>
                <c:pt idx="26">
                  <c:v>17.009520958084053</c:v>
                </c:pt>
                <c:pt idx="27">
                  <c:v>16.777964071856516</c:v>
                </c:pt>
                <c:pt idx="28">
                  <c:v>16.68640718562898</c:v>
                </c:pt>
                <c:pt idx="29">
                  <c:v>16.564850299401442</c:v>
                </c:pt>
                <c:pt idx="30">
                  <c:v>16.663293413173903</c:v>
                </c:pt>
                <c:pt idx="31">
                  <c:v>16.501736526946367</c:v>
                </c:pt>
                <c:pt idx="32">
                  <c:v>16.130179640718829</c:v>
                </c:pt>
                <c:pt idx="33">
                  <c:v>15.618622754491291</c:v>
                </c:pt>
                <c:pt idx="34">
                  <c:v>15.347065868263755</c:v>
                </c:pt>
                <c:pt idx="35">
                  <c:v>15.015508982036216</c:v>
                </c:pt>
                <c:pt idx="36">
                  <c:v>14.613952095808678</c:v>
                </c:pt>
                <c:pt idx="37">
                  <c:v>14.302395209581142</c:v>
                </c:pt>
                <c:pt idx="38">
                  <c:v>13.950838323353608</c:v>
                </c:pt>
                <c:pt idx="39">
                  <c:v>13.649281437126071</c:v>
                </c:pt>
                <c:pt idx="40">
                  <c:v>13.417724550898534</c:v>
                </c:pt>
                <c:pt idx="41">
                  <c:v>13.356167664670998</c:v>
                </c:pt>
                <c:pt idx="42">
                  <c:v>13.134610778443459</c:v>
                </c:pt>
                <c:pt idx="43">
                  <c:v>12.813053892215926</c:v>
                </c:pt>
                <c:pt idx="44">
                  <c:v>12.571497005988391</c:v>
                </c:pt>
                <c:pt idx="45">
                  <c:v>12.309940119760853</c:v>
                </c:pt>
                <c:pt idx="46">
                  <c:v>12.05838323353332</c:v>
                </c:pt>
                <c:pt idx="47">
                  <c:v>11.836826347305781</c:v>
                </c:pt>
                <c:pt idx="48">
                  <c:v>11.405269461078248</c:v>
                </c:pt>
                <c:pt idx="49">
                  <c:v>11.313712574850712</c:v>
                </c:pt>
                <c:pt idx="50">
                  <c:v>11.022155688623172</c:v>
                </c:pt>
                <c:pt idx="51">
                  <c:v>10.84059880239564</c:v>
                </c:pt>
                <c:pt idx="52">
                  <c:v>10.669041916168105</c:v>
                </c:pt>
                <c:pt idx="53">
                  <c:v>10.35748502994057</c:v>
                </c:pt>
                <c:pt idx="54">
                  <c:v>10.135928143713031</c:v>
                </c:pt>
                <c:pt idx="55">
                  <c:v>9.9043712574854936</c:v>
                </c:pt>
                <c:pt idx="56">
                  <c:v>9.6928143712579597</c:v>
                </c:pt>
                <c:pt idx="57">
                  <c:v>9.4012574850304205</c:v>
                </c:pt>
                <c:pt idx="58">
                  <c:v>8.9597005988028826</c:v>
                </c:pt>
                <c:pt idx="59">
                  <c:v>8.6081437125753482</c:v>
                </c:pt>
                <c:pt idx="60">
                  <c:v>8.2065868263478094</c:v>
                </c:pt>
                <c:pt idx="61">
                  <c:v>7.6850299401202733</c:v>
                </c:pt>
                <c:pt idx="62">
                  <c:v>7.3134730538927357</c:v>
                </c:pt>
                <c:pt idx="63">
                  <c:v>7.0919161676651967</c:v>
                </c:pt>
                <c:pt idx="64">
                  <c:v>6.7803592814376614</c:v>
                </c:pt>
                <c:pt idx="65">
                  <c:v>6.678802395210127</c:v>
                </c:pt>
                <c:pt idx="66">
                  <c:v>6.6372455089825877</c:v>
                </c:pt>
                <c:pt idx="67">
                  <c:v>12.735688622755063</c:v>
                </c:pt>
                <c:pt idx="68">
                  <c:v>14.184131736527526</c:v>
                </c:pt>
                <c:pt idx="69">
                  <c:v>14.632574850299989</c:v>
                </c:pt>
                <c:pt idx="70">
                  <c:v>14.831017964072451</c:v>
                </c:pt>
                <c:pt idx="71">
                  <c:v>15.049461077844917</c:v>
                </c:pt>
                <c:pt idx="72">
                  <c:v>15.367904191617384</c:v>
                </c:pt>
                <c:pt idx="73">
                  <c:v>15.846347305389848</c:v>
                </c:pt>
                <c:pt idx="74">
                  <c:v>15.854790419162313</c:v>
                </c:pt>
                <c:pt idx="75">
                  <c:v>15.763233532934777</c:v>
                </c:pt>
                <c:pt idx="76">
                  <c:v>15.591676646707242</c:v>
                </c:pt>
                <c:pt idx="77">
                  <c:v>15.380119760479708</c:v>
                </c:pt>
                <c:pt idx="78">
                  <c:v>16.008562874252171</c:v>
                </c:pt>
                <c:pt idx="79">
                  <c:v>16.257005988024638</c:v>
                </c:pt>
                <c:pt idx="80">
                  <c:v>16.145449101797105</c:v>
                </c:pt>
                <c:pt idx="81">
                  <c:v>16.133892215569567</c:v>
                </c:pt>
                <c:pt idx="82">
                  <c:v>16.012335329342029</c:v>
                </c:pt>
                <c:pt idx="83">
                  <c:v>16.010778443114496</c:v>
                </c:pt>
                <c:pt idx="84">
                  <c:v>16.109221556886958</c:v>
                </c:pt>
                <c:pt idx="85">
                  <c:v>15.997664670659425</c:v>
                </c:pt>
                <c:pt idx="86">
                  <c:v>15.86610778443189</c:v>
                </c:pt>
                <c:pt idx="87">
                  <c:v>15.794550898204356</c:v>
                </c:pt>
                <c:pt idx="88">
                  <c:v>15.722994011976823</c:v>
                </c:pt>
                <c:pt idx="89">
                  <c:v>15.771437125749287</c:v>
                </c:pt>
                <c:pt idx="90">
                  <c:v>15.85988023952175</c:v>
                </c:pt>
                <c:pt idx="91">
                  <c:v>15.868323353294215</c:v>
                </c:pt>
                <c:pt idx="92">
                  <c:v>15.846766467066679</c:v>
                </c:pt>
                <c:pt idx="93">
                  <c:v>15.905209580839141</c:v>
                </c:pt>
                <c:pt idx="94">
                  <c:v>15.943652694611608</c:v>
                </c:pt>
                <c:pt idx="95">
                  <c:v>15.912095808384073</c:v>
                </c:pt>
                <c:pt idx="96">
                  <c:v>16.140538922156537</c:v>
                </c:pt>
                <c:pt idx="97">
                  <c:v>16.338982035929</c:v>
                </c:pt>
                <c:pt idx="98">
                  <c:v>16.667425149701465</c:v>
                </c:pt>
                <c:pt idx="99">
                  <c:v>17.085868263473927</c:v>
                </c:pt>
                <c:pt idx="100">
                  <c:v>17.184311377246388</c:v>
                </c:pt>
                <c:pt idx="101">
                  <c:v>17.262754491018853</c:v>
                </c:pt>
                <c:pt idx="102">
                  <c:v>17.281197604791316</c:v>
                </c:pt>
                <c:pt idx="103">
                  <c:v>17.449640718563778</c:v>
                </c:pt>
                <c:pt idx="104">
                  <c:v>17.458083832336243</c:v>
                </c:pt>
                <c:pt idx="105">
                  <c:v>17.486526946108704</c:v>
                </c:pt>
                <c:pt idx="106">
                  <c:v>17.45497005988117</c:v>
                </c:pt>
                <c:pt idx="107">
                  <c:v>17.323413173653634</c:v>
                </c:pt>
                <c:pt idx="108">
                  <c:v>17.4318562874261</c:v>
                </c:pt>
                <c:pt idx="109">
                  <c:v>17.600299401198562</c:v>
                </c:pt>
                <c:pt idx="110">
                  <c:v>18.408742514971024</c:v>
                </c:pt>
                <c:pt idx="111">
                  <c:v>18.357185628743487</c:v>
                </c:pt>
                <c:pt idx="112">
                  <c:v>26.495628742515947</c:v>
                </c:pt>
                <c:pt idx="113">
                  <c:v>27.654071856288411</c:v>
                </c:pt>
                <c:pt idx="114">
                  <c:v>28.452514970060875</c:v>
                </c:pt>
                <c:pt idx="115">
                  <c:v>28.810958083833341</c:v>
                </c:pt>
                <c:pt idx="116">
                  <c:v>28.819401197605806</c:v>
                </c:pt>
                <c:pt idx="117">
                  <c:v>29.927844311378273</c:v>
                </c:pt>
                <c:pt idx="118">
                  <c:v>29.956287425150734</c:v>
                </c:pt>
                <c:pt idx="119">
                  <c:v>31.2447305389232</c:v>
                </c:pt>
                <c:pt idx="120">
                  <c:v>31.203173652695661</c:v>
                </c:pt>
                <c:pt idx="121">
                  <c:v>31.221616766468124</c:v>
                </c:pt>
                <c:pt idx="122">
                  <c:v>31.200059880240588</c:v>
                </c:pt>
                <c:pt idx="123">
                  <c:v>31.07850299401305</c:v>
                </c:pt>
                <c:pt idx="124">
                  <c:v>31.046946107785516</c:v>
                </c:pt>
                <c:pt idx="125">
                  <c:v>30.875389221557981</c:v>
                </c:pt>
                <c:pt idx="126">
                  <c:v>30.703832335330446</c:v>
                </c:pt>
                <c:pt idx="127">
                  <c:v>30.622275449102908</c:v>
                </c:pt>
                <c:pt idx="128">
                  <c:v>30.520718562875373</c:v>
                </c:pt>
                <c:pt idx="129">
                  <c:v>30.609161676647837</c:v>
                </c:pt>
                <c:pt idx="130">
                  <c:v>30.557604790420299</c:v>
                </c:pt>
                <c:pt idx="131">
                  <c:v>30.316047904192764</c:v>
                </c:pt>
                <c:pt idx="132">
                  <c:v>30.314491017965231</c:v>
                </c:pt>
                <c:pt idx="133">
                  <c:v>30.332934131737694</c:v>
                </c:pt>
                <c:pt idx="134">
                  <c:v>30.41137724551016</c:v>
                </c:pt>
                <c:pt idx="135">
                  <c:v>30.309820359282625</c:v>
                </c:pt>
                <c:pt idx="136">
                  <c:v>30.168263473055092</c:v>
                </c:pt>
                <c:pt idx="137">
                  <c:v>29.956706586827558</c:v>
                </c:pt>
                <c:pt idx="138">
                  <c:v>29.825149700600022</c:v>
                </c:pt>
                <c:pt idx="139">
                  <c:v>29.783592814372483</c:v>
                </c:pt>
                <c:pt idx="140">
                  <c:v>29.742035928144944</c:v>
                </c:pt>
                <c:pt idx="141">
                  <c:v>29.650479041917407</c:v>
                </c:pt>
                <c:pt idx="142">
                  <c:v>29.638922155689869</c:v>
                </c:pt>
                <c:pt idx="143">
                  <c:v>29.647365269462334</c:v>
                </c:pt>
                <c:pt idx="144">
                  <c:v>29.525808383234796</c:v>
                </c:pt>
                <c:pt idx="145">
                  <c:v>29.534251497007261</c:v>
                </c:pt>
                <c:pt idx="146">
                  <c:v>29.642694610779728</c:v>
                </c:pt>
                <c:pt idx="147">
                  <c:v>29.461137724552195</c:v>
                </c:pt>
                <c:pt idx="148">
                  <c:v>29.379580838324657</c:v>
                </c:pt>
                <c:pt idx="149">
                  <c:v>29.378023952097124</c:v>
                </c:pt>
                <c:pt idx="150">
                  <c:v>29.30646706586959</c:v>
                </c:pt>
                <c:pt idx="151">
                  <c:v>29.534910179642054</c:v>
                </c:pt>
                <c:pt idx="152">
                  <c:v>29.623353293414517</c:v>
                </c:pt>
                <c:pt idx="153">
                  <c:v>29.43179640718698</c:v>
                </c:pt>
                <c:pt idx="154">
                  <c:v>29.310239520959442</c:v>
                </c:pt>
                <c:pt idx="155">
                  <c:v>29.278682634731908</c:v>
                </c:pt>
                <c:pt idx="156">
                  <c:v>29.037125748504373</c:v>
                </c:pt>
                <c:pt idx="157">
                  <c:v>28.845568862276835</c:v>
                </c:pt>
                <c:pt idx="158">
                  <c:v>28.824011976049299</c:v>
                </c:pt>
                <c:pt idx="159">
                  <c:v>28.722455089821764</c:v>
                </c:pt>
                <c:pt idx="160">
                  <c:v>28.590898203594229</c:v>
                </c:pt>
                <c:pt idx="161">
                  <c:v>28.539341317366691</c:v>
                </c:pt>
                <c:pt idx="162">
                  <c:v>28.397784431139158</c:v>
                </c:pt>
                <c:pt idx="163">
                  <c:v>28.316227544911619</c:v>
                </c:pt>
                <c:pt idx="164">
                  <c:v>28.204670658684087</c:v>
                </c:pt>
                <c:pt idx="165">
                  <c:v>28.29311377245655</c:v>
                </c:pt>
                <c:pt idx="166">
                  <c:v>29.721556886229017</c:v>
                </c:pt>
                <c:pt idx="167">
                  <c:v>31.160000000001482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'Кардиограмма Данные'!$U$11</c:f>
              <c:strCache>
                <c:ptCount val="1"/>
                <c:pt idx="0">
                  <c:v>OldSchool</c:v>
                </c:pt>
              </c:strCache>
            </c:strRef>
          </c:tx>
          <c:marker>
            <c:symbol val="none"/>
          </c:marker>
          <c:cat>
            <c:numRef>
              <c:f>'Кардиограмма Данные'!$M$12:$M$179</c:f>
              <c:numCache>
                <c:formatCode>General</c:formatCode>
                <c:ptCount val="16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</c:numCache>
            </c:numRef>
          </c:cat>
          <c:val>
            <c:numRef>
              <c:f>'Кардиограмма Данные'!$U$12:$U$179</c:f>
              <c:numCache>
                <c:formatCode>0.00</c:formatCode>
                <c:ptCount val="168"/>
                <c:pt idx="0">
                  <c:v>1.67</c:v>
                </c:pt>
                <c:pt idx="1">
                  <c:v>2.8284431137724635</c:v>
                </c:pt>
                <c:pt idx="2">
                  <c:v>4.216886227544931</c:v>
                </c:pt>
                <c:pt idx="3">
                  <c:v>4.485329341317394</c:v>
                </c:pt>
                <c:pt idx="4">
                  <c:v>5.6037724550898584</c:v>
                </c:pt>
                <c:pt idx="5">
                  <c:v>5.3822155688623194</c:v>
                </c:pt>
                <c:pt idx="6">
                  <c:v>5.0806586826347822</c:v>
                </c:pt>
                <c:pt idx="7">
                  <c:v>5.2391017964072457</c:v>
                </c:pt>
                <c:pt idx="8">
                  <c:v>5.6675449101797124</c:v>
                </c:pt>
                <c:pt idx="9">
                  <c:v>5.3859880239521782</c:v>
                </c:pt>
                <c:pt idx="10">
                  <c:v>5.0844311377246409</c:v>
                </c:pt>
                <c:pt idx="11">
                  <c:v>4.9628742514971034</c:v>
                </c:pt>
                <c:pt idx="12">
                  <c:v>4.8113173652695647</c:v>
                </c:pt>
                <c:pt idx="13">
                  <c:v>4.5797604790420277</c:v>
                </c:pt>
                <c:pt idx="14">
                  <c:v>4.3082035928144915</c:v>
                </c:pt>
                <c:pt idx="15">
                  <c:v>4.7866467065869553</c:v>
                </c:pt>
                <c:pt idx="16">
                  <c:v>4.7850898203594223</c:v>
                </c:pt>
                <c:pt idx="17">
                  <c:v>4.4335329341318879</c:v>
                </c:pt>
                <c:pt idx="18">
                  <c:v>4.5919760479043514</c:v>
                </c:pt>
                <c:pt idx="19">
                  <c:v>4.4704191616768139</c:v>
                </c:pt>
                <c:pt idx="20">
                  <c:v>4.4588622754492757</c:v>
                </c:pt>
                <c:pt idx="21">
                  <c:v>4.3873053892217424</c:v>
                </c:pt>
                <c:pt idx="22">
                  <c:v>4.2457485029942088</c:v>
                </c:pt>
                <c:pt idx="23">
                  <c:v>4.0041916167666738</c:v>
                </c:pt>
                <c:pt idx="24">
                  <c:v>4.0026347305391408</c:v>
                </c:pt>
                <c:pt idx="25">
                  <c:v>3.6810778443116074</c:v>
                </c:pt>
                <c:pt idx="26">
                  <c:v>3.5595209580840699</c:v>
                </c:pt>
                <c:pt idx="27">
                  <c:v>3.617964071856532</c:v>
                </c:pt>
                <c:pt idx="28">
                  <c:v>3.5164071856289922</c:v>
                </c:pt>
                <c:pt idx="29">
                  <c:v>5.9548502994014569</c:v>
                </c:pt>
                <c:pt idx="30">
                  <c:v>6.4432934131739188</c:v>
                </c:pt>
                <c:pt idx="31">
                  <c:v>6.6317365269463835</c:v>
                </c:pt>
                <c:pt idx="32">
                  <c:v>6.530179640718849</c:v>
                </c:pt>
                <c:pt idx="33">
                  <c:v>6.5886227544913112</c:v>
                </c:pt>
                <c:pt idx="34">
                  <c:v>6.6770658682637745</c:v>
                </c:pt>
                <c:pt idx="35">
                  <c:v>6.6055089820362412</c:v>
                </c:pt>
                <c:pt idx="36">
                  <c:v>6.8739520958087041</c:v>
                </c:pt>
                <c:pt idx="37">
                  <c:v>6.9123952095811703</c:v>
                </c:pt>
                <c:pt idx="38">
                  <c:v>6.9008383233536321</c:v>
                </c:pt>
                <c:pt idx="39">
                  <c:v>6.8492814371260948</c:v>
                </c:pt>
                <c:pt idx="40">
                  <c:v>6.8577245508985598</c:v>
                </c:pt>
                <c:pt idx="41">
                  <c:v>6.7361676646710222</c:v>
                </c:pt>
                <c:pt idx="42">
                  <c:v>6.8646107784434847</c:v>
                </c:pt>
                <c:pt idx="43">
                  <c:v>6.7830538922159462</c:v>
                </c:pt>
                <c:pt idx="44">
                  <c:v>6.7314970059884089</c:v>
                </c:pt>
                <c:pt idx="45">
                  <c:v>6.9499401197608748</c:v>
                </c:pt>
                <c:pt idx="46">
                  <c:v>6.7883832335333381</c:v>
                </c:pt>
                <c:pt idx="47">
                  <c:v>6.6068263473058053</c:v>
                </c:pt>
                <c:pt idx="48">
                  <c:v>6.3952694610782714</c:v>
                </c:pt>
                <c:pt idx="49">
                  <c:v>6.4737125748507367</c:v>
                </c:pt>
                <c:pt idx="50">
                  <c:v>6.6221556886232023</c:v>
                </c:pt>
                <c:pt idx="51">
                  <c:v>6.330598802395663</c:v>
                </c:pt>
                <c:pt idx="52">
                  <c:v>6.4490419161681274</c:v>
                </c:pt>
                <c:pt idx="53">
                  <c:v>6.2374850299405935</c:v>
                </c:pt>
                <c:pt idx="54">
                  <c:v>6.3959281437130571</c:v>
                </c:pt>
                <c:pt idx="55">
                  <c:v>6.3843712574855189</c:v>
                </c:pt>
                <c:pt idx="56">
                  <c:v>6.2328143712579802</c:v>
                </c:pt>
                <c:pt idx="57">
                  <c:v>6.2112574850304441</c:v>
                </c:pt>
                <c:pt idx="58">
                  <c:v>5.9997005988029102</c:v>
                </c:pt>
                <c:pt idx="59">
                  <c:v>5.7881437125753763</c:v>
                </c:pt>
                <c:pt idx="60">
                  <c:v>6.0265868263478382</c:v>
                </c:pt>
                <c:pt idx="61">
                  <c:v>5.9150299401203057</c:v>
                </c:pt>
                <c:pt idx="62">
                  <c:v>5.7034730538927718</c:v>
                </c:pt>
                <c:pt idx="63">
                  <c:v>5.5219161676652391</c:v>
                </c:pt>
                <c:pt idx="64">
                  <c:v>5.1603592814377066</c:v>
                </c:pt>
                <c:pt idx="65">
                  <c:v>5.1088023952101693</c:v>
                </c:pt>
                <c:pt idx="66">
                  <c:v>5.037245508982636</c:v>
                </c:pt>
                <c:pt idx="67">
                  <c:v>4.815688622755097</c:v>
                </c:pt>
                <c:pt idx="68">
                  <c:v>4.814131736527564</c:v>
                </c:pt>
                <c:pt idx="69">
                  <c:v>4.6525748503000273</c:v>
                </c:pt>
                <c:pt idx="70">
                  <c:v>4.4310179640724883</c:v>
                </c:pt>
                <c:pt idx="71">
                  <c:v>10.959461077844935</c:v>
                </c:pt>
                <c:pt idx="72">
                  <c:v>12.487904191617396</c:v>
                </c:pt>
                <c:pt idx="73">
                  <c:v>13.326347305389859</c:v>
                </c:pt>
                <c:pt idx="74">
                  <c:v>13.974790419162325</c:v>
                </c:pt>
                <c:pt idx="75">
                  <c:v>14.363233532934792</c:v>
                </c:pt>
                <c:pt idx="76">
                  <c:v>14.861676646707259</c:v>
                </c:pt>
                <c:pt idx="77">
                  <c:v>15.14011976047972</c:v>
                </c:pt>
                <c:pt idx="78">
                  <c:v>16.158562874252183</c:v>
                </c:pt>
                <c:pt idx="79">
                  <c:v>17.067005988024647</c:v>
                </c:pt>
                <c:pt idx="80">
                  <c:v>17.605449101797113</c:v>
                </c:pt>
                <c:pt idx="81">
                  <c:v>18.953892215569574</c:v>
                </c:pt>
                <c:pt idx="82">
                  <c:v>19.362335329342038</c:v>
                </c:pt>
                <c:pt idx="83">
                  <c:v>19.610778443114505</c:v>
                </c:pt>
                <c:pt idx="84">
                  <c:v>19.929221556886972</c:v>
                </c:pt>
                <c:pt idx="85">
                  <c:v>20.197664670659435</c:v>
                </c:pt>
                <c:pt idx="86">
                  <c:v>20.516107784431902</c:v>
                </c:pt>
                <c:pt idx="87">
                  <c:v>20.644550898204365</c:v>
                </c:pt>
                <c:pt idx="88">
                  <c:v>22.102994011976826</c:v>
                </c:pt>
                <c:pt idx="89">
                  <c:v>22.801437125749288</c:v>
                </c:pt>
                <c:pt idx="90">
                  <c:v>22.96988023952175</c:v>
                </c:pt>
                <c:pt idx="91">
                  <c:v>23.218323353294217</c:v>
                </c:pt>
                <c:pt idx="92">
                  <c:v>24.386766467066678</c:v>
                </c:pt>
                <c:pt idx="93">
                  <c:v>24.62520958083914</c:v>
                </c:pt>
                <c:pt idx="94">
                  <c:v>26.223652694611602</c:v>
                </c:pt>
                <c:pt idx="95">
                  <c:v>26.712095808384063</c:v>
                </c:pt>
                <c:pt idx="96">
                  <c:v>26.990538922156524</c:v>
                </c:pt>
                <c:pt idx="97">
                  <c:v>27.328982035928988</c:v>
                </c:pt>
                <c:pt idx="98">
                  <c:v>27.52742514970145</c:v>
                </c:pt>
                <c:pt idx="99">
                  <c:v>27.825868263473915</c:v>
                </c:pt>
                <c:pt idx="100">
                  <c:v>28.024311377246377</c:v>
                </c:pt>
                <c:pt idx="101">
                  <c:v>28.29275449101884</c:v>
                </c:pt>
                <c:pt idx="102">
                  <c:v>28.521197604791304</c:v>
                </c:pt>
                <c:pt idx="103">
                  <c:v>28.80964071856377</c:v>
                </c:pt>
                <c:pt idx="104">
                  <c:v>29.148083832336233</c:v>
                </c:pt>
                <c:pt idx="105">
                  <c:v>29.3265269461087</c:v>
                </c:pt>
                <c:pt idx="106">
                  <c:v>29.684970059881167</c:v>
                </c:pt>
                <c:pt idx="107">
                  <c:v>30.033413173653628</c:v>
                </c:pt>
                <c:pt idx="108">
                  <c:v>30.121856287426091</c:v>
                </c:pt>
                <c:pt idx="109">
                  <c:v>30.300299401198558</c:v>
                </c:pt>
                <c:pt idx="110">
                  <c:v>30.308742514971023</c:v>
                </c:pt>
                <c:pt idx="111">
                  <c:v>30.397185628743486</c:v>
                </c:pt>
                <c:pt idx="112">
                  <c:v>38.165628742515935</c:v>
                </c:pt>
                <c:pt idx="113">
                  <c:v>38.894071856288399</c:v>
                </c:pt>
                <c:pt idx="114">
                  <c:v>39.602514970060859</c:v>
                </c:pt>
                <c:pt idx="115">
                  <c:v>39.390958083833326</c:v>
                </c:pt>
                <c:pt idx="116">
                  <c:v>39.07940119760579</c:v>
                </c:pt>
                <c:pt idx="117">
                  <c:v>38.927844311378252</c:v>
                </c:pt>
                <c:pt idx="118">
                  <c:v>38.926287425150718</c:v>
                </c:pt>
                <c:pt idx="119">
                  <c:v>39.324730538923184</c:v>
                </c:pt>
                <c:pt idx="120">
                  <c:v>39.163173652695647</c:v>
                </c:pt>
                <c:pt idx="121">
                  <c:v>38.981616766468115</c:v>
                </c:pt>
                <c:pt idx="122">
                  <c:v>39.06005988024058</c:v>
                </c:pt>
                <c:pt idx="123">
                  <c:v>38.908502994013041</c:v>
                </c:pt>
                <c:pt idx="124">
                  <c:v>38.546946107785509</c:v>
                </c:pt>
                <c:pt idx="125">
                  <c:v>38.235389221557973</c:v>
                </c:pt>
                <c:pt idx="126">
                  <c:v>38.063832335330439</c:v>
                </c:pt>
                <c:pt idx="127">
                  <c:v>37.782275449102904</c:v>
                </c:pt>
                <c:pt idx="128">
                  <c:v>37.520718562875366</c:v>
                </c:pt>
                <c:pt idx="129">
                  <c:v>37.289161676647829</c:v>
                </c:pt>
                <c:pt idx="130">
                  <c:v>37.097604790420291</c:v>
                </c:pt>
                <c:pt idx="131">
                  <c:v>36.936047904192755</c:v>
                </c:pt>
                <c:pt idx="132">
                  <c:v>36.544491017965221</c:v>
                </c:pt>
                <c:pt idx="133">
                  <c:v>36.222934131737688</c:v>
                </c:pt>
                <c:pt idx="134">
                  <c:v>36.191377245510154</c:v>
                </c:pt>
                <c:pt idx="135">
                  <c:v>36.29982035928262</c:v>
                </c:pt>
                <c:pt idx="136">
                  <c:v>36.138263473055083</c:v>
                </c:pt>
                <c:pt idx="137">
                  <c:v>35.81670658682755</c:v>
                </c:pt>
                <c:pt idx="138">
                  <c:v>35.475149700600014</c:v>
                </c:pt>
                <c:pt idx="139">
                  <c:v>35.313592814372477</c:v>
                </c:pt>
                <c:pt idx="140">
                  <c:v>35.01203592814494</c:v>
                </c:pt>
                <c:pt idx="141">
                  <c:v>34.900479041917407</c:v>
                </c:pt>
                <c:pt idx="142">
                  <c:v>34.828922155689874</c:v>
                </c:pt>
                <c:pt idx="143">
                  <c:v>34.587365269462339</c:v>
                </c:pt>
                <c:pt idx="144">
                  <c:v>34.2558083832348</c:v>
                </c:pt>
                <c:pt idx="145">
                  <c:v>34.024251497007263</c:v>
                </c:pt>
                <c:pt idx="146">
                  <c:v>33.802694610779724</c:v>
                </c:pt>
                <c:pt idx="147">
                  <c:v>33.681137724552187</c:v>
                </c:pt>
                <c:pt idx="148">
                  <c:v>33.369580838324651</c:v>
                </c:pt>
                <c:pt idx="149">
                  <c:v>33.118023952097118</c:v>
                </c:pt>
                <c:pt idx="150">
                  <c:v>32.796467065869585</c:v>
                </c:pt>
                <c:pt idx="151">
                  <c:v>32.614910179642052</c:v>
                </c:pt>
                <c:pt idx="152">
                  <c:v>32.403353293414519</c:v>
                </c:pt>
                <c:pt idx="153">
                  <c:v>32.241796407186982</c:v>
                </c:pt>
                <c:pt idx="154">
                  <c:v>32.440239520959445</c:v>
                </c:pt>
                <c:pt idx="155">
                  <c:v>32.178682634731906</c:v>
                </c:pt>
                <c:pt idx="156">
                  <c:v>32.427125748504373</c:v>
                </c:pt>
                <c:pt idx="157">
                  <c:v>32.485568862276835</c:v>
                </c:pt>
                <c:pt idx="158">
                  <c:v>32.654011976049297</c:v>
                </c:pt>
                <c:pt idx="159">
                  <c:v>33.652455089821764</c:v>
                </c:pt>
                <c:pt idx="160">
                  <c:v>34.470898203594231</c:v>
                </c:pt>
                <c:pt idx="161">
                  <c:v>34.479341317366696</c:v>
                </c:pt>
                <c:pt idx="162">
                  <c:v>34.507784431139157</c:v>
                </c:pt>
                <c:pt idx="163">
                  <c:v>34.20622754491162</c:v>
                </c:pt>
                <c:pt idx="164">
                  <c:v>33.934670658684084</c:v>
                </c:pt>
                <c:pt idx="165">
                  <c:v>33.90311377245655</c:v>
                </c:pt>
                <c:pt idx="166">
                  <c:v>34.121556886229016</c:v>
                </c:pt>
                <c:pt idx="167">
                  <c:v>34.17000000000148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'Кардиограмма Данные'!$V$11</c:f>
              <c:strCache>
                <c:ptCount val="1"/>
                <c:pt idx="0">
                  <c:v>Fortune</c:v>
                </c:pt>
              </c:strCache>
            </c:strRef>
          </c:tx>
          <c:marker>
            <c:symbol val="none"/>
          </c:marker>
          <c:cat>
            <c:numRef>
              <c:f>'Кардиограмма Данные'!$M$12:$M$179</c:f>
              <c:numCache>
                <c:formatCode>General</c:formatCode>
                <c:ptCount val="16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</c:numCache>
            </c:numRef>
          </c:cat>
          <c:val>
            <c:numRef>
              <c:f>'Кардиограмма Данные'!$V$12:$V$179</c:f>
              <c:numCache>
                <c:formatCode>0.00</c:formatCode>
                <c:ptCount val="168"/>
                <c:pt idx="0">
                  <c:v>2.81</c:v>
                </c:pt>
                <c:pt idx="1">
                  <c:v>3.8784431137724673</c:v>
                </c:pt>
                <c:pt idx="2">
                  <c:v>4.7968862275449293</c:v>
                </c:pt>
                <c:pt idx="3">
                  <c:v>7.0953293413173935</c:v>
                </c:pt>
                <c:pt idx="4">
                  <c:v>7.983772455089861</c:v>
                </c:pt>
                <c:pt idx="5">
                  <c:v>9.5422155688623231</c:v>
                </c:pt>
                <c:pt idx="6">
                  <c:v>9.7106586826347847</c:v>
                </c:pt>
                <c:pt idx="7">
                  <c:v>9.8391017964072471</c:v>
                </c:pt>
                <c:pt idx="8">
                  <c:v>9.6575449101797144</c:v>
                </c:pt>
                <c:pt idx="9">
                  <c:v>9.9059880239521814</c:v>
                </c:pt>
                <c:pt idx="10">
                  <c:v>10.924431137724644</c:v>
                </c:pt>
                <c:pt idx="11">
                  <c:v>10.732874251497106</c:v>
                </c:pt>
                <c:pt idx="12">
                  <c:v>10.521317365269573</c:v>
                </c:pt>
                <c:pt idx="13">
                  <c:v>10.649760479042035</c:v>
                </c:pt>
                <c:pt idx="14">
                  <c:v>10.418203592814498</c:v>
                </c:pt>
                <c:pt idx="15">
                  <c:v>10.316646706586964</c:v>
                </c:pt>
                <c:pt idx="16">
                  <c:v>10.215089820359429</c:v>
                </c:pt>
                <c:pt idx="17">
                  <c:v>9.953532934131891</c:v>
                </c:pt>
                <c:pt idx="18">
                  <c:v>9.6919760479043529</c:v>
                </c:pt>
                <c:pt idx="19">
                  <c:v>10.12041916167682</c:v>
                </c:pt>
                <c:pt idx="20">
                  <c:v>9.8888622754492825</c:v>
                </c:pt>
                <c:pt idx="21">
                  <c:v>9.7573053892217469</c:v>
                </c:pt>
                <c:pt idx="22">
                  <c:v>9.6157485029942134</c:v>
                </c:pt>
                <c:pt idx="23">
                  <c:v>9.4441916167666786</c:v>
                </c:pt>
                <c:pt idx="24">
                  <c:v>9.3626347305391402</c:v>
                </c:pt>
                <c:pt idx="25">
                  <c:v>9.351077844311602</c:v>
                </c:pt>
                <c:pt idx="26">
                  <c:v>9.2595209580840656</c:v>
                </c:pt>
                <c:pt idx="27">
                  <c:v>8.9379640718565323</c:v>
                </c:pt>
                <c:pt idx="28">
                  <c:v>8.7764071856289956</c:v>
                </c:pt>
                <c:pt idx="29">
                  <c:v>15.674850299401456</c:v>
                </c:pt>
                <c:pt idx="30">
                  <c:v>17.433293413173921</c:v>
                </c:pt>
                <c:pt idx="31">
                  <c:v>17.541736526946387</c:v>
                </c:pt>
                <c:pt idx="32">
                  <c:v>17.270179640718851</c:v>
                </c:pt>
                <c:pt idx="33">
                  <c:v>17.018622754491318</c:v>
                </c:pt>
                <c:pt idx="34">
                  <c:v>16.917065868263784</c:v>
                </c:pt>
                <c:pt idx="35">
                  <c:v>16.765508982036245</c:v>
                </c:pt>
                <c:pt idx="36">
                  <c:v>16.613952095808706</c:v>
                </c:pt>
                <c:pt idx="37">
                  <c:v>16.392395209581167</c:v>
                </c:pt>
                <c:pt idx="38">
                  <c:v>16.280838323353635</c:v>
                </c:pt>
                <c:pt idx="39">
                  <c:v>16.249281437126101</c:v>
                </c:pt>
                <c:pt idx="40">
                  <c:v>16.187724550898565</c:v>
                </c:pt>
                <c:pt idx="41">
                  <c:v>16.156167664671031</c:v>
                </c:pt>
                <c:pt idx="42">
                  <c:v>16.114610778443492</c:v>
                </c:pt>
                <c:pt idx="43">
                  <c:v>16.143053892215953</c:v>
                </c:pt>
                <c:pt idx="44">
                  <c:v>16.271497005988415</c:v>
                </c:pt>
                <c:pt idx="45">
                  <c:v>16.189940119760877</c:v>
                </c:pt>
                <c:pt idx="46">
                  <c:v>16.248383233533339</c:v>
                </c:pt>
                <c:pt idx="47">
                  <c:v>16.116826347305803</c:v>
                </c:pt>
                <c:pt idx="48">
                  <c:v>16.125269461078268</c:v>
                </c:pt>
                <c:pt idx="49">
                  <c:v>16.123712574850735</c:v>
                </c:pt>
                <c:pt idx="50">
                  <c:v>17.222155688623197</c:v>
                </c:pt>
                <c:pt idx="51">
                  <c:v>17.140598802395658</c:v>
                </c:pt>
                <c:pt idx="52">
                  <c:v>17.159041916168121</c:v>
                </c:pt>
                <c:pt idx="53">
                  <c:v>17.177485029940584</c:v>
                </c:pt>
                <c:pt idx="54">
                  <c:v>17.175928143713051</c:v>
                </c:pt>
                <c:pt idx="55">
                  <c:v>17.164371257485513</c:v>
                </c:pt>
                <c:pt idx="56">
                  <c:v>17.002814371257976</c:v>
                </c:pt>
                <c:pt idx="57">
                  <c:v>16.831257485030442</c:v>
                </c:pt>
                <c:pt idx="58">
                  <c:v>16.839700598802906</c:v>
                </c:pt>
                <c:pt idx="59">
                  <c:v>16.908143712575374</c:v>
                </c:pt>
                <c:pt idx="60">
                  <c:v>16.816586826347837</c:v>
                </c:pt>
                <c:pt idx="61">
                  <c:v>16.785029940120303</c:v>
                </c:pt>
                <c:pt idx="62">
                  <c:v>16.653473053892768</c:v>
                </c:pt>
                <c:pt idx="63">
                  <c:v>16.551916167665233</c:v>
                </c:pt>
                <c:pt idx="64">
                  <c:v>16.460359281437697</c:v>
                </c:pt>
                <c:pt idx="65">
                  <c:v>16.378802395210158</c:v>
                </c:pt>
                <c:pt idx="66">
                  <c:v>16.237245508982625</c:v>
                </c:pt>
                <c:pt idx="67">
                  <c:v>16.365688622755087</c:v>
                </c:pt>
                <c:pt idx="68">
                  <c:v>16.184131736527554</c:v>
                </c:pt>
                <c:pt idx="69">
                  <c:v>16.47257485030002</c:v>
                </c:pt>
                <c:pt idx="70">
                  <c:v>16.371017964072486</c:v>
                </c:pt>
                <c:pt idx="71">
                  <c:v>16.289461077844948</c:v>
                </c:pt>
                <c:pt idx="72">
                  <c:v>16.127904191617411</c:v>
                </c:pt>
                <c:pt idx="73">
                  <c:v>16.216347305389874</c:v>
                </c:pt>
                <c:pt idx="74">
                  <c:v>16.344790419162337</c:v>
                </c:pt>
                <c:pt idx="75">
                  <c:v>23.413233532934811</c:v>
                </c:pt>
                <c:pt idx="76">
                  <c:v>24.811676646707276</c:v>
                </c:pt>
                <c:pt idx="77">
                  <c:v>25.600119760479743</c:v>
                </c:pt>
                <c:pt idx="78">
                  <c:v>27.388562874252209</c:v>
                </c:pt>
                <c:pt idx="79">
                  <c:v>27.48700598802467</c:v>
                </c:pt>
                <c:pt idx="80">
                  <c:v>27.415449101797137</c:v>
                </c:pt>
                <c:pt idx="81">
                  <c:v>27.263892215569598</c:v>
                </c:pt>
                <c:pt idx="82">
                  <c:v>26.82233532934206</c:v>
                </c:pt>
                <c:pt idx="83">
                  <c:v>26.570778443114527</c:v>
                </c:pt>
                <c:pt idx="84">
                  <c:v>26.149221556886992</c:v>
                </c:pt>
                <c:pt idx="85">
                  <c:v>25.777664670659455</c:v>
                </c:pt>
                <c:pt idx="86">
                  <c:v>25.436107784431918</c:v>
                </c:pt>
                <c:pt idx="87">
                  <c:v>25.064550898204381</c:v>
                </c:pt>
                <c:pt idx="88">
                  <c:v>24.742994011976847</c:v>
                </c:pt>
                <c:pt idx="89">
                  <c:v>24.231437125749309</c:v>
                </c:pt>
                <c:pt idx="90">
                  <c:v>23.889880239521773</c:v>
                </c:pt>
                <c:pt idx="91">
                  <c:v>23.63832335329424</c:v>
                </c:pt>
                <c:pt idx="92">
                  <c:v>23.356766467066706</c:v>
                </c:pt>
                <c:pt idx="93">
                  <c:v>22.83520958083917</c:v>
                </c:pt>
                <c:pt idx="94">
                  <c:v>22.713652694611632</c:v>
                </c:pt>
                <c:pt idx="95">
                  <c:v>22.942095808384096</c:v>
                </c:pt>
                <c:pt idx="96">
                  <c:v>22.480538922156562</c:v>
                </c:pt>
                <c:pt idx="97">
                  <c:v>22.008982035929023</c:v>
                </c:pt>
                <c:pt idx="98">
                  <c:v>21.637425149701485</c:v>
                </c:pt>
                <c:pt idx="99">
                  <c:v>21.555868263473947</c:v>
                </c:pt>
                <c:pt idx="100">
                  <c:v>20.96431137724641</c:v>
                </c:pt>
                <c:pt idx="101">
                  <c:v>21.152754491018875</c:v>
                </c:pt>
                <c:pt idx="102">
                  <c:v>20.91119760479134</c:v>
                </c:pt>
                <c:pt idx="103">
                  <c:v>20.559640718563806</c:v>
                </c:pt>
                <c:pt idx="104">
                  <c:v>20.218083832336269</c:v>
                </c:pt>
                <c:pt idx="105">
                  <c:v>19.92652694610873</c:v>
                </c:pt>
                <c:pt idx="106">
                  <c:v>19.484970059881192</c:v>
                </c:pt>
                <c:pt idx="107">
                  <c:v>18.993413173653657</c:v>
                </c:pt>
                <c:pt idx="108">
                  <c:v>18.481856287426119</c:v>
                </c:pt>
                <c:pt idx="109">
                  <c:v>17.790299401198581</c:v>
                </c:pt>
                <c:pt idx="110">
                  <c:v>17.968742514971048</c:v>
                </c:pt>
                <c:pt idx="111">
                  <c:v>17.717185628743515</c:v>
                </c:pt>
                <c:pt idx="112">
                  <c:v>17.735628742515978</c:v>
                </c:pt>
                <c:pt idx="113">
                  <c:v>17.324071856288441</c:v>
                </c:pt>
                <c:pt idx="114">
                  <c:v>17.032514970060902</c:v>
                </c:pt>
                <c:pt idx="115">
                  <c:v>16.570958083833368</c:v>
                </c:pt>
                <c:pt idx="116">
                  <c:v>16.159401197605831</c:v>
                </c:pt>
                <c:pt idx="117">
                  <c:v>15.697844311378297</c:v>
                </c:pt>
                <c:pt idx="118">
                  <c:v>14.956287425150762</c:v>
                </c:pt>
                <c:pt idx="119">
                  <c:v>14.644730538923227</c:v>
                </c:pt>
                <c:pt idx="120">
                  <c:v>14.453173652695689</c:v>
                </c:pt>
                <c:pt idx="121">
                  <c:v>13.831616766468152</c:v>
                </c:pt>
                <c:pt idx="122">
                  <c:v>13.520059880240616</c:v>
                </c:pt>
                <c:pt idx="123">
                  <c:v>12.99850299401308</c:v>
                </c:pt>
                <c:pt idx="124">
                  <c:v>12.496946107785547</c:v>
                </c:pt>
                <c:pt idx="125">
                  <c:v>12.215389221558013</c:v>
                </c:pt>
                <c:pt idx="126">
                  <c:v>11.693832335330477</c:v>
                </c:pt>
                <c:pt idx="127">
                  <c:v>11.842275449102942</c:v>
                </c:pt>
                <c:pt idx="128">
                  <c:v>12.460718562875407</c:v>
                </c:pt>
                <c:pt idx="129">
                  <c:v>12.959161676647874</c:v>
                </c:pt>
                <c:pt idx="130">
                  <c:v>13.307604790420335</c:v>
                </c:pt>
                <c:pt idx="131">
                  <c:v>13.016047904192796</c:v>
                </c:pt>
                <c:pt idx="132">
                  <c:v>12.644491017965258</c:v>
                </c:pt>
                <c:pt idx="133">
                  <c:v>12.042934131737724</c:v>
                </c:pt>
                <c:pt idx="134">
                  <c:v>18.661377245510181</c:v>
                </c:pt>
                <c:pt idx="135">
                  <c:v>20.899820359282643</c:v>
                </c:pt>
                <c:pt idx="136">
                  <c:v>22.53826347305511</c:v>
                </c:pt>
                <c:pt idx="137">
                  <c:v>23.016706586827574</c:v>
                </c:pt>
                <c:pt idx="138">
                  <c:v>23.48514970060004</c:v>
                </c:pt>
                <c:pt idx="139">
                  <c:v>23.983592814372507</c:v>
                </c:pt>
                <c:pt idx="140">
                  <c:v>24.352035928144971</c:v>
                </c:pt>
                <c:pt idx="141">
                  <c:v>24.620479041917434</c:v>
                </c:pt>
                <c:pt idx="142">
                  <c:v>24.808922155689899</c:v>
                </c:pt>
                <c:pt idx="143">
                  <c:v>25.01736526946236</c:v>
                </c:pt>
                <c:pt idx="144">
                  <c:v>25.605808383234823</c:v>
                </c:pt>
                <c:pt idx="145">
                  <c:v>25.744251497007291</c:v>
                </c:pt>
                <c:pt idx="146">
                  <c:v>26.202694610779751</c:v>
                </c:pt>
                <c:pt idx="147">
                  <c:v>26.661137724552212</c:v>
                </c:pt>
                <c:pt idx="148">
                  <c:v>27.349580838324677</c:v>
                </c:pt>
                <c:pt idx="149">
                  <c:v>27.448023952097138</c:v>
                </c:pt>
                <c:pt idx="150">
                  <c:v>28.136467065869603</c:v>
                </c:pt>
                <c:pt idx="151">
                  <c:v>29.754910179642067</c:v>
                </c:pt>
                <c:pt idx="152">
                  <c:v>30.193353293414532</c:v>
                </c:pt>
                <c:pt idx="153">
                  <c:v>30.301796407186998</c:v>
                </c:pt>
                <c:pt idx="154">
                  <c:v>30.490239520959463</c:v>
                </c:pt>
                <c:pt idx="155">
                  <c:v>30.748682634731928</c:v>
                </c:pt>
                <c:pt idx="156">
                  <c:v>31.347125748504389</c:v>
                </c:pt>
                <c:pt idx="157">
                  <c:v>31.845568862276856</c:v>
                </c:pt>
                <c:pt idx="158">
                  <c:v>32.014011976049318</c:v>
                </c:pt>
                <c:pt idx="159">
                  <c:v>33.442455089821784</c:v>
                </c:pt>
                <c:pt idx="160">
                  <c:v>35.370898203594251</c:v>
                </c:pt>
                <c:pt idx="161">
                  <c:v>35.739341317366716</c:v>
                </c:pt>
                <c:pt idx="162">
                  <c:v>36.027784431139182</c:v>
                </c:pt>
                <c:pt idx="163">
                  <c:v>36.326227544911646</c:v>
                </c:pt>
                <c:pt idx="164">
                  <c:v>36.494670658684107</c:v>
                </c:pt>
                <c:pt idx="165">
                  <c:v>36.613113772456572</c:v>
                </c:pt>
                <c:pt idx="166">
                  <c:v>36.821556886229033</c:v>
                </c:pt>
                <c:pt idx="167">
                  <c:v>36.900000000001498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724800"/>
        <c:axId val="47742976"/>
      </c:lineChart>
      <c:catAx>
        <c:axId val="47724800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extTo"/>
        <c:crossAx val="47742976"/>
        <c:crosses val="autoZero"/>
        <c:auto val="1"/>
        <c:lblAlgn val="ctr"/>
        <c:lblOffset val="100"/>
        <c:tickLblSkip val="5"/>
        <c:tickMarkSkip val="5"/>
        <c:noMultiLvlLbl val="0"/>
      </c:catAx>
      <c:valAx>
        <c:axId val="47742976"/>
        <c:scaling>
          <c:orientation val="maxMin"/>
          <c:max val="40"/>
          <c:min val="-15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47724800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>
            <a:defRPr sz="1200"/>
          </a:pPr>
          <a:endParaRPr lang="ru-RU"/>
        </a:p>
      </c:txPr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469900</xdr:colOff>
      <xdr:row>18</xdr:row>
      <xdr:rowOff>82548</xdr:rowOff>
    </xdr:from>
    <xdr:to>
      <xdr:col>22</xdr:col>
      <xdr:colOff>215900</xdr:colOff>
      <xdr:row>44</xdr:row>
      <xdr:rowOff>126999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3" workbookViewId="0">
      <selection activeCell="H9" sqref="H9"/>
    </sheetView>
  </sheetViews>
  <sheetFormatPr defaultRowHeight="15" x14ac:dyDescent="0.25"/>
  <cols>
    <col min="1" max="1" width="9.140625" style="2"/>
    <col min="2" max="2" width="17.4257812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 x14ac:dyDescent="0.3">
      <c r="A1" s="228" t="s">
        <v>61</v>
      </c>
      <c r="B1" s="228"/>
      <c r="C1" s="228"/>
      <c r="D1" s="228"/>
      <c r="E1" s="228"/>
      <c r="F1" s="228"/>
      <c r="G1" s="228"/>
      <c r="H1" s="228"/>
      <c r="I1" s="228"/>
      <c r="J1" s="228"/>
    </row>
    <row r="2" spans="1:12" ht="17.25" x14ac:dyDescent="0.3">
      <c r="A2" s="229" t="s">
        <v>60</v>
      </c>
      <c r="B2" s="229"/>
      <c r="C2" s="229"/>
      <c r="D2" s="229"/>
      <c r="E2" s="229"/>
      <c r="F2" s="229"/>
      <c r="G2" s="229"/>
      <c r="H2" s="229"/>
      <c r="I2" s="229"/>
      <c r="J2" s="229"/>
    </row>
    <row r="3" spans="1:12" ht="6" customHeight="1" thickBot="1" x14ac:dyDescent="0.3"/>
    <row r="4" spans="1:12" s="3" customFormat="1" ht="15" customHeight="1" x14ac:dyDescent="0.25">
      <c r="A4" s="230" t="s">
        <v>0</v>
      </c>
      <c r="B4" s="232" t="s">
        <v>1</v>
      </c>
      <c r="C4" s="234" t="s">
        <v>2</v>
      </c>
      <c r="D4" s="236" t="s">
        <v>3</v>
      </c>
      <c r="E4" s="237"/>
      <c r="F4" s="238" t="s">
        <v>4</v>
      </c>
      <c r="G4" s="239"/>
      <c r="H4" s="232"/>
      <c r="I4" s="236" t="s">
        <v>5</v>
      </c>
      <c r="J4" s="237"/>
    </row>
    <row r="5" spans="1:12" s="8" customFormat="1" ht="15.75" thickBot="1" x14ac:dyDescent="0.3">
      <c r="A5" s="231"/>
      <c r="B5" s="233"/>
      <c r="C5" s="235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9">
        <v>1</v>
      </c>
      <c r="B6" s="168" t="s">
        <v>68</v>
      </c>
      <c r="C6" s="10">
        <v>3</v>
      </c>
      <c r="D6" s="154">
        <v>41.09</v>
      </c>
      <c r="E6" s="11">
        <v>1</v>
      </c>
      <c r="F6" s="157">
        <v>167</v>
      </c>
      <c r="G6" s="173" t="s">
        <v>113</v>
      </c>
      <c r="H6" s="177" t="s">
        <v>116</v>
      </c>
      <c r="I6" s="12">
        <v>41</v>
      </c>
      <c r="J6" s="11">
        <v>9</v>
      </c>
    </row>
    <row r="7" spans="1:12" s="3" customFormat="1" ht="24.95" customHeight="1" x14ac:dyDescent="0.25">
      <c r="A7" s="13">
        <v>2</v>
      </c>
      <c r="B7" s="169" t="s">
        <v>97</v>
      </c>
      <c r="C7" s="14">
        <v>1</v>
      </c>
      <c r="D7" s="171">
        <v>41.195</v>
      </c>
      <c r="E7" s="16">
        <v>2</v>
      </c>
      <c r="F7" s="22">
        <v>167</v>
      </c>
      <c r="G7" s="20">
        <f>1.67+5</f>
        <v>6.67</v>
      </c>
      <c r="H7" s="18">
        <v>6.67</v>
      </c>
      <c r="I7" s="19">
        <v>40.75</v>
      </c>
      <c r="J7" s="16">
        <v>35</v>
      </c>
    </row>
    <row r="8" spans="1:12" s="3" customFormat="1" ht="24.95" customHeight="1" x14ac:dyDescent="0.25">
      <c r="A8" s="13">
        <v>3</v>
      </c>
      <c r="B8" s="169" t="s">
        <v>85</v>
      </c>
      <c r="C8" s="14">
        <v>6</v>
      </c>
      <c r="D8" s="15">
        <v>41.24</v>
      </c>
      <c r="E8" s="16">
        <v>3</v>
      </c>
      <c r="F8" s="17">
        <v>167</v>
      </c>
      <c r="G8" s="20">
        <v>7.31</v>
      </c>
      <c r="H8" s="27">
        <f t="shared" ref="H8:H14" si="0">G8-G7</f>
        <v>0.63999999999999968</v>
      </c>
      <c r="I8" s="19">
        <v>41.03</v>
      </c>
      <c r="J8" s="16">
        <v>154</v>
      </c>
    </row>
    <row r="9" spans="1:12" s="3" customFormat="1" ht="24.95" customHeight="1" x14ac:dyDescent="0.25">
      <c r="A9" s="13">
        <v>4</v>
      </c>
      <c r="B9" s="170" t="s">
        <v>94</v>
      </c>
      <c r="C9" s="23">
        <v>11</v>
      </c>
      <c r="D9" s="24">
        <v>41.38</v>
      </c>
      <c r="E9" s="25">
        <v>7</v>
      </c>
      <c r="F9" s="26">
        <v>167</v>
      </c>
      <c r="G9" s="20">
        <v>7.93</v>
      </c>
      <c r="H9" s="27">
        <f t="shared" si="0"/>
        <v>0.62000000000000011</v>
      </c>
      <c r="I9" s="175">
        <v>41</v>
      </c>
      <c r="J9" s="16">
        <v>141</v>
      </c>
      <c r="L9" s="21"/>
    </row>
    <row r="10" spans="1:12" s="3" customFormat="1" ht="24.95" customHeight="1" x14ac:dyDescent="0.25">
      <c r="A10" s="13">
        <v>5</v>
      </c>
      <c r="B10" s="169" t="s">
        <v>111</v>
      </c>
      <c r="C10" s="14">
        <v>8</v>
      </c>
      <c r="D10" s="15">
        <v>41.3</v>
      </c>
      <c r="E10" s="16">
        <v>5</v>
      </c>
      <c r="F10" s="17">
        <v>167</v>
      </c>
      <c r="G10" s="20">
        <f>31.58-22</f>
        <v>9.5799999999999983</v>
      </c>
      <c r="H10" s="18">
        <f t="shared" si="0"/>
        <v>1.6499999999999986</v>
      </c>
      <c r="I10" s="19">
        <v>41.14</v>
      </c>
      <c r="J10" s="16">
        <v>119</v>
      </c>
      <c r="L10" s="21"/>
    </row>
    <row r="11" spans="1:12" s="3" customFormat="1" ht="24.95" customHeight="1" x14ac:dyDescent="0.25">
      <c r="A11" s="13">
        <v>6</v>
      </c>
      <c r="B11" s="169" t="s">
        <v>71</v>
      </c>
      <c r="C11" s="14">
        <v>10</v>
      </c>
      <c r="D11" s="15">
        <v>41.25</v>
      </c>
      <c r="E11" s="16">
        <v>4</v>
      </c>
      <c r="F11" s="17">
        <v>167</v>
      </c>
      <c r="G11" s="149">
        <f>9.67+5</f>
        <v>14.67</v>
      </c>
      <c r="H11" s="18">
        <f t="shared" si="0"/>
        <v>5.0900000000000016</v>
      </c>
      <c r="I11" s="19">
        <v>40.869999999999997</v>
      </c>
      <c r="J11" s="16">
        <v>121</v>
      </c>
    </row>
    <row r="12" spans="1:12" s="3" customFormat="1" ht="24.95" customHeight="1" x14ac:dyDescent="0.25">
      <c r="A12" s="13">
        <v>7</v>
      </c>
      <c r="B12" s="169" t="s">
        <v>110</v>
      </c>
      <c r="C12" s="14">
        <v>2</v>
      </c>
      <c r="D12" s="15">
        <v>41.435000000000002</v>
      </c>
      <c r="E12" s="16">
        <v>8</v>
      </c>
      <c r="F12" s="17">
        <v>167</v>
      </c>
      <c r="G12" s="150">
        <v>31.28</v>
      </c>
      <c r="H12" s="151">
        <f t="shared" si="0"/>
        <v>16.61</v>
      </c>
      <c r="I12" s="176">
        <v>41.18</v>
      </c>
      <c r="J12" s="25">
        <v>61</v>
      </c>
    </row>
    <row r="13" spans="1:12" s="3" customFormat="1" ht="24.95" customHeight="1" x14ac:dyDescent="0.25">
      <c r="A13" s="13">
        <v>8</v>
      </c>
      <c r="B13" s="172" t="s">
        <v>79</v>
      </c>
      <c r="C13" s="23">
        <v>5</v>
      </c>
      <c r="D13" s="26">
        <v>41.31</v>
      </c>
      <c r="E13" s="25">
        <v>6</v>
      </c>
      <c r="F13" s="26">
        <v>167</v>
      </c>
      <c r="G13" s="150">
        <v>34.32</v>
      </c>
      <c r="H13" s="160">
        <f t="shared" si="0"/>
        <v>3.0399999999999991</v>
      </c>
      <c r="I13" s="176">
        <v>41.31</v>
      </c>
      <c r="J13" s="25">
        <v>132</v>
      </c>
    </row>
    <row r="14" spans="1:12" s="3" customFormat="1" ht="26.25" customHeight="1" x14ac:dyDescent="0.25">
      <c r="A14" s="13">
        <v>9</v>
      </c>
      <c r="B14" s="169" t="s">
        <v>82</v>
      </c>
      <c r="C14" s="14">
        <v>9</v>
      </c>
      <c r="D14" s="15">
        <v>41.475000000000001</v>
      </c>
      <c r="E14" s="16">
        <v>9</v>
      </c>
      <c r="F14" s="17">
        <v>167</v>
      </c>
      <c r="G14" s="149">
        <v>37.04</v>
      </c>
      <c r="H14" s="162">
        <f t="shared" si="0"/>
        <v>2.7199999999999989</v>
      </c>
      <c r="I14" s="19">
        <v>40.96</v>
      </c>
      <c r="J14" s="16">
        <v>118</v>
      </c>
    </row>
    <row r="15" spans="1:12" s="3" customFormat="1" ht="24.95" customHeight="1" x14ac:dyDescent="0.25">
      <c r="A15" s="13">
        <v>10</v>
      </c>
      <c r="B15" s="169" t="s">
        <v>103</v>
      </c>
      <c r="C15" s="14">
        <v>7</v>
      </c>
      <c r="D15" s="15">
        <v>42.15</v>
      </c>
      <c r="E15" s="16">
        <v>10</v>
      </c>
      <c r="F15" s="17">
        <v>165</v>
      </c>
      <c r="G15" s="174" t="s">
        <v>114</v>
      </c>
      <c r="H15" s="174" t="s">
        <v>114</v>
      </c>
      <c r="I15" s="19">
        <v>41.27</v>
      </c>
      <c r="J15" s="16">
        <v>11</v>
      </c>
    </row>
    <row r="16" spans="1:12" ht="24" customHeight="1" x14ac:dyDescent="0.25">
      <c r="A16" s="13">
        <v>11</v>
      </c>
      <c r="B16" s="148" t="s">
        <v>90</v>
      </c>
      <c r="C16" s="14">
        <v>4</v>
      </c>
      <c r="D16" s="15">
        <v>43.1</v>
      </c>
      <c r="E16" s="16">
        <v>11</v>
      </c>
      <c r="F16" s="22">
        <v>159</v>
      </c>
      <c r="G16" s="174" t="s">
        <v>115</v>
      </c>
      <c r="H16" s="178" t="s">
        <v>117</v>
      </c>
      <c r="I16" s="19">
        <v>42.27</v>
      </c>
      <c r="J16" s="16">
        <v>125</v>
      </c>
    </row>
    <row r="17" spans="1:10" ht="23.25" hidden="1" customHeight="1" thickBot="1" x14ac:dyDescent="0.3">
      <c r="A17" s="28">
        <v>12</v>
      </c>
      <c r="B17" s="152"/>
      <c r="C17" s="153"/>
      <c r="D17" s="155"/>
      <c r="E17" s="156"/>
      <c r="F17" s="158"/>
      <c r="G17" s="159"/>
      <c r="H17" s="149"/>
      <c r="I17" s="161"/>
      <c r="J17" s="156"/>
    </row>
    <row r="18" spans="1:10" ht="2.25" customHeight="1" x14ac:dyDescent="0.25">
      <c r="A18" s="29"/>
    </row>
    <row r="19" spans="1:10" s="2" customFormat="1" x14ac:dyDescent="0.25">
      <c r="A19" s="29"/>
    </row>
    <row r="20" spans="1:10" s="2" customFormat="1" x14ac:dyDescent="0.25">
      <c r="A20" s="29"/>
    </row>
    <row r="21" spans="1:10" s="2" customFormat="1" x14ac:dyDescent="0.25">
      <c r="A21" s="29"/>
    </row>
    <row r="22" spans="1:10" s="2" customFormat="1" ht="17.25" customHeight="1" x14ac:dyDescent="0.25">
      <c r="A22" s="29"/>
    </row>
    <row r="23" spans="1:10" s="2" customFormat="1" x14ac:dyDescent="0.25">
      <c r="A23" s="29"/>
    </row>
    <row r="24" spans="1:10" s="2" customFormat="1" x14ac:dyDescent="0.25">
      <c r="A24" s="30"/>
    </row>
    <row r="25" spans="1:10" s="2" customFormat="1" x14ac:dyDescent="0.25">
      <c r="A25" s="30"/>
    </row>
    <row r="26" spans="1:10" s="2" customFormat="1" ht="6.75" customHeight="1" x14ac:dyDescent="0.25">
      <c r="A26" s="30"/>
    </row>
    <row r="27" spans="1:10" s="2" customFormat="1" x14ac:dyDescent="0.25">
      <c r="A27" s="30"/>
    </row>
    <row r="28" spans="1:10" s="2" customFormat="1" x14ac:dyDescent="0.25">
      <c r="A28" s="30"/>
    </row>
    <row r="29" spans="1:10" s="2" customFormat="1" x14ac:dyDescent="0.25">
      <c r="A29" s="30"/>
    </row>
    <row r="30" spans="1:10" s="2" customFormat="1" x14ac:dyDescent="0.25">
      <c r="A30" s="30"/>
    </row>
    <row r="31" spans="1:10" s="2" customFormat="1" ht="7.5" customHeight="1" x14ac:dyDescent="0.25">
      <c r="A31" s="29"/>
    </row>
    <row r="32" spans="1:10" s="2" customFormat="1" x14ac:dyDescent="0.25">
      <c r="A32" s="29"/>
    </row>
    <row r="33" spans="1:1" s="2" customFormat="1" x14ac:dyDescent="0.25">
      <c r="A33" s="29"/>
    </row>
    <row r="34" spans="1:1" s="2" customFormat="1" x14ac:dyDescent="0.25">
      <c r="A34" s="29"/>
    </row>
    <row r="35" spans="1:1" s="2" customFormat="1" ht="6.75" customHeight="1" x14ac:dyDescent="0.25"/>
    <row r="36" spans="1:1" s="2" customFormat="1" x14ac:dyDescent="0.25">
      <c r="A36" s="29"/>
    </row>
    <row r="37" spans="1:1" s="2" customFormat="1" x14ac:dyDescent="0.25">
      <c r="A37" s="29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P34"/>
  <sheetViews>
    <sheetView topLeftCell="A3" zoomScale="75" zoomScaleNormal="75" workbookViewId="0">
      <selection activeCell="Q36" sqref="Q36"/>
    </sheetView>
  </sheetViews>
  <sheetFormatPr defaultRowHeight="15" x14ac:dyDescent="0.2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6384" width="9.140625" style="1"/>
  </cols>
  <sheetData>
    <row r="1" spans="1:16" ht="48" customHeight="1" x14ac:dyDescent="0.25">
      <c r="A1" s="263" t="s">
        <v>67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</row>
    <row r="2" spans="1:16" ht="5.25" customHeight="1" x14ac:dyDescent="0.25"/>
    <row r="3" spans="1:16" ht="19.5" customHeight="1" x14ac:dyDescent="0.35">
      <c r="A3" s="264" t="s">
        <v>12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</row>
    <row r="4" spans="1:16" ht="15.75" customHeight="1" thickBot="1" x14ac:dyDescent="0.35">
      <c r="A4" s="31"/>
      <c r="B4" s="31"/>
      <c r="C4" s="31"/>
      <c r="D4" s="31"/>
      <c r="E4" s="31"/>
      <c r="F4" s="31"/>
      <c r="G4" s="31"/>
      <c r="H4" s="31"/>
      <c r="I4" s="31"/>
      <c r="J4" s="31"/>
    </row>
    <row r="5" spans="1:16" s="2" customFormat="1" ht="30" customHeight="1" x14ac:dyDescent="0.25">
      <c r="A5" s="265" t="s">
        <v>2</v>
      </c>
      <c r="B5" s="267" t="s">
        <v>1</v>
      </c>
      <c r="C5" s="269" t="s">
        <v>13</v>
      </c>
      <c r="D5" s="271" t="s">
        <v>14</v>
      </c>
      <c r="E5" s="273" t="s">
        <v>15</v>
      </c>
      <c r="F5" s="273" t="s">
        <v>16</v>
      </c>
      <c r="G5" s="275" t="s">
        <v>17</v>
      </c>
      <c r="H5" s="271"/>
      <c r="I5" s="271"/>
      <c r="J5" s="276"/>
      <c r="K5" s="276"/>
      <c r="L5" s="277"/>
    </row>
    <row r="6" spans="1:16" s="2" customFormat="1" ht="30" customHeight="1" thickBot="1" x14ac:dyDescent="0.3">
      <c r="A6" s="266"/>
      <c r="B6" s="268"/>
      <c r="C6" s="270"/>
      <c r="D6" s="272"/>
      <c r="E6" s="274"/>
      <c r="F6" s="274"/>
      <c r="G6" s="32" t="s">
        <v>18</v>
      </c>
      <c r="H6" s="33" t="s">
        <v>6</v>
      </c>
      <c r="I6" s="33" t="s">
        <v>19</v>
      </c>
      <c r="J6" s="34" t="s">
        <v>20</v>
      </c>
      <c r="K6" s="35" t="s">
        <v>21</v>
      </c>
      <c r="L6" s="36" t="s">
        <v>7</v>
      </c>
    </row>
    <row r="7" spans="1:16" s="3" customFormat="1" ht="30" customHeight="1" x14ac:dyDescent="0.25">
      <c r="A7" s="259">
        <v>1</v>
      </c>
      <c r="B7" s="260" t="s">
        <v>97</v>
      </c>
      <c r="C7" s="37" t="s">
        <v>98</v>
      </c>
      <c r="D7" s="38" t="s">
        <v>22</v>
      </c>
      <c r="E7" s="39">
        <v>80.3</v>
      </c>
      <c r="F7" s="40"/>
      <c r="G7" s="41">
        <v>33</v>
      </c>
      <c r="H7" s="42">
        <v>40.869999999999997</v>
      </c>
      <c r="I7" s="41">
        <f>F7/80</f>
        <v>0</v>
      </c>
      <c r="J7" s="43">
        <f t="shared" ref="J7:J34" si="0">H7-I7</f>
        <v>40.869999999999997</v>
      </c>
      <c r="K7" s="261">
        <f>AVERAGE(J7:J8)</f>
        <v>41.094999999999999</v>
      </c>
      <c r="L7" s="262">
        <v>2</v>
      </c>
    </row>
    <row r="8" spans="1:16" s="3" customFormat="1" ht="30" customHeight="1" x14ac:dyDescent="0.25">
      <c r="A8" s="248"/>
      <c r="B8" s="249"/>
      <c r="C8" s="44" t="s">
        <v>99</v>
      </c>
      <c r="D8" s="45" t="s">
        <v>23</v>
      </c>
      <c r="E8" s="46">
        <v>91</v>
      </c>
      <c r="F8" s="47">
        <v>16</v>
      </c>
      <c r="G8" s="48">
        <v>69</v>
      </c>
      <c r="H8" s="49">
        <v>41.52</v>
      </c>
      <c r="I8" s="48">
        <f>F8/80</f>
        <v>0.2</v>
      </c>
      <c r="J8" s="50">
        <f t="shared" si="0"/>
        <v>41.32</v>
      </c>
      <c r="K8" s="245"/>
      <c r="L8" s="240"/>
    </row>
    <row r="9" spans="1:16" s="3" customFormat="1" ht="30" customHeight="1" x14ac:dyDescent="0.25">
      <c r="A9" s="241">
        <v>2</v>
      </c>
      <c r="B9" s="243" t="s">
        <v>106</v>
      </c>
      <c r="C9" s="51" t="s">
        <v>107</v>
      </c>
      <c r="D9" s="52" t="s">
        <v>24</v>
      </c>
      <c r="E9" s="53">
        <v>85.6</v>
      </c>
      <c r="F9" s="47">
        <v>8</v>
      </c>
      <c r="G9" s="48">
        <v>1</v>
      </c>
      <c r="H9" s="49">
        <v>41.47</v>
      </c>
      <c r="I9" s="48">
        <f t="shared" ref="I9:I34" si="1">F9/80</f>
        <v>0.1</v>
      </c>
      <c r="J9" s="50">
        <f t="shared" si="0"/>
        <v>41.37</v>
      </c>
      <c r="K9" s="245">
        <f>AVERAGE(J9:J10)</f>
        <v>41.435000000000002</v>
      </c>
      <c r="L9" s="240">
        <v>8</v>
      </c>
    </row>
    <row r="10" spans="1:16" s="3" customFormat="1" ht="30" customHeight="1" x14ac:dyDescent="0.25">
      <c r="A10" s="248"/>
      <c r="B10" s="249"/>
      <c r="C10" s="44" t="s">
        <v>108</v>
      </c>
      <c r="D10" s="45" t="s">
        <v>25</v>
      </c>
      <c r="E10" s="46">
        <v>41.2</v>
      </c>
      <c r="F10" s="47"/>
      <c r="G10" s="48">
        <v>69</v>
      </c>
      <c r="H10" s="49">
        <v>41.5</v>
      </c>
      <c r="I10" s="48">
        <f t="shared" si="1"/>
        <v>0</v>
      </c>
      <c r="J10" s="50">
        <f t="shared" si="0"/>
        <v>41.5</v>
      </c>
      <c r="K10" s="245"/>
      <c r="L10" s="240"/>
    </row>
    <row r="11" spans="1:16" s="3" customFormat="1" ht="30" customHeight="1" x14ac:dyDescent="0.25">
      <c r="A11" s="248">
        <v>3</v>
      </c>
      <c r="B11" s="249" t="s">
        <v>68</v>
      </c>
      <c r="C11" s="44" t="s">
        <v>69</v>
      </c>
      <c r="D11" s="45" t="s">
        <v>26</v>
      </c>
      <c r="E11" s="54">
        <v>63.1</v>
      </c>
      <c r="F11" s="47"/>
      <c r="G11" s="48">
        <v>1</v>
      </c>
      <c r="H11" s="49">
        <v>41.03</v>
      </c>
      <c r="I11" s="48">
        <f t="shared" si="1"/>
        <v>0</v>
      </c>
      <c r="J11" s="50">
        <f t="shared" si="0"/>
        <v>41.03</v>
      </c>
      <c r="K11" s="245">
        <f>AVERAGE(J11:J12)</f>
        <v>41.09</v>
      </c>
      <c r="L11" s="240">
        <v>1</v>
      </c>
    </row>
    <row r="12" spans="1:16" s="3" customFormat="1" ht="30" customHeight="1" x14ac:dyDescent="0.25">
      <c r="A12" s="248"/>
      <c r="B12" s="249"/>
      <c r="C12" s="44" t="s">
        <v>70</v>
      </c>
      <c r="D12" s="45" t="s">
        <v>27</v>
      </c>
      <c r="E12" s="54">
        <v>78</v>
      </c>
      <c r="F12" s="47"/>
      <c r="G12" s="48">
        <v>2</v>
      </c>
      <c r="H12" s="49">
        <v>41.15</v>
      </c>
      <c r="I12" s="48">
        <f t="shared" si="1"/>
        <v>0</v>
      </c>
      <c r="J12" s="50">
        <f t="shared" si="0"/>
        <v>41.15</v>
      </c>
      <c r="K12" s="245"/>
      <c r="L12" s="240"/>
    </row>
    <row r="13" spans="1:16" s="3" customFormat="1" ht="30" customHeight="1" x14ac:dyDescent="0.25">
      <c r="A13" s="241">
        <v>4</v>
      </c>
      <c r="B13" s="243" t="s">
        <v>90</v>
      </c>
      <c r="C13" s="51" t="s">
        <v>91</v>
      </c>
      <c r="D13" s="52" t="s">
        <v>28</v>
      </c>
      <c r="E13" s="55">
        <v>79.599999999999994</v>
      </c>
      <c r="F13" s="47"/>
      <c r="G13" s="48">
        <v>2</v>
      </c>
      <c r="H13" s="49">
        <v>42.97</v>
      </c>
      <c r="I13" s="48">
        <f t="shared" si="1"/>
        <v>0</v>
      </c>
      <c r="J13" s="50">
        <f t="shared" si="0"/>
        <v>42.97</v>
      </c>
      <c r="K13" s="245">
        <f>AVERAGE(J13:J14)</f>
        <v>43.099999999999994</v>
      </c>
      <c r="L13" s="240">
        <v>11</v>
      </c>
      <c r="N13" s="3" t="s">
        <v>29</v>
      </c>
    </row>
    <row r="14" spans="1:16" s="3" customFormat="1" ht="30" customHeight="1" x14ac:dyDescent="0.25">
      <c r="A14" s="248"/>
      <c r="B14" s="249"/>
      <c r="C14" s="44" t="s">
        <v>92</v>
      </c>
      <c r="D14" s="45" t="s">
        <v>30</v>
      </c>
      <c r="E14" s="54">
        <v>80</v>
      </c>
      <c r="F14" s="47"/>
      <c r="G14" s="48">
        <v>3</v>
      </c>
      <c r="H14" s="49">
        <v>43.23</v>
      </c>
      <c r="I14" s="48">
        <f t="shared" si="1"/>
        <v>0</v>
      </c>
      <c r="J14" s="50">
        <f t="shared" si="0"/>
        <v>43.23</v>
      </c>
      <c r="K14" s="245"/>
      <c r="L14" s="240"/>
      <c r="P14" s="3" t="s">
        <v>29</v>
      </c>
    </row>
    <row r="15" spans="1:16" s="3" customFormat="1" ht="30" customHeight="1" x14ac:dyDescent="0.25">
      <c r="A15" s="248">
        <v>5</v>
      </c>
      <c r="B15" s="249" t="s">
        <v>79</v>
      </c>
      <c r="C15" s="44" t="s">
        <v>80</v>
      </c>
      <c r="D15" s="45" t="s">
        <v>31</v>
      </c>
      <c r="E15" s="46">
        <v>85.6</v>
      </c>
      <c r="F15" s="47">
        <v>8</v>
      </c>
      <c r="G15" s="48">
        <v>4</v>
      </c>
      <c r="H15" s="49">
        <v>41.34</v>
      </c>
      <c r="I15" s="48">
        <f t="shared" si="1"/>
        <v>0.1</v>
      </c>
      <c r="J15" s="50">
        <f t="shared" si="0"/>
        <v>41.24</v>
      </c>
      <c r="K15" s="245">
        <f>AVERAGE(J15:J16)</f>
        <v>41.31</v>
      </c>
      <c r="L15" s="240">
        <v>6</v>
      </c>
    </row>
    <row r="16" spans="1:16" s="3" customFormat="1" ht="30" customHeight="1" x14ac:dyDescent="0.25">
      <c r="A16" s="248"/>
      <c r="B16" s="249"/>
      <c r="C16" s="44" t="s">
        <v>81</v>
      </c>
      <c r="D16" s="45" t="s">
        <v>32</v>
      </c>
      <c r="E16" s="46">
        <v>81.099999999999994</v>
      </c>
      <c r="F16" s="47"/>
      <c r="G16" s="48">
        <v>3</v>
      </c>
      <c r="H16" s="49">
        <v>41.38</v>
      </c>
      <c r="I16" s="48">
        <f t="shared" si="1"/>
        <v>0</v>
      </c>
      <c r="J16" s="50">
        <f t="shared" si="0"/>
        <v>41.38</v>
      </c>
      <c r="K16" s="245"/>
      <c r="L16" s="240"/>
    </row>
    <row r="17" spans="1:16" ht="27.75" customHeight="1" x14ac:dyDescent="0.25">
      <c r="A17" s="248">
        <v>6</v>
      </c>
      <c r="B17" s="249" t="s">
        <v>85</v>
      </c>
      <c r="C17" s="44" t="s">
        <v>88</v>
      </c>
      <c r="D17" s="45" t="s">
        <v>33</v>
      </c>
      <c r="E17" s="56" t="s">
        <v>89</v>
      </c>
      <c r="F17" s="57"/>
      <c r="G17" s="58">
        <v>6</v>
      </c>
      <c r="H17" s="59">
        <v>41.2</v>
      </c>
      <c r="I17" s="48">
        <f t="shared" si="1"/>
        <v>0</v>
      </c>
      <c r="J17" s="50">
        <f t="shared" si="0"/>
        <v>41.2</v>
      </c>
      <c r="K17" s="245">
        <f>AVERAGE(J17:J18)</f>
        <v>41.24</v>
      </c>
      <c r="L17" s="240">
        <v>3</v>
      </c>
    </row>
    <row r="18" spans="1:16" ht="27.75" customHeight="1" x14ac:dyDescent="0.25">
      <c r="A18" s="248"/>
      <c r="B18" s="249"/>
      <c r="C18" s="44" t="s">
        <v>86</v>
      </c>
      <c r="D18" s="45" t="s">
        <v>34</v>
      </c>
      <c r="E18" s="56" t="s">
        <v>87</v>
      </c>
      <c r="F18" s="57">
        <v>8</v>
      </c>
      <c r="G18" s="58">
        <v>4</v>
      </c>
      <c r="H18" s="59">
        <v>41.38</v>
      </c>
      <c r="I18" s="48">
        <f t="shared" si="1"/>
        <v>0.1</v>
      </c>
      <c r="J18" s="50">
        <f t="shared" si="0"/>
        <v>41.28</v>
      </c>
      <c r="K18" s="245"/>
      <c r="L18" s="240"/>
    </row>
    <row r="19" spans="1:16" ht="29.25" customHeight="1" x14ac:dyDescent="0.3">
      <c r="A19" s="241">
        <v>7</v>
      </c>
      <c r="B19" s="243" t="s">
        <v>103</v>
      </c>
      <c r="C19" s="51" t="s">
        <v>105</v>
      </c>
      <c r="D19" s="52" t="s">
        <v>35</v>
      </c>
      <c r="E19" s="60" t="s">
        <v>109</v>
      </c>
      <c r="F19" s="57"/>
      <c r="G19" s="58">
        <v>5</v>
      </c>
      <c r="H19" s="59">
        <v>42.06</v>
      </c>
      <c r="I19" s="48">
        <f t="shared" si="1"/>
        <v>0</v>
      </c>
      <c r="J19" s="50">
        <f t="shared" si="0"/>
        <v>42.06</v>
      </c>
      <c r="K19" s="245">
        <f>AVERAGE(J19:J20)</f>
        <v>42.150000000000006</v>
      </c>
      <c r="L19" s="240">
        <v>10</v>
      </c>
      <c r="P19" s="61"/>
    </row>
    <row r="20" spans="1:16" ht="29.25" customHeight="1" x14ac:dyDescent="0.3">
      <c r="A20" s="248"/>
      <c r="B20" s="249"/>
      <c r="C20" s="44" t="s">
        <v>104</v>
      </c>
      <c r="D20" s="45" t="s">
        <v>36</v>
      </c>
      <c r="E20" s="56" t="s">
        <v>101</v>
      </c>
      <c r="F20" s="57"/>
      <c r="G20" s="58">
        <v>6</v>
      </c>
      <c r="H20" s="59">
        <v>42.24</v>
      </c>
      <c r="I20" s="48">
        <f t="shared" si="1"/>
        <v>0</v>
      </c>
      <c r="J20" s="50">
        <f t="shared" si="0"/>
        <v>42.24</v>
      </c>
      <c r="K20" s="245"/>
      <c r="L20" s="240"/>
      <c r="P20" s="61"/>
    </row>
    <row r="21" spans="1:16" ht="29.25" customHeight="1" x14ac:dyDescent="0.25">
      <c r="A21" s="248">
        <v>8</v>
      </c>
      <c r="B21" s="249" t="s">
        <v>111</v>
      </c>
      <c r="C21" s="44" t="s">
        <v>78</v>
      </c>
      <c r="D21" s="45" t="s">
        <v>37</v>
      </c>
      <c r="E21" s="56" t="s">
        <v>93</v>
      </c>
      <c r="F21" s="57">
        <v>8</v>
      </c>
      <c r="G21" s="58">
        <v>6</v>
      </c>
      <c r="H21" s="59">
        <v>41.49</v>
      </c>
      <c r="I21" s="48">
        <f t="shared" si="1"/>
        <v>0.1</v>
      </c>
      <c r="J21" s="50">
        <f t="shared" si="0"/>
        <v>41.39</v>
      </c>
      <c r="K21" s="245">
        <f>AVERAGE(J21:J22)</f>
        <v>41.3</v>
      </c>
      <c r="L21" s="240">
        <v>5</v>
      </c>
    </row>
    <row r="22" spans="1:16" ht="29.25" customHeight="1" x14ac:dyDescent="0.25">
      <c r="A22" s="248"/>
      <c r="B22" s="249"/>
      <c r="C22" s="44" t="s">
        <v>76</v>
      </c>
      <c r="D22" s="45" t="s">
        <v>38</v>
      </c>
      <c r="E22" s="56" t="s">
        <v>77</v>
      </c>
      <c r="F22" s="57"/>
      <c r="G22" s="58">
        <v>7</v>
      </c>
      <c r="H22" s="59">
        <v>41.21</v>
      </c>
      <c r="I22" s="48">
        <f t="shared" si="1"/>
        <v>0</v>
      </c>
      <c r="J22" s="50">
        <f t="shared" si="0"/>
        <v>41.21</v>
      </c>
      <c r="K22" s="245"/>
      <c r="L22" s="240"/>
    </row>
    <row r="23" spans="1:16" ht="29.25" customHeight="1" x14ac:dyDescent="0.25">
      <c r="A23" s="241">
        <v>9</v>
      </c>
      <c r="B23" s="243" t="s">
        <v>82</v>
      </c>
      <c r="C23" s="51" t="s">
        <v>100</v>
      </c>
      <c r="D23" s="52" t="s">
        <v>39</v>
      </c>
      <c r="E23" s="60" t="s">
        <v>102</v>
      </c>
      <c r="F23" s="57"/>
      <c r="G23" s="58">
        <v>8</v>
      </c>
      <c r="H23" s="59">
        <v>41.51</v>
      </c>
      <c r="I23" s="48">
        <f t="shared" si="1"/>
        <v>0</v>
      </c>
      <c r="J23" s="50">
        <f t="shared" si="0"/>
        <v>41.51</v>
      </c>
      <c r="K23" s="245">
        <f>AVERAGE(J23:J24)</f>
        <v>41.474999999999994</v>
      </c>
      <c r="L23" s="240">
        <v>9</v>
      </c>
    </row>
    <row r="24" spans="1:16" ht="29.25" customHeight="1" x14ac:dyDescent="0.25">
      <c r="A24" s="256"/>
      <c r="B24" s="257"/>
      <c r="C24" s="62" t="s">
        <v>84</v>
      </c>
      <c r="D24" s="63" t="s">
        <v>40</v>
      </c>
      <c r="E24" s="64" t="s">
        <v>101</v>
      </c>
      <c r="F24" s="65"/>
      <c r="G24" s="66">
        <v>7</v>
      </c>
      <c r="H24" s="67">
        <v>41.44</v>
      </c>
      <c r="I24" s="48">
        <f t="shared" si="1"/>
        <v>0</v>
      </c>
      <c r="J24" s="68">
        <f t="shared" si="0"/>
        <v>41.44</v>
      </c>
      <c r="K24" s="245"/>
      <c r="L24" s="258"/>
    </row>
    <row r="25" spans="1:16" ht="29.25" customHeight="1" x14ac:dyDescent="0.25">
      <c r="A25" s="248">
        <v>10</v>
      </c>
      <c r="B25" s="249" t="s">
        <v>71</v>
      </c>
      <c r="C25" s="44" t="s">
        <v>72</v>
      </c>
      <c r="D25" s="45" t="s">
        <v>41</v>
      </c>
      <c r="E25" s="56" t="s">
        <v>74</v>
      </c>
      <c r="F25" s="57"/>
      <c r="G25" s="58">
        <v>9</v>
      </c>
      <c r="H25" s="59">
        <v>40.93</v>
      </c>
      <c r="I25" s="48">
        <f t="shared" si="1"/>
        <v>0</v>
      </c>
      <c r="J25" s="69">
        <f t="shared" si="0"/>
        <v>40.93</v>
      </c>
      <c r="K25" s="245">
        <f t="shared" ref="K25:K33" si="2">AVERAGE(J25:J26)</f>
        <v>41.25</v>
      </c>
      <c r="L25" s="240">
        <v>4</v>
      </c>
    </row>
    <row r="26" spans="1:16" ht="27" customHeight="1" x14ac:dyDescent="0.25">
      <c r="A26" s="248"/>
      <c r="B26" s="249"/>
      <c r="C26" s="44" t="s">
        <v>73</v>
      </c>
      <c r="D26" s="45" t="s">
        <v>42</v>
      </c>
      <c r="E26" s="56" t="s">
        <v>75</v>
      </c>
      <c r="F26" s="145"/>
      <c r="G26" s="58">
        <v>8</v>
      </c>
      <c r="H26" s="59">
        <v>41.57</v>
      </c>
      <c r="I26" s="48">
        <f t="shared" si="1"/>
        <v>0</v>
      </c>
      <c r="J26" s="69">
        <f t="shared" si="0"/>
        <v>41.57</v>
      </c>
      <c r="K26" s="245"/>
      <c r="L26" s="240"/>
    </row>
    <row r="27" spans="1:16" ht="35.25" hidden="1" customHeight="1" x14ac:dyDescent="0.25">
      <c r="A27" s="250">
        <v>11</v>
      </c>
      <c r="B27" s="251"/>
      <c r="C27" s="76"/>
      <c r="D27" s="52" t="s">
        <v>43</v>
      </c>
      <c r="E27" s="77"/>
      <c r="F27" s="78"/>
      <c r="G27" s="79"/>
      <c r="H27" s="80"/>
      <c r="I27" s="81">
        <f t="shared" si="1"/>
        <v>0</v>
      </c>
      <c r="J27" s="69">
        <f t="shared" si="0"/>
        <v>0</v>
      </c>
      <c r="K27" s="253">
        <f t="shared" si="2"/>
        <v>0</v>
      </c>
      <c r="L27" s="255"/>
    </row>
    <row r="28" spans="1:16" ht="33.75" hidden="1" customHeight="1" thickBot="1" x14ac:dyDescent="0.3">
      <c r="A28" s="250"/>
      <c r="B28" s="252"/>
      <c r="C28" s="141"/>
      <c r="D28" s="63" t="s">
        <v>44</v>
      </c>
      <c r="E28" s="142"/>
      <c r="F28" s="124"/>
      <c r="G28" s="143"/>
      <c r="H28" s="142"/>
      <c r="I28" s="144">
        <f t="shared" si="1"/>
        <v>0</v>
      </c>
      <c r="J28" s="69">
        <f t="shared" si="0"/>
        <v>0</v>
      </c>
      <c r="K28" s="254"/>
      <c r="L28" s="255"/>
    </row>
    <row r="29" spans="1:16" ht="29.25" customHeight="1" x14ac:dyDescent="0.25">
      <c r="A29" s="248">
        <v>11</v>
      </c>
      <c r="B29" s="249" t="s">
        <v>94</v>
      </c>
      <c r="C29" s="44" t="s">
        <v>95</v>
      </c>
      <c r="D29" s="45" t="s">
        <v>43</v>
      </c>
      <c r="E29" s="56" t="s">
        <v>96</v>
      </c>
      <c r="F29" s="57"/>
      <c r="G29" s="58">
        <v>10</v>
      </c>
      <c r="H29" s="59">
        <v>41.64</v>
      </c>
      <c r="I29" s="48">
        <f t="shared" si="1"/>
        <v>0</v>
      </c>
      <c r="J29" s="69">
        <f t="shared" si="0"/>
        <v>41.64</v>
      </c>
      <c r="K29" s="245">
        <f t="shared" si="2"/>
        <v>41.379999999999995</v>
      </c>
      <c r="L29" s="240">
        <v>7</v>
      </c>
    </row>
    <row r="30" spans="1:16" ht="27" customHeight="1" x14ac:dyDescent="0.25">
      <c r="A30" s="248"/>
      <c r="B30" s="249"/>
      <c r="C30" s="44" t="s">
        <v>83</v>
      </c>
      <c r="D30" s="45" t="s">
        <v>44</v>
      </c>
      <c r="E30" s="56" t="s">
        <v>75</v>
      </c>
      <c r="F30" s="145"/>
      <c r="G30" s="58">
        <v>21</v>
      </c>
      <c r="H30" s="59">
        <v>41.12</v>
      </c>
      <c r="I30" s="48">
        <f t="shared" si="1"/>
        <v>0</v>
      </c>
      <c r="J30" s="69">
        <f t="shared" si="0"/>
        <v>41.12</v>
      </c>
      <c r="K30" s="245"/>
      <c r="L30" s="240"/>
    </row>
    <row r="31" spans="1:16" ht="29.25" hidden="1" customHeight="1" x14ac:dyDescent="0.25">
      <c r="A31" s="248">
        <v>12</v>
      </c>
      <c r="B31" s="249"/>
      <c r="C31" s="44"/>
      <c r="D31" s="45" t="s">
        <v>62</v>
      </c>
      <c r="E31" s="56"/>
      <c r="F31" s="57"/>
      <c r="G31" s="58"/>
      <c r="H31" s="59"/>
      <c r="I31" s="48">
        <f t="shared" si="1"/>
        <v>0</v>
      </c>
      <c r="J31" s="69">
        <f t="shared" si="0"/>
        <v>0</v>
      </c>
      <c r="K31" s="245">
        <f t="shared" si="2"/>
        <v>0</v>
      </c>
      <c r="L31" s="240"/>
    </row>
    <row r="32" spans="1:16" ht="27" hidden="1" customHeight="1" x14ac:dyDescent="0.25">
      <c r="A32" s="248"/>
      <c r="B32" s="249"/>
      <c r="C32" s="44"/>
      <c r="D32" s="45" t="s">
        <v>63</v>
      </c>
      <c r="E32" s="56"/>
      <c r="F32" s="145"/>
      <c r="G32" s="58"/>
      <c r="H32" s="59"/>
      <c r="I32" s="48">
        <f t="shared" si="1"/>
        <v>0</v>
      </c>
      <c r="J32" s="69">
        <f t="shared" si="0"/>
        <v>0</v>
      </c>
      <c r="K32" s="245"/>
      <c r="L32" s="240"/>
    </row>
    <row r="33" spans="1:12" ht="29.25" hidden="1" customHeight="1" x14ac:dyDescent="0.25">
      <c r="A33" s="241">
        <v>13</v>
      </c>
      <c r="B33" s="243"/>
      <c r="C33" s="51"/>
      <c r="D33" s="52" t="s">
        <v>64</v>
      </c>
      <c r="E33" s="60"/>
      <c r="F33" s="145"/>
      <c r="G33" s="146"/>
      <c r="H33" s="147"/>
      <c r="I33" s="48">
        <f t="shared" si="1"/>
        <v>0</v>
      </c>
      <c r="J33" s="69">
        <f t="shared" si="0"/>
        <v>0</v>
      </c>
      <c r="K33" s="245">
        <f t="shared" si="2"/>
        <v>0</v>
      </c>
      <c r="L33" s="246"/>
    </row>
    <row r="34" spans="1:12" ht="27" hidden="1" customHeight="1" thickBot="1" x14ac:dyDescent="0.3">
      <c r="A34" s="242"/>
      <c r="B34" s="244"/>
      <c r="C34" s="70"/>
      <c r="D34" s="71" t="s">
        <v>65</v>
      </c>
      <c r="E34" s="72"/>
      <c r="F34" s="73"/>
      <c r="G34" s="74"/>
      <c r="H34" s="75"/>
      <c r="I34" s="48">
        <f t="shared" si="1"/>
        <v>0</v>
      </c>
      <c r="J34" s="69">
        <f t="shared" si="0"/>
        <v>0</v>
      </c>
      <c r="K34" s="245"/>
      <c r="L34" s="247"/>
    </row>
  </sheetData>
  <mergeCells count="65"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7:A8"/>
    <mergeCell ref="B7:B8"/>
    <mergeCell ref="K7:K8"/>
    <mergeCell ref="L7:L8"/>
    <mergeCell ref="A9:A10"/>
    <mergeCell ref="B9:B10"/>
    <mergeCell ref="K9:K10"/>
    <mergeCell ref="L9:L10"/>
    <mergeCell ref="A11:A12"/>
    <mergeCell ref="B11:B12"/>
    <mergeCell ref="K11:K12"/>
    <mergeCell ref="L11:L12"/>
    <mergeCell ref="A13:A14"/>
    <mergeCell ref="B13:B14"/>
    <mergeCell ref="K13:K14"/>
    <mergeCell ref="L13:L14"/>
    <mergeCell ref="A15:A16"/>
    <mergeCell ref="B15:B16"/>
    <mergeCell ref="K15:K16"/>
    <mergeCell ref="L15:L16"/>
    <mergeCell ref="A17:A18"/>
    <mergeCell ref="B17:B18"/>
    <mergeCell ref="K17:K18"/>
    <mergeCell ref="L17:L18"/>
    <mergeCell ref="A19:A20"/>
    <mergeCell ref="B19:B20"/>
    <mergeCell ref="K19:K20"/>
    <mergeCell ref="L19:L20"/>
    <mergeCell ref="A21:A22"/>
    <mergeCell ref="B21:B22"/>
    <mergeCell ref="K21:K22"/>
    <mergeCell ref="L21:L22"/>
    <mergeCell ref="A23:A24"/>
    <mergeCell ref="B23:B24"/>
    <mergeCell ref="K23:K24"/>
    <mergeCell ref="L23:L24"/>
    <mergeCell ref="A25:A26"/>
    <mergeCell ref="B25:B26"/>
    <mergeCell ref="K25:K26"/>
    <mergeCell ref="L25:L26"/>
    <mergeCell ref="A29:A30"/>
    <mergeCell ref="B29:B30"/>
    <mergeCell ref="K29:K30"/>
    <mergeCell ref="L29:L30"/>
    <mergeCell ref="A27:A28"/>
    <mergeCell ref="B27:B28"/>
    <mergeCell ref="K27:K28"/>
    <mergeCell ref="L27:L28"/>
    <mergeCell ref="L31:L32"/>
    <mergeCell ref="A33:A34"/>
    <mergeCell ref="B33:B34"/>
    <mergeCell ref="K33:K34"/>
    <mergeCell ref="L33:L34"/>
    <mergeCell ref="A31:A32"/>
    <mergeCell ref="B31:B32"/>
    <mergeCell ref="K31:K32"/>
  </mergeCells>
  <pageMargins left="0.31496062992125984" right="0.31496062992125984" top="0.15748031496062992" bottom="0.11811023622047245" header="0.31496062992125984" footer="0.31496062992125984"/>
  <pageSetup paperSize="9" scale="67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G48" sqref="G48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78" t="s">
        <v>66</v>
      </c>
      <c r="B4" s="278"/>
      <c r="C4" s="278"/>
      <c r="D4" s="278"/>
      <c r="E4" s="278"/>
      <c r="F4" s="278"/>
      <c r="G4" s="278"/>
      <c r="H4" s="278"/>
      <c r="I4" s="278"/>
      <c r="J4" s="278"/>
      <c r="K4" s="278"/>
      <c r="L4" s="278"/>
    </row>
    <row r="5" spans="1:16" ht="7.5" customHeight="1" x14ac:dyDescent="0.25"/>
    <row r="6" spans="1:16" ht="17.25" x14ac:dyDescent="0.3">
      <c r="A6" s="229" t="s">
        <v>68</v>
      </c>
      <c r="B6" s="229"/>
      <c r="C6" s="229"/>
      <c r="D6" s="229"/>
      <c r="E6" s="229"/>
      <c r="F6" s="229"/>
      <c r="G6" s="229"/>
      <c r="H6" s="229"/>
      <c r="I6" s="229"/>
      <c r="J6" s="229"/>
      <c r="K6" s="229"/>
      <c r="L6" s="229"/>
    </row>
    <row r="7" spans="1:16" ht="7.5" customHeight="1" x14ac:dyDescent="0.25"/>
    <row r="8" spans="1:16" s="2" customFormat="1" ht="20.25" customHeight="1" x14ac:dyDescent="0.25">
      <c r="A8" s="279" t="s">
        <v>45</v>
      </c>
      <c r="B8" s="280" t="s">
        <v>13</v>
      </c>
      <c r="C8" s="281" t="s">
        <v>18</v>
      </c>
      <c r="D8" s="280" t="s">
        <v>46</v>
      </c>
      <c r="E8" s="283" t="s">
        <v>47</v>
      </c>
      <c r="F8" s="285" t="s">
        <v>48</v>
      </c>
      <c r="G8" s="286"/>
      <c r="H8" s="286"/>
      <c r="I8" s="287"/>
      <c r="J8" s="288" t="s">
        <v>49</v>
      </c>
      <c r="K8" s="279" t="s">
        <v>50</v>
      </c>
      <c r="L8" s="279"/>
      <c r="M8" s="82"/>
      <c r="N8" s="82"/>
    </row>
    <row r="9" spans="1:16" s="2" customFormat="1" ht="27.75" customHeight="1" thickBot="1" x14ac:dyDescent="0.3">
      <c r="A9" s="279"/>
      <c r="B9" s="280"/>
      <c r="C9" s="282"/>
      <c r="D9" s="280"/>
      <c r="E9" s="284"/>
      <c r="F9" s="83" t="s">
        <v>51</v>
      </c>
      <c r="G9" s="83" t="s">
        <v>52</v>
      </c>
      <c r="H9" s="83" t="s">
        <v>53</v>
      </c>
      <c r="I9" s="84" t="s">
        <v>54</v>
      </c>
      <c r="J9" s="289"/>
      <c r="K9" s="125" t="s">
        <v>55</v>
      </c>
      <c r="L9" s="125" t="s">
        <v>56</v>
      </c>
      <c r="M9" s="85" t="s">
        <v>57</v>
      </c>
      <c r="N9" s="85" t="s">
        <v>58</v>
      </c>
    </row>
    <row r="10" spans="1:16" s="3" customFormat="1" ht="30" customHeight="1" thickBot="1" x14ac:dyDescent="0.3">
      <c r="A10" s="86">
        <v>1</v>
      </c>
      <c r="B10" s="87" t="s">
        <v>69</v>
      </c>
      <c r="C10" s="88">
        <v>3</v>
      </c>
      <c r="D10" s="88">
        <v>20</v>
      </c>
      <c r="E10" s="89">
        <f>D10</f>
        <v>20</v>
      </c>
      <c r="F10" s="189">
        <f>MIN(C19:C83)</f>
        <v>41</v>
      </c>
      <c r="G10" s="164">
        <f>AVERAGE(C19:C83)</f>
        <v>41.276315789473685</v>
      </c>
      <c r="H10" s="91">
        <v>0</v>
      </c>
      <c r="I10" s="92">
        <f>G10-F10</f>
        <v>0.27631578947368496</v>
      </c>
      <c r="J10" s="93">
        <v>1.0625000000000001E-2</v>
      </c>
      <c r="K10" s="93">
        <f>J10</f>
        <v>1.0625000000000001E-2</v>
      </c>
      <c r="L10" s="94">
        <f>K10</f>
        <v>1.0625000000000001E-2</v>
      </c>
      <c r="M10" s="95" t="s">
        <v>130</v>
      </c>
      <c r="N10" s="96"/>
      <c r="O10" s="165"/>
      <c r="P10" s="98"/>
    </row>
    <row r="11" spans="1:16" s="3" customFormat="1" ht="30" customHeight="1" thickBot="1" x14ac:dyDescent="0.3">
      <c r="A11" s="86">
        <v>2</v>
      </c>
      <c r="B11" s="87" t="s">
        <v>70</v>
      </c>
      <c r="C11" s="88">
        <v>33</v>
      </c>
      <c r="D11" s="88">
        <v>56</v>
      </c>
      <c r="E11" s="89">
        <f>D11-D10</f>
        <v>36</v>
      </c>
      <c r="F11" s="188">
        <f>MIN(D19:D83)</f>
        <v>41.33</v>
      </c>
      <c r="G11" s="163">
        <f>AVERAGE(D19:D83)</f>
        <v>41.798285714285726</v>
      </c>
      <c r="H11" s="91">
        <v>1</v>
      </c>
      <c r="I11" s="92">
        <f>G11-F11</f>
        <v>0.46828571428572729</v>
      </c>
      <c r="J11" s="93">
        <v>2.8958333333333336E-2</v>
      </c>
      <c r="K11" s="93">
        <f>J11-J10</f>
        <v>1.8333333333333333E-2</v>
      </c>
      <c r="L11" s="94">
        <f>K11</f>
        <v>1.8333333333333333E-2</v>
      </c>
      <c r="M11" s="95" t="s">
        <v>131</v>
      </c>
      <c r="N11" s="96"/>
      <c r="O11" s="97"/>
      <c r="P11" s="98"/>
    </row>
    <row r="12" spans="1:16" s="3" customFormat="1" ht="30" customHeight="1" thickBot="1" x14ac:dyDescent="0.3">
      <c r="A12" s="86">
        <v>3</v>
      </c>
      <c r="B12" s="87" t="s">
        <v>70</v>
      </c>
      <c r="C12" s="99">
        <v>13</v>
      </c>
      <c r="D12" s="88">
        <v>103</v>
      </c>
      <c r="E12" s="89">
        <f>D12-D11</f>
        <v>47</v>
      </c>
      <c r="F12" s="183">
        <f>MIN(E19:E83)</f>
        <v>41.15</v>
      </c>
      <c r="G12" s="164">
        <f>AVERAGE(E19:E83)</f>
        <v>41.45695652173913</v>
      </c>
      <c r="H12" s="91">
        <v>2</v>
      </c>
      <c r="I12" s="92">
        <f>G12-F12</f>
        <v>0.30695652173913146</v>
      </c>
      <c r="J12" s="93">
        <v>5.2847222222222219E-2</v>
      </c>
      <c r="K12" s="93">
        <f>J12-J11</f>
        <v>2.3888888888888883E-2</v>
      </c>
      <c r="L12" s="93">
        <f>K12+K11</f>
        <v>4.2222222222222217E-2</v>
      </c>
      <c r="M12" s="95" t="s">
        <v>130</v>
      </c>
      <c r="N12" s="96"/>
      <c r="O12" s="21"/>
    </row>
    <row r="13" spans="1:16" s="3" customFormat="1" ht="30" customHeight="1" thickBot="1" x14ac:dyDescent="0.3">
      <c r="A13" s="100" t="s">
        <v>59</v>
      </c>
      <c r="B13" s="101" t="s">
        <v>69</v>
      </c>
      <c r="C13" s="102">
        <v>6</v>
      </c>
      <c r="D13" s="102">
        <v>167</v>
      </c>
      <c r="E13" s="89">
        <f>D13-D12</f>
        <v>64</v>
      </c>
      <c r="F13" s="181">
        <f>MIN(F19:F83)</f>
        <v>41.2</v>
      </c>
      <c r="G13" s="127">
        <f>AVERAGE(F19:F83)</f>
        <v>41.642031250000002</v>
      </c>
      <c r="H13" s="128">
        <v>3</v>
      </c>
      <c r="I13" s="103">
        <f>G13-F13</f>
        <v>0.44203124999999943</v>
      </c>
      <c r="J13" s="93">
        <v>8.3726851851851858E-2</v>
      </c>
      <c r="K13" s="105">
        <f>J13-J12</f>
        <v>3.0879629629629639E-2</v>
      </c>
      <c r="L13" s="104">
        <f>K13+K10</f>
        <v>4.1504629629629641E-2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29">
        <f>AVERAGE(F10,F13)</f>
        <v>41.1</v>
      </c>
      <c r="G14" s="130">
        <f>AVERAGE(G10,G13)</f>
        <v>41.459173519736844</v>
      </c>
      <c r="H14" s="130" t="s">
        <v>132</v>
      </c>
      <c r="I14" s="109">
        <f>AVERAGE(I10,I13)</f>
        <v>0.3591735197368422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AVERAGE(F11,F12)</f>
        <v>41.239999999999995</v>
      </c>
      <c r="G15" s="115">
        <f>AVERAGE(G11,G12)</f>
        <v>41.627621118012428</v>
      </c>
      <c r="H15" s="115" t="s">
        <v>120</v>
      </c>
      <c r="I15" s="116">
        <f>AVERAGE(I11,I12)</f>
        <v>0.38762111801242938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41.17</v>
      </c>
      <c r="G16" s="119">
        <f>AVERAGE(G10:G13)</f>
        <v>41.543397318874639</v>
      </c>
      <c r="H16" s="120"/>
      <c r="I16" s="121">
        <f>AVERAGE(I10:I13)</f>
        <v>0.37339731887463579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Пикулин Паша</v>
      </c>
      <c r="D18" s="131" t="str">
        <f>B11</f>
        <v>Бойко Коля</v>
      </c>
      <c r="E18" s="131" t="str">
        <f>B12</f>
        <v>Бойко Коля</v>
      </c>
      <c r="F18" s="131" t="str">
        <f>B13</f>
        <v>Пикулин Паша</v>
      </c>
    </row>
    <row r="19" spans="2:14" x14ac:dyDescent="0.25">
      <c r="B19" s="1">
        <v>1</v>
      </c>
      <c r="C19" s="132">
        <v>41.57</v>
      </c>
      <c r="D19" s="133">
        <v>42.51</v>
      </c>
      <c r="E19" s="133">
        <v>42.46</v>
      </c>
      <c r="F19" s="134">
        <v>42.58</v>
      </c>
      <c r="M19" s="2"/>
      <c r="N19" s="2"/>
    </row>
    <row r="20" spans="2:14" x14ac:dyDescent="0.25">
      <c r="B20" s="1">
        <v>2</v>
      </c>
      <c r="C20" s="135">
        <v>41.56</v>
      </c>
      <c r="D20" s="136">
        <v>42.14</v>
      </c>
      <c r="E20" s="136">
        <v>41.54</v>
      </c>
      <c r="F20" s="137">
        <v>41.84</v>
      </c>
      <c r="M20" s="3"/>
      <c r="N20" s="3"/>
    </row>
    <row r="21" spans="2:14" x14ac:dyDescent="0.25">
      <c r="B21" s="1">
        <v>3</v>
      </c>
      <c r="C21" s="135">
        <v>41.21</v>
      </c>
      <c r="D21" s="136">
        <v>42.03</v>
      </c>
      <c r="E21" s="136">
        <v>41.45</v>
      </c>
      <c r="F21" s="137">
        <v>41.54</v>
      </c>
      <c r="M21" s="3"/>
      <c r="N21" s="3"/>
    </row>
    <row r="22" spans="2:14" x14ac:dyDescent="0.25">
      <c r="B22" s="1">
        <v>4</v>
      </c>
      <c r="C22" s="135">
        <v>41.2</v>
      </c>
      <c r="D22" s="136">
        <v>41.76</v>
      </c>
      <c r="E22" s="136">
        <v>41.15</v>
      </c>
      <c r="F22" s="137">
        <v>41.71</v>
      </c>
      <c r="M22" s="3"/>
      <c r="N22" s="3"/>
    </row>
    <row r="23" spans="2:14" x14ac:dyDescent="0.25">
      <c r="B23" s="1">
        <v>5</v>
      </c>
      <c r="C23" s="135">
        <v>41.09</v>
      </c>
      <c r="D23" s="136">
        <v>41.74</v>
      </c>
      <c r="E23" s="136">
        <v>41.3</v>
      </c>
      <c r="F23" s="137">
        <v>41.56</v>
      </c>
    </row>
    <row r="24" spans="2:14" x14ac:dyDescent="0.25">
      <c r="B24" s="1">
        <v>6</v>
      </c>
      <c r="C24" s="135">
        <v>41.39</v>
      </c>
      <c r="D24" s="136">
        <v>41.56</v>
      </c>
      <c r="E24" s="136">
        <v>41.6</v>
      </c>
      <c r="F24" s="137">
        <v>41.4</v>
      </c>
    </row>
    <row r="25" spans="2:14" x14ac:dyDescent="0.25">
      <c r="B25" s="1">
        <v>7</v>
      </c>
      <c r="C25" s="135">
        <v>41.16</v>
      </c>
      <c r="D25" s="136">
        <v>41.33</v>
      </c>
      <c r="E25" s="136">
        <v>41.49</v>
      </c>
      <c r="F25" s="137">
        <v>41.58</v>
      </c>
    </row>
    <row r="26" spans="2:14" x14ac:dyDescent="0.25">
      <c r="B26" s="1">
        <v>8</v>
      </c>
      <c r="C26" s="135">
        <v>41.23</v>
      </c>
      <c r="D26" s="136">
        <v>41.72</v>
      </c>
      <c r="E26" s="136">
        <v>41.45</v>
      </c>
      <c r="F26" s="137">
        <v>41.56</v>
      </c>
    </row>
    <row r="27" spans="2:14" x14ac:dyDescent="0.25">
      <c r="B27" s="1">
        <v>9</v>
      </c>
      <c r="C27" s="135">
        <v>41</v>
      </c>
      <c r="D27" s="136">
        <v>41.69</v>
      </c>
      <c r="E27" s="136">
        <v>41.38</v>
      </c>
      <c r="F27" s="137">
        <v>41.56</v>
      </c>
    </row>
    <row r="28" spans="2:14" x14ac:dyDescent="0.25">
      <c r="B28" s="1">
        <v>10</v>
      </c>
      <c r="C28" s="135">
        <v>41.13</v>
      </c>
      <c r="D28" s="136">
        <v>41.48</v>
      </c>
      <c r="E28" s="136">
        <v>41.27</v>
      </c>
      <c r="F28" s="137">
        <v>41.29</v>
      </c>
    </row>
    <row r="29" spans="2:14" x14ac:dyDescent="0.25">
      <c r="B29" s="1">
        <v>11</v>
      </c>
      <c r="C29" s="135">
        <v>41.23</v>
      </c>
      <c r="D29" s="136">
        <v>41.92</v>
      </c>
      <c r="E29" s="136">
        <v>41.33</v>
      </c>
      <c r="F29" s="137">
        <v>41.67</v>
      </c>
    </row>
    <row r="30" spans="2:14" x14ac:dyDescent="0.25">
      <c r="B30" s="1">
        <v>12</v>
      </c>
      <c r="C30" s="135">
        <v>41.22</v>
      </c>
      <c r="D30" s="136">
        <v>42.35</v>
      </c>
      <c r="E30" s="136">
        <v>41.26</v>
      </c>
      <c r="F30" s="137">
        <v>43.35</v>
      </c>
    </row>
    <row r="31" spans="2:14" x14ac:dyDescent="0.25">
      <c r="B31" s="1">
        <v>13</v>
      </c>
      <c r="C31" s="135">
        <v>41.47</v>
      </c>
      <c r="D31" s="136">
        <v>42.02</v>
      </c>
      <c r="E31" s="136">
        <v>41.24</v>
      </c>
      <c r="F31" s="137">
        <v>41.6</v>
      </c>
    </row>
    <row r="32" spans="2:14" x14ac:dyDescent="0.25">
      <c r="B32" s="1">
        <v>14</v>
      </c>
      <c r="C32" s="135">
        <v>41.41</v>
      </c>
      <c r="D32" s="136">
        <v>41.55</v>
      </c>
      <c r="E32" s="136">
        <v>41.46</v>
      </c>
      <c r="F32" s="137">
        <v>42.67</v>
      </c>
    </row>
    <row r="33" spans="2:6" x14ac:dyDescent="0.25">
      <c r="B33" s="1">
        <v>15</v>
      </c>
      <c r="C33" s="135">
        <v>41.36</v>
      </c>
      <c r="D33" s="136">
        <v>41.71</v>
      </c>
      <c r="E33" s="136">
        <v>41.3</v>
      </c>
      <c r="F33" s="137">
        <v>41.71</v>
      </c>
    </row>
    <row r="34" spans="2:6" x14ac:dyDescent="0.25">
      <c r="B34" s="1">
        <v>16</v>
      </c>
      <c r="C34" s="135">
        <v>41.43</v>
      </c>
      <c r="D34" s="136">
        <v>41.6</v>
      </c>
      <c r="E34" s="136">
        <v>41.41</v>
      </c>
      <c r="F34" s="137">
        <v>41.41</v>
      </c>
    </row>
    <row r="35" spans="2:6" x14ac:dyDescent="0.25">
      <c r="B35" s="1">
        <v>17</v>
      </c>
      <c r="C35" s="135">
        <v>41.28</v>
      </c>
      <c r="D35" s="136">
        <v>41.81</v>
      </c>
      <c r="E35" s="136">
        <v>41.4</v>
      </c>
      <c r="F35" s="137">
        <v>41.2</v>
      </c>
    </row>
    <row r="36" spans="2:6" x14ac:dyDescent="0.25">
      <c r="B36" s="1">
        <v>18</v>
      </c>
      <c r="C36" s="135">
        <v>41.12</v>
      </c>
      <c r="D36" s="136">
        <v>42.25</v>
      </c>
      <c r="E36" s="136">
        <v>41.35</v>
      </c>
      <c r="F36" s="137">
        <v>41.32</v>
      </c>
    </row>
    <row r="37" spans="2:6" x14ac:dyDescent="0.25">
      <c r="B37" s="1">
        <v>19</v>
      </c>
      <c r="C37" s="135">
        <v>41.19</v>
      </c>
      <c r="D37" s="136">
        <v>41.77</v>
      </c>
      <c r="E37" s="136">
        <v>41.49</v>
      </c>
      <c r="F37" s="137">
        <v>41.23</v>
      </c>
    </row>
    <row r="38" spans="2:6" x14ac:dyDescent="0.25">
      <c r="B38" s="1">
        <v>20</v>
      </c>
      <c r="C38" s="135"/>
      <c r="D38" s="136">
        <v>41.69</v>
      </c>
      <c r="E38" s="136">
        <v>41.34</v>
      </c>
      <c r="F38" s="137">
        <v>41.32</v>
      </c>
    </row>
    <row r="39" spans="2:6" x14ac:dyDescent="0.25">
      <c r="B39" s="1">
        <v>21</v>
      </c>
      <c r="C39" s="135"/>
      <c r="D39" s="136">
        <v>41.81</v>
      </c>
      <c r="E39" s="136">
        <v>41.47</v>
      </c>
      <c r="F39" s="137">
        <v>41.34</v>
      </c>
    </row>
    <row r="40" spans="2:6" x14ac:dyDescent="0.25">
      <c r="B40" s="1">
        <v>22</v>
      </c>
      <c r="C40" s="135"/>
      <c r="D40" s="136">
        <v>41.59</v>
      </c>
      <c r="E40" s="136">
        <v>41.37</v>
      </c>
      <c r="F40" s="137">
        <v>42.6</v>
      </c>
    </row>
    <row r="41" spans="2:6" x14ac:dyDescent="0.25">
      <c r="B41" s="1">
        <v>23</v>
      </c>
      <c r="C41" s="135"/>
      <c r="D41" s="136">
        <v>41.58</v>
      </c>
      <c r="E41" s="136">
        <v>41.45</v>
      </c>
      <c r="F41" s="137">
        <v>41.41</v>
      </c>
    </row>
    <row r="42" spans="2:6" x14ac:dyDescent="0.25">
      <c r="B42" s="1">
        <v>24</v>
      </c>
      <c r="C42" s="135"/>
      <c r="D42" s="136">
        <v>41.55</v>
      </c>
      <c r="E42" s="136">
        <v>41.34</v>
      </c>
      <c r="F42" s="137">
        <v>44.17</v>
      </c>
    </row>
    <row r="43" spans="2:6" x14ac:dyDescent="0.25">
      <c r="B43" s="1">
        <v>25</v>
      </c>
      <c r="C43" s="135"/>
      <c r="D43" s="136">
        <v>41.69</v>
      </c>
      <c r="E43" s="136">
        <v>41.35</v>
      </c>
      <c r="F43" s="137">
        <v>43.04</v>
      </c>
    </row>
    <row r="44" spans="2:6" x14ac:dyDescent="0.25">
      <c r="B44" s="1">
        <v>26</v>
      </c>
      <c r="C44" s="135"/>
      <c r="D44" s="136">
        <v>41.47</v>
      </c>
      <c r="E44" s="136">
        <v>41.3</v>
      </c>
      <c r="F44" s="137">
        <v>41.4</v>
      </c>
    </row>
    <row r="45" spans="2:6" x14ac:dyDescent="0.25">
      <c r="B45" s="1">
        <v>27</v>
      </c>
      <c r="C45" s="135"/>
      <c r="D45" s="136">
        <v>41.41</v>
      </c>
      <c r="E45" s="136">
        <v>41.49</v>
      </c>
      <c r="F45" s="137">
        <v>41.32</v>
      </c>
    </row>
    <row r="46" spans="2:6" x14ac:dyDescent="0.25">
      <c r="B46" s="1">
        <v>28</v>
      </c>
      <c r="C46" s="135"/>
      <c r="D46" s="136">
        <v>41.52</v>
      </c>
      <c r="E46" s="136">
        <v>41.52</v>
      </c>
      <c r="F46" s="137">
        <v>41.47</v>
      </c>
    </row>
    <row r="47" spans="2:6" x14ac:dyDescent="0.25">
      <c r="B47" s="1">
        <v>29</v>
      </c>
      <c r="C47" s="135"/>
      <c r="D47" s="136">
        <v>41.6</v>
      </c>
      <c r="E47" s="136">
        <v>41.55</v>
      </c>
      <c r="F47" s="137">
        <v>41.32</v>
      </c>
    </row>
    <row r="48" spans="2:6" x14ac:dyDescent="0.25">
      <c r="B48" s="1">
        <v>30</v>
      </c>
      <c r="C48" s="135"/>
      <c r="D48" s="136">
        <v>41.76</v>
      </c>
      <c r="E48" s="136">
        <v>41.38</v>
      </c>
      <c r="F48" s="137">
        <v>41.56</v>
      </c>
    </row>
    <row r="49" spans="2:6" x14ac:dyDescent="0.25">
      <c r="B49" s="1">
        <v>31</v>
      </c>
      <c r="C49" s="135"/>
      <c r="D49" s="136">
        <v>41.71</v>
      </c>
      <c r="E49" s="136">
        <v>41.54</v>
      </c>
      <c r="F49" s="137">
        <v>41.36</v>
      </c>
    </row>
    <row r="50" spans="2:6" x14ac:dyDescent="0.25">
      <c r="B50" s="1">
        <v>32</v>
      </c>
      <c r="C50" s="135"/>
      <c r="D50" s="136">
        <v>41.69</v>
      </c>
      <c r="E50" s="136">
        <v>41.52</v>
      </c>
      <c r="F50" s="137">
        <v>41.39</v>
      </c>
    </row>
    <row r="51" spans="2:6" x14ac:dyDescent="0.25">
      <c r="B51" s="1">
        <v>33</v>
      </c>
      <c r="C51" s="135"/>
      <c r="D51" s="136">
        <v>41.52</v>
      </c>
      <c r="E51" s="136">
        <v>41.77</v>
      </c>
      <c r="F51" s="137">
        <v>41.56</v>
      </c>
    </row>
    <row r="52" spans="2:6" x14ac:dyDescent="0.25">
      <c r="B52" s="1">
        <v>34</v>
      </c>
      <c r="C52" s="135"/>
      <c r="D52" s="136">
        <v>43.72</v>
      </c>
      <c r="E52" s="136">
        <v>41.57</v>
      </c>
      <c r="F52" s="137">
        <v>41.46</v>
      </c>
    </row>
    <row r="53" spans="2:6" x14ac:dyDescent="0.25">
      <c r="B53" s="1">
        <v>35</v>
      </c>
      <c r="C53" s="135"/>
      <c r="D53" s="136">
        <v>41.69</v>
      </c>
      <c r="E53" s="136">
        <v>41.48</v>
      </c>
      <c r="F53" s="137">
        <v>41.34</v>
      </c>
    </row>
    <row r="54" spans="2:6" x14ac:dyDescent="0.25">
      <c r="B54" s="1">
        <v>36</v>
      </c>
      <c r="C54" s="135"/>
      <c r="D54" s="136"/>
      <c r="E54" s="136">
        <v>41.61</v>
      </c>
      <c r="F54" s="137">
        <v>41.33</v>
      </c>
    </row>
    <row r="55" spans="2:6" x14ac:dyDescent="0.25">
      <c r="B55" s="1">
        <v>37</v>
      </c>
      <c r="C55" s="135"/>
      <c r="D55" s="136"/>
      <c r="E55" s="136">
        <v>41.45</v>
      </c>
      <c r="F55" s="137">
        <v>41.28</v>
      </c>
    </row>
    <row r="56" spans="2:6" x14ac:dyDescent="0.25">
      <c r="B56" s="1">
        <v>38</v>
      </c>
      <c r="C56" s="135"/>
      <c r="D56" s="136"/>
      <c r="E56" s="136">
        <v>41.43</v>
      </c>
      <c r="F56" s="137">
        <v>41.68</v>
      </c>
    </row>
    <row r="57" spans="2:6" x14ac:dyDescent="0.25">
      <c r="B57" s="1">
        <v>39</v>
      </c>
      <c r="C57" s="135"/>
      <c r="D57" s="136"/>
      <c r="E57" s="136">
        <v>41.64</v>
      </c>
      <c r="F57" s="137">
        <v>41.53</v>
      </c>
    </row>
    <row r="58" spans="2:6" x14ac:dyDescent="0.25">
      <c r="B58" s="1">
        <v>40</v>
      </c>
      <c r="C58" s="135"/>
      <c r="D58" s="136"/>
      <c r="E58" s="136">
        <v>41.42</v>
      </c>
      <c r="F58" s="137">
        <v>41.57</v>
      </c>
    </row>
    <row r="59" spans="2:6" x14ac:dyDescent="0.25">
      <c r="B59" s="1">
        <v>41</v>
      </c>
      <c r="C59" s="135"/>
      <c r="D59" s="136"/>
      <c r="E59" s="136">
        <v>41.65</v>
      </c>
      <c r="F59" s="137">
        <v>41.62</v>
      </c>
    </row>
    <row r="60" spans="2:6" x14ac:dyDescent="0.25">
      <c r="B60" s="1">
        <v>42</v>
      </c>
      <c r="C60" s="135"/>
      <c r="D60" s="136"/>
      <c r="E60" s="136">
        <v>41.57</v>
      </c>
      <c r="F60" s="137">
        <v>41.32</v>
      </c>
    </row>
    <row r="61" spans="2:6" x14ac:dyDescent="0.25">
      <c r="B61" s="1">
        <v>43</v>
      </c>
      <c r="C61" s="135"/>
      <c r="D61" s="136"/>
      <c r="E61" s="136">
        <v>41.36</v>
      </c>
      <c r="F61" s="137">
        <v>41.49</v>
      </c>
    </row>
    <row r="62" spans="2:6" x14ac:dyDescent="0.25">
      <c r="B62" s="1">
        <v>44</v>
      </c>
      <c r="C62" s="135"/>
      <c r="D62" s="136"/>
      <c r="E62" s="136">
        <v>41.34</v>
      </c>
      <c r="F62" s="137">
        <v>41.39</v>
      </c>
    </row>
    <row r="63" spans="2:6" x14ac:dyDescent="0.25">
      <c r="B63" s="1">
        <v>45</v>
      </c>
      <c r="C63" s="135"/>
      <c r="D63" s="136"/>
      <c r="E63" s="136">
        <v>41.38</v>
      </c>
      <c r="F63" s="137">
        <v>41.54</v>
      </c>
    </row>
    <row r="64" spans="2:6" x14ac:dyDescent="0.25">
      <c r="B64" s="1">
        <v>46</v>
      </c>
      <c r="C64" s="135"/>
      <c r="D64" s="136"/>
      <c r="E64" s="136">
        <v>41.4</v>
      </c>
      <c r="F64" s="137">
        <v>41.47</v>
      </c>
    </row>
    <row r="65" spans="2:6" x14ac:dyDescent="0.25">
      <c r="B65" s="1">
        <v>47</v>
      </c>
      <c r="C65" s="135"/>
      <c r="D65" s="136"/>
      <c r="E65" s="136"/>
      <c r="F65" s="137">
        <v>41.56</v>
      </c>
    </row>
    <row r="66" spans="2:6" x14ac:dyDescent="0.25">
      <c r="B66" s="1">
        <v>48</v>
      </c>
      <c r="C66" s="135"/>
      <c r="D66" s="136"/>
      <c r="E66" s="136"/>
      <c r="F66" s="137">
        <v>41.39</v>
      </c>
    </row>
    <row r="67" spans="2:6" x14ac:dyDescent="0.25">
      <c r="B67" s="1">
        <v>49</v>
      </c>
      <c r="C67" s="135"/>
      <c r="D67" s="136"/>
      <c r="E67" s="136"/>
      <c r="F67" s="137">
        <v>41.43</v>
      </c>
    </row>
    <row r="68" spans="2:6" x14ac:dyDescent="0.25">
      <c r="B68" s="1">
        <v>50</v>
      </c>
      <c r="C68" s="135"/>
      <c r="D68" s="136"/>
      <c r="E68" s="136"/>
      <c r="F68" s="137">
        <v>41.45</v>
      </c>
    </row>
    <row r="69" spans="2:6" x14ac:dyDescent="0.25">
      <c r="B69" s="1">
        <v>51</v>
      </c>
      <c r="C69" s="135"/>
      <c r="D69" s="136"/>
      <c r="E69" s="136"/>
      <c r="F69" s="137">
        <v>41.39</v>
      </c>
    </row>
    <row r="70" spans="2:6" x14ac:dyDescent="0.25">
      <c r="B70" s="1">
        <v>52</v>
      </c>
      <c r="C70" s="135"/>
      <c r="D70" s="136"/>
      <c r="E70" s="136"/>
      <c r="F70" s="137">
        <v>41.43</v>
      </c>
    </row>
    <row r="71" spans="2:6" x14ac:dyDescent="0.25">
      <c r="B71" s="1">
        <v>53</v>
      </c>
      <c r="C71" s="135"/>
      <c r="D71" s="136"/>
      <c r="E71" s="136"/>
      <c r="F71" s="137">
        <v>41.32</v>
      </c>
    </row>
    <row r="72" spans="2:6" x14ac:dyDescent="0.25">
      <c r="B72" s="1">
        <v>54</v>
      </c>
      <c r="C72" s="135"/>
      <c r="D72" s="136"/>
      <c r="E72" s="136"/>
      <c r="F72" s="137">
        <v>41.49</v>
      </c>
    </row>
    <row r="73" spans="2:6" x14ac:dyDescent="0.25">
      <c r="B73" s="1">
        <v>55</v>
      </c>
      <c r="C73" s="135"/>
      <c r="D73" s="136"/>
      <c r="E73" s="136"/>
      <c r="F73" s="137">
        <v>41.48</v>
      </c>
    </row>
    <row r="74" spans="2:6" x14ac:dyDescent="0.25">
      <c r="B74" s="1">
        <v>56</v>
      </c>
      <c r="C74" s="135"/>
      <c r="D74" s="136"/>
      <c r="E74" s="136"/>
      <c r="F74" s="137">
        <v>41.86</v>
      </c>
    </row>
    <row r="75" spans="2:6" x14ac:dyDescent="0.25">
      <c r="B75" s="1">
        <v>57</v>
      </c>
      <c r="C75" s="135"/>
      <c r="D75" s="136"/>
      <c r="E75" s="136"/>
      <c r="F75" s="137">
        <v>41.64</v>
      </c>
    </row>
    <row r="76" spans="2:6" x14ac:dyDescent="0.25">
      <c r="B76" s="1">
        <v>58</v>
      </c>
      <c r="C76" s="135"/>
      <c r="D76" s="136"/>
      <c r="E76" s="136"/>
      <c r="F76" s="137">
        <v>41.73</v>
      </c>
    </row>
    <row r="77" spans="2:6" x14ac:dyDescent="0.25">
      <c r="B77" s="1">
        <v>59</v>
      </c>
      <c r="C77" s="135"/>
      <c r="D77" s="136"/>
      <c r="E77" s="136"/>
      <c r="F77" s="137">
        <v>41.65</v>
      </c>
    </row>
    <row r="78" spans="2:6" x14ac:dyDescent="0.25">
      <c r="B78" s="1">
        <v>60</v>
      </c>
      <c r="C78" s="135"/>
      <c r="D78" s="136"/>
      <c r="E78" s="136"/>
      <c r="F78" s="137">
        <v>41.84</v>
      </c>
    </row>
    <row r="79" spans="2:6" x14ac:dyDescent="0.25">
      <c r="B79" s="1">
        <v>61</v>
      </c>
      <c r="C79" s="135"/>
      <c r="D79" s="136"/>
      <c r="E79" s="136"/>
      <c r="F79" s="137">
        <v>41.86</v>
      </c>
    </row>
    <row r="80" spans="2:6" x14ac:dyDescent="0.25">
      <c r="B80" s="1">
        <v>62</v>
      </c>
      <c r="C80" s="135"/>
      <c r="D80" s="136"/>
      <c r="E80" s="136"/>
      <c r="F80" s="137">
        <v>41.45</v>
      </c>
    </row>
    <row r="81" spans="2:6" x14ac:dyDescent="0.25">
      <c r="B81" s="1">
        <v>63</v>
      </c>
      <c r="C81" s="135"/>
      <c r="D81" s="136"/>
      <c r="E81" s="136"/>
      <c r="F81" s="137">
        <v>41.53</v>
      </c>
    </row>
    <row r="82" spans="2:6" x14ac:dyDescent="0.25">
      <c r="B82" s="1">
        <v>64</v>
      </c>
      <c r="C82" s="135"/>
      <c r="D82" s="136"/>
      <c r="E82" s="136"/>
      <c r="F82" s="137">
        <v>41.53</v>
      </c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7" zoomScale="75" zoomScaleNormal="75" workbookViewId="0">
      <selection activeCell="F19" sqref="F19:F73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78" t="s">
        <v>66</v>
      </c>
      <c r="B4" s="278"/>
      <c r="C4" s="278"/>
      <c r="D4" s="278"/>
      <c r="E4" s="278"/>
      <c r="F4" s="278"/>
      <c r="G4" s="278"/>
      <c r="H4" s="278"/>
      <c r="I4" s="278"/>
      <c r="J4" s="278"/>
      <c r="K4" s="278"/>
      <c r="L4" s="278"/>
    </row>
    <row r="5" spans="1:16" ht="7.5" customHeight="1" x14ac:dyDescent="0.25"/>
    <row r="6" spans="1:16" ht="17.25" x14ac:dyDescent="0.3">
      <c r="A6" s="229" t="s">
        <v>97</v>
      </c>
      <c r="B6" s="229"/>
      <c r="C6" s="229"/>
      <c r="D6" s="229"/>
      <c r="E6" s="229"/>
      <c r="F6" s="229"/>
      <c r="G6" s="229"/>
      <c r="H6" s="229"/>
      <c r="I6" s="229"/>
      <c r="J6" s="229"/>
      <c r="K6" s="229"/>
      <c r="L6" s="229"/>
    </row>
    <row r="7" spans="1:16" ht="7.5" customHeight="1" x14ac:dyDescent="0.25"/>
    <row r="8" spans="1:16" s="2" customFormat="1" ht="20.25" customHeight="1" x14ac:dyDescent="0.25">
      <c r="A8" s="279" t="s">
        <v>45</v>
      </c>
      <c r="B8" s="280" t="s">
        <v>13</v>
      </c>
      <c r="C8" s="281" t="s">
        <v>18</v>
      </c>
      <c r="D8" s="280" t="s">
        <v>46</v>
      </c>
      <c r="E8" s="283" t="s">
        <v>47</v>
      </c>
      <c r="F8" s="285" t="s">
        <v>48</v>
      </c>
      <c r="G8" s="286"/>
      <c r="H8" s="286"/>
      <c r="I8" s="287"/>
      <c r="J8" s="288" t="s">
        <v>49</v>
      </c>
      <c r="K8" s="279" t="s">
        <v>50</v>
      </c>
      <c r="L8" s="279"/>
      <c r="M8" s="82"/>
      <c r="N8" s="82"/>
    </row>
    <row r="9" spans="1:16" s="2" customFormat="1" ht="27.75" customHeight="1" x14ac:dyDescent="0.25">
      <c r="A9" s="279"/>
      <c r="B9" s="280"/>
      <c r="C9" s="282"/>
      <c r="D9" s="280"/>
      <c r="E9" s="284"/>
      <c r="F9" s="83" t="s">
        <v>51</v>
      </c>
      <c r="G9" s="83" t="s">
        <v>52</v>
      </c>
      <c r="H9" s="83" t="s">
        <v>53</v>
      </c>
      <c r="I9" s="84" t="s">
        <v>54</v>
      </c>
      <c r="J9" s="289"/>
      <c r="K9" s="123" t="s">
        <v>55</v>
      </c>
      <c r="L9" s="123" t="s">
        <v>56</v>
      </c>
      <c r="M9" s="85" t="s">
        <v>57</v>
      </c>
      <c r="N9" s="85" t="s">
        <v>58</v>
      </c>
    </row>
    <row r="10" spans="1:16" s="3" customFormat="1" ht="30" customHeight="1" thickBot="1" x14ac:dyDescent="0.3">
      <c r="A10" s="86">
        <v>1</v>
      </c>
      <c r="B10" s="87" t="s">
        <v>99</v>
      </c>
      <c r="C10" s="88">
        <v>1</v>
      </c>
      <c r="D10" s="88">
        <v>22</v>
      </c>
      <c r="E10" s="89">
        <f>D10</f>
        <v>22</v>
      </c>
      <c r="F10" s="126">
        <f>MIN(C19:C83)</f>
        <v>41.61</v>
      </c>
      <c r="G10" s="164">
        <f>AVERAGE(C19:C83)</f>
        <v>42.29904761904762</v>
      </c>
      <c r="H10" s="91">
        <v>1</v>
      </c>
      <c r="I10" s="92">
        <f>G10-F10</f>
        <v>0.68904761904762069</v>
      </c>
      <c r="J10" s="93">
        <v>1.1666666666666667E-2</v>
      </c>
      <c r="K10" s="93">
        <f>J10</f>
        <v>1.1666666666666667E-2</v>
      </c>
      <c r="L10" s="94">
        <f>K10</f>
        <v>1.1666666666666667E-2</v>
      </c>
      <c r="M10" s="95" t="s">
        <v>118</v>
      </c>
      <c r="N10" s="96">
        <v>-16</v>
      </c>
      <c r="O10" s="179" t="s">
        <v>119</v>
      </c>
      <c r="P10" s="98"/>
    </row>
    <row r="11" spans="1:16" s="3" customFormat="1" ht="30" customHeight="1" thickBot="1" x14ac:dyDescent="0.3">
      <c r="A11" s="86">
        <v>2</v>
      </c>
      <c r="B11" s="87" t="s">
        <v>98</v>
      </c>
      <c r="C11" s="88">
        <v>69</v>
      </c>
      <c r="D11" s="88">
        <v>68</v>
      </c>
      <c r="E11" s="89">
        <f>D11-D10</f>
        <v>46</v>
      </c>
      <c r="F11" s="184">
        <f>MIN(D19:D83)</f>
        <v>40.75</v>
      </c>
      <c r="G11" s="163">
        <f>AVERAGE(D19:D83)</f>
        <v>41.248444444444438</v>
      </c>
      <c r="H11" s="91">
        <v>2</v>
      </c>
      <c r="I11" s="92">
        <f>G11-F11</f>
        <v>0.49844444444443781</v>
      </c>
      <c r="J11" s="93">
        <v>3.4745370370370371E-2</v>
      </c>
      <c r="K11" s="93">
        <f>J11-J10</f>
        <v>2.3078703703703705E-2</v>
      </c>
      <c r="L11" s="94">
        <f>K11</f>
        <v>2.3078703703703705E-2</v>
      </c>
      <c r="M11" s="95" t="s">
        <v>123</v>
      </c>
      <c r="N11" s="96"/>
      <c r="O11" s="97"/>
      <c r="P11" s="98"/>
    </row>
    <row r="12" spans="1:16" s="3" customFormat="1" ht="30" customHeight="1" thickBot="1" x14ac:dyDescent="0.3">
      <c r="A12" s="86">
        <v>3</v>
      </c>
      <c r="B12" s="87" t="s">
        <v>99</v>
      </c>
      <c r="C12" s="99">
        <v>3</v>
      </c>
      <c r="D12" s="88">
        <v>112</v>
      </c>
      <c r="E12" s="89">
        <f>D12-D11</f>
        <v>44</v>
      </c>
      <c r="F12" s="183">
        <f>MIN(E19:E83)</f>
        <v>41.43</v>
      </c>
      <c r="G12" s="164">
        <f>AVERAGE(E19:E83)</f>
        <v>41.81604651162791</v>
      </c>
      <c r="H12" s="91">
        <v>1</v>
      </c>
      <c r="I12" s="92">
        <f>G12-F12</f>
        <v>0.38604651162791015</v>
      </c>
      <c r="J12" s="93">
        <v>5.7152777777777775E-2</v>
      </c>
      <c r="K12" s="93">
        <f>J12-J11</f>
        <v>2.2407407407407404E-2</v>
      </c>
      <c r="L12" s="167">
        <f>K12+K10</f>
        <v>3.4074074074074069E-2</v>
      </c>
      <c r="M12" s="95" t="s">
        <v>122</v>
      </c>
      <c r="N12" s="96"/>
      <c r="O12" s="21"/>
    </row>
    <row r="13" spans="1:16" s="3" customFormat="1" ht="30" customHeight="1" thickBot="1" x14ac:dyDescent="0.3">
      <c r="A13" s="100" t="s">
        <v>59</v>
      </c>
      <c r="B13" s="101" t="s">
        <v>98</v>
      </c>
      <c r="C13" s="102">
        <v>33</v>
      </c>
      <c r="D13" s="102">
        <v>167</v>
      </c>
      <c r="E13" s="89">
        <f>D13-D12</f>
        <v>55</v>
      </c>
      <c r="F13" s="181">
        <f>MIN(F19:F83)</f>
        <v>41.18</v>
      </c>
      <c r="G13" s="127">
        <f>AVERAGE(F19:F83)</f>
        <v>41.692181818181822</v>
      </c>
      <c r="H13" s="128">
        <v>7</v>
      </c>
      <c r="I13" s="103">
        <f>G13-F13</f>
        <v>0.51218181818182273</v>
      </c>
      <c r="J13" s="93">
        <v>8.3726851851851858E-2</v>
      </c>
      <c r="K13" s="105">
        <f>J13-J12</f>
        <v>2.6574074074074083E-2</v>
      </c>
      <c r="L13" s="104">
        <f>K13+K11</f>
        <v>4.9652777777777789E-2</v>
      </c>
      <c r="M13" s="95"/>
      <c r="N13" s="96" t="s">
        <v>124</v>
      </c>
      <c r="O13" s="185" t="s">
        <v>125</v>
      </c>
    </row>
    <row r="14" spans="1:16" s="3" customFormat="1" ht="30" customHeight="1" x14ac:dyDescent="0.25">
      <c r="A14" s="106"/>
      <c r="B14" s="107"/>
      <c r="C14" s="108"/>
      <c r="D14" s="108"/>
      <c r="E14" s="108"/>
      <c r="F14" s="129">
        <f>AVERAGE(F10,F12)</f>
        <v>41.519999999999996</v>
      </c>
      <c r="G14" s="130">
        <f>AVERAGE(G10,G12)</f>
        <v>42.057547065337765</v>
      </c>
      <c r="H14" s="130" t="s">
        <v>120</v>
      </c>
      <c r="I14" s="109">
        <f>AVERAGE(I10,I12)</f>
        <v>0.53754706533776542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AVERAGE(F12,F13)</f>
        <v>41.305</v>
      </c>
      <c r="G15" s="115">
        <f>AVERAGE(G12,G13)</f>
        <v>41.754114164904863</v>
      </c>
      <c r="H15" s="115" t="s">
        <v>121</v>
      </c>
      <c r="I15" s="116">
        <f>AVERAGE(I12,I13)</f>
        <v>0.44911416490486644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41.2425</v>
      </c>
      <c r="G16" s="119">
        <f>AVERAGE(G10:G13)</f>
        <v>41.763930098325446</v>
      </c>
      <c r="H16" s="120"/>
      <c r="I16" s="121">
        <f>AVERAGE(I10:I13)</f>
        <v>0.52143009832544784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Лабинский Коля</v>
      </c>
      <c r="D18" s="131" t="str">
        <f>B11</f>
        <v>Бахмацкий Олег</v>
      </c>
      <c r="E18" s="131" t="str">
        <f>B12</f>
        <v>Лабинский Коля</v>
      </c>
      <c r="F18" s="131" t="str">
        <f>B13</f>
        <v>Бахмацкий Олег</v>
      </c>
    </row>
    <row r="19" spans="2:14" x14ac:dyDescent="0.25">
      <c r="B19" s="1">
        <v>1</v>
      </c>
      <c r="C19" s="132">
        <v>43.33</v>
      </c>
      <c r="D19" s="133">
        <v>42.5</v>
      </c>
      <c r="E19" s="133">
        <v>42.67</v>
      </c>
      <c r="F19" s="134">
        <v>42.8</v>
      </c>
      <c r="M19" s="2"/>
      <c r="N19" s="2"/>
    </row>
    <row r="20" spans="2:14" x14ac:dyDescent="0.25">
      <c r="B20" s="1">
        <v>2</v>
      </c>
      <c r="C20" s="135">
        <v>42.96</v>
      </c>
      <c r="D20" s="136">
        <v>41.08</v>
      </c>
      <c r="E20" s="136">
        <v>41.94</v>
      </c>
      <c r="F20" s="137">
        <v>42.32</v>
      </c>
      <c r="M20" s="3"/>
      <c r="N20" s="3"/>
    </row>
    <row r="21" spans="2:14" x14ac:dyDescent="0.25">
      <c r="B21" s="1">
        <v>3</v>
      </c>
      <c r="C21" s="135">
        <v>42.09</v>
      </c>
      <c r="D21" s="136">
        <v>41.09</v>
      </c>
      <c r="E21" s="136">
        <v>42.06</v>
      </c>
      <c r="F21" s="137">
        <v>43.45</v>
      </c>
      <c r="M21" s="3"/>
      <c r="N21" s="3"/>
    </row>
    <row r="22" spans="2:14" x14ac:dyDescent="0.25">
      <c r="B22" s="1">
        <v>4</v>
      </c>
      <c r="C22" s="135">
        <v>44.47</v>
      </c>
      <c r="D22" s="136">
        <v>42.55</v>
      </c>
      <c r="E22" s="136">
        <v>41.81</v>
      </c>
      <c r="F22" s="137">
        <v>41.58</v>
      </c>
      <c r="M22" s="3"/>
      <c r="N22" s="3"/>
    </row>
    <row r="23" spans="2:14" x14ac:dyDescent="0.25">
      <c r="B23" s="1">
        <v>5</v>
      </c>
      <c r="C23" s="135">
        <v>44.44</v>
      </c>
      <c r="D23" s="136">
        <v>41.2</v>
      </c>
      <c r="E23" s="136">
        <v>41.79</v>
      </c>
      <c r="F23" s="137">
        <v>42.58</v>
      </c>
    </row>
    <row r="24" spans="2:14" x14ac:dyDescent="0.25">
      <c r="B24" s="1">
        <v>6</v>
      </c>
      <c r="C24" s="135">
        <v>42.33</v>
      </c>
      <c r="D24" s="136">
        <v>41.32</v>
      </c>
      <c r="E24" s="136">
        <v>41.87</v>
      </c>
      <c r="F24" s="137">
        <v>41.87</v>
      </c>
    </row>
    <row r="25" spans="2:14" x14ac:dyDescent="0.25">
      <c r="B25" s="1">
        <v>7</v>
      </c>
      <c r="C25" s="135">
        <v>41.83</v>
      </c>
      <c r="D25" s="136">
        <v>43.04</v>
      </c>
      <c r="E25" s="136">
        <v>42.07</v>
      </c>
      <c r="F25" s="137">
        <v>41.55</v>
      </c>
    </row>
    <row r="26" spans="2:14" x14ac:dyDescent="0.25">
      <c r="B26" s="1">
        <v>8</v>
      </c>
      <c r="C26" s="135">
        <v>41.67</v>
      </c>
      <c r="D26" s="136">
        <v>41.1</v>
      </c>
      <c r="E26" s="136">
        <v>41.88</v>
      </c>
      <c r="F26" s="137">
        <v>41.42</v>
      </c>
    </row>
    <row r="27" spans="2:14" x14ac:dyDescent="0.25">
      <c r="B27" s="1">
        <v>9</v>
      </c>
      <c r="C27" s="135">
        <v>41.72</v>
      </c>
      <c r="D27" s="136">
        <v>40.94</v>
      </c>
      <c r="E27" s="136">
        <v>41.98</v>
      </c>
      <c r="F27" s="137">
        <v>41.25</v>
      </c>
    </row>
    <row r="28" spans="2:14" x14ac:dyDescent="0.25">
      <c r="B28" s="1">
        <v>10</v>
      </c>
      <c r="C28" s="135">
        <v>42.43</v>
      </c>
      <c r="D28" s="136">
        <v>41.12</v>
      </c>
      <c r="E28" s="136">
        <v>41.67</v>
      </c>
      <c r="F28" s="137">
        <v>41.19</v>
      </c>
    </row>
    <row r="29" spans="2:14" x14ac:dyDescent="0.25">
      <c r="B29" s="1">
        <v>11</v>
      </c>
      <c r="C29" s="135">
        <v>41.61</v>
      </c>
      <c r="D29" s="136">
        <v>41.07</v>
      </c>
      <c r="E29" s="136">
        <v>41.88</v>
      </c>
      <c r="F29" s="137">
        <v>41.18</v>
      </c>
    </row>
    <row r="30" spans="2:14" x14ac:dyDescent="0.25">
      <c r="B30" s="1">
        <v>12</v>
      </c>
      <c r="C30" s="135">
        <v>42.49</v>
      </c>
      <c r="D30" s="136">
        <v>41.17</v>
      </c>
      <c r="E30" s="136">
        <v>41.76</v>
      </c>
      <c r="F30" s="137">
        <v>41.4</v>
      </c>
    </row>
    <row r="31" spans="2:14" x14ac:dyDescent="0.25">
      <c r="B31" s="1">
        <v>13</v>
      </c>
      <c r="C31" s="135">
        <v>41.77</v>
      </c>
      <c r="D31" s="136">
        <v>40.75</v>
      </c>
      <c r="E31" s="136">
        <v>41.95</v>
      </c>
      <c r="F31" s="137">
        <v>42.39</v>
      </c>
    </row>
    <row r="32" spans="2:14" x14ac:dyDescent="0.25">
      <c r="B32" s="1">
        <v>14</v>
      </c>
      <c r="C32" s="135">
        <v>41.84</v>
      </c>
      <c r="D32" s="136">
        <v>41.22</v>
      </c>
      <c r="E32" s="136">
        <v>41.85</v>
      </c>
      <c r="F32" s="137">
        <v>41.37</v>
      </c>
    </row>
    <row r="33" spans="2:6" x14ac:dyDescent="0.25">
      <c r="B33" s="1">
        <v>15</v>
      </c>
      <c r="C33" s="135">
        <v>41.92</v>
      </c>
      <c r="D33" s="136">
        <v>41.14</v>
      </c>
      <c r="E33" s="136">
        <v>41.54</v>
      </c>
      <c r="F33" s="137">
        <v>43.36</v>
      </c>
    </row>
    <row r="34" spans="2:6" x14ac:dyDescent="0.25">
      <c r="B34" s="1">
        <v>16</v>
      </c>
      <c r="C34" s="135">
        <v>42.16</v>
      </c>
      <c r="D34" s="136">
        <v>41.43</v>
      </c>
      <c r="E34" s="136">
        <v>42</v>
      </c>
      <c r="F34" s="137">
        <v>44.44</v>
      </c>
    </row>
    <row r="35" spans="2:6" x14ac:dyDescent="0.25">
      <c r="B35" s="1">
        <v>17</v>
      </c>
      <c r="C35" s="135">
        <v>41.78</v>
      </c>
      <c r="D35" s="136">
        <v>40.97</v>
      </c>
      <c r="E35" s="136">
        <v>41.53</v>
      </c>
      <c r="F35" s="137">
        <v>41.44</v>
      </c>
    </row>
    <row r="36" spans="2:6" x14ac:dyDescent="0.25">
      <c r="B36" s="1">
        <v>18</v>
      </c>
      <c r="C36" s="135">
        <v>41.99</v>
      </c>
      <c r="D36" s="136">
        <v>41.29</v>
      </c>
      <c r="E36" s="136">
        <v>41.85</v>
      </c>
      <c r="F36" s="137">
        <v>41.31</v>
      </c>
    </row>
    <row r="37" spans="2:6" x14ac:dyDescent="0.25">
      <c r="B37" s="1">
        <v>19</v>
      </c>
      <c r="C37" s="135">
        <v>41.94</v>
      </c>
      <c r="D37" s="136">
        <v>41.45</v>
      </c>
      <c r="E37" s="136">
        <v>41.55</v>
      </c>
      <c r="F37" s="137">
        <v>41.36</v>
      </c>
    </row>
    <row r="38" spans="2:6" x14ac:dyDescent="0.25">
      <c r="B38" s="1">
        <v>20</v>
      </c>
      <c r="C38" s="135">
        <v>41.72</v>
      </c>
      <c r="D38" s="136">
        <v>40.909999999999997</v>
      </c>
      <c r="E38" s="136">
        <v>41.72</v>
      </c>
      <c r="F38" s="137">
        <v>42.05</v>
      </c>
    </row>
    <row r="39" spans="2:6" x14ac:dyDescent="0.25">
      <c r="B39" s="1">
        <v>21</v>
      </c>
      <c r="C39" s="135">
        <v>41.79</v>
      </c>
      <c r="D39" s="136">
        <v>41.41</v>
      </c>
      <c r="E39" s="136">
        <v>41.79</v>
      </c>
      <c r="F39" s="137">
        <v>41.43</v>
      </c>
    </row>
    <row r="40" spans="2:6" x14ac:dyDescent="0.25">
      <c r="B40" s="1">
        <v>22</v>
      </c>
      <c r="C40" s="135"/>
      <c r="D40" s="136">
        <v>41.44</v>
      </c>
      <c r="E40" s="136">
        <v>41.9</v>
      </c>
      <c r="F40" s="137">
        <v>41.54</v>
      </c>
    </row>
    <row r="41" spans="2:6" x14ac:dyDescent="0.25">
      <c r="B41" s="1">
        <v>23</v>
      </c>
      <c r="C41" s="135"/>
      <c r="D41" s="136">
        <v>41.05</v>
      </c>
      <c r="E41" s="136">
        <v>41.66</v>
      </c>
      <c r="F41" s="137">
        <v>41.47</v>
      </c>
    </row>
    <row r="42" spans="2:6" x14ac:dyDescent="0.25">
      <c r="B42" s="1">
        <v>24</v>
      </c>
      <c r="C42" s="135"/>
      <c r="D42" s="136">
        <v>41.16</v>
      </c>
      <c r="E42" s="136">
        <v>41.58</v>
      </c>
      <c r="F42" s="137">
        <v>41.42</v>
      </c>
    </row>
    <row r="43" spans="2:6" x14ac:dyDescent="0.25">
      <c r="B43" s="1">
        <v>25</v>
      </c>
      <c r="C43" s="135"/>
      <c r="D43" s="136">
        <v>41.53</v>
      </c>
      <c r="E43" s="136">
        <v>41.77</v>
      </c>
      <c r="F43" s="137">
        <v>41.27</v>
      </c>
    </row>
    <row r="44" spans="2:6" x14ac:dyDescent="0.25">
      <c r="B44" s="1">
        <v>26</v>
      </c>
      <c r="C44" s="135"/>
      <c r="D44" s="136">
        <v>41.57</v>
      </c>
      <c r="E44" s="136">
        <v>41.8</v>
      </c>
      <c r="F44" s="137">
        <v>41.23</v>
      </c>
    </row>
    <row r="45" spans="2:6" x14ac:dyDescent="0.25">
      <c r="B45" s="1">
        <v>27</v>
      </c>
      <c r="C45" s="135"/>
      <c r="D45" s="136">
        <v>41.12</v>
      </c>
      <c r="E45" s="136">
        <v>41.67</v>
      </c>
      <c r="F45" s="137">
        <v>41.29</v>
      </c>
    </row>
    <row r="46" spans="2:6" x14ac:dyDescent="0.25">
      <c r="B46" s="1">
        <v>28</v>
      </c>
      <c r="C46" s="135"/>
      <c r="D46" s="136">
        <v>41.06</v>
      </c>
      <c r="E46" s="136">
        <v>41.77</v>
      </c>
      <c r="F46" s="137">
        <v>41.68</v>
      </c>
    </row>
    <row r="47" spans="2:6" x14ac:dyDescent="0.25">
      <c r="B47" s="1">
        <v>29</v>
      </c>
      <c r="C47" s="135"/>
      <c r="D47" s="136">
        <v>41.2</v>
      </c>
      <c r="E47" s="136">
        <v>42.33</v>
      </c>
      <c r="F47" s="137">
        <v>41.51</v>
      </c>
    </row>
    <row r="48" spans="2:6" x14ac:dyDescent="0.25">
      <c r="B48" s="1">
        <v>30</v>
      </c>
      <c r="C48" s="135"/>
      <c r="D48" s="136">
        <v>41.17</v>
      </c>
      <c r="E48" s="136">
        <v>41.64</v>
      </c>
      <c r="F48" s="137">
        <v>41.45</v>
      </c>
    </row>
    <row r="49" spans="2:6" x14ac:dyDescent="0.25">
      <c r="B49" s="1">
        <v>31</v>
      </c>
      <c r="C49" s="135"/>
      <c r="D49" s="136">
        <v>41.04</v>
      </c>
      <c r="E49" s="136">
        <v>42.12</v>
      </c>
      <c r="F49" s="137">
        <v>41.46</v>
      </c>
    </row>
    <row r="50" spans="2:6" x14ac:dyDescent="0.25">
      <c r="B50" s="1">
        <v>32</v>
      </c>
      <c r="C50" s="135"/>
      <c r="D50" s="136">
        <v>41.19</v>
      </c>
      <c r="E50" s="136">
        <v>41.81</v>
      </c>
      <c r="F50" s="137">
        <v>41.4</v>
      </c>
    </row>
    <row r="51" spans="2:6" x14ac:dyDescent="0.25">
      <c r="B51" s="1">
        <v>33</v>
      </c>
      <c r="C51" s="135"/>
      <c r="D51" s="136">
        <v>41.84</v>
      </c>
      <c r="E51" s="136">
        <v>41.68</v>
      </c>
      <c r="F51" s="137">
        <v>41.59</v>
      </c>
    </row>
    <row r="52" spans="2:6" x14ac:dyDescent="0.25">
      <c r="B52" s="1">
        <v>34</v>
      </c>
      <c r="C52" s="135"/>
      <c r="D52" s="136">
        <v>40.950000000000003</v>
      </c>
      <c r="E52" s="136">
        <v>41.86</v>
      </c>
      <c r="F52" s="137">
        <v>41.52</v>
      </c>
    </row>
    <row r="53" spans="2:6" x14ac:dyDescent="0.25">
      <c r="B53" s="1">
        <v>35</v>
      </c>
      <c r="C53" s="135"/>
      <c r="D53" s="136">
        <v>41.28</v>
      </c>
      <c r="E53" s="136">
        <v>41.68</v>
      </c>
      <c r="F53" s="137">
        <v>41.64</v>
      </c>
    </row>
    <row r="54" spans="2:6" x14ac:dyDescent="0.25">
      <c r="B54" s="1">
        <v>36</v>
      </c>
      <c r="C54" s="135"/>
      <c r="D54" s="136">
        <v>41.04</v>
      </c>
      <c r="E54" s="136">
        <v>41.88</v>
      </c>
      <c r="F54" s="137">
        <v>41.47</v>
      </c>
    </row>
    <row r="55" spans="2:6" x14ac:dyDescent="0.25">
      <c r="B55" s="1">
        <v>37</v>
      </c>
      <c r="C55" s="135"/>
      <c r="D55" s="136">
        <v>41.06</v>
      </c>
      <c r="E55" s="136">
        <v>41.67</v>
      </c>
      <c r="F55" s="137">
        <v>41.33</v>
      </c>
    </row>
    <row r="56" spans="2:6" x14ac:dyDescent="0.25">
      <c r="B56" s="1">
        <v>38</v>
      </c>
      <c r="C56" s="135"/>
      <c r="D56" s="136">
        <v>40.840000000000003</v>
      </c>
      <c r="E56" s="136">
        <v>41.67</v>
      </c>
      <c r="F56" s="137">
        <v>41.49</v>
      </c>
    </row>
    <row r="57" spans="2:6" x14ac:dyDescent="0.25">
      <c r="B57" s="1">
        <v>39</v>
      </c>
      <c r="C57" s="135"/>
      <c r="D57" s="136">
        <v>41.04</v>
      </c>
      <c r="E57" s="136">
        <v>41.56</v>
      </c>
      <c r="F57" s="137">
        <v>41.24</v>
      </c>
    </row>
    <row r="58" spans="2:6" x14ac:dyDescent="0.25">
      <c r="B58" s="1">
        <v>40</v>
      </c>
      <c r="C58" s="135"/>
      <c r="D58" s="136">
        <v>40.78</v>
      </c>
      <c r="E58" s="136">
        <v>41.43</v>
      </c>
      <c r="F58" s="137">
        <v>41.25</v>
      </c>
    </row>
    <row r="59" spans="2:6" x14ac:dyDescent="0.25">
      <c r="B59" s="1">
        <v>41</v>
      </c>
      <c r="C59" s="135"/>
      <c r="D59" s="136">
        <v>41.19</v>
      </c>
      <c r="E59" s="136">
        <v>41.56</v>
      </c>
      <c r="F59" s="137">
        <v>41.23</v>
      </c>
    </row>
    <row r="60" spans="2:6" x14ac:dyDescent="0.25">
      <c r="B60" s="1">
        <v>42</v>
      </c>
      <c r="C60" s="135"/>
      <c r="D60" s="136">
        <v>40.96</v>
      </c>
      <c r="E60" s="136">
        <v>41.72</v>
      </c>
      <c r="F60" s="137">
        <v>41.42</v>
      </c>
    </row>
    <row r="61" spans="2:6" x14ac:dyDescent="0.25">
      <c r="B61" s="1">
        <v>43</v>
      </c>
      <c r="C61" s="135"/>
      <c r="D61" s="136">
        <v>41.06</v>
      </c>
      <c r="E61" s="136">
        <v>42.17</v>
      </c>
      <c r="F61" s="137">
        <v>41.29</v>
      </c>
    </row>
    <row r="62" spans="2:6" x14ac:dyDescent="0.25">
      <c r="B62" s="1">
        <v>44</v>
      </c>
      <c r="C62" s="135"/>
      <c r="D62" s="136">
        <v>40.97</v>
      </c>
      <c r="E62" s="136"/>
      <c r="F62" s="137">
        <v>41.51</v>
      </c>
    </row>
    <row r="63" spans="2:6" x14ac:dyDescent="0.25">
      <c r="B63" s="1">
        <v>45</v>
      </c>
      <c r="C63" s="135"/>
      <c r="D63" s="136">
        <v>40.89</v>
      </c>
      <c r="E63" s="136"/>
      <c r="F63" s="137">
        <v>43.21</v>
      </c>
    </row>
    <row r="64" spans="2:6" x14ac:dyDescent="0.25">
      <c r="B64" s="1">
        <v>46</v>
      </c>
      <c r="C64" s="135"/>
      <c r="D64" s="136"/>
      <c r="E64" s="136"/>
      <c r="F64" s="137">
        <v>41.71</v>
      </c>
    </row>
    <row r="65" spans="2:6" x14ac:dyDescent="0.25">
      <c r="B65" s="1">
        <v>47</v>
      </c>
      <c r="C65" s="135"/>
      <c r="D65" s="136"/>
      <c r="E65" s="136"/>
      <c r="F65" s="137">
        <v>41.35</v>
      </c>
    </row>
    <row r="66" spans="2:6" x14ac:dyDescent="0.25">
      <c r="B66" s="1">
        <v>48</v>
      </c>
      <c r="C66" s="135"/>
      <c r="D66" s="136"/>
      <c r="E66" s="136"/>
      <c r="F66" s="137">
        <v>41.57</v>
      </c>
    </row>
    <row r="67" spans="2:6" x14ac:dyDescent="0.25">
      <c r="B67" s="1">
        <v>49</v>
      </c>
      <c r="C67" s="135"/>
      <c r="D67" s="136"/>
      <c r="E67" s="136"/>
      <c r="F67" s="137">
        <v>41.66</v>
      </c>
    </row>
    <row r="68" spans="2:6" x14ac:dyDescent="0.25">
      <c r="B68" s="1">
        <v>50</v>
      </c>
      <c r="C68" s="135"/>
      <c r="D68" s="136"/>
      <c r="E68" s="136"/>
      <c r="F68" s="137">
        <v>41.41</v>
      </c>
    </row>
    <row r="69" spans="2:6" x14ac:dyDescent="0.25">
      <c r="B69" s="1">
        <v>51</v>
      </c>
      <c r="C69" s="135"/>
      <c r="D69" s="136"/>
      <c r="E69" s="136"/>
      <c r="F69" s="137">
        <v>41.76</v>
      </c>
    </row>
    <row r="70" spans="2:6" x14ac:dyDescent="0.25">
      <c r="B70" s="1">
        <v>52</v>
      </c>
      <c r="C70" s="135"/>
      <c r="D70" s="136"/>
      <c r="E70" s="136"/>
      <c r="F70" s="137">
        <v>41.58</v>
      </c>
    </row>
    <row r="71" spans="2:6" x14ac:dyDescent="0.25">
      <c r="B71" s="1">
        <v>53</v>
      </c>
      <c r="C71" s="135"/>
      <c r="D71" s="136"/>
      <c r="E71" s="136"/>
      <c r="F71" s="137">
        <v>41.49</v>
      </c>
    </row>
    <row r="72" spans="2:6" x14ac:dyDescent="0.25">
      <c r="B72" s="1">
        <v>54</v>
      </c>
      <c r="C72" s="135"/>
      <c r="D72" s="136"/>
      <c r="E72" s="136"/>
      <c r="F72" s="137">
        <v>41.42</v>
      </c>
    </row>
    <row r="73" spans="2:6" x14ac:dyDescent="0.25">
      <c r="B73" s="1">
        <v>55</v>
      </c>
      <c r="C73" s="135"/>
      <c r="D73" s="136"/>
      <c r="E73" s="136"/>
      <c r="F73" s="137">
        <v>41.47</v>
      </c>
    </row>
    <row r="74" spans="2:6" x14ac:dyDescent="0.25">
      <c r="B74" s="1">
        <v>56</v>
      </c>
      <c r="C74" s="135"/>
      <c r="D74" s="136"/>
      <c r="E74" s="136"/>
      <c r="F74" s="137"/>
    </row>
    <row r="75" spans="2:6" x14ac:dyDescent="0.25">
      <c r="B75" s="1">
        <v>57</v>
      </c>
      <c r="C75" s="135"/>
      <c r="D75" s="136"/>
      <c r="E75" s="136"/>
      <c r="F75" s="137"/>
    </row>
    <row r="76" spans="2:6" x14ac:dyDescent="0.25">
      <c r="B76" s="1">
        <v>58</v>
      </c>
      <c r="C76" s="135"/>
      <c r="D76" s="136"/>
      <c r="E76" s="136"/>
      <c r="F76" s="137"/>
    </row>
    <row r="77" spans="2:6" x14ac:dyDescent="0.25">
      <c r="B77" s="1">
        <v>59</v>
      </c>
      <c r="C77" s="135"/>
      <c r="D77" s="136"/>
      <c r="E77" s="136"/>
      <c r="F77" s="137"/>
    </row>
    <row r="78" spans="2:6" x14ac:dyDescent="0.25">
      <c r="B78" s="1">
        <v>60</v>
      </c>
      <c r="C78" s="135"/>
      <c r="D78" s="136"/>
      <c r="E78" s="136"/>
      <c r="F78" s="137"/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R14" sqref="R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78" t="s">
        <v>66</v>
      </c>
      <c r="B4" s="278"/>
      <c r="C4" s="278"/>
      <c r="D4" s="278"/>
      <c r="E4" s="278"/>
      <c r="F4" s="278"/>
      <c r="G4" s="278"/>
      <c r="H4" s="278"/>
      <c r="I4" s="278"/>
      <c r="J4" s="278"/>
      <c r="K4" s="278"/>
      <c r="L4" s="278"/>
    </row>
    <row r="5" spans="1:16" ht="7.5" customHeight="1" x14ac:dyDescent="0.25"/>
    <row r="6" spans="1:16" ht="17.25" x14ac:dyDescent="0.3">
      <c r="A6" s="229" t="s">
        <v>85</v>
      </c>
      <c r="B6" s="229"/>
      <c r="C6" s="229"/>
      <c r="D6" s="229"/>
      <c r="E6" s="229"/>
      <c r="F6" s="229"/>
      <c r="G6" s="229"/>
      <c r="H6" s="229"/>
      <c r="I6" s="229"/>
      <c r="J6" s="229"/>
      <c r="K6" s="229"/>
      <c r="L6" s="229"/>
    </row>
    <row r="7" spans="1:16" ht="7.5" customHeight="1" x14ac:dyDescent="0.25"/>
    <row r="8" spans="1:16" s="2" customFormat="1" ht="20.25" customHeight="1" x14ac:dyDescent="0.25">
      <c r="A8" s="279" t="s">
        <v>45</v>
      </c>
      <c r="B8" s="280" t="s">
        <v>13</v>
      </c>
      <c r="C8" s="281" t="s">
        <v>18</v>
      </c>
      <c r="D8" s="280" t="s">
        <v>46</v>
      </c>
      <c r="E8" s="283" t="s">
        <v>47</v>
      </c>
      <c r="F8" s="285" t="s">
        <v>48</v>
      </c>
      <c r="G8" s="286"/>
      <c r="H8" s="286"/>
      <c r="I8" s="287"/>
      <c r="J8" s="288" t="s">
        <v>49</v>
      </c>
      <c r="K8" s="279" t="s">
        <v>50</v>
      </c>
      <c r="L8" s="279"/>
      <c r="M8" s="82"/>
      <c r="N8" s="82"/>
    </row>
    <row r="9" spans="1:16" s="2" customFormat="1" ht="27.75" customHeight="1" x14ac:dyDescent="0.25">
      <c r="A9" s="279"/>
      <c r="B9" s="280"/>
      <c r="C9" s="282"/>
      <c r="D9" s="280"/>
      <c r="E9" s="284"/>
      <c r="F9" s="83" t="s">
        <v>51</v>
      </c>
      <c r="G9" s="83" t="s">
        <v>52</v>
      </c>
      <c r="H9" s="83" t="s">
        <v>53</v>
      </c>
      <c r="I9" s="84" t="s">
        <v>54</v>
      </c>
      <c r="J9" s="289"/>
      <c r="K9" s="125" t="s">
        <v>55</v>
      </c>
      <c r="L9" s="125" t="s">
        <v>56</v>
      </c>
      <c r="M9" s="85" t="s">
        <v>57</v>
      </c>
      <c r="N9" s="85" t="s">
        <v>58</v>
      </c>
    </row>
    <row r="10" spans="1:16" s="3" customFormat="1" ht="30" customHeight="1" x14ac:dyDescent="0.25">
      <c r="A10" s="86">
        <v>1</v>
      </c>
      <c r="B10" s="87" t="s">
        <v>88</v>
      </c>
      <c r="C10" s="88">
        <v>6</v>
      </c>
      <c r="D10" s="88">
        <v>24</v>
      </c>
      <c r="E10" s="89">
        <f>D10</f>
        <v>24</v>
      </c>
      <c r="F10" s="122">
        <f>MIN(C19:C83)</f>
        <v>41.15</v>
      </c>
      <c r="G10" s="164">
        <f>AVERAGE(C19:C83)</f>
        <v>42.512173913043483</v>
      </c>
      <c r="H10" s="91">
        <v>2</v>
      </c>
      <c r="I10" s="92">
        <f>G10-F10</f>
        <v>1.3621739130434847</v>
      </c>
      <c r="J10" s="93">
        <v>1.2916666666666667E-2</v>
      </c>
      <c r="K10" s="93">
        <f>J10</f>
        <v>1.2916666666666667E-2</v>
      </c>
      <c r="L10" s="94">
        <f>K10</f>
        <v>1.2916666666666667E-2</v>
      </c>
      <c r="M10" s="95" t="s">
        <v>147</v>
      </c>
      <c r="N10" s="194" t="s">
        <v>150</v>
      </c>
      <c r="O10" s="179" t="s">
        <v>151</v>
      </c>
      <c r="P10" s="98"/>
    </row>
    <row r="11" spans="1:16" s="3" customFormat="1" ht="30" customHeight="1" thickBot="1" x14ac:dyDescent="0.3">
      <c r="A11" s="86">
        <v>2</v>
      </c>
      <c r="B11" s="87" t="s">
        <v>112</v>
      </c>
      <c r="C11" s="88">
        <v>1</v>
      </c>
      <c r="D11" s="88">
        <v>74</v>
      </c>
      <c r="E11" s="89">
        <f>D11-D10</f>
        <v>50</v>
      </c>
      <c r="F11" s="180">
        <f>MIN(D19:D83)</f>
        <v>41.19</v>
      </c>
      <c r="G11" s="163">
        <f>AVERAGE(D19:D83)</f>
        <v>41.58428571428572</v>
      </c>
      <c r="H11" s="91">
        <v>1</v>
      </c>
      <c r="I11" s="92">
        <f>G11-F11</f>
        <v>0.39428571428572212</v>
      </c>
      <c r="J11" s="93">
        <v>3.8101851851851852E-2</v>
      </c>
      <c r="K11" s="93">
        <f>J11-J10</f>
        <v>2.5185185185185185E-2</v>
      </c>
      <c r="L11" s="94">
        <f>K11</f>
        <v>2.5185185185185185E-2</v>
      </c>
      <c r="M11" s="95" t="s">
        <v>148</v>
      </c>
      <c r="N11" s="194"/>
      <c r="O11" s="97"/>
      <c r="P11" s="98"/>
    </row>
    <row r="12" spans="1:16" s="3" customFormat="1" ht="30" customHeight="1" thickBot="1" x14ac:dyDescent="0.3">
      <c r="A12" s="86">
        <v>3</v>
      </c>
      <c r="B12" s="87" t="s">
        <v>112</v>
      </c>
      <c r="C12" s="99">
        <v>21</v>
      </c>
      <c r="D12" s="88">
        <v>111</v>
      </c>
      <c r="E12" s="89">
        <f>D12-D11</f>
        <v>37</v>
      </c>
      <c r="F12" s="183">
        <f>MIN(E19:E83)</f>
        <v>41.15</v>
      </c>
      <c r="G12" s="164">
        <f>AVERAGE(E19:E83)</f>
        <v>41.543333333333329</v>
      </c>
      <c r="H12" s="91">
        <v>3</v>
      </c>
      <c r="I12" s="92">
        <f>G12-F12</f>
        <v>0.39333333333333087</v>
      </c>
      <c r="J12" s="93">
        <v>5.6990740740740738E-2</v>
      </c>
      <c r="K12" s="93">
        <f>J12-J11</f>
        <v>1.8888888888888886E-2</v>
      </c>
      <c r="L12" s="93">
        <f>K12+K11</f>
        <v>4.4074074074074071E-2</v>
      </c>
      <c r="M12" s="95" t="s">
        <v>149</v>
      </c>
      <c r="N12" s="194"/>
      <c r="O12" s="21"/>
    </row>
    <row r="13" spans="1:16" s="3" customFormat="1" ht="30" customHeight="1" thickBot="1" x14ac:dyDescent="0.3">
      <c r="A13" s="100" t="s">
        <v>59</v>
      </c>
      <c r="B13" s="101" t="s">
        <v>88</v>
      </c>
      <c r="C13" s="102">
        <v>7</v>
      </c>
      <c r="D13" s="102">
        <v>167</v>
      </c>
      <c r="E13" s="89">
        <f>D13-D12</f>
        <v>56</v>
      </c>
      <c r="F13" s="189">
        <f>MIN(F19:F83)</f>
        <v>41.03</v>
      </c>
      <c r="G13" s="190">
        <f>AVERAGE(F19:F83)</f>
        <v>41.293749999999996</v>
      </c>
      <c r="H13" s="128">
        <v>11</v>
      </c>
      <c r="I13" s="103">
        <f>G13-F13</f>
        <v>0.2637499999999946</v>
      </c>
      <c r="J13" s="93">
        <v>8.3726851851851858E-2</v>
      </c>
      <c r="K13" s="105">
        <f>J13-J12</f>
        <v>2.673611111111112E-2</v>
      </c>
      <c r="L13" s="104">
        <f>K13+K10</f>
        <v>3.9652777777777787E-2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91">
        <f>AVERAGE(F10,F13)</f>
        <v>41.09</v>
      </c>
      <c r="G14" s="130">
        <f>AVERAGE(G10,G12)</f>
        <v>42.027753623188403</v>
      </c>
      <c r="H14" s="130" t="s">
        <v>145</v>
      </c>
      <c r="I14" s="109">
        <f>AVERAGE(I10,I12)</f>
        <v>0.87775362318840777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AVERAGE(F11,F12)</f>
        <v>41.17</v>
      </c>
      <c r="G15" s="115">
        <f>AVERAGE(G12,G13)</f>
        <v>41.418541666666663</v>
      </c>
      <c r="H15" s="115" t="s">
        <v>146</v>
      </c>
      <c r="I15" s="116">
        <f>AVERAGE(I12,I13)</f>
        <v>0.32854166666666273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41.13</v>
      </c>
      <c r="G16" s="119">
        <f>AVERAGE(G10:G13)</f>
        <v>41.73338574016563</v>
      </c>
      <c r="H16" s="120"/>
      <c r="I16" s="121">
        <f>AVERAGE(I10:I13)</f>
        <v>0.60338574016563307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Ткаченко Антон</v>
      </c>
      <c r="D18" s="131" t="str">
        <f>B11</f>
        <v>Тыщенко Миша</v>
      </c>
      <c r="E18" s="131" t="str">
        <f>B12</f>
        <v>Тыщенко Миша</v>
      </c>
      <c r="F18" s="131" t="str">
        <f>B13</f>
        <v>Ткаченко Антон</v>
      </c>
    </row>
    <row r="19" spans="2:14" x14ac:dyDescent="0.25">
      <c r="B19" s="1">
        <v>1</v>
      </c>
      <c r="C19" s="132">
        <v>42.49</v>
      </c>
      <c r="D19" s="133">
        <v>43.15</v>
      </c>
      <c r="E19" s="133">
        <v>42.32</v>
      </c>
      <c r="F19" s="134">
        <v>42.38</v>
      </c>
      <c r="M19" s="2"/>
      <c r="N19" s="2"/>
    </row>
    <row r="20" spans="2:14" x14ac:dyDescent="0.25">
      <c r="B20" s="1">
        <v>2</v>
      </c>
      <c r="C20" s="135">
        <v>41.83</v>
      </c>
      <c r="D20" s="136">
        <v>41.79</v>
      </c>
      <c r="E20" s="136">
        <v>41.5</v>
      </c>
      <c r="F20" s="137">
        <v>41.46</v>
      </c>
      <c r="M20" s="3"/>
      <c r="N20" s="3"/>
    </row>
    <row r="21" spans="2:14" x14ac:dyDescent="0.25">
      <c r="B21" s="1">
        <v>3</v>
      </c>
      <c r="C21" s="135">
        <v>43.99</v>
      </c>
      <c r="D21" s="136">
        <v>41.6</v>
      </c>
      <c r="E21" s="136">
        <v>41.67</v>
      </c>
      <c r="F21" s="137">
        <v>41.23</v>
      </c>
      <c r="M21" s="3"/>
      <c r="N21" s="3"/>
    </row>
    <row r="22" spans="2:14" x14ac:dyDescent="0.25">
      <c r="B22" s="1">
        <v>4</v>
      </c>
      <c r="C22" s="135">
        <v>41.93</v>
      </c>
      <c r="D22" s="136">
        <v>41.8</v>
      </c>
      <c r="E22" s="136">
        <v>41.55</v>
      </c>
      <c r="F22" s="137">
        <v>41.33</v>
      </c>
      <c r="M22" s="3"/>
      <c r="N22" s="3"/>
    </row>
    <row r="23" spans="2:14" x14ac:dyDescent="0.25">
      <c r="B23" s="1">
        <v>5</v>
      </c>
      <c r="C23" s="135">
        <v>41.43</v>
      </c>
      <c r="D23" s="136">
        <v>41.47</v>
      </c>
      <c r="E23" s="136">
        <v>41.72</v>
      </c>
      <c r="F23" s="137">
        <v>41.15</v>
      </c>
    </row>
    <row r="24" spans="2:14" x14ac:dyDescent="0.25">
      <c r="B24" s="1">
        <v>6</v>
      </c>
      <c r="C24" s="135">
        <v>42.12</v>
      </c>
      <c r="D24" s="136">
        <v>41.77</v>
      </c>
      <c r="E24" s="136">
        <v>41.55</v>
      </c>
      <c r="F24" s="137">
        <v>42.13</v>
      </c>
    </row>
    <row r="25" spans="2:14" x14ac:dyDescent="0.25">
      <c r="B25" s="1">
        <v>7</v>
      </c>
      <c r="C25" s="135">
        <v>42.38</v>
      </c>
      <c r="D25" s="136">
        <v>41.69</v>
      </c>
      <c r="E25" s="136">
        <v>41.18</v>
      </c>
      <c r="F25" s="137">
        <v>41.17</v>
      </c>
    </row>
    <row r="26" spans="2:14" x14ac:dyDescent="0.25">
      <c r="B26" s="1">
        <v>8</v>
      </c>
      <c r="C26" s="135">
        <v>41.72</v>
      </c>
      <c r="D26" s="136">
        <v>41.48</v>
      </c>
      <c r="E26" s="136">
        <v>41.25</v>
      </c>
      <c r="F26" s="137">
        <v>41.29</v>
      </c>
    </row>
    <row r="27" spans="2:14" x14ac:dyDescent="0.25">
      <c r="B27" s="1">
        <v>9</v>
      </c>
      <c r="C27" s="135">
        <v>41.15</v>
      </c>
      <c r="D27" s="136">
        <v>41.59</v>
      </c>
      <c r="E27" s="136">
        <v>41.28</v>
      </c>
      <c r="F27" s="137">
        <v>41.18</v>
      </c>
    </row>
    <row r="28" spans="2:14" x14ac:dyDescent="0.25">
      <c r="B28" s="1">
        <v>10</v>
      </c>
      <c r="C28" s="135">
        <v>41.87</v>
      </c>
      <c r="D28" s="136">
        <v>41.29</v>
      </c>
      <c r="E28" s="136">
        <v>41.41</v>
      </c>
      <c r="F28" s="137">
        <v>41.22</v>
      </c>
    </row>
    <row r="29" spans="2:14" x14ac:dyDescent="0.25">
      <c r="B29" s="1">
        <v>11</v>
      </c>
      <c r="C29" s="135">
        <v>41.61</v>
      </c>
      <c r="D29" s="136">
        <v>41.47</v>
      </c>
      <c r="E29" s="136">
        <v>41.53</v>
      </c>
      <c r="F29" s="137">
        <v>41.14</v>
      </c>
    </row>
    <row r="30" spans="2:14" x14ac:dyDescent="0.25">
      <c r="B30" s="1">
        <v>12</v>
      </c>
      <c r="C30" s="135">
        <v>41.25</v>
      </c>
      <c r="D30" s="136">
        <v>41.35</v>
      </c>
      <c r="E30" s="136">
        <v>41.37</v>
      </c>
      <c r="F30" s="137">
        <v>41.26</v>
      </c>
    </row>
    <row r="31" spans="2:14" x14ac:dyDescent="0.25">
      <c r="B31" s="1">
        <v>13</v>
      </c>
      <c r="C31" s="135">
        <v>41.18</v>
      </c>
      <c r="D31" s="136">
        <v>41.49</v>
      </c>
      <c r="E31" s="136">
        <v>41.26</v>
      </c>
      <c r="F31" s="137">
        <v>41.34</v>
      </c>
    </row>
    <row r="32" spans="2:14" x14ac:dyDescent="0.25">
      <c r="B32" s="1">
        <v>14</v>
      </c>
      <c r="C32" s="135">
        <v>41.74</v>
      </c>
      <c r="D32" s="136">
        <v>41.53</v>
      </c>
      <c r="E32" s="136">
        <v>41.42</v>
      </c>
      <c r="F32" s="137">
        <v>41.32</v>
      </c>
    </row>
    <row r="33" spans="2:6" x14ac:dyDescent="0.25">
      <c r="B33" s="1">
        <v>15</v>
      </c>
      <c r="C33" s="187">
        <v>57.73</v>
      </c>
      <c r="D33" s="136">
        <v>41.44</v>
      </c>
      <c r="E33" s="136">
        <v>41.15</v>
      </c>
      <c r="F33" s="137">
        <v>41.34</v>
      </c>
    </row>
    <row r="34" spans="2:6" x14ac:dyDescent="0.25">
      <c r="B34" s="1">
        <v>16</v>
      </c>
      <c r="C34" s="135">
        <v>41.83</v>
      </c>
      <c r="D34" s="136">
        <v>41.31</v>
      </c>
      <c r="E34" s="136">
        <v>41.49</v>
      </c>
      <c r="F34" s="137">
        <v>41.27</v>
      </c>
    </row>
    <row r="35" spans="2:6" x14ac:dyDescent="0.25">
      <c r="B35" s="1">
        <v>17</v>
      </c>
      <c r="C35" s="135">
        <v>41.67</v>
      </c>
      <c r="D35" s="136">
        <v>41.48</v>
      </c>
      <c r="E35" s="136">
        <v>41.28</v>
      </c>
      <c r="F35" s="137">
        <v>41.17</v>
      </c>
    </row>
    <row r="36" spans="2:6" x14ac:dyDescent="0.25">
      <c r="B36" s="1">
        <v>18</v>
      </c>
      <c r="C36" s="135">
        <v>41.95</v>
      </c>
      <c r="D36" s="136">
        <v>41.55</v>
      </c>
      <c r="E36" s="136">
        <v>41.28</v>
      </c>
      <c r="F36" s="137">
        <v>41.38</v>
      </c>
    </row>
    <row r="37" spans="2:6" x14ac:dyDescent="0.25">
      <c r="B37" s="1">
        <v>19</v>
      </c>
      <c r="C37" s="135">
        <v>41.5</v>
      </c>
      <c r="D37" s="136">
        <v>41.32</v>
      </c>
      <c r="E37" s="136">
        <v>41.64</v>
      </c>
      <c r="F37" s="137">
        <v>42.05</v>
      </c>
    </row>
    <row r="38" spans="2:6" x14ac:dyDescent="0.25">
      <c r="B38" s="1">
        <v>20</v>
      </c>
      <c r="C38" s="135">
        <v>41.73</v>
      </c>
      <c r="D38" s="136">
        <v>41.56</v>
      </c>
      <c r="E38" s="136">
        <v>42.14</v>
      </c>
      <c r="F38" s="137">
        <v>41.22</v>
      </c>
    </row>
    <row r="39" spans="2:6" x14ac:dyDescent="0.25">
      <c r="B39" s="1">
        <v>21</v>
      </c>
      <c r="C39" s="135">
        <v>41.54</v>
      </c>
      <c r="D39" s="136">
        <v>42.34</v>
      </c>
      <c r="E39" s="136">
        <v>41.8</v>
      </c>
      <c r="F39" s="137">
        <v>41.11</v>
      </c>
    </row>
    <row r="40" spans="2:6" x14ac:dyDescent="0.25">
      <c r="B40" s="1">
        <v>22</v>
      </c>
      <c r="C40" s="135">
        <v>41.56</v>
      </c>
      <c r="D40" s="136">
        <v>42.24</v>
      </c>
      <c r="E40" s="136">
        <v>41.49</v>
      </c>
      <c r="F40" s="137">
        <v>41.21</v>
      </c>
    </row>
    <row r="41" spans="2:6" x14ac:dyDescent="0.25">
      <c r="B41" s="1">
        <v>23</v>
      </c>
      <c r="C41" s="135">
        <v>41.58</v>
      </c>
      <c r="D41" s="136">
        <v>42.52</v>
      </c>
      <c r="E41" s="136">
        <v>41.57</v>
      </c>
      <c r="F41" s="137">
        <v>41.07</v>
      </c>
    </row>
    <row r="42" spans="2:6" x14ac:dyDescent="0.25">
      <c r="B42" s="1">
        <v>24</v>
      </c>
      <c r="C42" s="135"/>
      <c r="D42" s="136">
        <v>41.95</v>
      </c>
      <c r="E42" s="136">
        <v>41.26</v>
      </c>
      <c r="F42" s="137">
        <v>41.23</v>
      </c>
    </row>
    <row r="43" spans="2:6" x14ac:dyDescent="0.25">
      <c r="B43" s="1">
        <v>25</v>
      </c>
      <c r="C43" s="135"/>
      <c r="D43" s="136">
        <v>41.58</v>
      </c>
      <c r="E43" s="136">
        <v>41.3</v>
      </c>
      <c r="F43" s="137">
        <v>41.6</v>
      </c>
    </row>
    <row r="44" spans="2:6" x14ac:dyDescent="0.25">
      <c r="B44" s="1">
        <v>26</v>
      </c>
      <c r="C44" s="135"/>
      <c r="D44" s="136">
        <v>41.41</v>
      </c>
      <c r="E44" s="136">
        <v>41.71</v>
      </c>
      <c r="F44" s="137">
        <v>41.13</v>
      </c>
    </row>
    <row r="45" spans="2:6" x14ac:dyDescent="0.25">
      <c r="B45" s="1">
        <v>27</v>
      </c>
      <c r="C45" s="135"/>
      <c r="D45" s="136">
        <v>41.37</v>
      </c>
      <c r="E45" s="136">
        <v>41.59</v>
      </c>
      <c r="F45" s="137">
        <v>41.29</v>
      </c>
    </row>
    <row r="46" spans="2:6" x14ac:dyDescent="0.25">
      <c r="B46" s="1">
        <v>28</v>
      </c>
      <c r="C46" s="135"/>
      <c r="D46" s="136">
        <v>41.44</v>
      </c>
      <c r="E46" s="136">
        <v>42.17</v>
      </c>
      <c r="F46" s="137">
        <v>41.38</v>
      </c>
    </row>
    <row r="47" spans="2:6" x14ac:dyDescent="0.25">
      <c r="B47" s="1">
        <v>29</v>
      </c>
      <c r="C47" s="135"/>
      <c r="D47" s="136">
        <v>41.43</v>
      </c>
      <c r="E47" s="136">
        <v>41.71</v>
      </c>
      <c r="F47" s="137">
        <v>41.24</v>
      </c>
    </row>
    <row r="48" spans="2:6" x14ac:dyDescent="0.25">
      <c r="B48" s="1">
        <v>30</v>
      </c>
      <c r="C48" s="135"/>
      <c r="D48" s="136">
        <v>41.59</v>
      </c>
      <c r="E48" s="136">
        <v>42.4</v>
      </c>
      <c r="F48" s="137">
        <v>41.09</v>
      </c>
    </row>
    <row r="49" spans="2:6" x14ac:dyDescent="0.25">
      <c r="B49" s="1">
        <v>31</v>
      </c>
      <c r="C49" s="135"/>
      <c r="D49" s="136">
        <v>41.39</v>
      </c>
      <c r="E49" s="136">
        <v>41.83</v>
      </c>
      <c r="F49" s="137">
        <v>41.24</v>
      </c>
    </row>
    <row r="50" spans="2:6" x14ac:dyDescent="0.25">
      <c r="B50" s="1">
        <v>32</v>
      </c>
      <c r="C50" s="135"/>
      <c r="D50" s="136">
        <v>41.46</v>
      </c>
      <c r="E50" s="136">
        <v>41.18</v>
      </c>
      <c r="F50" s="137">
        <v>41.18</v>
      </c>
    </row>
    <row r="51" spans="2:6" x14ac:dyDescent="0.25">
      <c r="B51" s="1">
        <v>33</v>
      </c>
      <c r="C51" s="135"/>
      <c r="D51" s="136">
        <v>41.46</v>
      </c>
      <c r="E51" s="136">
        <v>41.61</v>
      </c>
      <c r="F51" s="137">
        <v>41.26</v>
      </c>
    </row>
    <row r="52" spans="2:6" x14ac:dyDescent="0.25">
      <c r="B52" s="1">
        <v>34</v>
      </c>
      <c r="C52" s="135"/>
      <c r="D52" s="136">
        <v>41.72</v>
      </c>
      <c r="E52" s="136">
        <v>41.38</v>
      </c>
      <c r="F52" s="137">
        <v>41.14</v>
      </c>
    </row>
    <row r="53" spans="2:6" x14ac:dyDescent="0.25">
      <c r="B53" s="1">
        <v>35</v>
      </c>
      <c r="C53" s="135"/>
      <c r="D53" s="136">
        <v>41.38</v>
      </c>
      <c r="E53" s="136">
        <v>41.37</v>
      </c>
      <c r="F53" s="137">
        <v>41.12</v>
      </c>
    </row>
    <row r="54" spans="2:6" x14ac:dyDescent="0.25">
      <c r="B54" s="1">
        <v>36</v>
      </c>
      <c r="C54" s="135"/>
      <c r="D54" s="136">
        <v>41.64</v>
      </c>
      <c r="E54" s="136">
        <v>41.2</v>
      </c>
      <c r="F54" s="137">
        <v>41.41</v>
      </c>
    </row>
    <row r="55" spans="2:6" x14ac:dyDescent="0.25">
      <c r="B55" s="1">
        <v>37</v>
      </c>
      <c r="C55" s="135"/>
      <c r="D55" s="136">
        <v>41.36</v>
      </c>
      <c r="E55" s="136"/>
      <c r="F55" s="137">
        <v>41.17</v>
      </c>
    </row>
    <row r="56" spans="2:6" x14ac:dyDescent="0.25">
      <c r="B56" s="1">
        <v>38</v>
      </c>
      <c r="C56" s="135"/>
      <c r="D56" s="136">
        <v>41.33</v>
      </c>
      <c r="E56" s="136"/>
      <c r="F56" s="137">
        <v>41.28</v>
      </c>
    </row>
    <row r="57" spans="2:6" x14ac:dyDescent="0.25">
      <c r="B57" s="1">
        <v>39</v>
      </c>
      <c r="C57" s="135"/>
      <c r="D57" s="136">
        <v>41.47</v>
      </c>
      <c r="E57" s="136"/>
      <c r="F57" s="137">
        <v>41.11</v>
      </c>
    </row>
    <row r="58" spans="2:6" x14ac:dyDescent="0.25">
      <c r="B58" s="1">
        <v>40</v>
      </c>
      <c r="C58" s="135"/>
      <c r="D58" s="136">
        <v>41.87</v>
      </c>
      <c r="E58" s="136"/>
      <c r="F58" s="137">
        <v>41.1</v>
      </c>
    </row>
    <row r="59" spans="2:6" x14ac:dyDescent="0.25">
      <c r="B59" s="1">
        <v>41</v>
      </c>
      <c r="C59" s="135"/>
      <c r="D59" s="136">
        <v>41.51</v>
      </c>
      <c r="E59" s="136"/>
      <c r="F59" s="137">
        <v>41.12</v>
      </c>
    </row>
    <row r="60" spans="2:6" x14ac:dyDescent="0.25">
      <c r="B60" s="1">
        <v>42</v>
      </c>
      <c r="C60" s="135"/>
      <c r="D60" s="136">
        <v>41.39</v>
      </c>
      <c r="E60" s="136"/>
      <c r="F60" s="137">
        <v>41.03</v>
      </c>
    </row>
    <row r="61" spans="2:6" x14ac:dyDescent="0.25">
      <c r="B61" s="1">
        <v>43</v>
      </c>
      <c r="C61" s="135"/>
      <c r="D61" s="136">
        <v>41.62</v>
      </c>
      <c r="E61" s="136"/>
      <c r="F61" s="137">
        <v>41.03</v>
      </c>
    </row>
    <row r="62" spans="2:6" x14ac:dyDescent="0.25">
      <c r="B62" s="1">
        <v>44</v>
      </c>
      <c r="C62" s="135"/>
      <c r="D62" s="136">
        <v>41.31</v>
      </c>
      <c r="E62" s="136"/>
      <c r="F62" s="137">
        <v>41.32</v>
      </c>
    </row>
    <row r="63" spans="2:6" x14ac:dyDescent="0.25">
      <c r="B63" s="1">
        <v>45</v>
      </c>
      <c r="C63" s="135"/>
      <c r="D63" s="136">
        <v>41.19</v>
      </c>
      <c r="E63" s="136"/>
      <c r="F63" s="137">
        <v>41.15</v>
      </c>
    </row>
    <row r="64" spans="2:6" x14ac:dyDescent="0.25">
      <c r="B64" s="1">
        <v>46</v>
      </c>
      <c r="C64" s="135"/>
      <c r="D64" s="136">
        <v>41.45</v>
      </c>
      <c r="E64" s="136"/>
      <c r="F64" s="137">
        <v>41.37</v>
      </c>
    </row>
    <row r="65" spans="2:6" x14ac:dyDescent="0.25">
      <c r="B65" s="1">
        <v>47</v>
      </c>
      <c r="C65" s="135"/>
      <c r="D65" s="136">
        <v>41.36</v>
      </c>
      <c r="E65" s="136"/>
      <c r="F65" s="137">
        <v>41.11</v>
      </c>
    </row>
    <row r="66" spans="2:6" x14ac:dyDescent="0.25">
      <c r="B66" s="1">
        <v>48</v>
      </c>
      <c r="C66" s="135"/>
      <c r="D66" s="136">
        <v>41.35</v>
      </c>
      <c r="E66" s="136"/>
      <c r="F66" s="137">
        <v>41.25</v>
      </c>
    </row>
    <row r="67" spans="2:6" x14ac:dyDescent="0.25">
      <c r="B67" s="1">
        <v>49</v>
      </c>
      <c r="C67" s="135"/>
      <c r="D67" s="136">
        <v>41.37</v>
      </c>
      <c r="E67" s="136"/>
      <c r="F67" s="137">
        <v>41.26</v>
      </c>
    </row>
    <row r="68" spans="2:6" x14ac:dyDescent="0.25">
      <c r="B68" s="1">
        <v>50</v>
      </c>
      <c r="C68" s="135"/>
      <c r="D68" s="136"/>
      <c r="E68" s="136"/>
      <c r="F68" s="137">
        <v>41.13</v>
      </c>
    </row>
    <row r="69" spans="2:6" x14ac:dyDescent="0.25">
      <c r="B69" s="1">
        <v>51</v>
      </c>
      <c r="C69" s="135"/>
      <c r="D69" s="136"/>
      <c r="E69" s="136"/>
      <c r="F69" s="137">
        <v>41.75</v>
      </c>
    </row>
    <row r="70" spans="2:6" x14ac:dyDescent="0.25">
      <c r="B70" s="1">
        <v>52</v>
      </c>
      <c r="C70" s="135"/>
      <c r="D70" s="136"/>
      <c r="E70" s="136"/>
      <c r="F70" s="137">
        <v>41.36</v>
      </c>
    </row>
    <row r="71" spans="2:6" x14ac:dyDescent="0.25">
      <c r="B71" s="1">
        <v>53</v>
      </c>
      <c r="C71" s="135"/>
      <c r="D71" s="136"/>
      <c r="E71" s="136"/>
      <c r="F71" s="137">
        <v>41.46</v>
      </c>
    </row>
    <row r="72" spans="2:6" x14ac:dyDescent="0.25">
      <c r="B72" s="1">
        <v>54</v>
      </c>
      <c r="C72" s="135"/>
      <c r="D72" s="136"/>
      <c r="E72" s="136"/>
      <c r="F72" s="137">
        <v>41.22</v>
      </c>
    </row>
    <row r="73" spans="2:6" x14ac:dyDescent="0.25">
      <c r="B73" s="1">
        <v>55</v>
      </c>
      <c r="C73" s="135"/>
      <c r="D73" s="136"/>
      <c r="E73" s="136"/>
      <c r="F73" s="137">
        <v>41.29</v>
      </c>
    </row>
    <row r="74" spans="2:6" x14ac:dyDescent="0.25">
      <c r="B74" s="1">
        <v>56</v>
      </c>
      <c r="C74" s="135"/>
      <c r="D74" s="136"/>
      <c r="E74" s="136"/>
      <c r="F74" s="137">
        <v>41.21</v>
      </c>
    </row>
    <row r="75" spans="2:6" x14ac:dyDescent="0.25">
      <c r="B75" s="1">
        <v>57</v>
      </c>
      <c r="C75" s="135"/>
      <c r="D75" s="136"/>
      <c r="E75" s="136"/>
      <c r="F75" s="137"/>
    </row>
    <row r="76" spans="2:6" x14ac:dyDescent="0.25">
      <c r="B76" s="1">
        <v>58</v>
      </c>
      <c r="C76" s="135"/>
      <c r="D76" s="136"/>
      <c r="E76" s="136"/>
      <c r="F76" s="137"/>
    </row>
    <row r="77" spans="2:6" x14ac:dyDescent="0.25">
      <c r="B77" s="1">
        <v>59</v>
      </c>
      <c r="C77" s="135"/>
      <c r="D77" s="136"/>
      <c r="E77" s="136"/>
      <c r="F77" s="137"/>
    </row>
    <row r="78" spans="2:6" x14ac:dyDescent="0.25">
      <c r="B78" s="1">
        <v>60</v>
      </c>
      <c r="C78" s="135"/>
      <c r="D78" s="136"/>
      <c r="E78" s="136"/>
      <c r="F78" s="137"/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I46" sqref="I46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78" t="s">
        <v>66</v>
      </c>
      <c r="B4" s="278"/>
      <c r="C4" s="278"/>
      <c r="D4" s="278"/>
      <c r="E4" s="278"/>
      <c r="F4" s="278"/>
      <c r="G4" s="278"/>
      <c r="H4" s="278"/>
      <c r="I4" s="278"/>
      <c r="J4" s="278"/>
      <c r="K4" s="278"/>
      <c r="L4" s="278"/>
    </row>
    <row r="5" spans="1:16" ht="7.5" customHeight="1" x14ac:dyDescent="0.25"/>
    <row r="6" spans="1:16" ht="17.25" x14ac:dyDescent="0.3">
      <c r="A6" s="229" t="s">
        <v>94</v>
      </c>
      <c r="B6" s="229"/>
      <c r="C6" s="229"/>
      <c r="D6" s="229"/>
      <c r="E6" s="229"/>
      <c r="F6" s="229"/>
      <c r="G6" s="229"/>
      <c r="H6" s="229"/>
      <c r="I6" s="229"/>
      <c r="J6" s="229"/>
      <c r="K6" s="229"/>
      <c r="L6" s="229"/>
    </row>
    <row r="7" spans="1:16" ht="7.5" customHeight="1" x14ac:dyDescent="0.25"/>
    <row r="8" spans="1:16" s="2" customFormat="1" ht="20.25" customHeight="1" x14ac:dyDescent="0.25">
      <c r="A8" s="279" t="s">
        <v>45</v>
      </c>
      <c r="B8" s="280" t="s">
        <v>13</v>
      </c>
      <c r="C8" s="281" t="s">
        <v>18</v>
      </c>
      <c r="D8" s="280" t="s">
        <v>46</v>
      </c>
      <c r="E8" s="283" t="s">
        <v>47</v>
      </c>
      <c r="F8" s="285" t="s">
        <v>48</v>
      </c>
      <c r="G8" s="286"/>
      <c r="H8" s="286"/>
      <c r="I8" s="287"/>
      <c r="J8" s="288" t="s">
        <v>49</v>
      </c>
      <c r="K8" s="279" t="s">
        <v>50</v>
      </c>
      <c r="L8" s="279"/>
      <c r="M8" s="82"/>
      <c r="N8" s="82"/>
    </row>
    <row r="9" spans="1:16" s="2" customFormat="1" ht="27.75" customHeight="1" x14ac:dyDescent="0.25">
      <c r="A9" s="279"/>
      <c r="B9" s="280"/>
      <c r="C9" s="282"/>
      <c r="D9" s="280"/>
      <c r="E9" s="284"/>
      <c r="F9" s="83" t="s">
        <v>51</v>
      </c>
      <c r="G9" s="83" t="s">
        <v>52</v>
      </c>
      <c r="H9" s="83" t="s">
        <v>53</v>
      </c>
      <c r="I9" s="84" t="s">
        <v>54</v>
      </c>
      <c r="J9" s="289"/>
      <c r="K9" s="125" t="s">
        <v>55</v>
      </c>
      <c r="L9" s="125" t="s">
        <v>56</v>
      </c>
      <c r="M9" s="85" t="s">
        <v>57</v>
      </c>
      <c r="N9" s="85" t="s">
        <v>58</v>
      </c>
    </row>
    <row r="10" spans="1:16" s="3" customFormat="1" ht="30" customHeight="1" x14ac:dyDescent="0.25">
      <c r="A10" s="86">
        <v>1</v>
      </c>
      <c r="B10" s="87" t="s">
        <v>95</v>
      </c>
      <c r="C10" s="88">
        <v>13</v>
      </c>
      <c r="D10" s="88">
        <v>30</v>
      </c>
      <c r="E10" s="89">
        <f>D10</f>
        <v>30</v>
      </c>
      <c r="F10" s="122">
        <f>MIN(C19:C83)</f>
        <v>41.11</v>
      </c>
      <c r="G10" s="164">
        <f>AVERAGE(C19:C83)</f>
        <v>41.772413793103453</v>
      </c>
      <c r="H10" s="91">
        <v>2</v>
      </c>
      <c r="I10" s="92">
        <f>G10-F10</f>
        <v>0.66241379310345394</v>
      </c>
      <c r="J10" s="93">
        <v>1.5590277777777778E-2</v>
      </c>
      <c r="K10" s="93">
        <f>J10</f>
        <v>1.5590277777777778E-2</v>
      </c>
      <c r="L10" s="94">
        <f>K10</f>
        <v>1.5590277777777778E-2</v>
      </c>
      <c r="M10" s="95" t="s">
        <v>173</v>
      </c>
      <c r="N10" s="96"/>
      <c r="O10" s="165"/>
      <c r="P10" s="98"/>
    </row>
    <row r="11" spans="1:16" s="3" customFormat="1" ht="30" customHeight="1" thickBot="1" x14ac:dyDescent="0.3">
      <c r="A11" s="86">
        <v>2</v>
      </c>
      <c r="B11" s="87" t="s">
        <v>83</v>
      </c>
      <c r="C11" s="88">
        <v>4</v>
      </c>
      <c r="D11" s="88">
        <v>57</v>
      </c>
      <c r="E11" s="89">
        <f>D11-D10</f>
        <v>27</v>
      </c>
      <c r="F11" s="180">
        <f>MIN(D19:D83)</f>
        <v>41.64</v>
      </c>
      <c r="G11" s="163">
        <f>AVERAGE(D19:D83)</f>
        <v>42.026538461538465</v>
      </c>
      <c r="H11" s="91">
        <v>2</v>
      </c>
      <c r="I11" s="92">
        <f>G11-F11</f>
        <v>0.38653846153846416</v>
      </c>
      <c r="J11" s="93">
        <v>2.9837962962962965E-2</v>
      </c>
      <c r="K11" s="93">
        <f>J11-J10</f>
        <v>1.4247685185185188E-2</v>
      </c>
      <c r="L11" s="94">
        <f>K11</f>
        <v>1.4247685185185188E-2</v>
      </c>
      <c r="M11" s="95" t="s">
        <v>176</v>
      </c>
      <c r="N11" s="96"/>
      <c r="O11" s="97"/>
      <c r="P11" s="98"/>
    </row>
    <row r="12" spans="1:16" s="3" customFormat="1" ht="30" customHeight="1" thickBot="1" x14ac:dyDescent="0.3">
      <c r="A12" s="86">
        <v>3</v>
      </c>
      <c r="B12" s="87" t="s">
        <v>83</v>
      </c>
      <c r="C12" s="99">
        <v>7</v>
      </c>
      <c r="D12" s="88">
        <v>103</v>
      </c>
      <c r="E12" s="89">
        <f>D12-D11</f>
        <v>46</v>
      </c>
      <c r="F12" s="183">
        <f>MIN(E19:E83)</f>
        <v>41.27</v>
      </c>
      <c r="G12" s="164">
        <f>AVERAGE(E19:E83)</f>
        <v>41.605111111111114</v>
      </c>
      <c r="H12" s="91">
        <v>7</v>
      </c>
      <c r="I12" s="92">
        <f>G12-F12</f>
        <v>0.33511111111111092</v>
      </c>
      <c r="J12" s="93">
        <v>5.3113425925925932E-2</v>
      </c>
      <c r="K12" s="93">
        <f>J12-J11</f>
        <v>2.3275462962962967E-2</v>
      </c>
      <c r="L12" s="93">
        <f>K12+K11</f>
        <v>3.7523148148148153E-2</v>
      </c>
      <c r="M12" s="95" t="s">
        <v>177</v>
      </c>
      <c r="N12" s="96"/>
      <c r="O12" s="21"/>
    </row>
    <row r="13" spans="1:16" s="3" customFormat="1" ht="30" customHeight="1" thickBot="1" x14ac:dyDescent="0.3">
      <c r="A13" s="100" t="s">
        <v>59</v>
      </c>
      <c r="B13" s="101" t="s">
        <v>95</v>
      </c>
      <c r="C13" s="102">
        <v>2</v>
      </c>
      <c r="D13" s="102">
        <v>167</v>
      </c>
      <c r="E13" s="89">
        <f>D13-D12</f>
        <v>64</v>
      </c>
      <c r="F13" s="189">
        <f>MIN(F19:F83)</f>
        <v>41</v>
      </c>
      <c r="G13" s="190">
        <f>AVERAGE(F19:F83)</f>
        <v>41.389531249999997</v>
      </c>
      <c r="H13" s="128">
        <v>1</v>
      </c>
      <c r="I13" s="103">
        <f>G13-F13</f>
        <v>0.38953124999999744</v>
      </c>
      <c r="J13" s="93">
        <v>8.3726851851851858E-2</v>
      </c>
      <c r="K13" s="105">
        <f>J13-J12</f>
        <v>3.0613425925925926E-2</v>
      </c>
      <c r="L13" s="104">
        <f>K13+K10</f>
        <v>4.6203703703703705E-2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91">
        <f>AVERAGE(F10,F13)</f>
        <v>41.055</v>
      </c>
      <c r="G14" s="130">
        <f>AVERAGE(G10,G13)</f>
        <v>41.580972521551729</v>
      </c>
      <c r="H14" s="130" t="s">
        <v>174</v>
      </c>
      <c r="I14" s="109">
        <f>AVERAGE(I10,I13)</f>
        <v>0.52597252155172569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AVERAGE(F11,F12)</f>
        <v>41.454999999999998</v>
      </c>
      <c r="G15" s="115">
        <f>AVERAGE(G11,G12)</f>
        <v>41.815824786324789</v>
      </c>
      <c r="H15" s="115" t="s">
        <v>175</v>
      </c>
      <c r="I15" s="116">
        <f>AVERAGE(I11,I12)</f>
        <v>0.36082478632478754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41.255000000000003</v>
      </c>
      <c r="G16" s="119">
        <f>AVERAGE(G10:G13)</f>
        <v>41.698398653938256</v>
      </c>
      <c r="H16" s="120"/>
      <c r="I16" s="121">
        <f>AVERAGE(I10:I13)</f>
        <v>0.44339865393825661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Хавило Дима</v>
      </c>
      <c r="D18" s="131" t="str">
        <f>B11</f>
        <v>Онащук Максим</v>
      </c>
      <c r="E18" s="131" t="str">
        <f>B12</f>
        <v>Онащук Максим</v>
      </c>
      <c r="F18" s="131" t="str">
        <f>B13</f>
        <v>Хавило Дима</v>
      </c>
    </row>
    <row r="19" spans="2:14" x14ac:dyDescent="0.25">
      <c r="B19" s="1">
        <v>1</v>
      </c>
      <c r="C19" s="132">
        <v>43.03</v>
      </c>
      <c r="D19" s="133">
        <v>43.23</v>
      </c>
      <c r="E19" s="133">
        <v>42.84</v>
      </c>
      <c r="F19" s="134">
        <v>42.9</v>
      </c>
      <c r="M19" s="2"/>
      <c r="N19" s="2"/>
    </row>
    <row r="20" spans="2:14" x14ac:dyDescent="0.25">
      <c r="B20" s="1">
        <v>2</v>
      </c>
      <c r="C20" s="135">
        <v>44.48</v>
      </c>
      <c r="D20" s="136">
        <v>41.93</v>
      </c>
      <c r="E20" s="136">
        <v>41.46</v>
      </c>
      <c r="F20" s="137">
        <v>41.93</v>
      </c>
      <c r="M20" s="3"/>
      <c r="N20" s="3"/>
    </row>
    <row r="21" spans="2:14" x14ac:dyDescent="0.25">
      <c r="B21" s="1">
        <v>3</v>
      </c>
      <c r="C21" s="135">
        <v>42.33</v>
      </c>
      <c r="D21" s="136">
        <v>41.85</v>
      </c>
      <c r="E21" s="136">
        <v>41.44</v>
      </c>
      <c r="F21" s="137">
        <v>41.67</v>
      </c>
      <c r="M21" s="3"/>
      <c r="N21" s="3"/>
    </row>
    <row r="22" spans="2:14" x14ac:dyDescent="0.25">
      <c r="B22" s="1">
        <v>4</v>
      </c>
      <c r="C22" s="135">
        <v>42.32</v>
      </c>
      <c r="D22" s="136">
        <v>41.77</v>
      </c>
      <c r="E22" s="136">
        <v>41.85</v>
      </c>
      <c r="F22" s="137">
        <v>41.9</v>
      </c>
      <c r="M22" s="3"/>
      <c r="N22" s="3"/>
    </row>
    <row r="23" spans="2:14" x14ac:dyDescent="0.25">
      <c r="B23" s="1">
        <v>5</v>
      </c>
      <c r="C23" s="135">
        <v>42.92</v>
      </c>
      <c r="D23" s="136">
        <v>41.77</v>
      </c>
      <c r="E23" s="136">
        <v>41.46</v>
      </c>
      <c r="F23" s="137">
        <v>42.14</v>
      </c>
    </row>
    <row r="24" spans="2:14" x14ac:dyDescent="0.25">
      <c r="B24" s="1">
        <v>6</v>
      </c>
      <c r="C24" s="135">
        <v>41.27</v>
      </c>
      <c r="D24" s="136">
        <v>41.73</v>
      </c>
      <c r="E24" s="136">
        <v>41.37</v>
      </c>
      <c r="F24" s="137">
        <v>41.43</v>
      </c>
    </row>
    <row r="25" spans="2:14" x14ac:dyDescent="0.25">
      <c r="B25" s="1">
        <v>7</v>
      </c>
      <c r="C25" s="135">
        <v>43.75</v>
      </c>
      <c r="D25" s="136">
        <v>41.97</v>
      </c>
      <c r="E25" s="136">
        <v>41.59</v>
      </c>
      <c r="F25" s="137">
        <v>41.99</v>
      </c>
    </row>
    <row r="26" spans="2:14" x14ac:dyDescent="0.25">
      <c r="B26" s="1">
        <v>8</v>
      </c>
      <c r="C26" s="135">
        <v>41.43</v>
      </c>
      <c r="D26" s="136">
        <v>41.9</v>
      </c>
      <c r="E26" s="136">
        <v>41.45</v>
      </c>
      <c r="F26" s="137">
        <v>41.31</v>
      </c>
    </row>
    <row r="27" spans="2:14" x14ac:dyDescent="0.25">
      <c r="B27" s="1">
        <v>9</v>
      </c>
      <c r="C27" s="135">
        <v>41.99</v>
      </c>
      <c r="D27" s="136">
        <v>41.64</v>
      </c>
      <c r="E27" s="136">
        <v>41.47</v>
      </c>
      <c r="F27" s="137">
        <v>41.18</v>
      </c>
    </row>
    <row r="28" spans="2:14" x14ac:dyDescent="0.25">
      <c r="B28" s="1">
        <v>10</v>
      </c>
      <c r="C28" s="135">
        <v>41.38</v>
      </c>
      <c r="D28" s="136">
        <v>41.79</v>
      </c>
      <c r="E28" s="136">
        <v>41.48</v>
      </c>
      <c r="F28" s="137">
        <v>41.4</v>
      </c>
    </row>
    <row r="29" spans="2:14" x14ac:dyDescent="0.25">
      <c r="B29" s="1">
        <v>11</v>
      </c>
      <c r="C29" s="135">
        <v>41.11</v>
      </c>
      <c r="D29" s="136">
        <v>42.53</v>
      </c>
      <c r="E29" s="136">
        <v>41.27</v>
      </c>
      <c r="F29" s="137">
        <v>41.32</v>
      </c>
    </row>
    <row r="30" spans="2:14" x14ac:dyDescent="0.25">
      <c r="B30" s="1">
        <v>12</v>
      </c>
      <c r="C30" s="135">
        <v>41.23</v>
      </c>
      <c r="D30" s="136">
        <v>41.88</v>
      </c>
      <c r="E30" s="136">
        <v>41.61</v>
      </c>
      <c r="F30" s="137">
        <v>41.4</v>
      </c>
    </row>
    <row r="31" spans="2:14" x14ac:dyDescent="0.25">
      <c r="B31" s="1">
        <v>13</v>
      </c>
      <c r="C31" s="135">
        <v>41.56</v>
      </c>
      <c r="D31" s="136">
        <v>41.88</v>
      </c>
      <c r="E31" s="136">
        <v>41.73</v>
      </c>
      <c r="F31" s="137">
        <v>41.26</v>
      </c>
    </row>
    <row r="32" spans="2:14" x14ac:dyDescent="0.25">
      <c r="B32" s="1">
        <v>14</v>
      </c>
      <c r="C32" s="135">
        <v>41.11</v>
      </c>
      <c r="D32" s="136">
        <v>42.01</v>
      </c>
      <c r="E32" s="136">
        <v>41.6</v>
      </c>
      <c r="F32" s="137">
        <v>41.27</v>
      </c>
    </row>
    <row r="33" spans="2:6" x14ac:dyDescent="0.25">
      <c r="B33" s="1">
        <v>15</v>
      </c>
      <c r="C33" s="135">
        <v>41.39</v>
      </c>
      <c r="D33" s="136">
        <v>42.04</v>
      </c>
      <c r="E33" s="136">
        <v>41.37</v>
      </c>
      <c r="F33" s="137">
        <v>41.22</v>
      </c>
    </row>
    <row r="34" spans="2:6" x14ac:dyDescent="0.25">
      <c r="B34" s="1">
        <v>16</v>
      </c>
      <c r="C34" s="135">
        <v>42.49</v>
      </c>
      <c r="D34" s="136">
        <v>41.96</v>
      </c>
      <c r="E34" s="136">
        <v>41.41</v>
      </c>
      <c r="F34" s="137">
        <v>41.28</v>
      </c>
    </row>
    <row r="35" spans="2:6" x14ac:dyDescent="0.25">
      <c r="B35" s="1">
        <v>17</v>
      </c>
      <c r="C35" s="135">
        <v>41.26</v>
      </c>
      <c r="D35" s="136">
        <v>42.04</v>
      </c>
      <c r="E35" s="136">
        <v>41.48</v>
      </c>
      <c r="F35" s="137">
        <v>41.26</v>
      </c>
    </row>
    <row r="36" spans="2:6" x14ac:dyDescent="0.25">
      <c r="B36" s="1">
        <v>18</v>
      </c>
      <c r="C36" s="135">
        <v>41.28</v>
      </c>
      <c r="D36" s="136">
        <v>41.85</v>
      </c>
      <c r="E36" s="136">
        <v>41.45</v>
      </c>
      <c r="F36" s="137">
        <v>41.22</v>
      </c>
    </row>
    <row r="37" spans="2:6" x14ac:dyDescent="0.25">
      <c r="B37" s="1">
        <v>19</v>
      </c>
      <c r="C37" s="135">
        <v>41.36</v>
      </c>
      <c r="D37" s="136">
        <v>42.04</v>
      </c>
      <c r="E37" s="136">
        <v>41.35</v>
      </c>
      <c r="F37" s="137">
        <v>41.43</v>
      </c>
    </row>
    <row r="38" spans="2:6" x14ac:dyDescent="0.25">
      <c r="B38" s="1">
        <v>20</v>
      </c>
      <c r="C38" s="135">
        <v>41.41</v>
      </c>
      <c r="D38" s="136">
        <v>43.49</v>
      </c>
      <c r="E38" s="136">
        <v>41.47</v>
      </c>
      <c r="F38" s="137">
        <v>41.27</v>
      </c>
    </row>
    <row r="39" spans="2:6" x14ac:dyDescent="0.25">
      <c r="B39" s="1">
        <v>21</v>
      </c>
      <c r="C39" s="135">
        <v>41.24</v>
      </c>
      <c r="D39" s="136">
        <v>41.84</v>
      </c>
      <c r="E39" s="136">
        <v>41.28</v>
      </c>
      <c r="F39" s="137">
        <v>41.3</v>
      </c>
    </row>
    <row r="40" spans="2:6" x14ac:dyDescent="0.25">
      <c r="B40" s="1">
        <v>22</v>
      </c>
      <c r="C40" s="135">
        <v>41.69</v>
      </c>
      <c r="D40" s="136">
        <v>41.7</v>
      </c>
      <c r="E40" s="136">
        <v>41.4</v>
      </c>
      <c r="F40" s="137">
        <v>41.29</v>
      </c>
    </row>
    <row r="41" spans="2:6" x14ac:dyDescent="0.25">
      <c r="B41" s="1">
        <v>23</v>
      </c>
      <c r="C41" s="135">
        <v>41.33</v>
      </c>
      <c r="D41" s="136">
        <v>41.89</v>
      </c>
      <c r="E41" s="136">
        <v>41.61</v>
      </c>
      <c r="F41" s="137">
        <v>41.12</v>
      </c>
    </row>
    <row r="42" spans="2:6" x14ac:dyDescent="0.25">
      <c r="B42" s="1">
        <v>24</v>
      </c>
      <c r="C42" s="135">
        <v>41.25</v>
      </c>
      <c r="D42" s="136">
        <v>41.94</v>
      </c>
      <c r="E42" s="136">
        <v>41.5</v>
      </c>
      <c r="F42" s="137">
        <v>41.23</v>
      </c>
    </row>
    <row r="43" spans="2:6" x14ac:dyDescent="0.25">
      <c r="B43" s="1">
        <v>25</v>
      </c>
      <c r="C43" s="135">
        <v>41.55</v>
      </c>
      <c r="D43" s="136">
        <v>41.87</v>
      </c>
      <c r="E43" s="136">
        <v>41.44</v>
      </c>
      <c r="F43" s="137">
        <v>41.3</v>
      </c>
    </row>
    <row r="44" spans="2:6" x14ac:dyDescent="0.25">
      <c r="B44" s="1">
        <v>26</v>
      </c>
      <c r="C44" s="135">
        <v>41.37</v>
      </c>
      <c r="D44" s="136">
        <v>42.15</v>
      </c>
      <c r="E44" s="136">
        <v>41.66</v>
      </c>
      <c r="F44" s="137">
        <v>41.38</v>
      </c>
    </row>
    <row r="45" spans="2:6" x14ac:dyDescent="0.25">
      <c r="B45" s="1">
        <v>27</v>
      </c>
      <c r="C45" s="135">
        <v>41.28</v>
      </c>
      <c r="D45" s="136"/>
      <c r="E45" s="136">
        <v>41.44</v>
      </c>
      <c r="F45" s="137">
        <v>41.28</v>
      </c>
    </row>
    <row r="46" spans="2:6" x14ac:dyDescent="0.25">
      <c r="B46" s="1">
        <v>28</v>
      </c>
      <c r="C46" s="135">
        <v>41.19</v>
      </c>
      <c r="D46" s="136"/>
      <c r="E46" s="136">
        <v>41.67</v>
      </c>
      <c r="F46" s="137">
        <v>41.25</v>
      </c>
    </row>
    <row r="47" spans="2:6" x14ac:dyDescent="0.25">
      <c r="B47" s="1">
        <v>29</v>
      </c>
      <c r="C47" s="135">
        <v>41.4</v>
      </c>
      <c r="D47" s="136"/>
      <c r="E47" s="136">
        <v>41.61</v>
      </c>
      <c r="F47" s="137">
        <v>41.23</v>
      </c>
    </row>
    <row r="48" spans="2:6" x14ac:dyDescent="0.25">
      <c r="B48" s="1">
        <v>30</v>
      </c>
      <c r="C48" s="135"/>
      <c r="D48" s="136"/>
      <c r="E48" s="136">
        <v>41.35</v>
      </c>
      <c r="F48" s="137">
        <v>41.26</v>
      </c>
    </row>
    <row r="49" spans="2:6" x14ac:dyDescent="0.25">
      <c r="B49" s="1">
        <v>31</v>
      </c>
      <c r="C49" s="135"/>
      <c r="D49" s="136"/>
      <c r="E49" s="136">
        <v>42.57</v>
      </c>
      <c r="F49" s="137">
        <v>41.13</v>
      </c>
    </row>
    <row r="50" spans="2:6" x14ac:dyDescent="0.25">
      <c r="B50" s="1">
        <v>32</v>
      </c>
      <c r="C50" s="135"/>
      <c r="D50" s="136"/>
      <c r="E50" s="136">
        <v>41.62</v>
      </c>
      <c r="F50" s="137">
        <v>41.51</v>
      </c>
    </row>
    <row r="51" spans="2:6" x14ac:dyDescent="0.25">
      <c r="B51" s="1">
        <v>33</v>
      </c>
      <c r="C51" s="135"/>
      <c r="D51" s="136"/>
      <c r="E51" s="136">
        <v>41.47</v>
      </c>
      <c r="F51" s="137">
        <v>41.24</v>
      </c>
    </row>
    <row r="52" spans="2:6" x14ac:dyDescent="0.25">
      <c r="B52" s="1">
        <v>34</v>
      </c>
      <c r="C52" s="135"/>
      <c r="D52" s="136"/>
      <c r="E52" s="136">
        <v>42.01</v>
      </c>
      <c r="F52" s="137">
        <v>41.19</v>
      </c>
    </row>
    <row r="53" spans="2:6" x14ac:dyDescent="0.25">
      <c r="B53" s="1">
        <v>35</v>
      </c>
      <c r="C53" s="135"/>
      <c r="D53" s="136"/>
      <c r="E53" s="136">
        <v>41.79</v>
      </c>
      <c r="F53" s="137">
        <v>41.12</v>
      </c>
    </row>
    <row r="54" spans="2:6" x14ac:dyDescent="0.25">
      <c r="B54" s="1">
        <v>36</v>
      </c>
      <c r="C54" s="135"/>
      <c r="D54" s="136"/>
      <c r="E54" s="136">
        <v>41.42</v>
      </c>
      <c r="F54" s="137">
        <v>41.15</v>
      </c>
    </row>
    <row r="55" spans="2:6" x14ac:dyDescent="0.25">
      <c r="B55" s="1">
        <v>37</v>
      </c>
      <c r="C55" s="135"/>
      <c r="D55" s="136"/>
      <c r="E55" s="136">
        <v>41.55</v>
      </c>
      <c r="F55" s="137">
        <v>41.16</v>
      </c>
    </row>
    <row r="56" spans="2:6" x14ac:dyDescent="0.25">
      <c r="B56" s="1">
        <v>38</v>
      </c>
      <c r="C56" s="135"/>
      <c r="D56" s="136"/>
      <c r="E56" s="136">
        <v>41.65</v>
      </c>
      <c r="F56" s="137">
        <v>41</v>
      </c>
    </row>
    <row r="57" spans="2:6" x14ac:dyDescent="0.25">
      <c r="B57" s="1">
        <v>39</v>
      </c>
      <c r="C57" s="135"/>
      <c r="D57" s="136"/>
      <c r="E57" s="136">
        <v>41.49</v>
      </c>
      <c r="F57" s="137">
        <v>41.17</v>
      </c>
    </row>
    <row r="58" spans="2:6" x14ac:dyDescent="0.25">
      <c r="B58" s="1">
        <v>40</v>
      </c>
      <c r="C58" s="135"/>
      <c r="D58" s="136"/>
      <c r="E58" s="136">
        <v>41.46</v>
      </c>
      <c r="F58" s="137">
        <v>41.21</v>
      </c>
    </row>
    <row r="59" spans="2:6" x14ac:dyDescent="0.25">
      <c r="B59" s="1">
        <v>41</v>
      </c>
      <c r="C59" s="135"/>
      <c r="D59" s="136"/>
      <c r="E59" s="136">
        <v>41.31</v>
      </c>
      <c r="F59" s="137">
        <v>41.15</v>
      </c>
    </row>
    <row r="60" spans="2:6" x14ac:dyDescent="0.25">
      <c r="B60" s="1">
        <v>42</v>
      </c>
      <c r="C60" s="135"/>
      <c r="D60" s="136"/>
      <c r="E60" s="136">
        <v>41.35</v>
      </c>
      <c r="F60" s="137">
        <v>41.31</v>
      </c>
    </row>
    <row r="61" spans="2:6" x14ac:dyDescent="0.25">
      <c r="B61" s="1">
        <v>43</v>
      </c>
      <c r="C61" s="135"/>
      <c r="D61" s="136"/>
      <c r="E61" s="136">
        <v>41.46</v>
      </c>
      <c r="F61" s="137">
        <v>41.3</v>
      </c>
    </row>
    <row r="62" spans="2:6" x14ac:dyDescent="0.25">
      <c r="B62" s="1">
        <v>44</v>
      </c>
      <c r="C62" s="135"/>
      <c r="D62" s="136"/>
      <c r="E62" s="136">
        <v>43.18</v>
      </c>
      <c r="F62" s="137">
        <v>41.33</v>
      </c>
    </row>
    <row r="63" spans="2:6" x14ac:dyDescent="0.25">
      <c r="B63" s="1">
        <v>45</v>
      </c>
      <c r="C63" s="135"/>
      <c r="D63" s="136"/>
      <c r="E63" s="136">
        <v>41.79</v>
      </c>
      <c r="F63" s="137">
        <v>41.23</v>
      </c>
    </row>
    <row r="64" spans="2:6" x14ac:dyDescent="0.25">
      <c r="B64" s="1">
        <v>46</v>
      </c>
      <c r="C64" s="135"/>
      <c r="D64" s="136"/>
      <c r="E64" s="136"/>
      <c r="F64" s="137">
        <v>41.26</v>
      </c>
    </row>
    <row r="65" spans="2:6" x14ac:dyDescent="0.25">
      <c r="B65" s="1">
        <v>47</v>
      </c>
      <c r="C65" s="135"/>
      <c r="D65" s="136"/>
      <c r="E65" s="136"/>
      <c r="F65" s="137">
        <v>41.25</v>
      </c>
    </row>
    <row r="66" spans="2:6" x14ac:dyDescent="0.25">
      <c r="B66" s="1">
        <v>48</v>
      </c>
      <c r="C66" s="135"/>
      <c r="D66" s="136"/>
      <c r="E66" s="136"/>
      <c r="F66" s="137">
        <v>41.24</v>
      </c>
    </row>
    <row r="67" spans="2:6" x14ac:dyDescent="0.25">
      <c r="B67" s="1">
        <v>49</v>
      </c>
      <c r="C67" s="135"/>
      <c r="D67" s="136"/>
      <c r="E67" s="136"/>
      <c r="F67" s="137">
        <v>41.15</v>
      </c>
    </row>
    <row r="68" spans="2:6" x14ac:dyDescent="0.25">
      <c r="B68" s="1">
        <v>50</v>
      </c>
      <c r="C68" s="135"/>
      <c r="D68" s="136"/>
      <c r="E68" s="136"/>
      <c r="F68" s="137">
        <v>41.21</v>
      </c>
    </row>
    <row r="69" spans="2:6" x14ac:dyDescent="0.25">
      <c r="B69" s="1">
        <v>51</v>
      </c>
      <c r="C69" s="135"/>
      <c r="D69" s="136"/>
      <c r="E69" s="136"/>
      <c r="F69" s="137">
        <v>41.29</v>
      </c>
    </row>
    <row r="70" spans="2:6" x14ac:dyDescent="0.25">
      <c r="B70" s="1">
        <v>52</v>
      </c>
      <c r="C70" s="135"/>
      <c r="D70" s="136"/>
      <c r="E70" s="136"/>
      <c r="F70" s="137">
        <v>41.24</v>
      </c>
    </row>
    <row r="71" spans="2:6" x14ac:dyDescent="0.25">
      <c r="B71" s="1">
        <v>53</v>
      </c>
      <c r="C71" s="135"/>
      <c r="D71" s="136"/>
      <c r="E71" s="136"/>
      <c r="F71" s="137">
        <v>41.41</v>
      </c>
    </row>
    <row r="72" spans="2:6" x14ac:dyDescent="0.25">
      <c r="B72" s="1">
        <v>54</v>
      </c>
      <c r="C72" s="135"/>
      <c r="D72" s="136"/>
      <c r="E72" s="136"/>
      <c r="F72" s="137">
        <v>41.37</v>
      </c>
    </row>
    <row r="73" spans="2:6" x14ac:dyDescent="0.25">
      <c r="B73" s="1">
        <v>55</v>
      </c>
      <c r="C73" s="135"/>
      <c r="D73" s="136"/>
      <c r="E73" s="136"/>
      <c r="F73" s="137">
        <v>41.17</v>
      </c>
    </row>
    <row r="74" spans="2:6" x14ac:dyDescent="0.25">
      <c r="B74" s="1">
        <v>56</v>
      </c>
      <c r="C74" s="135"/>
      <c r="D74" s="136"/>
      <c r="E74" s="136"/>
      <c r="F74" s="137">
        <v>41.58</v>
      </c>
    </row>
    <row r="75" spans="2:6" x14ac:dyDescent="0.25">
      <c r="B75" s="1">
        <v>57</v>
      </c>
      <c r="C75" s="135"/>
      <c r="D75" s="136"/>
      <c r="E75" s="136"/>
      <c r="F75" s="137">
        <v>41.6</v>
      </c>
    </row>
    <row r="76" spans="2:6" x14ac:dyDescent="0.25">
      <c r="B76" s="1">
        <v>58</v>
      </c>
      <c r="C76" s="135"/>
      <c r="D76" s="136"/>
      <c r="E76" s="136"/>
      <c r="F76" s="137">
        <v>42.04</v>
      </c>
    </row>
    <row r="77" spans="2:6" x14ac:dyDescent="0.25">
      <c r="B77" s="1">
        <v>59</v>
      </c>
      <c r="C77" s="135"/>
      <c r="D77" s="136"/>
      <c r="E77" s="136"/>
      <c r="F77" s="137">
        <v>43.29</v>
      </c>
    </row>
    <row r="78" spans="2:6" x14ac:dyDescent="0.25">
      <c r="B78" s="1">
        <v>60</v>
      </c>
      <c r="C78" s="135"/>
      <c r="D78" s="136"/>
      <c r="E78" s="136"/>
      <c r="F78" s="137">
        <v>41.57</v>
      </c>
    </row>
    <row r="79" spans="2:6" x14ac:dyDescent="0.25">
      <c r="B79" s="1">
        <v>61</v>
      </c>
      <c r="C79" s="135"/>
      <c r="D79" s="136"/>
      <c r="E79" s="136"/>
      <c r="F79" s="137">
        <v>41.08</v>
      </c>
    </row>
    <row r="80" spans="2:6" x14ac:dyDescent="0.25">
      <c r="B80" s="1">
        <v>62</v>
      </c>
      <c r="C80" s="135"/>
      <c r="D80" s="136"/>
      <c r="E80" s="136"/>
      <c r="F80" s="137">
        <v>41.12</v>
      </c>
    </row>
    <row r="81" spans="2:6" x14ac:dyDescent="0.25">
      <c r="B81" s="1">
        <v>63</v>
      </c>
      <c r="C81" s="135"/>
      <c r="D81" s="136"/>
      <c r="E81" s="136"/>
      <c r="F81" s="137">
        <v>41.28</v>
      </c>
    </row>
    <row r="82" spans="2:6" x14ac:dyDescent="0.25">
      <c r="B82" s="1">
        <v>64</v>
      </c>
      <c r="C82" s="135"/>
      <c r="D82" s="136"/>
      <c r="E82" s="136"/>
      <c r="F82" s="137">
        <v>41.16</v>
      </c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F19" sqref="F19:F78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78" t="s">
        <v>66</v>
      </c>
      <c r="B4" s="278"/>
      <c r="C4" s="278"/>
      <c r="D4" s="278"/>
      <c r="E4" s="278"/>
      <c r="F4" s="278"/>
      <c r="G4" s="278"/>
      <c r="H4" s="278"/>
      <c r="I4" s="278"/>
      <c r="J4" s="278"/>
      <c r="K4" s="278"/>
      <c r="L4" s="278"/>
    </row>
    <row r="5" spans="1:16" ht="7.5" customHeight="1" x14ac:dyDescent="0.25"/>
    <row r="6" spans="1:16" ht="17.25" x14ac:dyDescent="0.3">
      <c r="A6" s="229" t="s">
        <v>71</v>
      </c>
      <c r="B6" s="229"/>
      <c r="C6" s="229"/>
      <c r="D6" s="229"/>
      <c r="E6" s="229"/>
      <c r="F6" s="229"/>
      <c r="G6" s="229"/>
      <c r="H6" s="229"/>
      <c r="I6" s="229"/>
      <c r="J6" s="229"/>
      <c r="K6" s="229"/>
      <c r="L6" s="229"/>
    </row>
    <row r="7" spans="1:16" ht="7.5" customHeight="1" x14ac:dyDescent="0.25"/>
    <row r="8" spans="1:16" s="2" customFormat="1" ht="20.25" customHeight="1" x14ac:dyDescent="0.25">
      <c r="A8" s="279" t="s">
        <v>45</v>
      </c>
      <c r="B8" s="280" t="s">
        <v>13</v>
      </c>
      <c r="C8" s="281" t="s">
        <v>18</v>
      </c>
      <c r="D8" s="280" t="s">
        <v>46</v>
      </c>
      <c r="E8" s="283" t="s">
        <v>47</v>
      </c>
      <c r="F8" s="285" t="s">
        <v>48</v>
      </c>
      <c r="G8" s="286"/>
      <c r="H8" s="286"/>
      <c r="I8" s="287"/>
      <c r="J8" s="288" t="s">
        <v>49</v>
      </c>
      <c r="K8" s="279" t="s">
        <v>50</v>
      </c>
      <c r="L8" s="279"/>
      <c r="M8" s="82"/>
      <c r="N8" s="82"/>
    </row>
    <row r="9" spans="1:16" s="2" customFormat="1" ht="27.75" customHeight="1" x14ac:dyDescent="0.25">
      <c r="A9" s="279"/>
      <c r="B9" s="280"/>
      <c r="C9" s="282"/>
      <c r="D9" s="280"/>
      <c r="E9" s="284"/>
      <c r="F9" s="83" t="s">
        <v>51</v>
      </c>
      <c r="G9" s="83" t="s">
        <v>52</v>
      </c>
      <c r="H9" s="83" t="s">
        <v>53</v>
      </c>
      <c r="I9" s="84" t="s">
        <v>54</v>
      </c>
      <c r="J9" s="289"/>
      <c r="K9" s="125" t="s">
        <v>55</v>
      </c>
      <c r="L9" s="125" t="s">
        <v>56</v>
      </c>
      <c r="M9" s="85" t="s">
        <v>57</v>
      </c>
      <c r="N9" s="85" t="s">
        <v>58</v>
      </c>
    </row>
    <row r="10" spans="1:16" s="3" customFormat="1" ht="30" customHeight="1" x14ac:dyDescent="0.25">
      <c r="A10" s="86">
        <v>1</v>
      </c>
      <c r="B10" s="87" t="s">
        <v>72</v>
      </c>
      <c r="C10" s="88">
        <v>10</v>
      </c>
      <c r="D10" s="88">
        <v>41</v>
      </c>
      <c r="E10" s="89">
        <f>D10</f>
        <v>41</v>
      </c>
      <c r="F10" s="122">
        <f>MIN(C19:C83)</f>
        <v>40.92</v>
      </c>
      <c r="G10" s="164">
        <f>AVERAGE(C19:C83)</f>
        <v>41.301250000000017</v>
      </c>
      <c r="H10" s="91">
        <v>2</v>
      </c>
      <c r="I10" s="92">
        <f>G10-F10</f>
        <v>0.38125000000001563</v>
      </c>
      <c r="J10" s="93">
        <v>2.0682870370370372E-2</v>
      </c>
      <c r="K10" s="93">
        <f>J10</f>
        <v>2.0682870370370372E-2</v>
      </c>
      <c r="L10" s="94">
        <f>K10</f>
        <v>2.0682870370370372E-2</v>
      </c>
      <c r="M10" s="95" t="s">
        <v>170</v>
      </c>
      <c r="N10" s="96"/>
      <c r="O10" s="165"/>
      <c r="P10" s="98"/>
    </row>
    <row r="11" spans="1:16" s="3" customFormat="1" ht="30" customHeight="1" thickBot="1" x14ac:dyDescent="0.3">
      <c r="A11" s="86">
        <v>2</v>
      </c>
      <c r="B11" s="87" t="s">
        <v>73</v>
      </c>
      <c r="C11" s="88">
        <v>9</v>
      </c>
      <c r="D11" s="88">
        <v>61</v>
      </c>
      <c r="E11" s="89">
        <f>D11-D10</f>
        <v>20</v>
      </c>
      <c r="F11" s="180">
        <f>MIN(D19:D83)</f>
        <v>41.64</v>
      </c>
      <c r="G11" s="163">
        <f>AVERAGE(D19:D83)</f>
        <v>42.29526315789473</v>
      </c>
      <c r="H11" s="91">
        <v>0</v>
      </c>
      <c r="I11" s="92">
        <f>G11-F11</f>
        <v>0.65526315789472989</v>
      </c>
      <c r="J11" s="93">
        <v>3.1620370370370368E-2</v>
      </c>
      <c r="K11" s="93">
        <f>J11-J10</f>
        <v>1.0937499999999996E-2</v>
      </c>
      <c r="L11" s="94">
        <f>K11</f>
        <v>1.0937499999999996E-2</v>
      </c>
      <c r="M11" s="95" t="s">
        <v>171</v>
      </c>
      <c r="N11" s="96"/>
      <c r="O11" s="97"/>
      <c r="P11" s="98"/>
    </row>
    <row r="12" spans="1:16" s="3" customFormat="1" ht="30" customHeight="1" thickBot="1" x14ac:dyDescent="0.3">
      <c r="A12" s="86">
        <v>3</v>
      </c>
      <c r="B12" s="87" t="s">
        <v>73</v>
      </c>
      <c r="C12" s="99">
        <v>33</v>
      </c>
      <c r="D12" s="88">
        <v>107</v>
      </c>
      <c r="E12" s="89">
        <f>D12-D11</f>
        <v>46</v>
      </c>
      <c r="F12" s="183">
        <f>MIN(E19:E83)</f>
        <v>41.63</v>
      </c>
      <c r="G12" s="164">
        <f>AVERAGE(E19:E83)</f>
        <v>42.100666666666669</v>
      </c>
      <c r="H12" s="91">
        <v>3</v>
      </c>
      <c r="I12" s="92">
        <f>G12-F12</f>
        <v>0.47066666666666634</v>
      </c>
      <c r="J12" s="93">
        <v>5.5115740740740743E-2</v>
      </c>
      <c r="K12" s="93">
        <f>J12-J11</f>
        <v>2.3495370370370375E-2</v>
      </c>
      <c r="L12" s="167">
        <f>K12+K11</f>
        <v>3.4432870370370371E-2</v>
      </c>
      <c r="M12" s="95" t="s">
        <v>172</v>
      </c>
      <c r="N12" s="96"/>
      <c r="O12" s="21"/>
    </row>
    <row r="13" spans="1:16" s="3" customFormat="1" ht="30" customHeight="1" thickBot="1" x14ac:dyDescent="0.3">
      <c r="A13" s="100" t="s">
        <v>59</v>
      </c>
      <c r="B13" s="101" t="s">
        <v>72</v>
      </c>
      <c r="C13" s="102">
        <v>5</v>
      </c>
      <c r="D13" s="102">
        <v>167</v>
      </c>
      <c r="E13" s="89">
        <f>D13-D12</f>
        <v>60</v>
      </c>
      <c r="F13" s="189">
        <f>MIN(F19:F83)</f>
        <v>40.869999999999997</v>
      </c>
      <c r="G13" s="190">
        <f>AVERAGE(F19:F83)</f>
        <v>41.324333333333335</v>
      </c>
      <c r="H13" s="128">
        <v>4</v>
      </c>
      <c r="I13" s="103">
        <f>G13-F13</f>
        <v>0.45433333333333792</v>
      </c>
      <c r="J13" s="93">
        <v>8.3726851851851858E-2</v>
      </c>
      <c r="K13" s="105">
        <f>J13-J12</f>
        <v>2.8611111111111115E-2</v>
      </c>
      <c r="L13" s="104">
        <f>K13+K10</f>
        <v>4.9293981481481487E-2</v>
      </c>
      <c r="M13" s="95"/>
      <c r="N13" s="96">
        <v>5</v>
      </c>
      <c r="O13" s="185" t="s">
        <v>125</v>
      </c>
    </row>
    <row r="14" spans="1:16" s="3" customFormat="1" ht="30" customHeight="1" x14ac:dyDescent="0.25">
      <c r="A14" s="106"/>
      <c r="B14" s="107"/>
      <c r="C14" s="108"/>
      <c r="D14" s="108"/>
      <c r="E14" s="108"/>
      <c r="F14" s="191">
        <f>AVERAGE(F10,F13)</f>
        <v>40.894999999999996</v>
      </c>
      <c r="G14" s="130">
        <f>AVERAGE(G10,G13)</f>
        <v>41.312791666666676</v>
      </c>
      <c r="H14" s="130" t="s">
        <v>72</v>
      </c>
      <c r="I14" s="109">
        <f>AVERAGE(I10,I13)</f>
        <v>0.41779166666667678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AVERAGE(F11,F12)</f>
        <v>41.635000000000005</v>
      </c>
      <c r="G15" s="115">
        <f>AVERAGE(G11,G12)</f>
        <v>42.197964912280696</v>
      </c>
      <c r="H15" s="115" t="s">
        <v>137</v>
      </c>
      <c r="I15" s="116">
        <f>AVERAGE(I11,I12)</f>
        <v>0.56296491228069812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41.265000000000001</v>
      </c>
      <c r="G16" s="119">
        <f>AVERAGE(G10:G13)</f>
        <v>41.75537828947369</v>
      </c>
      <c r="H16" s="120"/>
      <c r="I16" s="121">
        <f>AVERAGE(I10:I13)</f>
        <v>0.49037828947368745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Наум</v>
      </c>
      <c r="D18" s="131" t="str">
        <f>B11</f>
        <v>Горбоконь Андрей</v>
      </c>
      <c r="E18" s="131" t="str">
        <f>B12</f>
        <v>Горбоконь Андрей</v>
      </c>
      <c r="F18" s="131" t="str">
        <f>B13</f>
        <v>Наум</v>
      </c>
    </row>
    <row r="19" spans="2:14" x14ac:dyDescent="0.25">
      <c r="B19" s="1">
        <v>1</v>
      </c>
      <c r="C19" s="132">
        <v>42.61</v>
      </c>
      <c r="D19" s="133">
        <v>43.53</v>
      </c>
      <c r="E19" s="133">
        <v>43.05</v>
      </c>
      <c r="F19" s="134">
        <v>42.37</v>
      </c>
      <c r="M19" s="2"/>
      <c r="N19" s="2"/>
    </row>
    <row r="20" spans="2:14" x14ac:dyDescent="0.25">
      <c r="B20" s="1">
        <v>2</v>
      </c>
      <c r="C20" s="135">
        <v>41.46</v>
      </c>
      <c r="D20" s="136">
        <v>42.31</v>
      </c>
      <c r="E20" s="136">
        <v>42.58</v>
      </c>
      <c r="F20" s="137">
        <v>41.51</v>
      </c>
      <c r="M20" s="3"/>
      <c r="N20" s="3"/>
    </row>
    <row r="21" spans="2:14" x14ac:dyDescent="0.25">
      <c r="B21" s="1">
        <v>3</v>
      </c>
      <c r="C21" s="135">
        <v>42.92</v>
      </c>
      <c r="D21" s="136">
        <v>42.34</v>
      </c>
      <c r="E21" s="136">
        <v>42.21</v>
      </c>
      <c r="F21" s="137">
        <v>41.36</v>
      </c>
      <c r="M21" s="3"/>
      <c r="N21" s="3"/>
    </row>
    <row r="22" spans="2:14" x14ac:dyDescent="0.25">
      <c r="B22" s="1">
        <v>4</v>
      </c>
      <c r="C22" s="135">
        <v>41.2</v>
      </c>
      <c r="D22" s="136">
        <v>42.12</v>
      </c>
      <c r="E22" s="136">
        <v>41.89</v>
      </c>
      <c r="F22" s="137">
        <v>41.17</v>
      </c>
      <c r="M22" s="3"/>
      <c r="N22" s="3"/>
    </row>
    <row r="23" spans="2:14" x14ac:dyDescent="0.25">
      <c r="B23" s="1">
        <v>5</v>
      </c>
      <c r="C23" s="135">
        <v>41.23</v>
      </c>
      <c r="D23" s="136">
        <v>42.06</v>
      </c>
      <c r="E23" s="136">
        <v>42.51</v>
      </c>
      <c r="F23" s="137">
        <v>41.12</v>
      </c>
    </row>
    <row r="24" spans="2:14" x14ac:dyDescent="0.25">
      <c r="B24" s="1">
        <v>6</v>
      </c>
      <c r="C24" s="135">
        <v>41.24</v>
      </c>
      <c r="D24" s="136">
        <v>42.56</v>
      </c>
      <c r="E24" s="136">
        <v>42.14</v>
      </c>
      <c r="F24" s="137">
        <v>41.86</v>
      </c>
    </row>
    <row r="25" spans="2:14" x14ac:dyDescent="0.25">
      <c r="B25" s="1">
        <v>7</v>
      </c>
      <c r="C25" s="135">
        <v>41.13</v>
      </c>
      <c r="D25" s="136">
        <v>42.93</v>
      </c>
      <c r="E25" s="136">
        <v>41.63</v>
      </c>
      <c r="F25" s="137">
        <v>41.49</v>
      </c>
    </row>
    <row r="26" spans="2:14" x14ac:dyDescent="0.25">
      <c r="B26" s="1">
        <v>8</v>
      </c>
      <c r="C26" s="135">
        <v>40.92</v>
      </c>
      <c r="D26" s="136">
        <v>42.08</v>
      </c>
      <c r="E26" s="136">
        <v>42.12</v>
      </c>
      <c r="F26" s="137">
        <v>41.01</v>
      </c>
    </row>
    <row r="27" spans="2:14" x14ac:dyDescent="0.25">
      <c r="B27" s="1">
        <v>9</v>
      </c>
      <c r="C27" s="135">
        <v>40.92</v>
      </c>
      <c r="D27" s="136">
        <v>42.01</v>
      </c>
      <c r="E27" s="136">
        <v>41.98</v>
      </c>
      <c r="F27" s="137">
        <v>41.02</v>
      </c>
    </row>
    <row r="28" spans="2:14" x14ac:dyDescent="0.25">
      <c r="B28" s="1">
        <v>10</v>
      </c>
      <c r="C28" s="135">
        <v>41.15</v>
      </c>
      <c r="D28" s="136">
        <v>42</v>
      </c>
      <c r="E28" s="136">
        <v>41.86</v>
      </c>
      <c r="F28" s="137">
        <v>41.07</v>
      </c>
    </row>
    <row r="29" spans="2:14" x14ac:dyDescent="0.25">
      <c r="B29" s="1">
        <v>11</v>
      </c>
      <c r="C29" s="135">
        <v>41.09</v>
      </c>
      <c r="D29" s="136">
        <v>41.81</v>
      </c>
      <c r="E29" s="136">
        <v>42.02</v>
      </c>
      <c r="F29" s="137">
        <v>41.06</v>
      </c>
    </row>
    <row r="30" spans="2:14" x14ac:dyDescent="0.25">
      <c r="B30" s="1">
        <v>12</v>
      </c>
      <c r="C30" s="135">
        <v>41.11</v>
      </c>
      <c r="D30" s="136">
        <v>42.3</v>
      </c>
      <c r="E30" s="136">
        <v>41.85</v>
      </c>
      <c r="F30" s="137">
        <v>42.23</v>
      </c>
    </row>
    <row r="31" spans="2:14" x14ac:dyDescent="0.25">
      <c r="B31" s="1">
        <v>13</v>
      </c>
      <c r="C31" s="135">
        <v>41.26</v>
      </c>
      <c r="D31" s="136">
        <v>43.45</v>
      </c>
      <c r="E31" s="136">
        <v>42.25</v>
      </c>
      <c r="F31" s="137">
        <v>41.11</v>
      </c>
    </row>
    <row r="32" spans="2:14" x14ac:dyDescent="0.25">
      <c r="B32" s="1">
        <v>14</v>
      </c>
      <c r="C32" s="135">
        <v>40.99</v>
      </c>
      <c r="D32" s="136">
        <v>41.95</v>
      </c>
      <c r="E32" s="136">
        <v>41.89</v>
      </c>
      <c r="F32" s="137">
        <v>40.869999999999997</v>
      </c>
    </row>
    <row r="33" spans="2:6" x14ac:dyDescent="0.25">
      <c r="B33" s="1">
        <v>15</v>
      </c>
      <c r="C33" s="135">
        <v>41.31</v>
      </c>
      <c r="D33" s="136">
        <v>42.3</v>
      </c>
      <c r="E33" s="136">
        <v>42.07</v>
      </c>
      <c r="F33" s="137">
        <v>41.05</v>
      </c>
    </row>
    <row r="34" spans="2:6" x14ac:dyDescent="0.25">
      <c r="B34" s="1">
        <v>16</v>
      </c>
      <c r="C34" s="135">
        <v>41.29</v>
      </c>
      <c r="D34" s="136">
        <v>41.78</v>
      </c>
      <c r="E34" s="136">
        <v>41.73</v>
      </c>
      <c r="F34" s="137">
        <v>41.05</v>
      </c>
    </row>
    <row r="35" spans="2:6" x14ac:dyDescent="0.25">
      <c r="B35" s="1">
        <v>17</v>
      </c>
      <c r="C35" s="135">
        <v>41.07</v>
      </c>
      <c r="D35" s="136">
        <v>41.64</v>
      </c>
      <c r="E35" s="136">
        <v>42.14</v>
      </c>
      <c r="F35" s="137">
        <v>41.94</v>
      </c>
    </row>
    <row r="36" spans="2:6" x14ac:dyDescent="0.25">
      <c r="B36" s="1">
        <v>18</v>
      </c>
      <c r="C36" s="135">
        <v>41.11</v>
      </c>
      <c r="D36" s="136">
        <v>42.25</v>
      </c>
      <c r="E36" s="136">
        <v>41.83</v>
      </c>
      <c r="F36" s="137">
        <v>41.97</v>
      </c>
    </row>
    <row r="37" spans="2:6" x14ac:dyDescent="0.25">
      <c r="B37" s="1">
        <v>19</v>
      </c>
      <c r="C37" s="135">
        <v>41.08</v>
      </c>
      <c r="D37" s="136">
        <v>42.19</v>
      </c>
      <c r="E37" s="136">
        <v>42.14</v>
      </c>
      <c r="F37" s="137">
        <v>41.1</v>
      </c>
    </row>
    <row r="38" spans="2:6" x14ac:dyDescent="0.25">
      <c r="B38" s="1">
        <v>20</v>
      </c>
      <c r="C38" s="135">
        <v>41.09</v>
      </c>
      <c r="D38" s="136"/>
      <c r="E38" s="136">
        <v>42.28</v>
      </c>
      <c r="F38" s="137">
        <v>40.97</v>
      </c>
    </row>
    <row r="39" spans="2:6" x14ac:dyDescent="0.25">
      <c r="B39" s="1">
        <v>21</v>
      </c>
      <c r="C39" s="135">
        <v>41.3</v>
      </c>
      <c r="D39" s="136"/>
      <c r="E39" s="136">
        <v>42.15</v>
      </c>
      <c r="F39" s="137">
        <v>41.06</v>
      </c>
    </row>
    <row r="40" spans="2:6" x14ac:dyDescent="0.25">
      <c r="B40" s="1">
        <v>22</v>
      </c>
      <c r="C40" s="135">
        <v>41.33</v>
      </c>
      <c r="D40" s="136"/>
      <c r="E40" s="136">
        <v>41.99</v>
      </c>
      <c r="F40" s="137">
        <v>41.25</v>
      </c>
    </row>
    <row r="41" spans="2:6" x14ac:dyDescent="0.25">
      <c r="B41" s="1">
        <v>23</v>
      </c>
      <c r="C41" s="135">
        <v>41.47</v>
      </c>
      <c r="D41" s="136"/>
      <c r="E41" s="136">
        <v>41.85</v>
      </c>
      <c r="F41" s="137">
        <v>41.6</v>
      </c>
    </row>
    <row r="42" spans="2:6" x14ac:dyDescent="0.25">
      <c r="B42" s="1">
        <v>24</v>
      </c>
      <c r="C42" s="135">
        <v>41.48</v>
      </c>
      <c r="D42" s="136"/>
      <c r="E42" s="136">
        <v>41.82</v>
      </c>
      <c r="F42" s="137">
        <v>41.09</v>
      </c>
    </row>
    <row r="43" spans="2:6" x14ac:dyDescent="0.25">
      <c r="B43" s="1">
        <v>25</v>
      </c>
      <c r="C43" s="135">
        <v>41.22</v>
      </c>
      <c r="D43" s="136"/>
      <c r="E43" s="136">
        <v>41.79</v>
      </c>
      <c r="F43" s="137">
        <v>41.05</v>
      </c>
    </row>
    <row r="44" spans="2:6" x14ac:dyDescent="0.25">
      <c r="B44" s="1">
        <v>26</v>
      </c>
      <c r="C44" s="135">
        <v>41.45</v>
      </c>
      <c r="D44" s="136"/>
      <c r="E44" s="136">
        <v>41.68</v>
      </c>
      <c r="F44" s="137">
        <v>41.09</v>
      </c>
    </row>
    <row r="45" spans="2:6" x14ac:dyDescent="0.25">
      <c r="B45" s="1">
        <v>27</v>
      </c>
      <c r="C45" s="135">
        <v>41.15</v>
      </c>
      <c r="D45" s="136"/>
      <c r="E45" s="136">
        <v>41.81</v>
      </c>
      <c r="F45" s="137">
        <v>41.14</v>
      </c>
    </row>
    <row r="46" spans="2:6" x14ac:dyDescent="0.25">
      <c r="B46" s="1">
        <v>28</v>
      </c>
      <c r="C46" s="135">
        <v>41.19</v>
      </c>
      <c r="D46" s="136"/>
      <c r="E46" s="136">
        <v>42.23</v>
      </c>
      <c r="F46" s="137">
        <v>41.08</v>
      </c>
    </row>
    <row r="47" spans="2:6" x14ac:dyDescent="0.25">
      <c r="B47" s="1">
        <v>29</v>
      </c>
      <c r="C47" s="135">
        <v>41.15</v>
      </c>
      <c r="D47" s="136"/>
      <c r="E47" s="136">
        <v>42.39</v>
      </c>
      <c r="F47" s="137">
        <v>41.14</v>
      </c>
    </row>
    <row r="48" spans="2:6" x14ac:dyDescent="0.25">
      <c r="B48" s="1">
        <v>30</v>
      </c>
      <c r="C48" s="135">
        <v>41.68</v>
      </c>
      <c r="D48" s="136"/>
      <c r="E48" s="136">
        <v>42.84</v>
      </c>
      <c r="F48" s="137">
        <v>41.06</v>
      </c>
    </row>
    <row r="49" spans="2:6" x14ac:dyDescent="0.25">
      <c r="B49" s="1">
        <v>31</v>
      </c>
      <c r="C49" s="135">
        <v>41.48</v>
      </c>
      <c r="D49" s="136"/>
      <c r="E49" s="136">
        <v>42.86</v>
      </c>
      <c r="F49" s="137">
        <v>41.15</v>
      </c>
    </row>
    <row r="50" spans="2:6" x14ac:dyDescent="0.25">
      <c r="B50" s="1">
        <v>32</v>
      </c>
      <c r="C50" s="135">
        <v>41.28</v>
      </c>
      <c r="D50" s="136"/>
      <c r="E50" s="136">
        <v>41.81</v>
      </c>
      <c r="F50" s="137">
        <v>41.01</v>
      </c>
    </row>
    <row r="51" spans="2:6" x14ac:dyDescent="0.25">
      <c r="B51" s="1">
        <v>33</v>
      </c>
      <c r="C51" s="135">
        <v>41.21</v>
      </c>
      <c r="D51" s="136"/>
      <c r="E51" s="136">
        <v>42.07</v>
      </c>
      <c r="F51" s="137">
        <v>41.07</v>
      </c>
    </row>
    <row r="52" spans="2:6" x14ac:dyDescent="0.25">
      <c r="B52" s="1">
        <v>34</v>
      </c>
      <c r="C52" s="135">
        <v>41.18</v>
      </c>
      <c r="D52" s="136"/>
      <c r="E52" s="136">
        <v>42.41</v>
      </c>
      <c r="F52" s="137">
        <v>40.99</v>
      </c>
    </row>
    <row r="53" spans="2:6" x14ac:dyDescent="0.25">
      <c r="B53" s="1">
        <v>35</v>
      </c>
      <c r="C53" s="135">
        <v>41.1</v>
      </c>
      <c r="D53" s="136"/>
      <c r="E53" s="136">
        <v>42.07</v>
      </c>
      <c r="F53" s="137">
        <v>41.13</v>
      </c>
    </row>
    <row r="54" spans="2:6" x14ac:dyDescent="0.25">
      <c r="B54" s="1">
        <v>36</v>
      </c>
      <c r="C54" s="135">
        <v>41.17</v>
      </c>
      <c r="D54" s="136"/>
      <c r="E54" s="136">
        <v>41.97</v>
      </c>
      <c r="F54" s="137">
        <v>41.38</v>
      </c>
    </row>
    <row r="55" spans="2:6" x14ac:dyDescent="0.25">
      <c r="B55" s="1">
        <v>37</v>
      </c>
      <c r="C55" s="135">
        <v>41.13</v>
      </c>
      <c r="D55" s="136"/>
      <c r="E55" s="136">
        <v>41.74</v>
      </c>
      <c r="F55" s="137">
        <v>41.34</v>
      </c>
    </row>
    <row r="56" spans="2:6" x14ac:dyDescent="0.25">
      <c r="B56" s="1">
        <v>38</v>
      </c>
      <c r="C56" s="135">
        <v>41.16</v>
      </c>
      <c r="D56" s="136"/>
      <c r="E56" s="136">
        <v>41.76</v>
      </c>
      <c r="F56" s="137">
        <v>41.41</v>
      </c>
    </row>
    <row r="57" spans="2:6" x14ac:dyDescent="0.25">
      <c r="B57" s="1">
        <v>39</v>
      </c>
      <c r="C57" s="135">
        <v>41.13</v>
      </c>
      <c r="D57" s="136"/>
      <c r="E57" s="136">
        <v>41.78</v>
      </c>
      <c r="F57" s="137">
        <v>41.27</v>
      </c>
    </row>
    <row r="58" spans="2:6" x14ac:dyDescent="0.25">
      <c r="B58" s="1">
        <v>40</v>
      </c>
      <c r="C58" s="135">
        <v>41.61</v>
      </c>
      <c r="D58" s="136"/>
      <c r="E58" s="136">
        <v>41.68</v>
      </c>
      <c r="F58" s="137">
        <v>41.47</v>
      </c>
    </row>
    <row r="59" spans="2:6" x14ac:dyDescent="0.25">
      <c r="B59" s="1">
        <v>41</v>
      </c>
      <c r="C59" s="135"/>
      <c r="D59" s="136"/>
      <c r="E59" s="136">
        <v>42.07</v>
      </c>
      <c r="F59" s="137">
        <v>41.34</v>
      </c>
    </row>
    <row r="60" spans="2:6" x14ac:dyDescent="0.25">
      <c r="B60" s="1">
        <v>42</v>
      </c>
      <c r="C60" s="135"/>
      <c r="D60" s="136"/>
      <c r="E60" s="136">
        <v>41.87</v>
      </c>
      <c r="F60" s="137">
        <v>41.06</v>
      </c>
    </row>
    <row r="61" spans="2:6" x14ac:dyDescent="0.25">
      <c r="B61" s="1">
        <v>43</v>
      </c>
      <c r="C61" s="135"/>
      <c r="D61" s="136"/>
      <c r="E61" s="136">
        <v>43.21</v>
      </c>
      <c r="F61" s="137">
        <v>41.08</v>
      </c>
    </row>
    <row r="62" spans="2:6" x14ac:dyDescent="0.25">
      <c r="B62" s="1">
        <v>44</v>
      </c>
      <c r="C62" s="135"/>
      <c r="D62" s="136"/>
      <c r="E62" s="136">
        <v>42.63</v>
      </c>
      <c r="F62" s="137">
        <v>41.14</v>
      </c>
    </row>
    <row r="63" spans="2:6" x14ac:dyDescent="0.25">
      <c r="B63" s="1">
        <v>45</v>
      </c>
      <c r="C63" s="135"/>
      <c r="D63" s="136"/>
      <c r="E63" s="136">
        <v>41.88</v>
      </c>
      <c r="F63" s="137">
        <v>41.11</v>
      </c>
    </row>
    <row r="64" spans="2:6" x14ac:dyDescent="0.25">
      <c r="B64" s="1">
        <v>46</v>
      </c>
      <c r="C64" s="135"/>
      <c r="D64" s="136"/>
      <c r="E64" s="136"/>
      <c r="F64" s="137">
        <v>41.21</v>
      </c>
    </row>
    <row r="65" spans="2:6" x14ac:dyDescent="0.25">
      <c r="B65" s="1">
        <v>47</v>
      </c>
      <c r="C65" s="135"/>
      <c r="D65" s="136"/>
      <c r="E65" s="136"/>
      <c r="F65" s="137">
        <v>40.93</v>
      </c>
    </row>
    <row r="66" spans="2:6" x14ac:dyDescent="0.25">
      <c r="B66" s="1">
        <v>48</v>
      </c>
      <c r="C66" s="135"/>
      <c r="D66" s="136"/>
      <c r="E66" s="136"/>
      <c r="F66" s="137">
        <v>41.23</v>
      </c>
    </row>
    <row r="67" spans="2:6" x14ac:dyDescent="0.25">
      <c r="B67" s="1">
        <v>49</v>
      </c>
      <c r="C67" s="135"/>
      <c r="D67" s="136"/>
      <c r="E67" s="136"/>
      <c r="F67" s="137">
        <v>41.12</v>
      </c>
    </row>
    <row r="68" spans="2:6" x14ac:dyDescent="0.25">
      <c r="B68" s="1">
        <v>50</v>
      </c>
      <c r="C68" s="135"/>
      <c r="D68" s="136"/>
      <c r="E68" s="136"/>
      <c r="F68" s="137">
        <v>41.26</v>
      </c>
    </row>
    <row r="69" spans="2:6" x14ac:dyDescent="0.25">
      <c r="B69" s="1">
        <v>51</v>
      </c>
      <c r="C69" s="135"/>
      <c r="D69" s="136"/>
      <c r="E69" s="136"/>
      <c r="F69" s="137">
        <v>41.03</v>
      </c>
    </row>
    <row r="70" spans="2:6" x14ac:dyDescent="0.25">
      <c r="B70" s="1">
        <v>52</v>
      </c>
      <c r="C70" s="135"/>
      <c r="D70" s="136"/>
      <c r="E70" s="136"/>
      <c r="F70" s="137">
        <v>41.31</v>
      </c>
    </row>
    <row r="71" spans="2:6" x14ac:dyDescent="0.25">
      <c r="B71" s="1">
        <v>53</v>
      </c>
      <c r="C71" s="135"/>
      <c r="D71" s="136"/>
      <c r="E71" s="136"/>
      <c r="F71" s="137">
        <v>41.44</v>
      </c>
    </row>
    <row r="72" spans="2:6" x14ac:dyDescent="0.25">
      <c r="B72" s="1">
        <v>54</v>
      </c>
      <c r="C72" s="135"/>
      <c r="D72" s="136"/>
      <c r="E72" s="136"/>
      <c r="F72" s="137">
        <v>42.12</v>
      </c>
    </row>
    <row r="73" spans="2:6" x14ac:dyDescent="0.25">
      <c r="B73" s="1">
        <v>55</v>
      </c>
      <c r="C73" s="135"/>
      <c r="D73" s="136"/>
      <c r="E73" s="136"/>
      <c r="F73" s="137">
        <v>42.68</v>
      </c>
    </row>
    <row r="74" spans="2:6" x14ac:dyDescent="0.25">
      <c r="B74" s="1">
        <v>56</v>
      </c>
      <c r="C74" s="135"/>
      <c r="D74" s="136"/>
      <c r="E74" s="136"/>
      <c r="F74" s="137">
        <v>43.12</v>
      </c>
    </row>
    <row r="75" spans="2:6" x14ac:dyDescent="0.25">
      <c r="B75" s="1">
        <v>57</v>
      </c>
      <c r="C75" s="135"/>
      <c r="D75" s="136"/>
      <c r="E75" s="136"/>
      <c r="F75" s="137">
        <v>41.14</v>
      </c>
    </row>
    <row r="76" spans="2:6" x14ac:dyDescent="0.25">
      <c r="B76" s="1">
        <v>58</v>
      </c>
      <c r="C76" s="135"/>
      <c r="D76" s="136"/>
      <c r="E76" s="136"/>
      <c r="F76" s="137">
        <v>41.66</v>
      </c>
    </row>
    <row r="77" spans="2:6" x14ac:dyDescent="0.25">
      <c r="B77" s="1">
        <v>59</v>
      </c>
      <c r="C77" s="135"/>
      <c r="D77" s="136"/>
      <c r="E77" s="136"/>
      <c r="F77" s="137">
        <v>41.09</v>
      </c>
    </row>
    <row r="78" spans="2:6" x14ac:dyDescent="0.25">
      <c r="B78" s="1">
        <v>60</v>
      </c>
      <c r="C78" s="135"/>
      <c r="D78" s="136"/>
      <c r="E78" s="136"/>
      <c r="F78" s="137">
        <v>41.28</v>
      </c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4"/>
  <sheetViews>
    <sheetView topLeftCell="A4" zoomScale="75" zoomScaleNormal="75" workbookViewId="0">
      <selection activeCell="P84" sqref="P8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78" t="s">
        <v>66</v>
      </c>
      <c r="B4" s="278"/>
      <c r="C4" s="278"/>
      <c r="D4" s="278"/>
      <c r="E4" s="278"/>
      <c r="F4" s="278"/>
      <c r="G4" s="278"/>
      <c r="H4" s="278"/>
      <c r="I4" s="278"/>
      <c r="J4" s="278"/>
      <c r="K4" s="278"/>
      <c r="L4" s="278"/>
    </row>
    <row r="5" spans="1:16" ht="7.5" customHeight="1" x14ac:dyDescent="0.25"/>
    <row r="6" spans="1:16" ht="17.25" x14ac:dyDescent="0.3">
      <c r="A6" s="229" t="s">
        <v>111</v>
      </c>
      <c r="B6" s="229"/>
      <c r="C6" s="229"/>
      <c r="D6" s="229"/>
      <c r="E6" s="229"/>
      <c r="F6" s="229"/>
      <c r="G6" s="229"/>
      <c r="H6" s="229"/>
      <c r="I6" s="229"/>
      <c r="J6" s="229"/>
      <c r="K6" s="229"/>
      <c r="L6" s="229"/>
    </row>
    <row r="7" spans="1:16" ht="7.5" customHeight="1" x14ac:dyDescent="0.25"/>
    <row r="8" spans="1:16" s="2" customFormat="1" ht="20.25" customHeight="1" x14ac:dyDescent="0.25">
      <c r="A8" s="279" t="s">
        <v>45</v>
      </c>
      <c r="B8" s="280" t="s">
        <v>13</v>
      </c>
      <c r="C8" s="281" t="s">
        <v>18</v>
      </c>
      <c r="D8" s="280" t="s">
        <v>46</v>
      </c>
      <c r="E8" s="283" t="s">
        <v>47</v>
      </c>
      <c r="F8" s="285" t="s">
        <v>48</v>
      </c>
      <c r="G8" s="286"/>
      <c r="H8" s="286"/>
      <c r="I8" s="287"/>
      <c r="J8" s="288" t="s">
        <v>49</v>
      </c>
      <c r="K8" s="279" t="s">
        <v>50</v>
      </c>
      <c r="L8" s="279"/>
      <c r="M8" s="82"/>
      <c r="N8" s="82"/>
    </row>
    <row r="9" spans="1:16" s="2" customFormat="1" ht="27.75" customHeight="1" thickBot="1" x14ac:dyDescent="0.3">
      <c r="A9" s="279"/>
      <c r="B9" s="280"/>
      <c r="C9" s="282"/>
      <c r="D9" s="280"/>
      <c r="E9" s="284"/>
      <c r="F9" s="83" t="s">
        <v>51</v>
      </c>
      <c r="G9" s="83" t="s">
        <v>52</v>
      </c>
      <c r="H9" s="83" t="s">
        <v>53</v>
      </c>
      <c r="I9" s="84" t="s">
        <v>54</v>
      </c>
      <c r="J9" s="289"/>
      <c r="K9" s="125" t="s">
        <v>55</v>
      </c>
      <c r="L9" s="125" t="s">
        <v>56</v>
      </c>
      <c r="M9" s="85" t="s">
        <v>57</v>
      </c>
      <c r="N9" s="85" t="s">
        <v>58</v>
      </c>
    </row>
    <row r="10" spans="1:16" s="3" customFormat="1" ht="30" customHeight="1" thickBot="1" x14ac:dyDescent="0.3">
      <c r="A10" s="86">
        <v>1</v>
      </c>
      <c r="B10" s="87" t="s">
        <v>76</v>
      </c>
      <c r="C10" s="88">
        <v>8</v>
      </c>
      <c r="D10" s="88">
        <v>23</v>
      </c>
      <c r="E10" s="89">
        <f>D10</f>
        <v>23</v>
      </c>
      <c r="F10" s="183">
        <f>MIN(C20:C84)</f>
        <v>41.26</v>
      </c>
      <c r="G10" s="164">
        <f>AVERAGE(C20:C84)</f>
        <v>41.715454545454556</v>
      </c>
      <c r="H10" s="91">
        <v>4</v>
      </c>
      <c r="I10" s="92">
        <f>G10-F10</f>
        <v>0.45545454545455755</v>
      </c>
      <c r="J10" s="93">
        <v>1.2106481481481482E-2</v>
      </c>
      <c r="K10" s="93">
        <f>J10</f>
        <v>1.2106481481481482E-2</v>
      </c>
      <c r="L10" s="94">
        <f>K10</f>
        <v>1.2106481481481482E-2</v>
      </c>
      <c r="M10" s="95" t="s">
        <v>158</v>
      </c>
      <c r="N10" s="96">
        <v>-8</v>
      </c>
      <c r="O10" s="179" t="s">
        <v>119</v>
      </c>
      <c r="P10" s="98"/>
    </row>
    <row r="11" spans="1:16" s="3" customFormat="1" ht="30" customHeight="1" x14ac:dyDescent="0.25">
      <c r="A11" s="86">
        <v>2</v>
      </c>
      <c r="B11" s="87" t="s">
        <v>78</v>
      </c>
      <c r="C11" s="88">
        <v>3</v>
      </c>
      <c r="D11" s="88">
        <v>58</v>
      </c>
      <c r="E11" s="89">
        <f>D11-D10</f>
        <v>35</v>
      </c>
      <c r="F11" s="193">
        <f>MIN(D20:D84)</f>
        <v>41.32</v>
      </c>
      <c r="G11" s="163">
        <f>AVERAGE(D20:D84)</f>
        <v>41.671764705882346</v>
      </c>
      <c r="H11" s="91">
        <v>2</v>
      </c>
      <c r="I11" s="92">
        <f>G11-F11</f>
        <v>0.35176470588234565</v>
      </c>
      <c r="J11" s="93">
        <v>3.0127314814814815E-2</v>
      </c>
      <c r="K11" s="93">
        <f>J11-J10</f>
        <v>1.8020833333333333E-2</v>
      </c>
      <c r="L11" s="94">
        <f>K11</f>
        <v>1.8020833333333333E-2</v>
      </c>
      <c r="M11" s="95" t="s">
        <v>160</v>
      </c>
      <c r="N11" s="96"/>
      <c r="O11" s="97"/>
      <c r="P11" s="98"/>
    </row>
    <row r="12" spans="1:16" s="3" customFormat="1" ht="30" customHeight="1" thickBot="1" x14ac:dyDescent="0.3">
      <c r="A12" s="86">
        <v>3</v>
      </c>
      <c r="B12" s="87" t="s">
        <v>76</v>
      </c>
      <c r="C12" s="99">
        <v>10</v>
      </c>
      <c r="D12" s="88">
        <v>109</v>
      </c>
      <c r="E12" s="89">
        <f>D12-D11</f>
        <v>51</v>
      </c>
      <c r="F12" s="181">
        <f>MIN(E20:E84)</f>
        <v>41.41</v>
      </c>
      <c r="G12" s="90">
        <f>AVERAGE(E20:E84)</f>
        <v>41.649399999999993</v>
      </c>
      <c r="H12" s="91">
        <v>6</v>
      </c>
      <c r="I12" s="92">
        <f>G12-F12</f>
        <v>0.23939999999999628</v>
      </c>
      <c r="J12" s="93">
        <v>5.5810185185185185E-2</v>
      </c>
      <c r="K12" s="93">
        <f>J12-J11</f>
        <v>2.568287037037037E-2</v>
      </c>
      <c r="L12" s="93">
        <f>K12+K10</f>
        <v>3.7789351851851852E-2</v>
      </c>
      <c r="M12" s="95" t="s">
        <v>161</v>
      </c>
      <c r="N12" s="96"/>
      <c r="O12" s="21"/>
    </row>
    <row r="13" spans="1:16" s="3" customFormat="1" ht="30" customHeight="1" thickBot="1" x14ac:dyDescent="0.3">
      <c r="A13" s="296" t="s">
        <v>59</v>
      </c>
      <c r="B13" s="101" t="s">
        <v>78</v>
      </c>
      <c r="C13" s="102">
        <v>13</v>
      </c>
      <c r="D13" s="102">
        <v>156</v>
      </c>
      <c r="E13" s="197">
        <f>D13-D12</f>
        <v>47</v>
      </c>
      <c r="F13" s="189">
        <f>MIN(F20:F84)</f>
        <v>41.14</v>
      </c>
      <c r="G13" s="190">
        <f>AVERAGE(F20:F84)</f>
        <v>41.511333333333326</v>
      </c>
      <c r="H13" s="128">
        <v>4</v>
      </c>
      <c r="I13" s="103">
        <f>G13-F13</f>
        <v>0.3713333333333253</v>
      </c>
      <c r="J13" s="298">
        <v>8.3726851851851858E-2</v>
      </c>
      <c r="K13" s="300">
        <f>J13-J12</f>
        <v>2.7916666666666673E-2</v>
      </c>
      <c r="L13" s="298">
        <f>K13+K11</f>
        <v>4.5937500000000006E-2</v>
      </c>
      <c r="M13" s="292"/>
      <c r="N13" s="290">
        <v>-22</v>
      </c>
      <c r="O13" s="185" t="s">
        <v>163</v>
      </c>
    </row>
    <row r="14" spans="1:16" s="3" customFormat="1" ht="30" customHeight="1" thickBot="1" x14ac:dyDescent="0.3">
      <c r="A14" s="297"/>
      <c r="B14" s="87" t="s">
        <v>78</v>
      </c>
      <c r="C14" s="88">
        <v>1</v>
      </c>
      <c r="D14" s="88">
        <v>167</v>
      </c>
      <c r="E14" s="200">
        <f>D14-D13</f>
        <v>11</v>
      </c>
      <c r="F14" s="181">
        <f>MIN(G20:G32)</f>
        <v>41.73</v>
      </c>
      <c r="G14" s="127">
        <f>AVERAGE(G20:G35)</f>
        <v>42.430999999999997</v>
      </c>
      <c r="H14" s="128">
        <v>0</v>
      </c>
      <c r="I14" s="103">
        <f>G14-F14</f>
        <v>0.70100000000000051</v>
      </c>
      <c r="J14" s="299"/>
      <c r="K14" s="301"/>
      <c r="L14" s="299"/>
      <c r="M14" s="293"/>
      <c r="N14" s="291"/>
    </row>
    <row r="15" spans="1:16" s="3" customFormat="1" ht="30" customHeight="1" x14ac:dyDescent="0.25">
      <c r="A15" s="106"/>
      <c r="B15" s="198"/>
      <c r="C15" s="199"/>
      <c r="D15" s="199"/>
      <c r="E15" s="199"/>
      <c r="F15" s="129">
        <f>AVERAGE(F10,F12)</f>
        <v>41.334999999999994</v>
      </c>
      <c r="G15" s="130">
        <f>AVERAGE(G10,G12)</f>
        <v>41.682427272727274</v>
      </c>
      <c r="H15" s="130" t="s">
        <v>136</v>
      </c>
      <c r="I15" s="109">
        <f>AVERAGE(I10,I12)</f>
        <v>0.34742727272727691</v>
      </c>
      <c r="J15" s="199"/>
      <c r="K15" s="199"/>
      <c r="L15" s="199"/>
      <c r="M15" s="110"/>
      <c r="N15" s="110"/>
    </row>
    <row r="16" spans="1:16" ht="27.75" customHeight="1" x14ac:dyDescent="0.25">
      <c r="A16" s="111"/>
      <c r="B16" s="111"/>
      <c r="C16" s="111"/>
      <c r="D16" s="112"/>
      <c r="E16" s="113"/>
      <c r="F16" s="114">
        <f>AVERAGE(F11,F13,F14)</f>
        <v>41.396666666666668</v>
      </c>
      <c r="G16" s="115">
        <f>AVERAGE(G11,G13,G14)</f>
        <v>41.871366013071892</v>
      </c>
      <c r="H16" s="115" t="s">
        <v>159</v>
      </c>
      <c r="I16" s="116">
        <f>AVERAGE(I11,I13,I14)</f>
        <v>0.47469934640522382</v>
      </c>
      <c r="J16" s="294" t="s">
        <v>164</v>
      </c>
      <c r="K16" s="295"/>
      <c r="L16" s="113"/>
      <c r="M16" s="110"/>
      <c r="N16" s="110"/>
    </row>
    <row r="17" spans="1:14" ht="30" customHeight="1" thickBot="1" x14ac:dyDescent="0.3">
      <c r="A17" s="117"/>
      <c r="B17" s="117"/>
      <c r="C17" s="117"/>
      <c r="D17" s="113"/>
      <c r="E17" s="113"/>
      <c r="F17" s="118">
        <f>AVERAGE(F10:F13)</f>
        <v>41.282499999999999</v>
      </c>
      <c r="G17" s="119">
        <f>AVERAGE(G10:G13)</f>
        <v>41.636988146167553</v>
      </c>
      <c r="H17" s="120"/>
      <c r="I17" s="121">
        <f>AVERAGE(I10:I13)</f>
        <v>0.3544881461675562</v>
      </c>
      <c r="J17" s="113"/>
      <c r="K17" s="113"/>
      <c r="L17" s="113"/>
      <c r="M17" s="117"/>
      <c r="N17" s="117"/>
    </row>
    <row r="19" spans="1:14" ht="15.75" thickBot="1" x14ac:dyDescent="0.3">
      <c r="C19" s="131" t="str">
        <f>B10</f>
        <v>Шендрик Влад</v>
      </c>
      <c r="D19" s="131" t="str">
        <f>B11</f>
        <v>Шутка Виталий</v>
      </c>
      <c r="E19" s="131" t="str">
        <f>B12</f>
        <v>Шендрик Влад</v>
      </c>
      <c r="F19" s="131" t="str">
        <f>B13</f>
        <v>Шутка Виталий</v>
      </c>
      <c r="G19" s="2" t="str">
        <f>B14</f>
        <v>Шутка Виталий</v>
      </c>
    </row>
    <row r="20" spans="1:14" x14ac:dyDescent="0.25">
      <c r="B20" s="1">
        <v>1</v>
      </c>
      <c r="C20" s="132">
        <v>42.7</v>
      </c>
      <c r="D20" s="133">
        <v>42.49</v>
      </c>
      <c r="E20" s="133">
        <v>42.67</v>
      </c>
      <c r="F20" s="133">
        <v>43.75</v>
      </c>
      <c r="G20" s="203">
        <v>42.38</v>
      </c>
      <c r="M20" s="2"/>
      <c r="N20" s="2"/>
    </row>
    <row r="21" spans="1:14" x14ac:dyDescent="0.25">
      <c r="B21" s="1">
        <v>2</v>
      </c>
      <c r="C21" s="135">
        <v>41.71</v>
      </c>
      <c r="D21" s="136">
        <v>41.6</v>
      </c>
      <c r="E21" s="136">
        <v>41.73</v>
      </c>
      <c r="F21" s="136">
        <v>41.61</v>
      </c>
      <c r="G21" s="204">
        <v>42.51</v>
      </c>
      <c r="M21" s="3"/>
      <c r="N21" s="3"/>
    </row>
    <row r="22" spans="1:14" x14ac:dyDescent="0.25">
      <c r="B22" s="1">
        <v>3</v>
      </c>
      <c r="C22" s="135">
        <v>42.86</v>
      </c>
      <c r="D22" s="136">
        <v>41.6</v>
      </c>
      <c r="E22" s="136">
        <v>41.93</v>
      </c>
      <c r="F22" s="136">
        <v>41.77</v>
      </c>
      <c r="G22" s="204">
        <v>42.4</v>
      </c>
      <c r="M22" s="3"/>
      <c r="N22" s="3"/>
    </row>
    <row r="23" spans="1:14" x14ac:dyDescent="0.25">
      <c r="B23" s="1">
        <v>4</v>
      </c>
      <c r="C23" s="135">
        <v>41.78</v>
      </c>
      <c r="D23" s="136">
        <v>41.39</v>
      </c>
      <c r="E23" s="136">
        <v>41.7</v>
      </c>
      <c r="F23" s="136">
        <v>41.34</v>
      </c>
      <c r="G23" s="204">
        <v>41.94</v>
      </c>
      <c r="M23" s="3"/>
      <c r="N23" s="3"/>
    </row>
    <row r="24" spans="1:14" x14ac:dyDescent="0.25">
      <c r="B24" s="1">
        <v>5</v>
      </c>
      <c r="C24" s="135">
        <v>41.62</v>
      </c>
      <c r="D24" s="136">
        <v>41.32</v>
      </c>
      <c r="E24" s="136">
        <v>41.57</v>
      </c>
      <c r="F24" s="136">
        <v>41.29</v>
      </c>
      <c r="G24" s="204">
        <v>42.2</v>
      </c>
    </row>
    <row r="25" spans="1:14" x14ac:dyDescent="0.25">
      <c r="B25" s="1">
        <v>6</v>
      </c>
      <c r="C25" s="135">
        <v>42.08</v>
      </c>
      <c r="D25" s="136">
        <v>41.58</v>
      </c>
      <c r="E25" s="136">
        <v>41.55</v>
      </c>
      <c r="F25" s="136">
        <v>41.37</v>
      </c>
      <c r="G25" s="204">
        <v>41.73</v>
      </c>
    </row>
    <row r="26" spans="1:14" x14ac:dyDescent="0.25">
      <c r="B26" s="1">
        <v>7</v>
      </c>
      <c r="C26" s="135">
        <v>42.43</v>
      </c>
      <c r="D26" s="136">
        <v>41.49</v>
      </c>
      <c r="E26" s="136">
        <v>41.56</v>
      </c>
      <c r="F26" s="136">
        <v>41.65</v>
      </c>
      <c r="G26" s="204">
        <v>42.11</v>
      </c>
    </row>
    <row r="27" spans="1:14" x14ac:dyDescent="0.25">
      <c r="B27" s="1">
        <v>8</v>
      </c>
      <c r="C27" s="135">
        <v>41.37</v>
      </c>
      <c r="D27" s="136">
        <v>41.71</v>
      </c>
      <c r="E27" s="136">
        <v>41.73</v>
      </c>
      <c r="F27" s="136">
        <v>41.56</v>
      </c>
      <c r="G27" s="204">
        <v>42</v>
      </c>
    </row>
    <row r="28" spans="1:14" x14ac:dyDescent="0.25">
      <c r="B28" s="1">
        <v>9</v>
      </c>
      <c r="C28" s="135">
        <v>41.29</v>
      </c>
      <c r="D28" s="136">
        <v>41.78</v>
      </c>
      <c r="E28" s="136">
        <v>41.51</v>
      </c>
      <c r="F28" s="136">
        <v>41.27</v>
      </c>
      <c r="G28" s="204">
        <v>43.7</v>
      </c>
    </row>
    <row r="29" spans="1:14" x14ac:dyDescent="0.25">
      <c r="B29" s="1">
        <v>10</v>
      </c>
      <c r="C29" s="135">
        <v>41.94</v>
      </c>
      <c r="D29" s="136">
        <v>41.9</v>
      </c>
      <c r="E29" s="136">
        <v>41.59</v>
      </c>
      <c r="F29" s="136">
        <v>41.14</v>
      </c>
      <c r="G29" s="204">
        <v>43.34</v>
      </c>
    </row>
    <row r="30" spans="1:14" x14ac:dyDescent="0.25">
      <c r="B30" s="1">
        <v>11</v>
      </c>
      <c r="C30" s="135">
        <v>41.33</v>
      </c>
      <c r="D30" s="136">
        <v>41.52</v>
      </c>
      <c r="E30" s="136">
        <v>41.65</v>
      </c>
      <c r="F30" s="136">
        <v>41.19</v>
      </c>
      <c r="G30" s="201"/>
    </row>
    <row r="31" spans="1:14" x14ac:dyDescent="0.25">
      <c r="B31" s="1">
        <v>12</v>
      </c>
      <c r="C31" s="135">
        <v>41.26</v>
      </c>
      <c r="D31" s="136">
        <v>41.49</v>
      </c>
      <c r="E31" s="136">
        <v>41.65</v>
      </c>
      <c r="F31" s="136">
        <v>41.7</v>
      </c>
      <c r="G31" s="201"/>
    </row>
    <row r="32" spans="1:14" x14ac:dyDescent="0.25">
      <c r="B32" s="1">
        <v>13</v>
      </c>
      <c r="C32" s="135">
        <v>41.49</v>
      </c>
      <c r="D32" s="136">
        <v>41.39</v>
      </c>
      <c r="E32" s="136">
        <v>41.7</v>
      </c>
      <c r="F32" s="136">
        <v>41.61</v>
      </c>
      <c r="G32" s="201"/>
    </row>
    <row r="33" spans="2:7" x14ac:dyDescent="0.25">
      <c r="B33" s="1">
        <v>14</v>
      </c>
      <c r="C33" s="135">
        <v>41.82</v>
      </c>
      <c r="D33" s="136">
        <v>41.56</v>
      </c>
      <c r="E33" s="136">
        <v>41.62</v>
      </c>
      <c r="F33" s="136">
        <v>41.48</v>
      </c>
      <c r="G33" s="201"/>
    </row>
    <row r="34" spans="2:7" x14ac:dyDescent="0.25">
      <c r="B34" s="1">
        <v>15</v>
      </c>
      <c r="C34" s="135">
        <v>41.71</v>
      </c>
      <c r="D34" s="136">
        <v>41.5</v>
      </c>
      <c r="E34" s="136">
        <v>41.89</v>
      </c>
      <c r="F34" s="136">
        <v>41.66</v>
      </c>
      <c r="G34" s="201"/>
    </row>
    <row r="35" spans="2:7" x14ac:dyDescent="0.25">
      <c r="B35" s="1">
        <v>16</v>
      </c>
      <c r="C35" s="135">
        <v>41.62</v>
      </c>
      <c r="D35" s="136">
        <v>41.61</v>
      </c>
      <c r="E35" s="136">
        <v>41.84</v>
      </c>
      <c r="F35" s="136">
        <v>41.68</v>
      </c>
      <c r="G35" s="202"/>
    </row>
    <row r="36" spans="2:7" x14ac:dyDescent="0.25">
      <c r="B36" s="1">
        <v>17</v>
      </c>
      <c r="C36" s="135">
        <v>41.5</v>
      </c>
      <c r="D36" s="136">
        <v>41.69</v>
      </c>
      <c r="E36" s="136">
        <v>41.69</v>
      </c>
      <c r="F36" s="192" t="s">
        <v>162</v>
      </c>
    </row>
    <row r="37" spans="2:7" x14ac:dyDescent="0.25">
      <c r="B37" s="1">
        <v>18</v>
      </c>
      <c r="C37" s="135">
        <v>41.34</v>
      </c>
      <c r="D37" s="136">
        <v>41.62</v>
      </c>
      <c r="E37" s="136">
        <v>41.56</v>
      </c>
      <c r="F37" s="137">
        <v>41.6</v>
      </c>
    </row>
    <row r="38" spans="2:7" x14ac:dyDescent="0.25">
      <c r="B38" s="1">
        <v>19</v>
      </c>
      <c r="C38" s="135">
        <v>41.34</v>
      </c>
      <c r="D38" s="136">
        <v>41.61</v>
      </c>
      <c r="E38" s="136">
        <v>41.6</v>
      </c>
      <c r="F38" s="137">
        <v>41.86</v>
      </c>
    </row>
    <row r="39" spans="2:7" x14ac:dyDescent="0.25">
      <c r="B39" s="1">
        <v>20</v>
      </c>
      <c r="C39" s="135">
        <v>41.7</v>
      </c>
      <c r="D39" s="136">
        <v>41.93</v>
      </c>
      <c r="E39" s="136">
        <v>41.49</v>
      </c>
      <c r="F39" s="137">
        <v>41.59</v>
      </c>
    </row>
    <row r="40" spans="2:7" x14ac:dyDescent="0.25">
      <c r="B40" s="1">
        <v>21</v>
      </c>
      <c r="C40" s="135">
        <v>41.47</v>
      </c>
      <c r="D40" s="136">
        <v>41.6</v>
      </c>
      <c r="E40" s="136">
        <v>41.7</v>
      </c>
      <c r="F40" s="137">
        <v>41.34</v>
      </c>
    </row>
    <row r="41" spans="2:7" x14ac:dyDescent="0.25">
      <c r="B41" s="1">
        <v>22</v>
      </c>
      <c r="C41" s="135">
        <v>41.38</v>
      </c>
      <c r="D41" s="136">
        <v>41.56</v>
      </c>
      <c r="E41" s="136">
        <v>41.41</v>
      </c>
      <c r="F41" s="137">
        <v>41.23</v>
      </c>
    </row>
    <row r="42" spans="2:7" x14ac:dyDescent="0.25">
      <c r="B42" s="1">
        <v>23</v>
      </c>
      <c r="C42" s="135"/>
      <c r="D42" s="136">
        <v>41.71</v>
      </c>
      <c r="E42" s="136">
        <v>41.48</v>
      </c>
      <c r="F42" s="137">
        <v>41.42</v>
      </c>
    </row>
    <row r="43" spans="2:7" x14ac:dyDescent="0.25">
      <c r="B43" s="1">
        <v>24</v>
      </c>
      <c r="C43" s="135"/>
      <c r="D43" s="136">
        <v>41.59</v>
      </c>
      <c r="E43" s="136">
        <v>41.68</v>
      </c>
      <c r="F43" s="137">
        <v>41.49</v>
      </c>
    </row>
    <row r="44" spans="2:7" x14ac:dyDescent="0.25">
      <c r="B44" s="1">
        <v>25</v>
      </c>
      <c r="C44" s="135"/>
      <c r="D44" s="136">
        <v>41.5</v>
      </c>
      <c r="E44" s="136">
        <v>41.75</v>
      </c>
      <c r="F44" s="137">
        <v>41.41</v>
      </c>
    </row>
    <row r="45" spans="2:7" x14ac:dyDescent="0.25">
      <c r="B45" s="1">
        <v>26</v>
      </c>
      <c r="C45" s="135"/>
      <c r="D45" s="136">
        <v>41.83</v>
      </c>
      <c r="E45" s="136">
        <v>41.58</v>
      </c>
      <c r="F45" s="137">
        <v>41.32</v>
      </c>
    </row>
    <row r="46" spans="2:7" x14ac:dyDescent="0.25">
      <c r="B46" s="1">
        <v>27</v>
      </c>
      <c r="C46" s="135"/>
      <c r="D46" s="136">
        <v>41.71</v>
      </c>
      <c r="E46" s="136">
        <v>41.65</v>
      </c>
      <c r="F46" s="137">
        <v>41.24</v>
      </c>
    </row>
    <row r="47" spans="2:7" x14ac:dyDescent="0.25">
      <c r="B47" s="1">
        <v>28</v>
      </c>
      <c r="C47" s="135"/>
      <c r="D47" s="136">
        <v>41.55</v>
      </c>
      <c r="E47" s="136">
        <v>41.48</v>
      </c>
      <c r="F47" s="137">
        <v>41.37</v>
      </c>
    </row>
    <row r="48" spans="2:7" x14ac:dyDescent="0.25">
      <c r="B48" s="1">
        <v>29</v>
      </c>
      <c r="C48" s="135"/>
      <c r="D48" s="136">
        <v>41.43</v>
      </c>
      <c r="E48" s="136">
        <v>41.53</v>
      </c>
      <c r="F48" s="137">
        <v>41.38</v>
      </c>
    </row>
    <row r="49" spans="2:6" x14ac:dyDescent="0.25">
      <c r="B49" s="1">
        <v>30</v>
      </c>
      <c r="C49" s="135"/>
      <c r="D49" s="136">
        <v>41.92</v>
      </c>
      <c r="E49" s="136">
        <v>41.84</v>
      </c>
      <c r="F49" s="137">
        <v>41.5</v>
      </c>
    </row>
    <row r="50" spans="2:6" x14ac:dyDescent="0.25">
      <c r="B50" s="1">
        <v>31</v>
      </c>
      <c r="C50" s="135"/>
      <c r="D50" s="136">
        <v>42.1</v>
      </c>
      <c r="E50" s="136">
        <v>41.69</v>
      </c>
      <c r="F50" s="137">
        <v>41.57</v>
      </c>
    </row>
    <row r="51" spans="2:6" x14ac:dyDescent="0.25">
      <c r="B51" s="1">
        <v>32</v>
      </c>
      <c r="C51" s="135"/>
      <c r="D51" s="136">
        <v>41.99</v>
      </c>
      <c r="E51" s="136">
        <v>41.57</v>
      </c>
      <c r="F51" s="137">
        <v>41.62</v>
      </c>
    </row>
    <row r="52" spans="2:6" x14ac:dyDescent="0.25">
      <c r="B52" s="1">
        <v>33</v>
      </c>
      <c r="C52" s="135"/>
      <c r="D52" s="136">
        <v>41.81</v>
      </c>
      <c r="E52" s="136">
        <v>41.68</v>
      </c>
      <c r="F52" s="137">
        <v>41.33</v>
      </c>
    </row>
    <row r="53" spans="2:6" x14ac:dyDescent="0.25">
      <c r="B53" s="1">
        <v>34</v>
      </c>
      <c r="C53" s="135"/>
      <c r="D53" s="136">
        <v>41.76</v>
      </c>
      <c r="E53" s="136">
        <v>41.78</v>
      </c>
      <c r="F53" s="137">
        <v>41.51</v>
      </c>
    </row>
    <row r="54" spans="2:6" x14ac:dyDescent="0.25">
      <c r="B54" s="1">
        <v>35</v>
      </c>
      <c r="C54" s="135"/>
      <c r="D54" s="136"/>
      <c r="E54" s="136">
        <v>41.81</v>
      </c>
      <c r="F54" s="137">
        <v>41.5</v>
      </c>
    </row>
    <row r="55" spans="2:6" x14ac:dyDescent="0.25">
      <c r="B55" s="1">
        <v>36</v>
      </c>
      <c r="C55" s="135"/>
      <c r="D55" s="136"/>
      <c r="E55" s="136">
        <v>41.42</v>
      </c>
      <c r="F55" s="137">
        <v>41.46</v>
      </c>
    </row>
    <row r="56" spans="2:6" x14ac:dyDescent="0.25">
      <c r="B56" s="1">
        <v>37</v>
      </c>
      <c r="C56" s="135"/>
      <c r="D56" s="136"/>
      <c r="E56" s="136">
        <v>41.55</v>
      </c>
      <c r="F56" s="137">
        <v>41.54</v>
      </c>
    </row>
    <row r="57" spans="2:6" x14ac:dyDescent="0.25">
      <c r="B57" s="1">
        <v>38</v>
      </c>
      <c r="C57" s="135"/>
      <c r="D57" s="136"/>
      <c r="E57" s="136">
        <v>41.66</v>
      </c>
      <c r="F57" s="137">
        <v>41.48</v>
      </c>
    </row>
    <row r="58" spans="2:6" x14ac:dyDescent="0.25">
      <c r="B58" s="1">
        <v>39</v>
      </c>
      <c r="C58" s="135"/>
      <c r="D58" s="136"/>
      <c r="E58" s="136">
        <v>41.65</v>
      </c>
      <c r="F58" s="137">
        <v>41.38</v>
      </c>
    </row>
    <row r="59" spans="2:6" x14ac:dyDescent="0.25">
      <c r="B59" s="1">
        <v>40</v>
      </c>
      <c r="C59" s="135"/>
      <c r="D59" s="136"/>
      <c r="E59" s="136">
        <v>41.53</v>
      </c>
      <c r="F59" s="137">
        <v>41.67</v>
      </c>
    </row>
    <row r="60" spans="2:6" x14ac:dyDescent="0.25">
      <c r="B60" s="1">
        <v>41</v>
      </c>
      <c r="C60" s="135"/>
      <c r="D60" s="136"/>
      <c r="E60" s="136">
        <v>41.66</v>
      </c>
      <c r="F60" s="137">
        <v>41.34</v>
      </c>
    </row>
    <row r="61" spans="2:6" x14ac:dyDescent="0.25">
      <c r="B61" s="1">
        <v>42</v>
      </c>
      <c r="C61" s="135"/>
      <c r="D61" s="136"/>
      <c r="E61" s="136">
        <v>41.53</v>
      </c>
      <c r="F61" s="192">
        <v>41.23</v>
      </c>
    </row>
    <row r="62" spans="2:6" x14ac:dyDescent="0.25">
      <c r="B62" s="1">
        <v>43</v>
      </c>
      <c r="C62" s="135"/>
      <c r="D62" s="136"/>
      <c r="E62" s="136">
        <v>41.58</v>
      </c>
      <c r="F62" s="2">
        <v>41.33</v>
      </c>
    </row>
    <row r="63" spans="2:6" x14ac:dyDescent="0.25">
      <c r="B63" s="1">
        <v>44</v>
      </c>
      <c r="C63" s="135"/>
      <c r="D63" s="136"/>
      <c r="E63" s="136">
        <v>41.44</v>
      </c>
      <c r="F63" s="137">
        <v>41.3</v>
      </c>
    </row>
    <row r="64" spans="2:6" x14ac:dyDescent="0.25">
      <c r="B64" s="1">
        <v>45</v>
      </c>
      <c r="C64" s="135"/>
      <c r="D64" s="136"/>
      <c r="E64" s="136">
        <v>41.59</v>
      </c>
      <c r="F64" s="137">
        <v>41.48</v>
      </c>
    </row>
    <row r="65" spans="2:6" x14ac:dyDescent="0.25">
      <c r="B65" s="1">
        <v>46</v>
      </c>
      <c r="C65" s="135"/>
      <c r="D65" s="136"/>
      <c r="E65" s="136">
        <v>41.7</v>
      </c>
      <c r="F65" s="137">
        <v>41.45</v>
      </c>
    </row>
    <row r="66" spans="2:6" x14ac:dyDescent="0.25">
      <c r="B66" s="1">
        <v>47</v>
      </c>
      <c r="C66" s="135"/>
      <c r="D66" s="136"/>
      <c r="E66" s="136">
        <v>41.56</v>
      </c>
      <c r="F66" s="137"/>
    </row>
    <row r="67" spans="2:6" x14ac:dyDescent="0.25">
      <c r="B67" s="1">
        <v>48</v>
      </c>
      <c r="C67" s="135"/>
      <c r="D67" s="136"/>
      <c r="E67" s="136">
        <v>41.55</v>
      </c>
      <c r="F67" s="137"/>
    </row>
    <row r="68" spans="2:6" x14ac:dyDescent="0.25">
      <c r="B68" s="1">
        <v>49</v>
      </c>
      <c r="C68" s="135"/>
      <c r="D68" s="136"/>
      <c r="E68" s="136">
        <v>41.58</v>
      </c>
      <c r="F68" s="137"/>
    </row>
    <row r="69" spans="2:6" x14ac:dyDescent="0.25">
      <c r="B69" s="1">
        <v>50</v>
      </c>
      <c r="C69" s="135"/>
      <c r="D69" s="136"/>
      <c r="E69" s="136">
        <v>41.61</v>
      </c>
      <c r="F69" s="137"/>
    </row>
    <row r="70" spans="2:6" x14ac:dyDescent="0.25">
      <c r="B70" s="1">
        <v>51</v>
      </c>
      <c r="C70" s="135"/>
      <c r="D70" s="136"/>
      <c r="E70" s="136"/>
      <c r="F70" s="137"/>
    </row>
    <row r="71" spans="2:6" x14ac:dyDescent="0.25">
      <c r="B71" s="1">
        <v>52</v>
      </c>
      <c r="C71" s="135"/>
      <c r="D71" s="136"/>
      <c r="E71" s="136"/>
      <c r="F71" s="137"/>
    </row>
    <row r="72" spans="2:6" x14ac:dyDescent="0.25">
      <c r="B72" s="1">
        <v>53</v>
      </c>
      <c r="C72" s="135"/>
      <c r="D72" s="136"/>
      <c r="E72" s="136"/>
      <c r="F72" s="137"/>
    </row>
    <row r="73" spans="2:6" x14ac:dyDescent="0.25">
      <c r="B73" s="1">
        <v>54</v>
      </c>
      <c r="C73" s="135"/>
      <c r="D73" s="136"/>
      <c r="E73" s="136"/>
      <c r="F73" s="137"/>
    </row>
    <row r="74" spans="2:6" x14ac:dyDescent="0.25">
      <c r="B74" s="1">
        <v>55</v>
      </c>
      <c r="C74" s="135"/>
      <c r="D74" s="136"/>
      <c r="E74" s="136"/>
      <c r="F74" s="137"/>
    </row>
    <row r="75" spans="2:6" x14ac:dyDescent="0.25">
      <c r="B75" s="1">
        <v>56</v>
      </c>
      <c r="C75" s="135"/>
      <c r="D75" s="136"/>
      <c r="E75" s="136"/>
      <c r="F75" s="137"/>
    </row>
    <row r="76" spans="2:6" x14ac:dyDescent="0.25">
      <c r="B76" s="1">
        <v>57</v>
      </c>
      <c r="C76" s="135"/>
      <c r="D76" s="136"/>
      <c r="E76" s="136"/>
      <c r="F76" s="137"/>
    </row>
    <row r="77" spans="2:6" x14ac:dyDescent="0.25">
      <c r="B77" s="1">
        <v>58</v>
      </c>
      <c r="C77" s="135"/>
      <c r="D77" s="136"/>
      <c r="E77" s="136"/>
      <c r="F77" s="137"/>
    </row>
    <row r="78" spans="2:6" x14ac:dyDescent="0.25">
      <c r="B78" s="1">
        <v>59</v>
      </c>
      <c r="C78" s="135"/>
      <c r="D78" s="136"/>
      <c r="E78" s="136"/>
      <c r="F78" s="137"/>
    </row>
    <row r="79" spans="2:6" x14ac:dyDescent="0.25">
      <c r="B79" s="1">
        <v>60</v>
      </c>
      <c r="C79" s="135"/>
      <c r="D79" s="136"/>
      <c r="E79" s="136"/>
      <c r="F79" s="137"/>
    </row>
    <row r="80" spans="2:6" x14ac:dyDescent="0.25">
      <c r="B80" s="1">
        <v>61</v>
      </c>
      <c r="C80" s="135"/>
      <c r="D80" s="136"/>
      <c r="E80" s="136"/>
      <c r="F80" s="137"/>
    </row>
    <row r="81" spans="2:6" x14ac:dyDescent="0.25">
      <c r="B81" s="1">
        <v>62</v>
      </c>
      <c r="C81" s="135"/>
      <c r="D81" s="136"/>
      <c r="E81" s="136"/>
      <c r="F81" s="137"/>
    </row>
    <row r="82" spans="2:6" x14ac:dyDescent="0.25">
      <c r="B82" s="1">
        <v>63</v>
      </c>
      <c r="C82" s="135"/>
      <c r="D82" s="136"/>
      <c r="E82" s="136"/>
      <c r="F82" s="137"/>
    </row>
    <row r="83" spans="2:6" x14ac:dyDescent="0.25">
      <c r="B83" s="1">
        <v>64</v>
      </c>
      <c r="C83" s="135"/>
      <c r="D83" s="136"/>
      <c r="E83" s="136"/>
      <c r="F83" s="137"/>
    </row>
    <row r="84" spans="2:6" ht="15.75" thickBot="1" x14ac:dyDescent="0.3">
      <c r="B84" s="1">
        <v>65</v>
      </c>
      <c r="C84" s="138"/>
      <c r="D84" s="139"/>
      <c r="E84" s="139"/>
      <c r="F84" s="140"/>
    </row>
  </sheetData>
  <mergeCells count="17">
    <mergeCell ref="J16:K16"/>
    <mergeCell ref="A13:A14"/>
    <mergeCell ref="J13:J14"/>
    <mergeCell ref="K13:K14"/>
    <mergeCell ref="L13:L14"/>
    <mergeCell ref="N13:N14"/>
    <mergeCell ref="M13:M14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F19" sqref="F19:F73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78" t="s">
        <v>66</v>
      </c>
      <c r="B4" s="278"/>
      <c r="C4" s="278"/>
      <c r="D4" s="278"/>
      <c r="E4" s="278"/>
      <c r="F4" s="278"/>
      <c r="G4" s="278"/>
      <c r="H4" s="278"/>
      <c r="I4" s="278"/>
      <c r="J4" s="278"/>
      <c r="K4" s="278"/>
      <c r="L4" s="278"/>
    </row>
    <row r="5" spans="1:16" ht="7.5" customHeight="1" x14ac:dyDescent="0.25"/>
    <row r="6" spans="1:16" ht="17.25" x14ac:dyDescent="0.3">
      <c r="A6" s="229" t="s">
        <v>110</v>
      </c>
      <c r="B6" s="229"/>
      <c r="C6" s="229"/>
      <c r="D6" s="229"/>
      <c r="E6" s="229"/>
      <c r="F6" s="229"/>
      <c r="G6" s="229"/>
      <c r="H6" s="229"/>
      <c r="I6" s="229"/>
      <c r="J6" s="229"/>
      <c r="K6" s="229"/>
      <c r="L6" s="229"/>
    </row>
    <row r="7" spans="1:16" ht="7.5" customHeight="1" x14ac:dyDescent="0.25"/>
    <row r="8" spans="1:16" s="2" customFormat="1" ht="20.25" customHeight="1" x14ac:dyDescent="0.25">
      <c r="A8" s="279" t="s">
        <v>45</v>
      </c>
      <c r="B8" s="280" t="s">
        <v>13</v>
      </c>
      <c r="C8" s="281" t="s">
        <v>18</v>
      </c>
      <c r="D8" s="280" t="s">
        <v>46</v>
      </c>
      <c r="E8" s="283" t="s">
        <v>47</v>
      </c>
      <c r="F8" s="285" t="s">
        <v>48</v>
      </c>
      <c r="G8" s="286"/>
      <c r="H8" s="286"/>
      <c r="I8" s="287"/>
      <c r="J8" s="288" t="s">
        <v>49</v>
      </c>
      <c r="K8" s="279" t="s">
        <v>50</v>
      </c>
      <c r="L8" s="279"/>
      <c r="M8" s="82"/>
      <c r="N8" s="82"/>
    </row>
    <row r="9" spans="1:16" s="2" customFormat="1" ht="27.75" customHeight="1" thickBot="1" x14ac:dyDescent="0.3">
      <c r="A9" s="279"/>
      <c r="B9" s="280"/>
      <c r="C9" s="282"/>
      <c r="D9" s="280"/>
      <c r="E9" s="284"/>
      <c r="F9" s="83" t="s">
        <v>51</v>
      </c>
      <c r="G9" s="83" t="s">
        <v>52</v>
      </c>
      <c r="H9" s="83" t="s">
        <v>53</v>
      </c>
      <c r="I9" s="84" t="s">
        <v>54</v>
      </c>
      <c r="J9" s="289"/>
      <c r="K9" s="125" t="s">
        <v>55</v>
      </c>
      <c r="L9" s="125" t="s">
        <v>56</v>
      </c>
      <c r="M9" s="85" t="s">
        <v>57</v>
      </c>
      <c r="N9" s="85" t="s">
        <v>58</v>
      </c>
    </row>
    <row r="10" spans="1:16" s="3" customFormat="1" ht="30" customHeight="1" thickBot="1" x14ac:dyDescent="0.3">
      <c r="A10" s="86">
        <v>1</v>
      </c>
      <c r="B10" s="87" t="s">
        <v>108</v>
      </c>
      <c r="C10" s="88">
        <v>2</v>
      </c>
      <c r="D10" s="88">
        <v>22</v>
      </c>
      <c r="E10" s="89">
        <f>D10</f>
        <v>22</v>
      </c>
      <c r="F10" s="183">
        <f>MIN(C19:C83)</f>
        <v>41.34</v>
      </c>
      <c r="G10" s="164">
        <f>AVERAGE(C19:C83)</f>
        <v>42.423333333333332</v>
      </c>
      <c r="H10" s="91">
        <v>3</v>
      </c>
      <c r="I10" s="92">
        <f>G10-F10</f>
        <v>1.0833333333333286</v>
      </c>
      <c r="J10" s="93">
        <v>1.1840277777777778E-2</v>
      </c>
      <c r="K10" s="93">
        <f>J10</f>
        <v>1.1840277777777778E-2</v>
      </c>
      <c r="L10" s="94">
        <f>K10</f>
        <v>1.1840277777777778E-2</v>
      </c>
      <c r="M10" s="95" t="s">
        <v>126</v>
      </c>
      <c r="N10" s="96">
        <v>-8</v>
      </c>
      <c r="O10" s="179" t="s">
        <v>119</v>
      </c>
      <c r="P10" s="98"/>
    </row>
    <row r="11" spans="1:16" s="3" customFormat="1" ht="30" customHeight="1" thickBot="1" x14ac:dyDescent="0.3">
      <c r="A11" s="86">
        <v>2</v>
      </c>
      <c r="B11" s="87" t="s">
        <v>107</v>
      </c>
      <c r="C11" s="88">
        <v>21</v>
      </c>
      <c r="D11" s="88">
        <v>67</v>
      </c>
      <c r="E11" s="89">
        <f>D11-D10</f>
        <v>45</v>
      </c>
      <c r="F11" s="184">
        <f>MIN(D19:D83)</f>
        <v>41.18</v>
      </c>
      <c r="G11" s="163">
        <f>AVERAGE(D19:D83)</f>
        <v>41.474318181818184</v>
      </c>
      <c r="H11" s="91">
        <v>3</v>
      </c>
      <c r="I11" s="92">
        <f>G11-F11</f>
        <v>0.29431818181818414</v>
      </c>
      <c r="J11" s="93">
        <v>3.4525462962962966E-2</v>
      </c>
      <c r="K11" s="93">
        <f>J11-J10</f>
        <v>2.268518518518519E-2</v>
      </c>
      <c r="L11" s="94">
        <f>K11</f>
        <v>2.268518518518519E-2</v>
      </c>
      <c r="M11" s="95" t="s">
        <v>127</v>
      </c>
      <c r="N11" s="96"/>
      <c r="O11" s="97"/>
      <c r="P11" s="98"/>
    </row>
    <row r="12" spans="1:16" s="3" customFormat="1" ht="30" customHeight="1" x14ac:dyDescent="0.25">
      <c r="A12" s="86">
        <v>3</v>
      </c>
      <c r="B12" s="87" t="s">
        <v>108</v>
      </c>
      <c r="C12" s="99">
        <v>4</v>
      </c>
      <c r="D12" s="88">
        <v>112</v>
      </c>
      <c r="E12" s="89">
        <f>D12-D11</f>
        <v>45</v>
      </c>
      <c r="F12" s="166">
        <f>MIN(E19:E83)</f>
        <v>41.49</v>
      </c>
      <c r="G12" s="90">
        <f>AVERAGE(E19:E83)</f>
        <v>41.829318181818181</v>
      </c>
      <c r="H12" s="91">
        <v>6</v>
      </c>
      <c r="I12" s="92">
        <f>G12-F12</f>
        <v>0.33931818181817874</v>
      </c>
      <c r="J12" s="93">
        <v>5.7442129629629628E-2</v>
      </c>
      <c r="K12" s="93">
        <f>J12-J11</f>
        <v>2.2916666666666662E-2</v>
      </c>
      <c r="L12" s="93">
        <f>K12+K10</f>
        <v>3.4756944444444438E-2</v>
      </c>
      <c r="M12" s="95" t="s">
        <v>128</v>
      </c>
      <c r="N12" s="96"/>
      <c r="O12" s="21"/>
    </row>
    <row r="13" spans="1:16" s="3" customFormat="1" ht="30" customHeight="1" thickBot="1" x14ac:dyDescent="0.3">
      <c r="A13" s="100" t="s">
        <v>59</v>
      </c>
      <c r="B13" s="101" t="s">
        <v>107</v>
      </c>
      <c r="C13" s="102">
        <v>10</v>
      </c>
      <c r="D13" s="102">
        <v>167</v>
      </c>
      <c r="E13" s="89">
        <f>D13-D12</f>
        <v>55</v>
      </c>
      <c r="F13" s="126">
        <f>MIN(F19:F83)</f>
        <v>41.46</v>
      </c>
      <c r="G13" s="127">
        <f>AVERAGE(F19:F83)</f>
        <v>41.786363636363639</v>
      </c>
      <c r="H13" s="128">
        <v>9</v>
      </c>
      <c r="I13" s="103">
        <f>G13-F13</f>
        <v>0.32636363636363797</v>
      </c>
      <c r="J13" s="93">
        <v>8.3726851851851858E-2</v>
      </c>
      <c r="K13" s="105">
        <f>J13-J12</f>
        <v>2.628472222222223E-2</v>
      </c>
      <c r="L13" s="104">
        <f>K13+K11</f>
        <v>4.896990740740742E-2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29">
        <f>AVERAGE(F10,F12)</f>
        <v>41.415000000000006</v>
      </c>
      <c r="G14" s="130">
        <f>AVERAGE(G10,G12)</f>
        <v>42.126325757575756</v>
      </c>
      <c r="H14" s="130" t="s">
        <v>129</v>
      </c>
      <c r="I14" s="109">
        <f>AVERAGE(I10,I12)</f>
        <v>0.71132575757575367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AVERAGE(F12,F13)</f>
        <v>41.475000000000001</v>
      </c>
      <c r="G15" s="115">
        <f>AVERAGE(G12,G13)</f>
        <v>41.807840909090913</v>
      </c>
      <c r="H15" s="115" t="s">
        <v>169</v>
      </c>
      <c r="I15" s="116">
        <f>AVERAGE(I12,I13)</f>
        <v>0.33284090909090835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41.367500000000007</v>
      </c>
      <c r="G16" s="119">
        <f>AVERAGE(G10:G13)</f>
        <v>41.878333333333337</v>
      </c>
      <c r="H16" s="120"/>
      <c r="I16" s="121">
        <f>AVERAGE(I10:I13)</f>
        <v>0.51083333333333236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Полупан Вова</v>
      </c>
      <c r="D18" s="131" t="str">
        <f>B11</f>
        <v>Манило Денис</v>
      </c>
      <c r="E18" s="131" t="str">
        <f>B12</f>
        <v>Полупан Вова</v>
      </c>
      <c r="F18" s="131" t="str">
        <f>B13</f>
        <v>Манило Денис</v>
      </c>
    </row>
    <row r="19" spans="2:14" x14ac:dyDescent="0.25">
      <c r="B19" s="1">
        <v>1</v>
      </c>
      <c r="C19" s="132">
        <v>42.86</v>
      </c>
      <c r="D19" s="133">
        <v>42.55</v>
      </c>
      <c r="E19" s="133">
        <v>43.15</v>
      </c>
      <c r="F19" s="134">
        <v>42.86</v>
      </c>
      <c r="M19" s="2"/>
      <c r="N19" s="2"/>
    </row>
    <row r="20" spans="2:14" x14ac:dyDescent="0.25">
      <c r="B20" s="1">
        <v>2</v>
      </c>
      <c r="C20" s="135">
        <v>42.77</v>
      </c>
      <c r="D20" s="136">
        <v>41.8</v>
      </c>
      <c r="E20" s="136">
        <v>42.15</v>
      </c>
      <c r="F20" s="137">
        <v>42.5</v>
      </c>
      <c r="M20" s="3"/>
      <c r="N20" s="3"/>
    </row>
    <row r="21" spans="2:14" x14ac:dyDescent="0.25">
      <c r="B21" s="1">
        <v>3</v>
      </c>
      <c r="C21" s="135">
        <v>44.38</v>
      </c>
      <c r="D21" s="136">
        <v>41.46</v>
      </c>
      <c r="E21" s="136">
        <v>41.9</v>
      </c>
      <c r="F21" s="137">
        <v>42.06</v>
      </c>
      <c r="M21" s="3"/>
      <c r="N21" s="3"/>
    </row>
    <row r="22" spans="2:14" x14ac:dyDescent="0.25">
      <c r="B22" s="1">
        <v>4</v>
      </c>
      <c r="C22" s="135">
        <v>42.12</v>
      </c>
      <c r="D22" s="136">
        <v>41.37</v>
      </c>
      <c r="E22" s="136">
        <v>41.92</v>
      </c>
      <c r="F22" s="137">
        <v>41.71</v>
      </c>
      <c r="M22" s="3"/>
      <c r="N22" s="3"/>
    </row>
    <row r="23" spans="2:14" x14ac:dyDescent="0.25">
      <c r="B23" s="1">
        <v>5</v>
      </c>
      <c r="C23" s="135">
        <v>43</v>
      </c>
      <c r="D23" s="136">
        <v>41.47</v>
      </c>
      <c r="E23" s="136">
        <v>42.02</v>
      </c>
      <c r="F23" s="137">
        <v>42.81</v>
      </c>
    </row>
    <row r="24" spans="2:14" x14ac:dyDescent="0.25">
      <c r="B24" s="1">
        <v>6</v>
      </c>
      <c r="C24" s="135">
        <v>42.02</v>
      </c>
      <c r="D24" s="136">
        <v>41.61</v>
      </c>
      <c r="E24" s="136">
        <v>42.18</v>
      </c>
      <c r="F24" s="137">
        <v>41.73</v>
      </c>
    </row>
    <row r="25" spans="2:14" x14ac:dyDescent="0.25">
      <c r="B25" s="1">
        <v>7</v>
      </c>
      <c r="C25" s="135">
        <v>41.87</v>
      </c>
      <c r="D25" s="136">
        <v>41.58</v>
      </c>
      <c r="E25" s="136">
        <v>41.71</v>
      </c>
      <c r="F25" s="137">
        <v>42.99</v>
      </c>
    </row>
    <row r="26" spans="2:14" x14ac:dyDescent="0.25">
      <c r="B26" s="1">
        <v>8</v>
      </c>
      <c r="C26" s="135">
        <v>41.43</v>
      </c>
      <c r="D26" s="136">
        <v>41.8</v>
      </c>
      <c r="E26" s="136">
        <v>41.61</v>
      </c>
      <c r="F26" s="137">
        <v>41.66</v>
      </c>
    </row>
    <row r="27" spans="2:14" x14ac:dyDescent="0.25">
      <c r="B27" s="1">
        <v>9</v>
      </c>
      <c r="C27" s="135">
        <v>41.5</v>
      </c>
      <c r="D27" s="136">
        <v>41.54</v>
      </c>
      <c r="E27" s="136">
        <v>41.53</v>
      </c>
      <c r="F27" s="137">
        <v>41.72</v>
      </c>
    </row>
    <row r="28" spans="2:14" x14ac:dyDescent="0.25">
      <c r="B28" s="1">
        <v>10</v>
      </c>
      <c r="C28" s="135">
        <v>41.75</v>
      </c>
      <c r="D28" s="136">
        <v>41.33</v>
      </c>
      <c r="E28" s="136">
        <v>41.49</v>
      </c>
      <c r="F28" s="137">
        <v>41.68</v>
      </c>
    </row>
    <row r="29" spans="2:14" x14ac:dyDescent="0.25">
      <c r="B29" s="1">
        <v>11</v>
      </c>
      <c r="C29" s="186">
        <v>41.43</v>
      </c>
      <c r="D29" s="136">
        <v>41.19</v>
      </c>
      <c r="E29" s="136">
        <v>42.33</v>
      </c>
      <c r="F29" s="137">
        <v>41.58</v>
      </c>
    </row>
    <row r="30" spans="2:14" x14ac:dyDescent="0.25">
      <c r="B30" s="1">
        <v>12</v>
      </c>
      <c r="C30" s="2">
        <v>41.42</v>
      </c>
      <c r="D30" s="136">
        <v>41.43</v>
      </c>
      <c r="E30" s="136">
        <v>41.95</v>
      </c>
      <c r="F30" s="137">
        <v>41.67</v>
      </c>
    </row>
    <row r="31" spans="2:14" x14ac:dyDescent="0.25">
      <c r="B31" s="1">
        <v>13</v>
      </c>
      <c r="C31" s="135">
        <v>42.29</v>
      </c>
      <c r="D31" s="136">
        <v>41.37</v>
      </c>
      <c r="E31" s="136">
        <v>41.59</v>
      </c>
      <c r="F31" s="137">
        <v>41.53</v>
      </c>
    </row>
    <row r="32" spans="2:14" x14ac:dyDescent="0.25">
      <c r="B32" s="1">
        <v>14</v>
      </c>
      <c r="C32" s="135">
        <v>41.34</v>
      </c>
      <c r="D32" s="136">
        <v>41.3</v>
      </c>
      <c r="E32" s="136">
        <v>41.69</v>
      </c>
      <c r="F32" s="137">
        <v>41.53</v>
      </c>
    </row>
    <row r="33" spans="2:6" x14ac:dyDescent="0.25">
      <c r="B33" s="1">
        <v>15</v>
      </c>
      <c r="C33" s="187">
        <v>51.05</v>
      </c>
      <c r="D33" s="136">
        <v>41.39</v>
      </c>
      <c r="E33" s="136">
        <v>41.58</v>
      </c>
      <c r="F33" s="137">
        <v>41.62</v>
      </c>
    </row>
    <row r="34" spans="2:6" x14ac:dyDescent="0.25">
      <c r="B34" s="1">
        <v>16</v>
      </c>
      <c r="C34" s="135">
        <v>41.66</v>
      </c>
      <c r="D34" s="136">
        <v>41.35</v>
      </c>
      <c r="E34" s="136">
        <v>41.7</v>
      </c>
      <c r="F34" s="137">
        <v>41.6</v>
      </c>
    </row>
    <row r="35" spans="2:6" x14ac:dyDescent="0.25">
      <c r="B35" s="1">
        <v>17</v>
      </c>
      <c r="C35" s="135">
        <v>41.59</v>
      </c>
      <c r="D35" s="136">
        <v>41.4</v>
      </c>
      <c r="E35" s="136">
        <v>41.8</v>
      </c>
      <c r="F35" s="137">
        <v>41.79</v>
      </c>
    </row>
    <row r="36" spans="2:6" x14ac:dyDescent="0.25">
      <c r="B36" s="1">
        <v>18</v>
      </c>
      <c r="C36" s="135">
        <v>41.64</v>
      </c>
      <c r="D36" s="136">
        <v>41.47</v>
      </c>
      <c r="E36" s="136">
        <v>41.59</v>
      </c>
      <c r="F36" s="137">
        <v>41.65</v>
      </c>
    </row>
    <row r="37" spans="2:6" x14ac:dyDescent="0.25">
      <c r="B37" s="1">
        <v>19</v>
      </c>
      <c r="C37" s="135">
        <v>41.62</v>
      </c>
      <c r="D37" s="136">
        <v>41.64</v>
      </c>
      <c r="E37" s="136">
        <v>41.57</v>
      </c>
      <c r="F37" s="137">
        <v>41.46</v>
      </c>
    </row>
    <row r="38" spans="2:6" x14ac:dyDescent="0.25">
      <c r="B38" s="1">
        <v>20</v>
      </c>
      <c r="C38" s="135">
        <v>41.61</v>
      </c>
      <c r="D38" s="136">
        <v>41.48</v>
      </c>
      <c r="E38" s="136">
        <v>41.63</v>
      </c>
      <c r="F38" s="137">
        <v>41.7</v>
      </c>
    </row>
    <row r="39" spans="2:6" x14ac:dyDescent="0.25">
      <c r="B39" s="1">
        <v>21</v>
      </c>
      <c r="C39" s="135">
        <v>41.54</v>
      </c>
      <c r="D39" s="136">
        <v>41.38</v>
      </c>
      <c r="E39" s="136">
        <v>41.63</v>
      </c>
      <c r="F39" s="137">
        <v>41.72</v>
      </c>
    </row>
    <row r="40" spans="2:6" x14ac:dyDescent="0.25">
      <c r="B40" s="1">
        <v>22</v>
      </c>
      <c r="C40" s="135"/>
      <c r="D40" s="136">
        <v>41.46</v>
      </c>
      <c r="E40" s="136">
        <v>41.75</v>
      </c>
      <c r="F40" s="137">
        <v>41.78</v>
      </c>
    </row>
    <row r="41" spans="2:6" x14ac:dyDescent="0.25">
      <c r="B41" s="1">
        <v>23</v>
      </c>
      <c r="C41" s="135"/>
      <c r="D41" s="136">
        <v>41.44</v>
      </c>
      <c r="E41" s="136">
        <v>41.79</v>
      </c>
      <c r="F41" s="137">
        <v>41.6</v>
      </c>
    </row>
    <row r="42" spans="2:6" x14ac:dyDescent="0.25">
      <c r="B42" s="1">
        <v>24</v>
      </c>
      <c r="C42" s="135"/>
      <c r="D42" s="136">
        <v>41.45</v>
      </c>
      <c r="E42" s="136">
        <v>41.71</v>
      </c>
      <c r="F42" s="137">
        <v>41.56</v>
      </c>
    </row>
    <row r="43" spans="2:6" x14ac:dyDescent="0.25">
      <c r="B43" s="1">
        <v>25</v>
      </c>
      <c r="C43" s="135"/>
      <c r="D43" s="136">
        <v>41.48</v>
      </c>
      <c r="E43" s="136">
        <v>41.68</v>
      </c>
      <c r="F43" s="137">
        <v>41.49</v>
      </c>
    </row>
    <row r="44" spans="2:6" x14ac:dyDescent="0.25">
      <c r="B44" s="1">
        <v>26</v>
      </c>
      <c r="C44" s="135"/>
      <c r="D44" s="136">
        <v>41.27</v>
      </c>
      <c r="E44" s="136">
        <v>41.76</v>
      </c>
      <c r="F44" s="137">
        <v>41.57</v>
      </c>
    </row>
    <row r="45" spans="2:6" x14ac:dyDescent="0.25">
      <c r="B45" s="1">
        <v>27</v>
      </c>
      <c r="C45" s="135"/>
      <c r="D45" s="136">
        <v>41.61</v>
      </c>
      <c r="E45" s="136">
        <v>41.74</v>
      </c>
      <c r="F45" s="137">
        <v>41.66</v>
      </c>
    </row>
    <row r="46" spans="2:6" x14ac:dyDescent="0.25">
      <c r="B46" s="1">
        <v>28</v>
      </c>
      <c r="C46" s="135"/>
      <c r="D46" s="136">
        <v>41.41</v>
      </c>
      <c r="E46" s="136">
        <v>41.67</v>
      </c>
      <c r="F46" s="137">
        <v>41.66</v>
      </c>
    </row>
    <row r="47" spans="2:6" x14ac:dyDescent="0.25">
      <c r="B47" s="1">
        <v>29</v>
      </c>
      <c r="C47" s="135"/>
      <c r="D47" s="136">
        <v>41.52</v>
      </c>
      <c r="E47" s="136">
        <v>41.93</v>
      </c>
      <c r="F47" s="137">
        <v>41.61</v>
      </c>
    </row>
    <row r="48" spans="2:6" x14ac:dyDescent="0.25">
      <c r="B48" s="1">
        <v>30</v>
      </c>
      <c r="C48" s="135"/>
      <c r="D48" s="136">
        <v>41.53</v>
      </c>
      <c r="E48" s="136">
        <v>41.9</v>
      </c>
      <c r="F48" s="137">
        <v>41.69</v>
      </c>
    </row>
    <row r="49" spans="2:6" x14ac:dyDescent="0.25">
      <c r="B49" s="1">
        <v>31</v>
      </c>
      <c r="C49" s="135"/>
      <c r="D49" s="136">
        <v>41.39</v>
      </c>
      <c r="E49" s="136">
        <v>42.03</v>
      </c>
      <c r="F49" s="137">
        <v>41.71</v>
      </c>
    </row>
    <row r="50" spans="2:6" x14ac:dyDescent="0.25">
      <c r="B50" s="1">
        <v>32</v>
      </c>
      <c r="C50" s="135"/>
      <c r="D50" s="136">
        <v>41.48</v>
      </c>
      <c r="E50" s="136">
        <v>42.12</v>
      </c>
      <c r="F50" s="137">
        <v>41.58</v>
      </c>
    </row>
    <row r="51" spans="2:6" x14ac:dyDescent="0.25">
      <c r="B51" s="1">
        <v>33</v>
      </c>
      <c r="C51" s="135"/>
      <c r="D51" s="136">
        <v>41.47</v>
      </c>
      <c r="E51" s="136">
        <v>41.8</v>
      </c>
      <c r="F51" s="137">
        <v>41.71</v>
      </c>
    </row>
    <row r="52" spans="2:6" x14ac:dyDescent="0.25">
      <c r="B52" s="1">
        <v>34</v>
      </c>
      <c r="C52" s="135"/>
      <c r="D52" s="136">
        <v>41.49</v>
      </c>
      <c r="E52" s="136">
        <v>41.78</v>
      </c>
      <c r="F52" s="137">
        <v>41.81</v>
      </c>
    </row>
    <row r="53" spans="2:6" x14ac:dyDescent="0.25">
      <c r="B53" s="1">
        <v>35</v>
      </c>
      <c r="C53" s="135"/>
      <c r="D53" s="136">
        <v>41.41</v>
      </c>
      <c r="E53" s="136">
        <v>41.72</v>
      </c>
      <c r="F53" s="137">
        <v>41.52</v>
      </c>
    </row>
    <row r="54" spans="2:6" x14ac:dyDescent="0.25">
      <c r="B54" s="1">
        <v>36</v>
      </c>
      <c r="C54" s="135"/>
      <c r="D54" s="136">
        <v>41.26</v>
      </c>
      <c r="E54" s="136">
        <v>41.87</v>
      </c>
      <c r="F54" s="137">
        <v>41.62</v>
      </c>
    </row>
    <row r="55" spans="2:6" x14ac:dyDescent="0.25">
      <c r="B55" s="1">
        <v>37</v>
      </c>
      <c r="C55" s="135"/>
      <c r="D55" s="136">
        <v>41.35</v>
      </c>
      <c r="E55" s="136">
        <v>41.71</v>
      </c>
      <c r="F55" s="137">
        <v>41.7</v>
      </c>
    </row>
    <row r="56" spans="2:6" x14ac:dyDescent="0.25">
      <c r="B56" s="1">
        <v>38</v>
      </c>
      <c r="C56" s="135"/>
      <c r="D56" s="136">
        <v>41.3</v>
      </c>
      <c r="E56" s="136">
        <v>41.73</v>
      </c>
      <c r="F56" s="137">
        <v>41.63</v>
      </c>
    </row>
    <row r="57" spans="2:6" x14ac:dyDescent="0.25">
      <c r="B57" s="1">
        <v>39</v>
      </c>
      <c r="C57" s="135"/>
      <c r="D57" s="136">
        <v>41.18</v>
      </c>
      <c r="E57" s="136">
        <v>41.67</v>
      </c>
      <c r="F57" s="137">
        <v>41.93</v>
      </c>
    </row>
    <row r="58" spans="2:6" x14ac:dyDescent="0.25">
      <c r="B58" s="1">
        <v>40</v>
      </c>
      <c r="C58" s="135"/>
      <c r="D58" s="136">
        <v>41.33</v>
      </c>
      <c r="E58" s="136">
        <v>41.57</v>
      </c>
      <c r="F58" s="137">
        <v>41.79</v>
      </c>
    </row>
    <row r="59" spans="2:6" x14ac:dyDescent="0.25">
      <c r="B59" s="1">
        <v>41</v>
      </c>
      <c r="C59" s="135"/>
      <c r="D59" s="136">
        <v>41.48</v>
      </c>
      <c r="E59" s="136">
        <v>41.81</v>
      </c>
      <c r="F59" s="137">
        <v>41.51</v>
      </c>
    </row>
    <row r="60" spans="2:6" x14ac:dyDescent="0.25">
      <c r="B60" s="1">
        <v>42</v>
      </c>
      <c r="C60" s="135"/>
      <c r="D60" s="136">
        <v>41.39</v>
      </c>
      <c r="E60" s="136">
        <v>41.87</v>
      </c>
      <c r="F60" s="137">
        <v>41.58</v>
      </c>
    </row>
    <row r="61" spans="2:6" x14ac:dyDescent="0.25">
      <c r="B61" s="1">
        <v>43</v>
      </c>
      <c r="C61" s="135"/>
      <c r="D61" s="136">
        <v>41.6</v>
      </c>
      <c r="E61" s="136">
        <v>42.51</v>
      </c>
      <c r="F61" s="137">
        <v>41.67</v>
      </c>
    </row>
    <row r="62" spans="2:6" x14ac:dyDescent="0.25">
      <c r="B62" s="1">
        <v>44</v>
      </c>
      <c r="C62" s="135"/>
      <c r="D62" s="136">
        <v>41.66</v>
      </c>
      <c r="E62" s="136">
        <v>41.65</v>
      </c>
      <c r="F62" s="137">
        <v>41.46</v>
      </c>
    </row>
    <row r="63" spans="2:6" x14ac:dyDescent="0.25">
      <c r="B63" s="1">
        <v>45</v>
      </c>
      <c r="C63" s="135"/>
      <c r="D63" s="136"/>
      <c r="E63" s="136"/>
      <c r="F63" s="137">
        <v>41.51</v>
      </c>
    </row>
    <row r="64" spans="2:6" x14ac:dyDescent="0.25">
      <c r="B64" s="1">
        <v>46</v>
      </c>
      <c r="C64" s="135"/>
      <c r="D64" s="136"/>
      <c r="E64" s="136"/>
      <c r="F64" s="137">
        <v>41.68</v>
      </c>
    </row>
    <row r="65" spans="2:6" x14ac:dyDescent="0.25">
      <c r="B65" s="1">
        <v>47</v>
      </c>
      <c r="C65" s="135"/>
      <c r="D65" s="136"/>
      <c r="E65" s="136"/>
      <c r="F65" s="137">
        <v>41.6</v>
      </c>
    </row>
    <row r="66" spans="2:6" x14ac:dyDescent="0.25">
      <c r="B66" s="1">
        <v>48</v>
      </c>
      <c r="C66" s="135"/>
      <c r="D66" s="136"/>
      <c r="E66" s="136"/>
      <c r="F66" s="137">
        <v>41.57</v>
      </c>
    </row>
    <row r="67" spans="2:6" x14ac:dyDescent="0.25">
      <c r="B67" s="1">
        <v>49</v>
      </c>
      <c r="C67" s="135"/>
      <c r="D67" s="136"/>
      <c r="E67" s="136"/>
      <c r="F67" s="137">
        <v>41.65</v>
      </c>
    </row>
    <row r="68" spans="2:6" x14ac:dyDescent="0.25">
      <c r="B68" s="1">
        <v>50</v>
      </c>
      <c r="C68" s="135"/>
      <c r="D68" s="136"/>
      <c r="E68" s="136"/>
      <c r="F68" s="137">
        <v>41.56</v>
      </c>
    </row>
    <row r="69" spans="2:6" x14ac:dyDescent="0.25">
      <c r="B69" s="1">
        <v>51</v>
      </c>
      <c r="C69" s="135"/>
      <c r="D69" s="136"/>
      <c r="E69" s="136"/>
      <c r="F69" s="137">
        <v>41.62</v>
      </c>
    </row>
    <row r="70" spans="2:6" x14ac:dyDescent="0.25">
      <c r="B70" s="1">
        <v>52</v>
      </c>
      <c r="C70" s="135"/>
      <c r="D70" s="136"/>
      <c r="E70" s="136"/>
      <c r="F70" s="137">
        <v>41.59</v>
      </c>
    </row>
    <row r="71" spans="2:6" x14ac:dyDescent="0.25">
      <c r="B71" s="1">
        <v>53</v>
      </c>
      <c r="C71" s="135"/>
      <c r="D71" s="136"/>
      <c r="E71" s="136"/>
      <c r="F71" s="137">
        <v>41.79</v>
      </c>
    </row>
    <row r="72" spans="2:6" x14ac:dyDescent="0.25">
      <c r="B72" s="1">
        <v>54</v>
      </c>
      <c r="C72" s="135"/>
      <c r="D72" s="136"/>
      <c r="E72" s="136"/>
      <c r="F72" s="137">
        <v>43.13</v>
      </c>
    </row>
    <row r="73" spans="2:6" x14ac:dyDescent="0.25">
      <c r="B73" s="1">
        <v>55</v>
      </c>
      <c r="C73" s="135"/>
      <c r="D73" s="136"/>
      <c r="E73" s="136"/>
      <c r="F73" s="137">
        <v>43.14</v>
      </c>
    </row>
    <row r="74" spans="2:6" x14ac:dyDescent="0.25">
      <c r="B74" s="1">
        <v>56</v>
      </c>
      <c r="C74" s="135"/>
      <c r="D74" s="136"/>
      <c r="E74" s="136"/>
      <c r="F74" s="137"/>
    </row>
    <row r="75" spans="2:6" x14ac:dyDescent="0.25">
      <c r="B75" s="1">
        <v>57</v>
      </c>
      <c r="C75" s="135"/>
      <c r="D75" s="136"/>
      <c r="E75" s="136"/>
      <c r="F75" s="137"/>
    </row>
    <row r="76" spans="2:6" x14ac:dyDescent="0.25">
      <c r="B76" s="1">
        <v>58</v>
      </c>
      <c r="C76" s="135"/>
      <c r="D76" s="136"/>
      <c r="E76" s="136"/>
      <c r="F76" s="137"/>
    </row>
    <row r="77" spans="2:6" x14ac:dyDescent="0.25">
      <c r="B77" s="1">
        <v>59</v>
      </c>
      <c r="C77" s="135"/>
      <c r="D77" s="136"/>
      <c r="E77" s="136"/>
      <c r="F77" s="137"/>
    </row>
    <row r="78" spans="2:6" x14ac:dyDescent="0.25">
      <c r="B78" s="1">
        <v>60</v>
      </c>
      <c r="C78" s="135"/>
      <c r="D78" s="136"/>
      <c r="E78" s="136"/>
      <c r="F78" s="137"/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F19" sqref="F19:F73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78" t="s">
        <v>66</v>
      </c>
      <c r="B4" s="278"/>
      <c r="C4" s="278"/>
      <c r="D4" s="278"/>
      <c r="E4" s="278"/>
      <c r="F4" s="278"/>
      <c r="G4" s="278"/>
      <c r="H4" s="278"/>
      <c r="I4" s="278"/>
      <c r="J4" s="278"/>
      <c r="K4" s="278"/>
      <c r="L4" s="278"/>
    </row>
    <row r="5" spans="1:16" ht="7.5" customHeight="1" x14ac:dyDescent="0.25"/>
    <row r="6" spans="1:16" ht="17.25" x14ac:dyDescent="0.3">
      <c r="A6" s="229" t="s">
        <v>79</v>
      </c>
      <c r="B6" s="229"/>
      <c r="C6" s="229"/>
      <c r="D6" s="229"/>
      <c r="E6" s="229"/>
      <c r="F6" s="229"/>
      <c r="G6" s="229"/>
      <c r="H6" s="229"/>
      <c r="I6" s="229"/>
      <c r="J6" s="229"/>
      <c r="K6" s="229"/>
      <c r="L6" s="229"/>
    </row>
    <row r="7" spans="1:16" ht="7.5" customHeight="1" x14ac:dyDescent="0.25"/>
    <row r="8" spans="1:16" s="2" customFormat="1" ht="20.25" customHeight="1" x14ac:dyDescent="0.25">
      <c r="A8" s="279" t="s">
        <v>45</v>
      </c>
      <c r="B8" s="280" t="s">
        <v>13</v>
      </c>
      <c r="C8" s="281" t="s">
        <v>18</v>
      </c>
      <c r="D8" s="280" t="s">
        <v>46</v>
      </c>
      <c r="E8" s="283" t="s">
        <v>47</v>
      </c>
      <c r="F8" s="285" t="s">
        <v>48</v>
      </c>
      <c r="G8" s="286"/>
      <c r="H8" s="286"/>
      <c r="I8" s="287"/>
      <c r="J8" s="288" t="s">
        <v>49</v>
      </c>
      <c r="K8" s="279" t="s">
        <v>50</v>
      </c>
      <c r="L8" s="279"/>
      <c r="M8" s="82"/>
      <c r="N8" s="82"/>
    </row>
    <row r="9" spans="1:16" s="2" customFormat="1" ht="27.75" customHeight="1" thickBot="1" x14ac:dyDescent="0.3">
      <c r="A9" s="279"/>
      <c r="B9" s="280"/>
      <c r="C9" s="282"/>
      <c r="D9" s="280"/>
      <c r="E9" s="284"/>
      <c r="F9" s="83" t="s">
        <v>51</v>
      </c>
      <c r="G9" s="83" t="s">
        <v>52</v>
      </c>
      <c r="H9" s="83" t="s">
        <v>53</v>
      </c>
      <c r="I9" s="84" t="s">
        <v>54</v>
      </c>
      <c r="J9" s="289"/>
      <c r="K9" s="125" t="s">
        <v>55</v>
      </c>
      <c r="L9" s="125" t="s">
        <v>56</v>
      </c>
      <c r="M9" s="85" t="s">
        <v>57</v>
      </c>
      <c r="N9" s="85" t="s">
        <v>58</v>
      </c>
    </row>
    <row r="10" spans="1:16" s="3" customFormat="1" ht="30" customHeight="1" thickBot="1" x14ac:dyDescent="0.3">
      <c r="A10" s="86">
        <v>1</v>
      </c>
      <c r="B10" s="87" t="s">
        <v>81</v>
      </c>
      <c r="C10" s="88">
        <v>5</v>
      </c>
      <c r="D10" s="88">
        <v>28</v>
      </c>
      <c r="E10" s="89">
        <f>D10</f>
        <v>28</v>
      </c>
      <c r="F10" s="183">
        <f>MIN(C19:C83)</f>
        <v>41.35</v>
      </c>
      <c r="G10" s="164">
        <f>AVERAGE(C19:C83)</f>
        <v>41.77370370370371</v>
      </c>
      <c r="H10" s="91">
        <v>5</v>
      </c>
      <c r="I10" s="92">
        <f>G10-F10</f>
        <v>0.42370370370370836</v>
      </c>
      <c r="J10" s="93">
        <v>1.4548611111111111E-2</v>
      </c>
      <c r="K10" s="93">
        <f>J10</f>
        <v>1.4548611111111111E-2</v>
      </c>
      <c r="L10" s="94">
        <f>K10</f>
        <v>1.4548611111111111E-2</v>
      </c>
      <c r="M10" s="95" t="s">
        <v>140</v>
      </c>
      <c r="N10" s="96">
        <v>-8</v>
      </c>
      <c r="O10" s="179" t="s">
        <v>119</v>
      </c>
      <c r="P10" s="98"/>
    </row>
    <row r="11" spans="1:16" s="3" customFormat="1" ht="30" customHeight="1" x14ac:dyDescent="0.25">
      <c r="A11" s="86">
        <v>2</v>
      </c>
      <c r="B11" s="87" t="s">
        <v>80</v>
      </c>
      <c r="C11" s="88">
        <v>8</v>
      </c>
      <c r="D11" s="88">
        <v>71</v>
      </c>
      <c r="E11" s="89">
        <f>D11-D10</f>
        <v>43</v>
      </c>
      <c r="F11" s="193">
        <f>MIN(D19:D83)</f>
        <v>41.34</v>
      </c>
      <c r="G11" s="163">
        <f>AVERAGE(D19:D83)</f>
        <v>41.723333333333336</v>
      </c>
      <c r="H11" s="91">
        <v>1</v>
      </c>
      <c r="I11" s="92">
        <f>G11-F11</f>
        <v>0.38333333333333286</v>
      </c>
      <c r="J11" s="93">
        <v>3.6435185185185189E-2</v>
      </c>
      <c r="K11" s="93">
        <f>J11-J10</f>
        <v>2.1886574074074079E-2</v>
      </c>
      <c r="L11" s="94">
        <f>K11</f>
        <v>2.1886574074074079E-2</v>
      </c>
      <c r="M11" s="95" t="s">
        <v>141</v>
      </c>
      <c r="N11" s="96"/>
      <c r="O11" s="97"/>
      <c r="P11" s="98"/>
    </row>
    <row r="12" spans="1:16" s="3" customFormat="1" ht="30" customHeight="1" thickBot="1" x14ac:dyDescent="0.3">
      <c r="A12" s="86">
        <v>3</v>
      </c>
      <c r="B12" s="87" t="s">
        <v>81</v>
      </c>
      <c r="C12" s="99">
        <v>9</v>
      </c>
      <c r="D12" s="88">
        <v>112</v>
      </c>
      <c r="E12" s="89">
        <f>D12-D11</f>
        <v>41</v>
      </c>
      <c r="F12" s="181">
        <f>MIN(E19:E83)</f>
        <v>41.71</v>
      </c>
      <c r="G12" s="90">
        <f>AVERAGE(E19:E83)</f>
        <v>42.187500000000014</v>
      </c>
      <c r="H12" s="91">
        <v>2</v>
      </c>
      <c r="I12" s="92">
        <f>G12-F12</f>
        <v>0.47750000000001336</v>
      </c>
      <c r="J12" s="93">
        <v>5.7569444444444444E-2</v>
      </c>
      <c r="K12" s="93">
        <f>J12-J11</f>
        <v>2.1134259259259255E-2</v>
      </c>
      <c r="L12" s="93">
        <f>K12+K10</f>
        <v>3.5682870370370365E-2</v>
      </c>
      <c r="M12" s="95" t="s">
        <v>142</v>
      </c>
      <c r="N12" s="96"/>
      <c r="O12" s="21"/>
    </row>
    <row r="13" spans="1:16" s="3" customFormat="1" ht="30" customHeight="1" thickBot="1" x14ac:dyDescent="0.3">
      <c r="A13" s="100" t="s">
        <v>59</v>
      </c>
      <c r="B13" s="101" t="s">
        <v>80</v>
      </c>
      <c r="C13" s="102">
        <v>21</v>
      </c>
      <c r="D13" s="102">
        <v>167</v>
      </c>
      <c r="E13" s="89">
        <f>D13-D12</f>
        <v>55</v>
      </c>
      <c r="F13" s="189">
        <f>MIN(F19:F83)</f>
        <v>41.31</v>
      </c>
      <c r="G13" s="190">
        <f>AVERAGE(F19:F83)</f>
        <v>41.62890909090909</v>
      </c>
      <c r="H13" s="128">
        <v>10</v>
      </c>
      <c r="I13" s="103">
        <f>G13-F13</f>
        <v>0.31890909090908792</v>
      </c>
      <c r="J13" s="93">
        <v>8.3726851851851858E-2</v>
      </c>
      <c r="K13" s="105">
        <f>J13-J12</f>
        <v>2.6157407407407414E-2</v>
      </c>
      <c r="L13" s="104">
        <f>K13+K11</f>
        <v>4.8043981481481493E-2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91">
        <f>AVERAGE(F10,F12)</f>
        <v>41.53</v>
      </c>
      <c r="G14" s="130">
        <f>AVERAGE(G10,G12)</f>
        <v>41.980601851851858</v>
      </c>
      <c r="H14" s="130" t="s">
        <v>143</v>
      </c>
      <c r="I14" s="109">
        <f>AVERAGE(I10,I12)</f>
        <v>0.45060185185186086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AVERAGE(F12,F13)</f>
        <v>41.510000000000005</v>
      </c>
      <c r="G15" s="115">
        <f>AVERAGE(G12,G13)</f>
        <v>41.908204545454552</v>
      </c>
      <c r="H15" s="115" t="s">
        <v>144</v>
      </c>
      <c r="I15" s="116">
        <f>AVERAGE(I12,I13)</f>
        <v>0.39820454545455064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41.427500000000002</v>
      </c>
      <c r="G16" s="119">
        <f>AVERAGE(G10:G13)</f>
        <v>41.828361531986538</v>
      </c>
      <c r="H16" s="120"/>
      <c r="I16" s="121">
        <f>AVERAGE(I10:I13)</f>
        <v>0.40086153198653562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Лантушенко Игорь</v>
      </c>
      <c r="D18" s="131" t="str">
        <f>B11</f>
        <v>Голубченко Саша</v>
      </c>
      <c r="E18" s="131" t="str">
        <f>B12</f>
        <v>Лантушенко Игорь</v>
      </c>
      <c r="F18" s="131" t="str">
        <f>B13</f>
        <v>Голубченко Саша</v>
      </c>
    </row>
    <row r="19" spans="2:14" x14ac:dyDescent="0.25">
      <c r="B19" s="1">
        <v>1</v>
      </c>
      <c r="C19" s="132">
        <v>42.86</v>
      </c>
      <c r="D19" s="133">
        <v>44.14</v>
      </c>
      <c r="E19" s="133">
        <v>43.23</v>
      </c>
      <c r="F19" s="134">
        <v>42.43</v>
      </c>
      <c r="M19" s="2"/>
      <c r="N19" s="2"/>
    </row>
    <row r="20" spans="2:14" x14ac:dyDescent="0.25">
      <c r="B20" s="1">
        <v>2</v>
      </c>
      <c r="C20" s="135">
        <v>43.09</v>
      </c>
      <c r="D20" s="136">
        <v>42.19</v>
      </c>
      <c r="E20" s="136">
        <v>42.54</v>
      </c>
      <c r="F20" s="137">
        <v>42.41</v>
      </c>
      <c r="M20" s="3"/>
      <c r="N20" s="3"/>
    </row>
    <row r="21" spans="2:14" x14ac:dyDescent="0.25">
      <c r="B21" s="1">
        <v>3</v>
      </c>
      <c r="C21" s="135">
        <v>41.97</v>
      </c>
      <c r="D21" s="136">
        <v>41.89</v>
      </c>
      <c r="E21" s="136">
        <v>42.35</v>
      </c>
      <c r="F21" s="137">
        <v>41.49</v>
      </c>
      <c r="M21" s="3"/>
      <c r="N21" s="3"/>
    </row>
    <row r="22" spans="2:14" x14ac:dyDescent="0.25">
      <c r="B22" s="1">
        <v>4</v>
      </c>
      <c r="C22" s="135">
        <v>42.82</v>
      </c>
      <c r="D22" s="136">
        <v>41.6</v>
      </c>
      <c r="E22" s="136">
        <v>42.09</v>
      </c>
      <c r="F22" s="137">
        <v>41.39</v>
      </c>
      <c r="M22" s="3"/>
      <c r="N22" s="3"/>
    </row>
    <row r="23" spans="2:14" x14ac:dyDescent="0.25">
      <c r="B23" s="1">
        <v>5</v>
      </c>
      <c r="C23" s="135">
        <v>41.48</v>
      </c>
      <c r="D23" s="136">
        <v>41.76</v>
      </c>
      <c r="E23" s="136">
        <v>42.2</v>
      </c>
      <c r="F23" s="137">
        <v>41.55</v>
      </c>
    </row>
    <row r="24" spans="2:14" x14ac:dyDescent="0.25">
      <c r="B24" s="1">
        <v>6</v>
      </c>
      <c r="C24" s="135">
        <v>41.4</v>
      </c>
      <c r="D24" s="136">
        <v>41.79</v>
      </c>
      <c r="E24" s="136">
        <v>41.98</v>
      </c>
      <c r="F24" s="137">
        <v>41.7</v>
      </c>
    </row>
    <row r="25" spans="2:14" x14ac:dyDescent="0.25">
      <c r="B25" s="1">
        <v>7</v>
      </c>
      <c r="C25" s="135">
        <v>41.86</v>
      </c>
      <c r="D25" s="136">
        <v>41.63</v>
      </c>
      <c r="E25" s="136">
        <v>42.72</v>
      </c>
      <c r="F25" s="137">
        <v>42.1</v>
      </c>
    </row>
    <row r="26" spans="2:14" x14ac:dyDescent="0.25">
      <c r="B26" s="1">
        <v>8</v>
      </c>
      <c r="C26" s="135">
        <v>42.13</v>
      </c>
      <c r="D26" s="136">
        <v>41.97</v>
      </c>
      <c r="E26" s="136">
        <v>42.61</v>
      </c>
      <c r="F26" s="137">
        <v>41.54</v>
      </c>
    </row>
    <row r="27" spans="2:14" x14ac:dyDescent="0.25">
      <c r="B27" s="1">
        <v>9</v>
      </c>
      <c r="C27" s="135">
        <v>41.42</v>
      </c>
      <c r="D27" s="136">
        <v>41.74</v>
      </c>
      <c r="E27" s="136">
        <v>42.24</v>
      </c>
      <c r="F27" s="137">
        <v>41.52</v>
      </c>
    </row>
    <row r="28" spans="2:14" x14ac:dyDescent="0.25">
      <c r="B28" s="1">
        <v>10</v>
      </c>
      <c r="C28" s="135">
        <v>41.4</v>
      </c>
      <c r="D28" s="136">
        <v>41.69</v>
      </c>
      <c r="E28" s="136">
        <v>43.05</v>
      </c>
      <c r="F28" s="137">
        <v>41.78</v>
      </c>
    </row>
    <row r="29" spans="2:14" x14ac:dyDescent="0.25">
      <c r="B29" s="1">
        <v>11</v>
      </c>
      <c r="C29" s="135">
        <v>41.58</v>
      </c>
      <c r="D29" s="136">
        <v>41.65</v>
      </c>
      <c r="E29" s="136">
        <v>42.11</v>
      </c>
      <c r="F29" s="137">
        <v>41.55</v>
      </c>
    </row>
    <row r="30" spans="2:14" x14ac:dyDescent="0.25">
      <c r="B30" s="1">
        <v>12</v>
      </c>
      <c r="C30" s="135">
        <v>41.55</v>
      </c>
      <c r="D30" s="136">
        <v>41.71</v>
      </c>
      <c r="E30" s="136">
        <v>41.95</v>
      </c>
      <c r="F30" s="137">
        <v>41.34</v>
      </c>
    </row>
    <row r="31" spans="2:14" x14ac:dyDescent="0.25">
      <c r="B31" s="1">
        <v>13</v>
      </c>
      <c r="C31" s="135">
        <v>41.47</v>
      </c>
      <c r="D31" s="136">
        <v>41.58</v>
      </c>
      <c r="E31" s="136">
        <v>42.02</v>
      </c>
      <c r="F31" s="137">
        <v>41.39</v>
      </c>
    </row>
    <row r="32" spans="2:14" x14ac:dyDescent="0.25">
      <c r="B32" s="1">
        <v>14</v>
      </c>
      <c r="C32" s="135">
        <v>41.43</v>
      </c>
      <c r="D32" s="136">
        <v>41.83</v>
      </c>
      <c r="E32" s="136">
        <v>41.97</v>
      </c>
      <c r="F32" s="137">
        <v>41.53</v>
      </c>
    </row>
    <row r="33" spans="2:6" x14ac:dyDescent="0.25">
      <c r="B33" s="1">
        <v>15</v>
      </c>
      <c r="C33" s="135">
        <v>42.18</v>
      </c>
      <c r="D33" s="136">
        <v>41.62</v>
      </c>
      <c r="E33" s="136">
        <v>42.02</v>
      </c>
      <c r="F33" s="137">
        <v>41.42</v>
      </c>
    </row>
    <row r="34" spans="2:6" x14ac:dyDescent="0.25">
      <c r="B34" s="1">
        <v>16</v>
      </c>
      <c r="C34" s="135">
        <v>41.7</v>
      </c>
      <c r="D34" s="136">
        <v>41.65</v>
      </c>
      <c r="E34" s="136">
        <v>41.83</v>
      </c>
      <c r="F34" s="137">
        <v>41.44</v>
      </c>
    </row>
    <row r="35" spans="2:6" x14ac:dyDescent="0.25">
      <c r="B35" s="1">
        <v>17</v>
      </c>
      <c r="C35" s="135">
        <v>41.35</v>
      </c>
      <c r="D35" s="136">
        <v>41.92</v>
      </c>
      <c r="E35" s="136">
        <v>43.16</v>
      </c>
      <c r="F35" s="137">
        <v>41.47</v>
      </c>
    </row>
    <row r="36" spans="2:6" x14ac:dyDescent="0.25">
      <c r="B36" s="1">
        <v>18</v>
      </c>
      <c r="C36" s="135">
        <v>41.86</v>
      </c>
      <c r="D36" s="136">
        <v>41.54</v>
      </c>
      <c r="E36" s="136">
        <v>42.4</v>
      </c>
      <c r="F36" s="137">
        <v>41.51</v>
      </c>
    </row>
    <row r="37" spans="2:6" x14ac:dyDescent="0.25">
      <c r="B37" s="1">
        <v>19</v>
      </c>
      <c r="C37" s="135">
        <v>41.58</v>
      </c>
      <c r="D37" s="136">
        <v>41.52</v>
      </c>
      <c r="E37" s="136">
        <v>41.87</v>
      </c>
      <c r="F37" s="137">
        <v>41.54</v>
      </c>
    </row>
    <row r="38" spans="2:6" x14ac:dyDescent="0.25">
      <c r="B38" s="1">
        <v>20</v>
      </c>
      <c r="C38" s="135">
        <v>41.69</v>
      </c>
      <c r="D38" s="136">
        <v>41.49</v>
      </c>
      <c r="E38" s="136">
        <v>41.95</v>
      </c>
      <c r="F38" s="137">
        <v>41.31</v>
      </c>
    </row>
    <row r="39" spans="2:6" x14ac:dyDescent="0.25">
      <c r="B39" s="1">
        <v>21</v>
      </c>
      <c r="C39" s="135">
        <v>41.63</v>
      </c>
      <c r="D39" s="136">
        <v>41.78</v>
      </c>
      <c r="E39" s="136">
        <v>42.87</v>
      </c>
      <c r="F39" s="137">
        <v>41.38</v>
      </c>
    </row>
    <row r="40" spans="2:6" x14ac:dyDescent="0.25">
      <c r="B40" s="1">
        <v>22</v>
      </c>
      <c r="C40" s="135">
        <v>41.56</v>
      </c>
      <c r="D40" s="136">
        <v>41.85</v>
      </c>
      <c r="E40" s="136">
        <v>41.94</v>
      </c>
      <c r="F40" s="137">
        <v>41.67</v>
      </c>
    </row>
    <row r="41" spans="2:6" x14ac:dyDescent="0.25">
      <c r="B41" s="1">
        <v>23</v>
      </c>
      <c r="C41" s="135">
        <v>41.46</v>
      </c>
      <c r="D41" s="136">
        <v>41.41</v>
      </c>
      <c r="E41" s="136">
        <v>43.3</v>
      </c>
      <c r="F41" s="137">
        <v>41.81</v>
      </c>
    </row>
    <row r="42" spans="2:6" x14ac:dyDescent="0.25">
      <c r="B42" s="1">
        <v>24</v>
      </c>
      <c r="C42" s="135">
        <v>41.7</v>
      </c>
      <c r="D42" s="136">
        <v>41.82</v>
      </c>
      <c r="E42" s="136">
        <v>42.19</v>
      </c>
      <c r="F42" s="137">
        <v>41.54</v>
      </c>
    </row>
    <row r="43" spans="2:6" x14ac:dyDescent="0.25">
      <c r="B43" s="1">
        <v>25</v>
      </c>
      <c r="C43" s="135">
        <v>41.38</v>
      </c>
      <c r="D43" s="136">
        <v>41.49</v>
      </c>
      <c r="E43" s="136">
        <v>41.98</v>
      </c>
      <c r="F43" s="137">
        <v>41.38</v>
      </c>
    </row>
    <row r="44" spans="2:6" x14ac:dyDescent="0.25">
      <c r="B44" s="1">
        <v>26</v>
      </c>
      <c r="C44" s="135">
        <v>41.58</v>
      </c>
      <c r="D44" s="136">
        <v>41.86</v>
      </c>
      <c r="E44" s="136">
        <v>42.04</v>
      </c>
      <c r="F44" s="137">
        <v>41.36</v>
      </c>
    </row>
    <row r="45" spans="2:6" x14ac:dyDescent="0.25">
      <c r="B45" s="1">
        <v>27</v>
      </c>
      <c r="C45" s="135">
        <v>41.76</v>
      </c>
      <c r="D45" s="136">
        <v>41.69</v>
      </c>
      <c r="E45" s="136">
        <v>41.9</v>
      </c>
      <c r="F45" s="137">
        <v>41.54</v>
      </c>
    </row>
    <row r="46" spans="2:6" x14ac:dyDescent="0.25">
      <c r="B46" s="1">
        <v>28</v>
      </c>
      <c r="C46" s="135"/>
      <c r="D46" s="136">
        <v>41.55</v>
      </c>
      <c r="E46" s="136">
        <v>42</v>
      </c>
      <c r="F46" s="137">
        <v>41.4</v>
      </c>
    </row>
    <row r="47" spans="2:6" x14ac:dyDescent="0.25">
      <c r="B47" s="1">
        <v>29</v>
      </c>
      <c r="C47" s="135"/>
      <c r="D47" s="136">
        <v>41.68</v>
      </c>
      <c r="E47" s="136">
        <v>41.9</v>
      </c>
      <c r="F47" s="137">
        <v>41.59</v>
      </c>
    </row>
    <row r="48" spans="2:6" x14ac:dyDescent="0.25">
      <c r="B48" s="1">
        <v>30</v>
      </c>
      <c r="C48" s="135"/>
      <c r="D48" s="136">
        <v>41.49</v>
      </c>
      <c r="E48" s="136">
        <v>41.97</v>
      </c>
      <c r="F48" s="137">
        <v>41.63</v>
      </c>
    </row>
    <row r="49" spans="2:6" x14ac:dyDescent="0.25">
      <c r="B49" s="1">
        <v>31</v>
      </c>
      <c r="C49" s="135"/>
      <c r="D49" s="136">
        <v>41.49</v>
      </c>
      <c r="E49" s="136">
        <v>41.93</v>
      </c>
      <c r="F49" s="137">
        <v>41.46</v>
      </c>
    </row>
    <row r="50" spans="2:6" x14ac:dyDescent="0.25">
      <c r="B50" s="1">
        <v>32</v>
      </c>
      <c r="C50" s="135"/>
      <c r="D50" s="136">
        <v>41.94</v>
      </c>
      <c r="E50" s="136">
        <v>41.99</v>
      </c>
      <c r="F50" s="137">
        <v>41.37</v>
      </c>
    </row>
    <row r="51" spans="2:6" x14ac:dyDescent="0.25">
      <c r="B51" s="1">
        <v>33</v>
      </c>
      <c r="C51" s="135"/>
      <c r="D51" s="136">
        <v>41.59</v>
      </c>
      <c r="E51" s="136">
        <v>42.04</v>
      </c>
      <c r="F51" s="137">
        <v>41.47</v>
      </c>
    </row>
    <row r="52" spans="2:6" x14ac:dyDescent="0.25">
      <c r="B52" s="1">
        <v>34</v>
      </c>
      <c r="C52" s="135"/>
      <c r="D52" s="136">
        <v>41.49</v>
      </c>
      <c r="E52" s="136">
        <v>41.88</v>
      </c>
      <c r="F52" s="137">
        <v>41.48</v>
      </c>
    </row>
    <row r="53" spans="2:6" x14ac:dyDescent="0.25">
      <c r="B53" s="1">
        <v>35</v>
      </c>
      <c r="C53" s="135"/>
      <c r="D53" s="136">
        <v>41.52</v>
      </c>
      <c r="E53" s="136">
        <v>42.06</v>
      </c>
      <c r="F53" s="137">
        <v>41.58</v>
      </c>
    </row>
    <row r="54" spans="2:6" x14ac:dyDescent="0.25">
      <c r="B54" s="1">
        <v>36</v>
      </c>
      <c r="C54" s="135"/>
      <c r="D54" s="136">
        <v>41.34</v>
      </c>
      <c r="E54" s="136">
        <v>42.05</v>
      </c>
      <c r="F54" s="137">
        <v>41.39</v>
      </c>
    </row>
    <row r="55" spans="2:6" x14ac:dyDescent="0.25">
      <c r="B55" s="1">
        <v>37</v>
      </c>
      <c r="C55" s="135"/>
      <c r="D55" s="136">
        <v>41.65</v>
      </c>
      <c r="E55" s="136">
        <v>41.79</v>
      </c>
      <c r="F55" s="137">
        <v>41.45</v>
      </c>
    </row>
    <row r="56" spans="2:6" x14ac:dyDescent="0.25">
      <c r="B56" s="1">
        <v>38</v>
      </c>
      <c r="C56" s="135"/>
      <c r="D56" s="136">
        <v>41.63</v>
      </c>
      <c r="E56" s="136">
        <v>41.88</v>
      </c>
      <c r="F56" s="137">
        <v>41.38</v>
      </c>
    </row>
    <row r="57" spans="2:6" x14ac:dyDescent="0.25">
      <c r="B57" s="1">
        <v>39</v>
      </c>
      <c r="C57" s="135"/>
      <c r="D57" s="136">
        <v>41.48</v>
      </c>
      <c r="E57" s="136">
        <v>41.71</v>
      </c>
      <c r="F57" s="137">
        <v>41.52</v>
      </c>
    </row>
    <row r="58" spans="2:6" x14ac:dyDescent="0.25">
      <c r="B58" s="1">
        <v>40</v>
      </c>
      <c r="C58" s="135"/>
      <c r="D58" s="136">
        <v>41.7</v>
      </c>
      <c r="E58" s="136">
        <v>41.79</v>
      </c>
      <c r="F58" s="137">
        <v>41.49</v>
      </c>
    </row>
    <row r="59" spans="2:6" x14ac:dyDescent="0.25">
      <c r="B59" s="1">
        <v>41</v>
      </c>
      <c r="C59" s="135"/>
      <c r="D59" s="136">
        <v>41.54</v>
      </c>
      <c r="E59" s="136"/>
      <c r="F59" s="137">
        <v>41.54</v>
      </c>
    </row>
    <row r="60" spans="2:6" x14ac:dyDescent="0.25">
      <c r="B60" s="1">
        <v>42</v>
      </c>
      <c r="C60" s="135"/>
      <c r="D60" s="136">
        <v>41.48</v>
      </c>
      <c r="E60" s="136"/>
      <c r="F60" s="137">
        <v>41.9</v>
      </c>
    </row>
    <row r="61" spans="2:6" x14ac:dyDescent="0.25">
      <c r="B61" s="1">
        <v>43</v>
      </c>
      <c r="C61" s="135"/>
      <c r="D61" s="136"/>
      <c r="E61" s="136"/>
      <c r="F61" s="137">
        <v>41.44</v>
      </c>
    </row>
    <row r="62" spans="2:6" x14ac:dyDescent="0.25">
      <c r="B62" s="1">
        <v>44</v>
      </c>
      <c r="C62" s="135"/>
      <c r="D62" s="136"/>
      <c r="E62" s="136"/>
      <c r="F62" s="137">
        <v>41.95</v>
      </c>
    </row>
    <row r="63" spans="2:6" x14ac:dyDescent="0.25">
      <c r="B63" s="1">
        <v>45</v>
      </c>
      <c r="C63" s="135"/>
      <c r="D63" s="136"/>
      <c r="E63" s="136"/>
      <c r="F63" s="137">
        <v>41.76</v>
      </c>
    </row>
    <row r="64" spans="2:6" x14ac:dyDescent="0.25">
      <c r="B64" s="1">
        <v>46</v>
      </c>
      <c r="C64" s="135"/>
      <c r="D64" s="136"/>
      <c r="E64" s="136"/>
      <c r="F64" s="137">
        <v>41.87</v>
      </c>
    </row>
    <row r="65" spans="2:6" x14ac:dyDescent="0.25">
      <c r="B65" s="1">
        <v>47</v>
      </c>
      <c r="C65" s="135"/>
      <c r="D65" s="136"/>
      <c r="E65" s="136"/>
      <c r="F65" s="137">
        <v>42.7</v>
      </c>
    </row>
    <row r="66" spans="2:6" x14ac:dyDescent="0.25">
      <c r="B66" s="1">
        <v>48</v>
      </c>
      <c r="C66" s="135"/>
      <c r="D66" s="136"/>
      <c r="E66" s="136"/>
      <c r="F66" s="137">
        <v>42.52</v>
      </c>
    </row>
    <row r="67" spans="2:6" x14ac:dyDescent="0.25">
      <c r="B67" s="1">
        <v>49</v>
      </c>
      <c r="C67" s="135"/>
      <c r="D67" s="136"/>
      <c r="E67" s="136"/>
      <c r="F67" s="137">
        <v>41.71</v>
      </c>
    </row>
    <row r="68" spans="2:6" x14ac:dyDescent="0.25">
      <c r="B68" s="1">
        <v>50</v>
      </c>
      <c r="C68" s="135"/>
      <c r="D68" s="136"/>
      <c r="E68" s="136"/>
      <c r="F68" s="137">
        <v>41.73</v>
      </c>
    </row>
    <row r="69" spans="2:6" x14ac:dyDescent="0.25">
      <c r="B69" s="1">
        <v>51</v>
      </c>
      <c r="C69" s="135"/>
      <c r="D69" s="136"/>
      <c r="E69" s="136"/>
      <c r="F69" s="192">
        <v>41.4</v>
      </c>
    </row>
    <row r="70" spans="2:6" x14ac:dyDescent="0.25">
      <c r="B70" s="1">
        <v>52</v>
      </c>
      <c r="C70" s="135"/>
      <c r="D70" s="136"/>
      <c r="E70" s="136"/>
      <c r="F70" s="137">
        <v>41.43</v>
      </c>
    </row>
    <row r="71" spans="2:6" x14ac:dyDescent="0.25">
      <c r="B71" s="1">
        <v>53</v>
      </c>
      <c r="C71" s="135"/>
      <c r="D71" s="136"/>
      <c r="E71" s="136"/>
      <c r="F71" s="137">
        <v>41.67</v>
      </c>
    </row>
    <row r="72" spans="2:6" x14ac:dyDescent="0.25">
      <c r="B72" s="1">
        <v>54</v>
      </c>
      <c r="C72" s="135"/>
      <c r="D72" s="136"/>
      <c r="E72" s="136"/>
      <c r="F72" s="137">
        <v>41.92</v>
      </c>
    </row>
    <row r="73" spans="2:6" x14ac:dyDescent="0.25">
      <c r="B73" s="1">
        <v>55</v>
      </c>
      <c r="C73" s="135"/>
      <c r="D73" s="136"/>
      <c r="E73" s="136"/>
      <c r="F73" s="137">
        <v>41.75</v>
      </c>
    </row>
    <row r="74" spans="2:6" x14ac:dyDescent="0.25">
      <c r="B74" s="1">
        <v>56</v>
      </c>
      <c r="C74" s="135"/>
      <c r="D74" s="136"/>
      <c r="E74" s="136"/>
      <c r="F74" s="137"/>
    </row>
    <row r="75" spans="2:6" x14ac:dyDescent="0.25">
      <c r="B75" s="1">
        <v>57</v>
      </c>
      <c r="C75" s="135"/>
      <c r="D75" s="136"/>
      <c r="E75" s="136"/>
      <c r="F75" s="137"/>
    </row>
    <row r="76" spans="2:6" x14ac:dyDescent="0.25">
      <c r="B76" s="1">
        <v>58</v>
      </c>
      <c r="C76" s="135"/>
      <c r="D76" s="136"/>
      <c r="E76" s="136"/>
      <c r="F76" s="137"/>
    </row>
    <row r="77" spans="2:6" x14ac:dyDescent="0.25">
      <c r="B77" s="1">
        <v>59</v>
      </c>
      <c r="C77" s="135"/>
      <c r="D77" s="136"/>
      <c r="E77" s="136"/>
      <c r="F77" s="137"/>
    </row>
    <row r="78" spans="2:6" x14ac:dyDescent="0.25">
      <c r="B78" s="1">
        <v>60</v>
      </c>
      <c r="C78" s="135"/>
      <c r="D78" s="136"/>
      <c r="E78" s="136"/>
      <c r="F78" s="137"/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V29" sqref="V29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78" t="s">
        <v>66</v>
      </c>
      <c r="B4" s="278"/>
      <c r="C4" s="278"/>
      <c r="D4" s="278"/>
      <c r="E4" s="278"/>
      <c r="F4" s="278"/>
      <c r="G4" s="278"/>
      <c r="H4" s="278"/>
      <c r="I4" s="278"/>
      <c r="J4" s="278"/>
      <c r="K4" s="278"/>
      <c r="L4" s="278"/>
    </row>
    <row r="5" spans="1:16" ht="7.5" customHeight="1" x14ac:dyDescent="0.25"/>
    <row r="6" spans="1:16" ht="17.25" x14ac:dyDescent="0.3">
      <c r="A6" s="229" t="s">
        <v>82</v>
      </c>
      <c r="B6" s="229"/>
      <c r="C6" s="229"/>
      <c r="D6" s="229"/>
      <c r="E6" s="229"/>
      <c r="F6" s="229"/>
      <c r="G6" s="229"/>
      <c r="H6" s="229"/>
      <c r="I6" s="229"/>
      <c r="J6" s="229"/>
      <c r="K6" s="229"/>
      <c r="L6" s="229"/>
    </row>
    <row r="7" spans="1:16" ht="7.5" customHeight="1" x14ac:dyDescent="0.25"/>
    <row r="8" spans="1:16" s="2" customFormat="1" ht="20.25" customHeight="1" x14ac:dyDescent="0.25">
      <c r="A8" s="279" t="s">
        <v>45</v>
      </c>
      <c r="B8" s="280" t="s">
        <v>13</v>
      </c>
      <c r="C8" s="281" t="s">
        <v>18</v>
      </c>
      <c r="D8" s="280" t="s">
        <v>46</v>
      </c>
      <c r="E8" s="283" t="s">
        <v>47</v>
      </c>
      <c r="F8" s="285" t="s">
        <v>48</v>
      </c>
      <c r="G8" s="286"/>
      <c r="H8" s="286"/>
      <c r="I8" s="287"/>
      <c r="J8" s="288" t="s">
        <v>49</v>
      </c>
      <c r="K8" s="279" t="s">
        <v>50</v>
      </c>
      <c r="L8" s="279"/>
      <c r="M8" s="82"/>
      <c r="N8" s="82"/>
    </row>
    <row r="9" spans="1:16" s="2" customFormat="1" ht="27.75" customHeight="1" x14ac:dyDescent="0.25">
      <c r="A9" s="279"/>
      <c r="B9" s="280"/>
      <c r="C9" s="282"/>
      <c r="D9" s="280"/>
      <c r="E9" s="284"/>
      <c r="F9" s="83" t="s">
        <v>51</v>
      </c>
      <c r="G9" s="83" t="s">
        <v>52</v>
      </c>
      <c r="H9" s="83" t="s">
        <v>53</v>
      </c>
      <c r="I9" s="84" t="s">
        <v>54</v>
      </c>
      <c r="J9" s="289"/>
      <c r="K9" s="125" t="s">
        <v>55</v>
      </c>
      <c r="L9" s="125" t="s">
        <v>56</v>
      </c>
      <c r="M9" s="85" t="s">
        <v>57</v>
      </c>
      <c r="N9" s="85" t="s">
        <v>58</v>
      </c>
    </row>
    <row r="10" spans="1:16" s="3" customFormat="1" ht="30" customHeight="1" thickBot="1" x14ac:dyDescent="0.3">
      <c r="A10" s="86">
        <v>1</v>
      </c>
      <c r="B10" s="87" t="s">
        <v>100</v>
      </c>
      <c r="C10" s="88">
        <v>9</v>
      </c>
      <c r="D10" s="88">
        <v>29</v>
      </c>
      <c r="E10" s="89">
        <f>D10</f>
        <v>29</v>
      </c>
      <c r="F10" s="126">
        <f>MIN(C19:C83)</f>
        <v>41.38</v>
      </c>
      <c r="G10" s="164">
        <f>AVERAGE(C19:C83)</f>
        <v>41.914642857142852</v>
      </c>
      <c r="H10" s="91"/>
      <c r="I10" s="92">
        <f>G10-F10</f>
        <v>0.53464285714284898</v>
      </c>
      <c r="J10" s="93">
        <v>1.5173611111111112E-2</v>
      </c>
      <c r="K10" s="93">
        <f>J10</f>
        <v>1.5173611111111112E-2</v>
      </c>
      <c r="L10" s="94">
        <f>K10</f>
        <v>1.5173611111111112E-2</v>
      </c>
      <c r="M10" s="95" t="s">
        <v>165</v>
      </c>
      <c r="N10" s="96"/>
      <c r="O10" s="165"/>
      <c r="P10" s="98"/>
    </row>
    <row r="11" spans="1:16" s="3" customFormat="1" ht="30" customHeight="1" thickBot="1" x14ac:dyDescent="0.3">
      <c r="A11" s="86">
        <v>2</v>
      </c>
      <c r="B11" s="87" t="s">
        <v>84</v>
      </c>
      <c r="C11" s="88">
        <v>6</v>
      </c>
      <c r="D11" s="88">
        <v>75</v>
      </c>
      <c r="E11" s="89">
        <f>D11-D10</f>
        <v>46</v>
      </c>
      <c r="F11" s="182">
        <f>MIN(D19:D83)</f>
        <v>41.43</v>
      </c>
      <c r="G11" s="163">
        <f>AVERAGE(D19:D83)</f>
        <v>41.716444444444427</v>
      </c>
      <c r="H11" s="91"/>
      <c r="I11" s="92">
        <f>G11-F11</f>
        <v>0.2864444444444274</v>
      </c>
      <c r="J11" s="93">
        <v>3.8506944444444448E-2</v>
      </c>
      <c r="K11" s="93">
        <f>J11-J10</f>
        <v>2.3333333333333338E-2</v>
      </c>
      <c r="L11" s="94">
        <f>K11</f>
        <v>2.3333333333333338E-2</v>
      </c>
      <c r="M11" s="95" t="s">
        <v>167</v>
      </c>
      <c r="N11" s="96"/>
      <c r="O11" s="97"/>
      <c r="P11" s="98"/>
    </row>
    <row r="12" spans="1:16" s="3" customFormat="1" ht="30" customHeight="1" thickBot="1" x14ac:dyDescent="0.3">
      <c r="A12" s="86">
        <v>3</v>
      </c>
      <c r="B12" s="87" t="s">
        <v>100</v>
      </c>
      <c r="C12" s="99">
        <v>69</v>
      </c>
      <c r="D12" s="88">
        <v>134</v>
      </c>
      <c r="E12" s="89">
        <f>D12-D11</f>
        <v>59</v>
      </c>
      <c r="F12" s="189">
        <f>MIN(E19:E83)</f>
        <v>40.96</v>
      </c>
      <c r="G12" s="164">
        <f>AVERAGE(E19:E83)</f>
        <v>41.505517241379316</v>
      </c>
      <c r="H12" s="91"/>
      <c r="I12" s="92">
        <f>G12-F12</f>
        <v>0.54551724137931501</v>
      </c>
      <c r="J12" s="93">
        <v>6.761574074074074E-2</v>
      </c>
      <c r="K12" s="93">
        <f>J12-J11</f>
        <v>2.9108796296296292E-2</v>
      </c>
      <c r="L12" s="93">
        <f>K12+K10</f>
        <v>4.4282407407407402E-2</v>
      </c>
      <c r="M12" s="95" t="s">
        <v>168</v>
      </c>
      <c r="N12" s="96"/>
      <c r="O12" s="21"/>
    </row>
    <row r="13" spans="1:16" s="3" customFormat="1" ht="30" customHeight="1" thickBot="1" x14ac:dyDescent="0.3">
      <c r="A13" s="100" t="s">
        <v>59</v>
      </c>
      <c r="B13" s="101" t="s">
        <v>84</v>
      </c>
      <c r="C13" s="102">
        <v>9</v>
      </c>
      <c r="D13" s="102">
        <v>167</v>
      </c>
      <c r="E13" s="89">
        <f>D13-D12</f>
        <v>33</v>
      </c>
      <c r="F13" s="181">
        <f>MIN(F19:F83)</f>
        <v>41.78</v>
      </c>
      <c r="G13" s="127">
        <f>AVERAGE(F19:F83)</f>
        <v>42.25424242424242</v>
      </c>
      <c r="H13" s="128"/>
      <c r="I13" s="103">
        <f>G13-F13</f>
        <v>0.47424242424241925</v>
      </c>
      <c r="J13" s="93">
        <v>8.3726851851851858E-2</v>
      </c>
      <c r="K13" s="105">
        <f>J13-J12</f>
        <v>1.6111111111111118E-2</v>
      </c>
      <c r="L13" s="104">
        <f>K13+K11</f>
        <v>3.9444444444444456E-2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29">
        <f>AVERAGE(F10,F12)</f>
        <v>41.17</v>
      </c>
      <c r="G14" s="130">
        <f>AVERAGE(G10,G12)</f>
        <v>41.71008004926108</v>
      </c>
      <c r="H14" s="130" t="s">
        <v>166</v>
      </c>
      <c r="I14" s="109">
        <f>AVERAGE(I10,I12)</f>
        <v>0.540080049261082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AVERAGE(F12,F13)</f>
        <v>41.370000000000005</v>
      </c>
      <c r="G15" s="115">
        <f>AVERAGE(G12,G13)</f>
        <v>41.879879832810872</v>
      </c>
      <c r="H15" s="115" t="s">
        <v>137</v>
      </c>
      <c r="I15" s="116">
        <f>AVERAGE(I12,I13)</f>
        <v>0.50987983281086713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41.387500000000003</v>
      </c>
      <c r="G16" s="119">
        <f>AVERAGE(G10:G13)</f>
        <v>41.847711741802257</v>
      </c>
      <c r="H16" s="120"/>
      <c r="I16" s="121">
        <f>AVERAGE(I10:I13)</f>
        <v>0.46021174180225266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Члечко Сергей</v>
      </c>
      <c r="D18" s="131" t="str">
        <f>B11</f>
        <v>Хлопонин Андрей</v>
      </c>
      <c r="E18" s="131" t="str">
        <f>B12</f>
        <v>Члечко Сергей</v>
      </c>
      <c r="F18" s="131" t="str">
        <f>B13</f>
        <v>Хлопонин Андрей</v>
      </c>
    </row>
    <row r="19" spans="2:14" x14ac:dyDescent="0.25">
      <c r="B19" s="1">
        <v>1</v>
      </c>
      <c r="C19" s="132">
        <v>42.77</v>
      </c>
      <c r="D19" s="133">
        <v>43.46</v>
      </c>
      <c r="E19" s="133">
        <v>43.1</v>
      </c>
      <c r="F19" s="134">
        <v>43.94</v>
      </c>
      <c r="M19" s="2"/>
      <c r="N19" s="2"/>
    </row>
    <row r="20" spans="2:14" x14ac:dyDescent="0.25">
      <c r="B20" s="1">
        <v>2</v>
      </c>
      <c r="C20" s="135">
        <v>42.62</v>
      </c>
      <c r="D20" s="136">
        <v>41.81</v>
      </c>
      <c r="E20" s="136">
        <v>42.49</v>
      </c>
      <c r="F20" s="137">
        <v>43.34</v>
      </c>
      <c r="M20" s="3"/>
      <c r="N20" s="3"/>
    </row>
    <row r="21" spans="2:14" x14ac:dyDescent="0.25">
      <c r="B21" s="1">
        <v>3</v>
      </c>
      <c r="C21" s="135">
        <v>44</v>
      </c>
      <c r="D21" s="136">
        <v>41.43</v>
      </c>
      <c r="E21" s="136">
        <v>43.49</v>
      </c>
      <c r="F21" s="137">
        <v>42.18</v>
      </c>
      <c r="M21" s="3"/>
      <c r="N21" s="3"/>
    </row>
    <row r="22" spans="2:14" x14ac:dyDescent="0.25">
      <c r="B22" s="1">
        <v>4</v>
      </c>
      <c r="C22" s="135">
        <v>42.59</v>
      </c>
      <c r="D22" s="136">
        <v>41.45</v>
      </c>
      <c r="E22" s="136">
        <v>41.8</v>
      </c>
      <c r="F22" s="137">
        <v>42.17</v>
      </c>
      <c r="M22" s="3"/>
      <c r="N22" s="3"/>
    </row>
    <row r="23" spans="2:14" x14ac:dyDescent="0.25">
      <c r="B23" s="1">
        <v>5</v>
      </c>
      <c r="C23" s="135">
        <v>43.26</v>
      </c>
      <c r="D23" s="136">
        <v>41.6</v>
      </c>
      <c r="E23" s="136">
        <v>41.63</v>
      </c>
      <c r="F23" s="137">
        <v>42.2</v>
      </c>
    </row>
    <row r="24" spans="2:14" x14ac:dyDescent="0.25">
      <c r="B24" s="1">
        <v>6</v>
      </c>
      <c r="C24" s="135">
        <v>41.87</v>
      </c>
      <c r="D24" s="136">
        <v>41.55</v>
      </c>
      <c r="E24" s="136">
        <v>41.55</v>
      </c>
      <c r="F24" s="137">
        <v>42.07</v>
      </c>
    </row>
    <row r="25" spans="2:14" x14ac:dyDescent="0.25">
      <c r="B25" s="1">
        <v>7</v>
      </c>
      <c r="C25" s="135">
        <v>41.83</v>
      </c>
      <c r="D25" s="136">
        <v>41.55</v>
      </c>
      <c r="E25" s="136">
        <v>41.26</v>
      </c>
      <c r="F25" s="137">
        <v>41.97</v>
      </c>
    </row>
    <row r="26" spans="2:14" x14ac:dyDescent="0.25">
      <c r="B26" s="1">
        <v>8</v>
      </c>
      <c r="C26" s="135">
        <v>41.52</v>
      </c>
      <c r="D26" s="136">
        <v>41.48</v>
      </c>
      <c r="E26" s="136">
        <v>41.45</v>
      </c>
      <c r="F26" s="137">
        <v>41.89</v>
      </c>
    </row>
    <row r="27" spans="2:14" x14ac:dyDescent="0.25">
      <c r="B27" s="1">
        <v>9</v>
      </c>
      <c r="C27" s="135">
        <v>41.95</v>
      </c>
      <c r="D27" s="136">
        <v>41.59</v>
      </c>
      <c r="E27" s="136">
        <v>41.28</v>
      </c>
      <c r="F27" s="137">
        <v>41.91</v>
      </c>
    </row>
    <row r="28" spans="2:14" x14ac:dyDescent="0.25">
      <c r="B28" s="1">
        <v>10</v>
      </c>
      <c r="C28" s="135">
        <v>42.72</v>
      </c>
      <c r="D28" s="136">
        <v>41.67</v>
      </c>
      <c r="E28" s="136">
        <v>41.33</v>
      </c>
      <c r="F28" s="137">
        <v>42.29</v>
      </c>
    </row>
    <row r="29" spans="2:14" x14ac:dyDescent="0.25">
      <c r="B29" s="1">
        <v>11</v>
      </c>
      <c r="C29" s="135">
        <v>41.51</v>
      </c>
      <c r="D29" s="136">
        <v>41.64</v>
      </c>
      <c r="E29" s="136">
        <v>41.36</v>
      </c>
      <c r="F29" s="137">
        <v>41.84</v>
      </c>
    </row>
    <row r="30" spans="2:14" x14ac:dyDescent="0.25">
      <c r="B30" s="1">
        <v>12</v>
      </c>
      <c r="C30" s="135">
        <v>41.49</v>
      </c>
      <c r="D30" s="136">
        <v>41.67</v>
      </c>
      <c r="E30" s="136">
        <v>41.33</v>
      </c>
      <c r="F30" s="137">
        <v>42.16</v>
      </c>
    </row>
    <row r="31" spans="2:14" x14ac:dyDescent="0.25">
      <c r="B31" s="1">
        <v>13</v>
      </c>
      <c r="C31" s="135">
        <v>41.83</v>
      </c>
      <c r="D31" s="136">
        <v>41.66</v>
      </c>
      <c r="E31" s="136">
        <v>41.38</v>
      </c>
      <c r="F31" s="137">
        <v>42.16</v>
      </c>
    </row>
    <row r="32" spans="2:14" x14ac:dyDescent="0.25">
      <c r="B32" s="1">
        <v>14</v>
      </c>
      <c r="C32" s="135">
        <v>41.47</v>
      </c>
      <c r="D32" s="136">
        <v>41.73</v>
      </c>
      <c r="E32" s="136">
        <v>41.19</v>
      </c>
      <c r="F32" s="137">
        <v>42.39</v>
      </c>
    </row>
    <row r="33" spans="2:6" x14ac:dyDescent="0.25">
      <c r="B33" s="1">
        <v>15</v>
      </c>
      <c r="C33" s="135">
        <v>41.6</v>
      </c>
      <c r="D33" s="136">
        <v>41.83</v>
      </c>
      <c r="E33" s="136">
        <v>41.36</v>
      </c>
      <c r="F33" s="137">
        <v>41.8</v>
      </c>
    </row>
    <row r="34" spans="2:6" x14ac:dyDescent="0.25">
      <c r="B34" s="1">
        <v>16</v>
      </c>
      <c r="C34" s="135">
        <v>41.6</v>
      </c>
      <c r="D34" s="136">
        <v>41.62</v>
      </c>
      <c r="E34" s="136">
        <v>41.45</v>
      </c>
      <c r="F34" s="137">
        <v>42.39</v>
      </c>
    </row>
    <row r="35" spans="2:6" x14ac:dyDescent="0.25">
      <c r="B35" s="1">
        <v>17</v>
      </c>
      <c r="C35" s="135">
        <v>41.44</v>
      </c>
      <c r="D35" s="136">
        <v>41.76</v>
      </c>
      <c r="E35" s="136">
        <v>41.42</v>
      </c>
      <c r="F35" s="137">
        <v>43.32</v>
      </c>
    </row>
    <row r="36" spans="2:6" x14ac:dyDescent="0.25">
      <c r="B36" s="1">
        <v>18</v>
      </c>
      <c r="C36" s="135">
        <v>41.44</v>
      </c>
      <c r="D36" s="136">
        <v>41.57</v>
      </c>
      <c r="E36" s="136">
        <v>41.18</v>
      </c>
      <c r="F36" s="137">
        <v>42.14</v>
      </c>
    </row>
    <row r="37" spans="2:6" x14ac:dyDescent="0.25">
      <c r="B37" s="1">
        <v>19</v>
      </c>
      <c r="C37" s="135">
        <v>42.13</v>
      </c>
      <c r="D37" s="136">
        <v>41.71</v>
      </c>
      <c r="E37" s="136">
        <v>41.58</v>
      </c>
      <c r="F37" s="137">
        <v>41.81</v>
      </c>
    </row>
    <row r="38" spans="2:6" x14ac:dyDescent="0.25">
      <c r="B38" s="1">
        <v>20</v>
      </c>
      <c r="C38" s="135">
        <v>41.47</v>
      </c>
      <c r="D38" s="136">
        <v>41.7</v>
      </c>
      <c r="E38" s="136">
        <v>41.93</v>
      </c>
      <c r="F38" s="137">
        <v>41.89</v>
      </c>
    </row>
    <row r="39" spans="2:6" x14ac:dyDescent="0.25">
      <c r="B39" s="1">
        <v>21</v>
      </c>
      <c r="C39" s="135">
        <v>41.57</v>
      </c>
      <c r="D39" s="136">
        <v>42.8</v>
      </c>
      <c r="E39" s="136">
        <v>41.24</v>
      </c>
      <c r="F39" s="137">
        <v>41.96</v>
      </c>
    </row>
    <row r="40" spans="2:6" x14ac:dyDescent="0.25">
      <c r="B40" s="1">
        <v>22</v>
      </c>
      <c r="C40" s="135">
        <v>41.56</v>
      </c>
      <c r="D40" s="136">
        <v>41.62</v>
      </c>
      <c r="E40" s="136">
        <v>41.23</v>
      </c>
      <c r="F40" s="137">
        <v>42.3</v>
      </c>
    </row>
    <row r="41" spans="2:6" x14ac:dyDescent="0.25">
      <c r="B41" s="1">
        <v>23</v>
      </c>
      <c r="C41" s="135">
        <v>41.53</v>
      </c>
      <c r="D41" s="136">
        <v>41.72</v>
      </c>
      <c r="E41" s="136">
        <v>41.33</v>
      </c>
      <c r="F41" s="137">
        <v>42.2</v>
      </c>
    </row>
    <row r="42" spans="2:6" x14ac:dyDescent="0.25">
      <c r="B42" s="1">
        <v>24</v>
      </c>
      <c r="C42" s="135">
        <v>41.62</v>
      </c>
      <c r="D42" s="136">
        <v>41.72</v>
      </c>
      <c r="E42" s="136">
        <v>41.62</v>
      </c>
      <c r="F42" s="137">
        <v>41.87</v>
      </c>
    </row>
    <row r="43" spans="2:6" x14ac:dyDescent="0.25">
      <c r="B43" s="1">
        <v>25</v>
      </c>
      <c r="C43" s="135">
        <v>41.69</v>
      </c>
      <c r="D43" s="136">
        <v>41.7</v>
      </c>
      <c r="E43" s="136">
        <v>41.11</v>
      </c>
      <c r="F43" s="137">
        <v>43.13</v>
      </c>
    </row>
    <row r="44" spans="2:6" x14ac:dyDescent="0.25">
      <c r="B44" s="1">
        <v>26</v>
      </c>
      <c r="C44" s="135">
        <v>41.61</v>
      </c>
      <c r="D44" s="136">
        <v>41.69</v>
      </c>
      <c r="E44" s="136">
        <v>41.89</v>
      </c>
      <c r="F44" s="137">
        <v>43.63</v>
      </c>
    </row>
    <row r="45" spans="2:6" x14ac:dyDescent="0.25">
      <c r="B45" s="1">
        <v>27</v>
      </c>
      <c r="C45" s="135">
        <v>41.38</v>
      </c>
      <c r="D45" s="136">
        <v>41.54</v>
      </c>
      <c r="E45" s="136">
        <v>41.46</v>
      </c>
      <c r="F45" s="137">
        <v>42.07</v>
      </c>
    </row>
    <row r="46" spans="2:6" x14ac:dyDescent="0.25">
      <c r="B46" s="1">
        <v>28</v>
      </c>
      <c r="C46" s="135">
        <v>41.54</v>
      </c>
      <c r="D46" s="136">
        <v>41.53</v>
      </c>
      <c r="E46" s="136">
        <v>41.35</v>
      </c>
      <c r="F46" s="137">
        <v>41.99</v>
      </c>
    </row>
    <row r="47" spans="2:6" x14ac:dyDescent="0.25">
      <c r="B47" s="1">
        <v>29</v>
      </c>
      <c r="C47" s="135"/>
      <c r="D47" s="136">
        <v>41.71</v>
      </c>
      <c r="E47" s="136">
        <v>41.36</v>
      </c>
      <c r="F47" s="137">
        <v>42</v>
      </c>
    </row>
    <row r="48" spans="2:6" x14ac:dyDescent="0.25">
      <c r="B48" s="1">
        <v>30</v>
      </c>
      <c r="C48" s="135"/>
      <c r="D48" s="136">
        <v>41.77</v>
      </c>
      <c r="E48" s="136">
        <v>41.41</v>
      </c>
      <c r="F48" s="137">
        <v>41.87</v>
      </c>
    </row>
    <row r="49" spans="2:6" x14ac:dyDescent="0.25">
      <c r="B49" s="1">
        <v>31</v>
      </c>
      <c r="C49" s="135"/>
      <c r="D49" s="136">
        <v>41.61</v>
      </c>
      <c r="E49" s="136">
        <v>41.26</v>
      </c>
      <c r="F49" s="137">
        <v>41.82</v>
      </c>
    </row>
    <row r="50" spans="2:6" x14ac:dyDescent="0.25">
      <c r="B50" s="1">
        <v>32</v>
      </c>
      <c r="C50" s="135"/>
      <c r="D50" s="136">
        <v>41.67</v>
      </c>
      <c r="E50" s="136">
        <v>41.21</v>
      </c>
      <c r="F50" s="137">
        <v>41.91</v>
      </c>
    </row>
    <row r="51" spans="2:6" x14ac:dyDescent="0.25">
      <c r="B51" s="1">
        <v>33</v>
      </c>
      <c r="C51" s="135"/>
      <c r="D51" s="136">
        <v>41.57</v>
      </c>
      <c r="E51" s="136">
        <v>41.19</v>
      </c>
      <c r="F51" s="137">
        <v>41.78</v>
      </c>
    </row>
    <row r="52" spans="2:6" x14ac:dyDescent="0.25">
      <c r="B52" s="1">
        <v>34</v>
      </c>
      <c r="C52" s="135"/>
      <c r="D52" s="136">
        <v>41.6</v>
      </c>
      <c r="E52" s="136">
        <v>41.01</v>
      </c>
      <c r="F52" s="137"/>
    </row>
    <row r="53" spans="2:6" x14ac:dyDescent="0.25">
      <c r="B53" s="1">
        <v>35</v>
      </c>
      <c r="C53" s="135"/>
      <c r="D53" s="136">
        <v>41.61</v>
      </c>
      <c r="E53" s="136">
        <v>41.88</v>
      </c>
      <c r="F53" s="137"/>
    </row>
    <row r="54" spans="2:6" x14ac:dyDescent="0.25">
      <c r="B54" s="1">
        <v>36</v>
      </c>
      <c r="C54" s="135"/>
      <c r="D54" s="136">
        <v>41.62</v>
      </c>
      <c r="E54" s="136">
        <v>41.45</v>
      </c>
      <c r="F54" s="137"/>
    </row>
    <row r="55" spans="2:6" x14ac:dyDescent="0.25">
      <c r="B55" s="1">
        <v>37</v>
      </c>
      <c r="C55" s="135"/>
      <c r="D55" s="136">
        <v>41.56</v>
      </c>
      <c r="E55" s="136">
        <v>41.72</v>
      </c>
      <c r="F55" s="137"/>
    </row>
    <row r="56" spans="2:6" x14ac:dyDescent="0.25">
      <c r="B56" s="1">
        <v>38</v>
      </c>
      <c r="C56" s="135"/>
      <c r="D56" s="136">
        <v>41.83</v>
      </c>
      <c r="E56" s="136">
        <v>41.29</v>
      </c>
      <c r="F56" s="137"/>
    </row>
    <row r="57" spans="2:6" x14ac:dyDescent="0.25">
      <c r="B57" s="1">
        <v>39</v>
      </c>
      <c r="C57" s="135"/>
      <c r="D57" s="136">
        <v>41.52</v>
      </c>
      <c r="E57" s="136">
        <v>41.41</v>
      </c>
      <c r="F57" s="137"/>
    </row>
    <row r="58" spans="2:6" x14ac:dyDescent="0.25">
      <c r="B58" s="1">
        <v>40</v>
      </c>
      <c r="C58" s="135"/>
      <c r="D58" s="136">
        <v>41.99</v>
      </c>
      <c r="E58" s="136">
        <v>41.24</v>
      </c>
      <c r="F58" s="137"/>
    </row>
    <row r="59" spans="2:6" x14ac:dyDescent="0.25">
      <c r="B59" s="1">
        <v>41</v>
      </c>
      <c r="C59" s="135"/>
      <c r="D59" s="136">
        <v>41.6</v>
      </c>
      <c r="E59" s="136">
        <v>41.29</v>
      </c>
      <c r="F59" s="137"/>
    </row>
    <row r="60" spans="2:6" x14ac:dyDescent="0.25">
      <c r="B60" s="1">
        <v>42</v>
      </c>
      <c r="C60" s="135"/>
      <c r="D60" s="136">
        <v>41.62</v>
      </c>
      <c r="E60" s="136">
        <v>41.24</v>
      </c>
      <c r="F60" s="137"/>
    </row>
    <row r="61" spans="2:6" x14ac:dyDescent="0.25">
      <c r="B61" s="1">
        <v>43</v>
      </c>
      <c r="C61" s="135"/>
      <c r="D61" s="136">
        <v>41.54</v>
      </c>
      <c r="E61" s="136">
        <v>40.96</v>
      </c>
      <c r="F61" s="137"/>
    </row>
    <row r="62" spans="2:6" x14ac:dyDescent="0.25">
      <c r="B62" s="1">
        <v>44</v>
      </c>
      <c r="C62" s="135"/>
      <c r="D62" s="136">
        <v>41.79</v>
      </c>
      <c r="E62" s="136">
        <v>41.39</v>
      </c>
      <c r="F62" s="137"/>
    </row>
    <row r="63" spans="2:6" x14ac:dyDescent="0.25">
      <c r="B63" s="1">
        <v>45</v>
      </c>
      <c r="C63" s="135"/>
      <c r="D63" s="136">
        <v>41.83</v>
      </c>
      <c r="E63" s="136">
        <v>41.51</v>
      </c>
      <c r="F63" s="137"/>
    </row>
    <row r="64" spans="2:6" x14ac:dyDescent="0.25">
      <c r="B64" s="1">
        <v>46</v>
      </c>
      <c r="C64" s="135"/>
      <c r="D64" s="136"/>
      <c r="E64" s="136">
        <v>41.08</v>
      </c>
      <c r="F64" s="137"/>
    </row>
    <row r="65" spans="2:6" x14ac:dyDescent="0.25">
      <c r="B65" s="1">
        <v>47</v>
      </c>
      <c r="C65" s="135"/>
      <c r="D65" s="136"/>
      <c r="E65" s="136">
        <v>41.39</v>
      </c>
      <c r="F65" s="137"/>
    </row>
    <row r="66" spans="2:6" x14ac:dyDescent="0.25">
      <c r="B66" s="1">
        <v>48</v>
      </c>
      <c r="C66" s="135"/>
      <c r="D66" s="136"/>
      <c r="E66" s="136">
        <v>41.18</v>
      </c>
      <c r="F66" s="137"/>
    </row>
    <row r="67" spans="2:6" x14ac:dyDescent="0.25">
      <c r="B67" s="1">
        <v>49</v>
      </c>
      <c r="C67" s="135"/>
      <c r="D67" s="136"/>
      <c r="E67" s="136">
        <v>41.2</v>
      </c>
      <c r="F67" s="137"/>
    </row>
    <row r="68" spans="2:6" x14ac:dyDescent="0.25">
      <c r="B68" s="1">
        <v>50</v>
      </c>
      <c r="C68" s="135"/>
      <c r="D68" s="136"/>
      <c r="E68" s="136">
        <v>41.42</v>
      </c>
      <c r="F68" s="137"/>
    </row>
    <row r="69" spans="2:6" x14ac:dyDescent="0.25">
      <c r="B69" s="1">
        <v>51</v>
      </c>
      <c r="C69" s="135"/>
      <c r="D69" s="136"/>
      <c r="E69" s="136">
        <v>41.18</v>
      </c>
      <c r="F69" s="137"/>
    </row>
    <row r="70" spans="2:6" x14ac:dyDescent="0.25">
      <c r="B70" s="1">
        <v>52</v>
      </c>
      <c r="C70" s="135"/>
      <c r="D70" s="136"/>
      <c r="E70" s="136">
        <v>41.85</v>
      </c>
      <c r="F70" s="137"/>
    </row>
    <row r="71" spans="2:6" x14ac:dyDescent="0.25">
      <c r="B71" s="1">
        <v>53</v>
      </c>
      <c r="C71" s="135"/>
      <c r="D71" s="136"/>
      <c r="E71" s="136">
        <v>42.32</v>
      </c>
      <c r="F71" s="137"/>
    </row>
    <row r="72" spans="2:6" x14ac:dyDescent="0.25">
      <c r="B72" s="1">
        <v>54</v>
      </c>
      <c r="C72" s="135"/>
      <c r="D72" s="136"/>
      <c r="E72" s="136">
        <v>42.2</v>
      </c>
      <c r="F72" s="137"/>
    </row>
    <row r="73" spans="2:6" x14ac:dyDescent="0.25">
      <c r="B73" s="1">
        <v>55</v>
      </c>
      <c r="C73" s="135"/>
      <c r="D73" s="136"/>
      <c r="E73" s="136">
        <v>42.05</v>
      </c>
      <c r="F73" s="137"/>
    </row>
    <row r="74" spans="2:6" x14ac:dyDescent="0.25">
      <c r="B74" s="1">
        <v>56</v>
      </c>
      <c r="C74" s="135"/>
      <c r="D74" s="136"/>
      <c r="E74" s="136">
        <v>41.41</v>
      </c>
      <c r="F74" s="137"/>
    </row>
    <row r="75" spans="2:6" x14ac:dyDescent="0.25">
      <c r="B75" s="1">
        <v>57</v>
      </c>
      <c r="C75" s="135"/>
      <c r="D75" s="136"/>
      <c r="E75" s="136">
        <v>41.33</v>
      </c>
      <c r="F75" s="137"/>
    </row>
    <row r="76" spans="2:6" x14ac:dyDescent="0.25">
      <c r="B76" s="1">
        <v>58</v>
      </c>
      <c r="C76" s="135"/>
      <c r="D76" s="136"/>
      <c r="E76" s="136">
        <v>41.1</v>
      </c>
      <c r="F76" s="137"/>
    </row>
    <row r="77" spans="2:6" x14ac:dyDescent="0.25">
      <c r="B77" s="1">
        <v>59</v>
      </c>
      <c r="C77" s="135"/>
      <c r="D77" s="136"/>
      <c r="E77" s="136"/>
      <c r="F77" s="137"/>
    </row>
    <row r="78" spans="2:6" x14ac:dyDescent="0.25">
      <c r="B78" s="1">
        <v>60</v>
      </c>
      <c r="C78" s="135"/>
      <c r="D78" s="136"/>
      <c r="E78" s="136"/>
      <c r="F78" s="137"/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4" zoomScale="75" zoomScaleNormal="75" workbookViewId="0">
      <selection activeCell="I14" activeCellId="1" sqref="G14:G15 I14:I15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78" t="s">
        <v>66</v>
      </c>
      <c r="B4" s="278"/>
      <c r="C4" s="278"/>
      <c r="D4" s="278"/>
      <c r="E4" s="278"/>
      <c r="F4" s="278"/>
      <c r="G4" s="278"/>
      <c r="H4" s="278"/>
      <c r="I4" s="278"/>
      <c r="J4" s="278"/>
      <c r="K4" s="278"/>
      <c r="L4" s="278"/>
    </row>
    <row r="5" spans="1:16" ht="7.5" customHeight="1" x14ac:dyDescent="0.25"/>
    <row r="6" spans="1:16" ht="17.25" x14ac:dyDescent="0.3">
      <c r="A6" s="229" t="s">
        <v>103</v>
      </c>
      <c r="B6" s="229"/>
      <c r="C6" s="229"/>
      <c r="D6" s="229"/>
      <c r="E6" s="229"/>
      <c r="F6" s="229"/>
      <c r="G6" s="229"/>
      <c r="H6" s="229"/>
      <c r="I6" s="229"/>
      <c r="J6" s="229"/>
      <c r="K6" s="229"/>
      <c r="L6" s="229"/>
    </row>
    <row r="7" spans="1:16" ht="7.5" customHeight="1" x14ac:dyDescent="0.25"/>
    <row r="8" spans="1:16" s="2" customFormat="1" ht="20.25" customHeight="1" x14ac:dyDescent="0.25">
      <c r="A8" s="279" t="s">
        <v>45</v>
      </c>
      <c r="B8" s="280" t="s">
        <v>13</v>
      </c>
      <c r="C8" s="281" t="s">
        <v>18</v>
      </c>
      <c r="D8" s="280" t="s">
        <v>46</v>
      </c>
      <c r="E8" s="283" t="s">
        <v>47</v>
      </c>
      <c r="F8" s="285" t="s">
        <v>48</v>
      </c>
      <c r="G8" s="286"/>
      <c r="H8" s="286"/>
      <c r="I8" s="287"/>
      <c r="J8" s="288" t="s">
        <v>49</v>
      </c>
      <c r="K8" s="279" t="s">
        <v>50</v>
      </c>
      <c r="L8" s="279"/>
      <c r="M8" s="82"/>
      <c r="N8" s="82"/>
    </row>
    <row r="9" spans="1:16" s="2" customFormat="1" ht="27.75" customHeight="1" thickBot="1" x14ac:dyDescent="0.3">
      <c r="A9" s="279"/>
      <c r="B9" s="280"/>
      <c r="C9" s="282"/>
      <c r="D9" s="280"/>
      <c r="E9" s="284"/>
      <c r="F9" s="83" t="s">
        <v>51</v>
      </c>
      <c r="G9" s="83" t="s">
        <v>52</v>
      </c>
      <c r="H9" s="83" t="s">
        <v>53</v>
      </c>
      <c r="I9" s="84" t="s">
        <v>54</v>
      </c>
      <c r="J9" s="289"/>
      <c r="K9" s="125" t="s">
        <v>55</v>
      </c>
      <c r="L9" s="125" t="s">
        <v>56</v>
      </c>
      <c r="M9" s="85" t="s">
        <v>57</v>
      </c>
      <c r="N9" s="85" t="s">
        <v>58</v>
      </c>
    </row>
    <row r="10" spans="1:16" s="3" customFormat="1" ht="30" customHeight="1" thickBot="1" x14ac:dyDescent="0.3">
      <c r="A10" s="86">
        <v>1</v>
      </c>
      <c r="B10" s="87" t="s">
        <v>105</v>
      </c>
      <c r="C10" s="88">
        <v>7</v>
      </c>
      <c r="D10" s="88">
        <v>39</v>
      </c>
      <c r="E10" s="89">
        <f>D10</f>
        <v>39</v>
      </c>
      <c r="F10" s="189">
        <f>MIN(C19:C83)</f>
        <v>41.27</v>
      </c>
      <c r="G10" s="164">
        <f>AVERAGE(C19:C83)</f>
        <v>41.986052631578957</v>
      </c>
      <c r="H10" s="91">
        <v>1</v>
      </c>
      <c r="I10" s="92">
        <f>G10-F10</f>
        <v>0.71605263157895394</v>
      </c>
      <c r="J10" s="93">
        <v>2.0057870370370368E-2</v>
      </c>
      <c r="K10" s="93">
        <f>J10</f>
        <v>2.0057870370370368E-2</v>
      </c>
      <c r="L10" s="94">
        <f>K10</f>
        <v>2.0057870370370368E-2</v>
      </c>
      <c r="M10" s="95" t="s">
        <v>154</v>
      </c>
      <c r="N10" s="96"/>
      <c r="O10" s="165"/>
      <c r="P10" s="98"/>
    </row>
    <row r="11" spans="1:16" s="3" customFormat="1" ht="30" customHeight="1" x14ac:dyDescent="0.25">
      <c r="A11" s="86">
        <v>2</v>
      </c>
      <c r="B11" s="87" t="s">
        <v>104</v>
      </c>
      <c r="C11" s="88">
        <v>5</v>
      </c>
      <c r="D11" s="88">
        <v>81</v>
      </c>
      <c r="E11" s="89">
        <f>D11-D10</f>
        <v>42</v>
      </c>
      <c r="F11" s="193">
        <f>MIN(D19:D83)</f>
        <v>41.85</v>
      </c>
      <c r="G11" s="163">
        <f>AVERAGE(D19:D83)</f>
        <v>42.386585365853662</v>
      </c>
      <c r="H11" s="91">
        <v>1</v>
      </c>
      <c r="I11" s="92">
        <f>G11-F11</f>
        <v>0.53658536585366079</v>
      </c>
      <c r="J11" s="93">
        <v>4.1782407407407407E-2</v>
      </c>
      <c r="K11" s="93">
        <f>J11-J10</f>
        <v>2.1724537037037039E-2</v>
      </c>
      <c r="L11" s="94">
        <f>K11</f>
        <v>2.1724537037037039E-2</v>
      </c>
      <c r="M11" s="95" t="s">
        <v>155</v>
      </c>
      <c r="N11" s="96"/>
      <c r="O11" s="97"/>
      <c r="P11" s="98"/>
    </row>
    <row r="12" spans="1:16" s="3" customFormat="1" ht="30" customHeight="1" thickBot="1" x14ac:dyDescent="0.3">
      <c r="A12" s="86">
        <v>3</v>
      </c>
      <c r="B12" s="87" t="s">
        <v>105</v>
      </c>
      <c r="C12" s="99">
        <v>1</v>
      </c>
      <c r="D12" s="88">
        <v>123</v>
      </c>
      <c r="E12" s="89">
        <f>D12-D11</f>
        <v>42</v>
      </c>
      <c r="F12" s="181">
        <f>MIN(E19:E83)</f>
        <v>41.53</v>
      </c>
      <c r="G12" s="90">
        <f>AVERAGE(E19:E83)</f>
        <v>42.073902439024387</v>
      </c>
      <c r="H12" s="91">
        <v>1</v>
      </c>
      <c r="I12" s="92">
        <f>G12-F12</f>
        <v>0.54390243902438584</v>
      </c>
      <c r="J12" s="93">
        <v>6.3449074074074074E-2</v>
      </c>
      <c r="K12" s="93">
        <f>J12-J11</f>
        <v>2.1666666666666667E-2</v>
      </c>
      <c r="L12" s="93">
        <f>K12+K10</f>
        <v>4.1724537037037032E-2</v>
      </c>
      <c r="M12" s="95" t="s">
        <v>156</v>
      </c>
      <c r="N12" s="96">
        <v>5</v>
      </c>
      <c r="O12" s="185" t="s">
        <v>157</v>
      </c>
    </row>
    <row r="13" spans="1:16" s="3" customFormat="1" ht="30" customHeight="1" thickBot="1" x14ac:dyDescent="0.3">
      <c r="A13" s="100" t="s">
        <v>59</v>
      </c>
      <c r="B13" s="101" t="s">
        <v>104</v>
      </c>
      <c r="C13" s="102">
        <v>3</v>
      </c>
      <c r="D13" s="102">
        <v>165</v>
      </c>
      <c r="E13" s="89">
        <f>D13-D12</f>
        <v>42</v>
      </c>
      <c r="F13" s="183">
        <f>MIN(F19:F83)</f>
        <v>41.83</v>
      </c>
      <c r="G13" s="190">
        <f>AVERAGE(F19:F83)</f>
        <v>42.57809523809523</v>
      </c>
      <c r="H13" s="128">
        <v>4</v>
      </c>
      <c r="I13" s="103">
        <f>G13-F13</f>
        <v>0.74809523809523171</v>
      </c>
      <c r="J13" s="93">
        <v>8.3726851851851858E-2</v>
      </c>
      <c r="K13" s="105">
        <f>J13-J12</f>
        <v>2.0277777777777783E-2</v>
      </c>
      <c r="L13" s="104">
        <f>K13+K11</f>
        <v>4.2002314814814826E-2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91">
        <f>AVERAGE(F10,F12)</f>
        <v>41.400000000000006</v>
      </c>
      <c r="G14" s="130">
        <f>AVERAGE(G10,G12)</f>
        <v>42.029977535301668</v>
      </c>
      <c r="H14" s="130" t="s">
        <v>152</v>
      </c>
      <c r="I14" s="109">
        <f>AVERAGE(I10,I12)</f>
        <v>0.62997753530166989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AVERAGE(F12,F13)</f>
        <v>41.68</v>
      </c>
      <c r="G15" s="115">
        <f>AVERAGE(G12,G13)</f>
        <v>42.325998838559812</v>
      </c>
      <c r="H15" s="115" t="s">
        <v>153</v>
      </c>
      <c r="I15" s="116">
        <f>AVERAGE(I12,I13)</f>
        <v>0.64599883855980877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41.620000000000005</v>
      </c>
      <c r="G16" s="119">
        <f>AVERAGE(G10:G13)</f>
        <v>42.256158918638064</v>
      </c>
      <c r="H16" s="120"/>
      <c r="I16" s="121">
        <f>AVERAGE(I10:I13)</f>
        <v>0.63615891863805807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Линнык Владимир</v>
      </c>
      <c r="D18" s="131" t="str">
        <f>B11</f>
        <v>Доценко Анатолий</v>
      </c>
      <c r="E18" s="131" t="str">
        <f>B12</f>
        <v>Линнык Владимир</v>
      </c>
      <c r="F18" s="131" t="str">
        <f>B13</f>
        <v>Доценко Анатолий</v>
      </c>
    </row>
    <row r="19" spans="2:14" x14ac:dyDescent="0.25">
      <c r="B19" s="1">
        <v>1</v>
      </c>
      <c r="C19" s="132">
        <v>43.07</v>
      </c>
      <c r="D19" s="133">
        <v>43.02</v>
      </c>
      <c r="E19" s="133">
        <v>44.71</v>
      </c>
      <c r="F19" s="134">
        <v>44.38</v>
      </c>
      <c r="M19" s="2"/>
      <c r="N19" s="2"/>
    </row>
    <row r="20" spans="2:14" x14ac:dyDescent="0.25">
      <c r="B20" s="1">
        <v>2</v>
      </c>
      <c r="C20" s="135">
        <v>42.61</v>
      </c>
      <c r="D20" s="136">
        <v>42.43</v>
      </c>
      <c r="E20" s="136">
        <v>45.45</v>
      </c>
      <c r="F20" s="137">
        <v>42.78</v>
      </c>
      <c r="M20" s="3"/>
      <c r="N20" s="3"/>
    </row>
    <row r="21" spans="2:14" x14ac:dyDescent="0.25">
      <c r="B21" s="1">
        <v>3</v>
      </c>
      <c r="C21" s="135">
        <v>42.3</v>
      </c>
      <c r="D21" s="136">
        <v>42.55</v>
      </c>
      <c r="E21" s="136">
        <v>42.06</v>
      </c>
      <c r="F21" s="137">
        <v>44.91</v>
      </c>
      <c r="M21" s="3"/>
      <c r="N21" s="3"/>
    </row>
    <row r="22" spans="2:14" x14ac:dyDescent="0.25">
      <c r="B22" s="1">
        <v>4</v>
      </c>
      <c r="C22" s="135">
        <v>42.34</v>
      </c>
      <c r="D22" s="136">
        <v>42.53</v>
      </c>
      <c r="E22" s="136">
        <v>41.77</v>
      </c>
      <c r="F22" s="137">
        <v>42.58</v>
      </c>
      <c r="M22" s="3"/>
      <c r="N22" s="3"/>
    </row>
    <row r="23" spans="2:14" x14ac:dyDescent="0.25">
      <c r="B23" s="1">
        <v>5</v>
      </c>
      <c r="C23" s="135">
        <v>42.38</v>
      </c>
      <c r="D23" s="136">
        <v>42.21</v>
      </c>
      <c r="E23" s="136">
        <v>42.03</v>
      </c>
      <c r="F23" s="137">
        <v>45.27</v>
      </c>
    </row>
    <row r="24" spans="2:14" x14ac:dyDescent="0.25">
      <c r="B24" s="1">
        <v>6</v>
      </c>
      <c r="C24" s="135">
        <v>41.96</v>
      </c>
      <c r="D24" s="136">
        <v>42.89</v>
      </c>
      <c r="E24" s="136">
        <v>41.96</v>
      </c>
      <c r="F24" s="137">
        <v>42.22</v>
      </c>
    </row>
    <row r="25" spans="2:14" x14ac:dyDescent="0.25">
      <c r="B25" s="1">
        <v>7</v>
      </c>
      <c r="C25" s="135">
        <v>43.21</v>
      </c>
      <c r="D25" s="136">
        <v>42.4</v>
      </c>
      <c r="E25" s="136">
        <v>41.93</v>
      </c>
      <c r="F25" s="137">
        <v>42.4</v>
      </c>
    </row>
    <row r="26" spans="2:14" x14ac:dyDescent="0.25">
      <c r="B26" s="1">
        <v>8</v>
      </c>
      <c r="C26" s="135">
        <v>41.59</v>
      </c>
      <c r="D26" s="136">
        <v>42.55</v>
      </c>
      <c r="E26" s="136">
        <v>42.57</v>
      </c>
      <c r="F26" s="137">
        <v>42.65</v>
      </c>
    </row>
    <row r="27" spans="2:14" x14ac:dyDescent="0.25">
      <c r="B27" s="1">
        <v>9</v>
      </c>
      <c r="C27" s="135">
        <v>41.43</v>
      </c>
      <c r="D27" s="136">
        <v>43.24</v>
      </c>
      <c r="E27" s="136">
        <v>41.74</v>
      </c>
      <c r="F27" s="192">
        <v>42.3</v>
      </c>
    </row>
    <row r="28" spans="2:14" x14ac:dyDescent="0.25">
      <c r="B28" s="1">
        <v>10</v>
      </c>
      <c r="C28" s="135">
        <v>41.53</v>
      </c>
      <c r="D28" s="136">
        <v>42.37</v>
      </c>
      <c r="E28" s="136">
        <v>42.18</v>
      </c>
      <c r="F28" s="196">
        <v>42.4</v>
      </c>
    </row>
    <row r="29" spans="2:14" x14ac:dyDescent="0.25">
      <c r="B29" s="1">
        <v>11</v>
      </c>
      <c r="C29" s="135">
        <v>41.27</v>
      </c>
      <c r="D29" s="136">
        <v>42.17</v>
      </c>
      <c r="E29" s="136">
        <v>41.9</v>
      </c>
      <c r="F29" s="137">
        <v>42.08</v>
      </c>
    </row>
    <row r="30" spans="2:14" x14ac:dyDescent="0.25">
      <c r="B30" s="1">
        <v>12</v>
      </c>
      <c r="C30" s="135">
        <v>41.48</v>
      </c>
      <c r="D30" s="136">
        <v>42.57</v>
      </c>
      <c r="E30" s="136">
        <v>42.15</v>
      </c>
      <c r="F30" s="137">
        <v>42.89</v>
      </c>
    </row>
    <row r="31" spans="2:14" x14ac:dyDescent="0.25">
      <c r="B31" s="1">
        <v>13</v>
      </c>
      <c r="C31" s="135">
        <v>41.63</v>
      </c>
      <c r="D31" s="136">
        <v>42.52</v>
      </c>
      <c r="E31" s="136">
        <v>42.45</v>
      </c>
      <c r="F31" s="137">
        <v>42.6</v>
      </c>
    </row>
    <row r="32" spans="2:14" x14ac:dyDescent="0.25">
      <c r="B32" s="1">
        <v>14</v>
      </c>
      <c r="C32" s="135">
        <v>41.5</v>
      </c>
      <c r="D32" s="136">
        <v>42.17</v>
      </c>
      <c r="E32" s="136">
        <v>41.79</v>
      </c>
      <c r="F32" s="137">
        <v>43.04</v>
      </c>
    </row>
    <row r="33" spans="2:6" x14ac:dyDescent="0.25">
      <c r="B33" s="1">
        <v>15</v>
      </c>
      <c r="C33" s="135">
        <v>41.7</v>
      </c>
      <c r="D33" s="136">
        <v>42.95</v>
      </c>
      <c r="E33" s="136">
        <v>41.91</v>
      </c>
      <c r="F33" s="137">
        <v>42.68</v>
      </c>
    </row>
    <row r="34" spans="2:6" x14ac:dyDescent="0.25">
      <c r="B34" s="1">
        <v>16</v>
      </c>
      <c r="C34" s="135">
        <v>43.35</v>
      </c>
      <c r="D34" s="136">
        <v>42.32</v>
      </c>
      <c r="E34" s="136">
        <v>41.84</v>
      </c>
      <c r="F34" s="137">
        <v>42.42</v>
      </c>
    </row>
    <row r="35" spans="2:6" x14ac:dyDescent="0.25">
      <c r="B35" s="1">
        <v>17</v>
      </c>
      <c r="C35" s="135">
        <v>41.82</v>
      </c>
      <c r="D35" s="136">
        <v>42.26</v>
      </c>
      <c r="E35" s="136">
        <v>41.89</v>
      </c>
      <c r="F35" s="137">
        <v>42.19</v>
      </c>
    </row>
    <row r="36" spans="2:6" x14ac:dyDescent="0.25">
      <c r="B36" s="1">
        <v>18</v>
      </c>
      <c r="C36" s="135">
        <v>41.86</v>
      </c>
      <c r="D36" s="136">
        <v>42.26</v>
      </c>
      <c r="E36" s="136">
        <v>42.4</v>
      </c>
      <c r="F36" s="137">
        <v>42.41</v>
      </c>
    </row>
    <row r="37" spans="2:6" x14ac:dyDescent="0.25">
      <c r="B37" s="1">
        <v>19</v>
      </c>
      <c r="C37" s="135">
        <v>42.53</v>
      </c>
      <c r="D37" s="136">
        <v>41.85</v>
      </c>
      <c r="E37" s="136">
        <v>41.74</v>
      </c>
      <c r="F37" s="137">
        <v>42.41</v>
      </c>
    </row>
    <row r="38" spans="2:6" x14ac:dyDescent="0.25">
      <c r="B38" s="1">
        <v>20</v>
      </c>
      <c r="C38" s="135">
        <v>42.29</v>
      </c>
      <c r="D38" s="136">
        <v>42.36</v>
      </c>
      <c r="E38" s="136">
        <v>41.91</v>
      </c>
      <c r="F38" s="137">
        <v>41.83</v>
      </c>
    </row>
    <row r="39" spans="2:6" x14ac:dyDescent="0.25">
      <c r="B39" s="1">
        <v>21</v>
      </c>
      <c r="C39" s="135">
        <v>41.94</v>
      </c>
      <c r="D39" s="136">
        <v>42.09</v>
      </c>
      <c r="E39" s="136">
        <v>41.53</v>
      </c>
      <c r="F39" s="137">
        <v>42.02</v>
      </c>
    </row>
    <row r="40" spans="2:6" x14ac:dyDescent="0.25">
      <c r="B40" s="1">
        <v>22</v>
      </c>
      <c r="C40" s="135">
        <v>41.7</v>
      </c>
      <c r="D40" s="136">
        <v>42.37</v>
      </c>
      <c r="E40" s="136">
        <v>42.56</v>
      </c>
      <c r="F40" s="137">
        <v>42.15</v>
      </c>
    </row>
    <row r="41" spans="2:6" x14ac:dyDescent="0.25">
      <c r="B41" s="1">
        <v>23</v>
      </c>
      <c r="C41" s="135">
        <v>41.69</v>
      </c>
      <c r="D41" s="136">
        <v>42.17</v>
      </c>
      <c r="E41" s="136">
        <v>41.79</v>
      </c>
      <c r="F41" s="137">
        <v>42.39</v>
      </c>
    </row>
    <row r="42" spans="2:6" x14ac:dyDescent="0.25">
      <c r="B42" s="1">
        <v>24</v>
      </c>
      <c r="C42" s="135">
        <v>41.71</v>
      </c>
      <c r="D42" s="136">
        <v>42.58</v>
      </c>
      <c r="E42" s="136">
        <v>42.11</v>
      </c>
      <c r="F42" s="137">
        <v>41.97</v>
      </c>
    </row>
    <row r="43" spans="2:6" x14ac:dyDescent="0.25">
      <c r="B43" s="1">
        <v>25</v>
      </c>
      <c r="C43" s="135">
        <v>41.49</v>
      </c>
      <c r="D43" s="136">
        <v>42.01</v>
      </c>
      <c r="E43" s="136">
        <v>41.67</v>
      </c>
      <c r="F43" s="137">
        <v>42.23</v>
      </c>
    </row>
    <row r="44" spans="2:6" x14ac:dyDescent="0.25">
      <c r="B44" s="1">
        <v>26</v>
      </c>
      <c r="C44" s="135">
        <v>41.57</v>
      </c>
      <c r="D44" s="136">
        <v>42.08</v>
      </c>
      <c r="E44" s="136">
        <v>41.7</v>
      </c>
      <c r="F44" s="137">
        <v>43.97</v>
      </c>
    </row>
    <row r="45" spans="2:6" x14ac:dyDescent="0.25">
      <c r="B45" s="1">
        <v>27</v>
      </c>
      <c r="C45" s="135">
        <v>41.35</v>
      </c>
      <c r="D45" s="136">
        <v>42.58</v>
      </c>
      <c r="E45" s="136">
        <v>42.03</v>
      </c>
      <c r="F45" s="137">
        <v>43.08</v>
      </c>
    </row>
    <row r="46" spans="2:6" x14ac:dyDescent="0.25">
      <c r="B46" s="1">
        <v>28</v>
      </c>
      <c r="C46" s="135">
        <v>43.3</v>
      </c>
      <c r="D46" s="136">
        <v>42.7</v>
      </c>
      <c r="E46" s="136">
        <v>41.95</v>
      </c>
      <c r="F46" s="137">
        <v>42.16</v>
      </c>
    </row>
    <row r="47" spans="2:6" x14ac:dyDescent="0.25">
      <c r="B47" s="1">
        <v>29</v>
      </c>
      <c r="C47" s="135">
        <v>41.63</v>
      </c>
      <c r="D47" s="136">
        <v>42.4</v>
      </c>
      <c r="E47" s="136">
        <v>41.97</v>
      </c>
      <c r="F47" s="137">
        <v>43.28</v>
      </c>
    </row>
    <row r="48" spans="2:6" x14ac:dyDescent="0.25">
      <c r="B48" s="1">
        <v>30</v>
      </c>
      <c r="C48" s="135">
        <v>41.9</v>
      </c>
      <c r="D48" s="136">
        <v>42.25</v>
      </c>
      <c r="E48" s="136">
        <v>41.66</v>
      </c>
      <c r="F48" s="137">
        <v>42.28</v>
      </c>
    </row>
    <row r="49" spans="2:6" x14ac:dyDescent="0.25">
      <c r="B49" s="1">
        <v>31</v>
      </c>
      <c r="C49" s="135">
        <v>42.43</v>
      </c>
      <c r="D49" s="136">
        <v>42.01</v>
      </c>
      <c r="E49" s="136">
        <v>41.81</v>
      </c>
      <c r="F49" s="137">
        <v>42.58</v>
      </c>
    </row>
    <row r="50" spans="2:6" x14ac:dyDescent="0.25">
      <c r="B50" s="1">
        <v>32</v>
      </c>
      <c r="C50" s="135">
        <v>42.32</v>
      </c>
      <c r="D50" s="136">
        <v>41.94</v>
      </c>
      <c r="E50" s="136">
        <v>41.71</v>
      </c>
      <c r="F50" s="137">
        <v>42.22</v>
      </c>
    </row>
    <row r="51" spans="2:6" x14ac:dyDescent="0.25">
      <c r="B51" s="1">
        <v>33</v>
      </c>
      <c r="C51" s="135">
        <v>41.77</v>
      </c>
      <c r="D51" s="136">
        <v>42.26</v>
      </c>
      <c r="E51" s="136">
        <v>42.09</v>
      </c>
      <c r="F51" s="137">
        <v>42.32</v>
      </c>
    </row>
    <row r="52" spans="2:6" x14ac:dyDescent="0.25">
      <c r="B52" s="1">
        <v>34</v>
      </c>
      <c r="C52" s="135">
        <v>41.64</v>
      </c>
      <c r="D52" s="136">
        <v>42.84</v>
      </c>
      <c r="E52" s="136">
        <v>41.86</v>
      </c>
      <c r="F52" s="137">
        <v>42.11</v>
      </c>
    </row>
    <row r="53" spans="2:6" x14ac:dyDescent="0.25">
      <c r="B53" s="1">
        <v>35</v>
      </c>
      <c r="C53" s="135">
        <v>42.07</v>
      </c>
      <c r="D53" s="136">
        <v>42.58</v>
      </c>
      <c r="E53" s="136">
        <v>41.97</v>
      </c>
      <c r="F53" s="137">
        <v>42.48</v>
      </c>
    </row>
    <row r="54" spans="2:6" x14ac:dyDescent="0.25">
      <c r="B54" s="1">
        <v>36</v>
      </c>
      <c r="C54" s="135">
        <v>41.52</v>
      </c>
      <c r="D54" s="136">
        <v>42.32</v>
      </c>
      <c r="E54" s="136">
        <v>41.67</v>
      </c>
      <c r="F54" s="137">
        <v>42.46</v>
      </c>
    </row>
    <row r="55" spans="2:6" x14ac:dyDescent="0.25">
      <c r="B55" s="1">
        <v>37</v>
      </c>
      <c r="C55" s="135">
        <v>41.48</v>
      </c>
      <c r="D55" s="136">
        <v>42.16</v>
      </c>
      <c r="E55" s="136">
        <v>41.58</v>
      </c>
      <c r="F55" s="137">
        <v>41.91</v>
      </c>
    </row>
    <row r="56" spans="2:6" x14ac:dyDescent="0.25">
      <c r="B56" s="1">
        <v>38</v>
      </c>
      <c r="C56" s="135">
        <v>42.11</v>
      </c>
      <c r="D56" s="195">
        <v>42.53</v>
      </c>
      <c r="E56" s="136">
        <v>41.75</v>
      </c>
      <c r="F56" s="137">
        <v>41.87</v>
      </c>
    </row>
    <row r="57" spans="2:6" x14ac:dyDescent="0.25">
      <c r="B57" s="1">
        <v>39</v>
      </c>
      <c r="C57" s="135"/>
      <c r="D57" s="2">
        <v>41.98</v>
      </c>
      <c r="E57" s="136">
        <v>41.72</v>
      </c>
      <c r="F57" s="137">
        <v>42.22</v>
      </c>
    </row>
    <row r="58" spans="2:6" x14ac:dyDescent="0.25">
      <c r="B58" s="1">
        <v>40</v>
      </c>
      <c r="C58" s="135"/>
      <c r="D58" s="136">
        <v>42.21</v>
      </c>
      <c r="E58" s="136">
        <v>41.66</v>
      </c>
      <c r="F58" s="137">
        <v>41.92</v>
      </c>
    </row>
    <row r="59" spans="2:6" x14ac:dyDescent="0.25">
      <c r="B59" s="1">
        <v>41</v>
      </c>
      <c r="C59" s="135"/>
      <c r="D59" s="136">
        <v>42.17</v>
      </c>
      <c r="E59" s="136">
        <v>41.86</v>
      </c>
      <c r="F59" s="137">
        <v>42.3</v>
      </c>
    </row>
    <row r="60" spans="2:6" x14ac:dyDescent="0.25">
      <c r="B60" s="1">
        <v>42</v>
      </c>
      <c r="C60" s="135"/>
      <c r="D60" s="136"/>
      <c r="E60" s="136"/>
      <c r="F60" s="137">
        <v>41.92</v>
      </c>
    </row>
    <row r="61" spans="2:6" x14ac:dyDescent="0.25">
      <c r="B61" s="1">
        <v>43</v>
      </c>
      <c r="C61" s="135"/>
      <c r="D61" s="136"/>
      <c r="E61" s="136"/>
      <c r="F61" s="137"/>
    </row>
    <row r="62" spans="2:6" x14ac:dyDescent="0.25">
      <c r="B62" s="1">
        <v>44</v>
      </c>
      <c r="C62" s="135"/>
      <c r="D62" s="136"/>
      <c r="E62" s="136"/>
      <c r="F62" s="137"/>
    </row>
    <row r="63" spans="2:6" x14ac:dyDescent="0.25">
      <c r="B63" s="1">
        <v>45</v>
      </c>
      <c r="C63" s="135"/>
      <c r="D63" s="136"/>
      <c r="E63" s="136"/>
      <c r="F63" s="137"/>
    </row>
    <row r="64" spans="2:6" x14ac:dyDescent="0.25">
      <c r="B64" s="1">
        <v>46</v>
      </c>
      <c r="C64" s="135"/>
      <c r="D64" s="136"/>
      <c r="E64" s="136"/>
      <c r="F64" s="137"/>
    </row>
    <row r="65" spans="2:6" x14ac:dyDescent="0.25">
      <c r="B65" s="1">
        <v>47</v>
      </c>
      <c r="C65" s="135"/>
      <c r="D65" s="136"/>
      <c r="E65" s="136"/>
      <c r="F65" s="137"/>
    </row>
    <row r="66" spans="2:6" x14ac:dyDescent="0.25">
      <c r="B66" s="1">
        <v>48</v>
      </c>
      <c r="C66" s="135"/>
      <c r="D66" s="136"/>
      <c r="E66" s="136"/>
      <c r="F66" s="137"/>
    </row>
    <row r="67" spans="2:6" x14ac:dyDescent="0.25">
      <c r="B67" s="1">
        <v>49</v>
      </c>
      <c r="C67" s="135"/>
      <c r="D67" s="136"/>
      <c r="E67" s="136"/>
      <c r="F67" s="137"/>
    </row>
    <row r="68" spans="2:6" x14ac:dyDescent="0.25">
      <c r="B68" s="1">
        <v>50</v>
      </c>
      <c r="C68" s="135"/>
      <c r="D68" s="136"/>
      <c r="E68" s="136"/>
      <c r="F68" s="137"/>
    </row>
    <row r="69" spans="2:6" x14ac:dyDescent="0.25">
      <c r="B69" s="1">
        <v>51</v>
      </c>
      <c r="C69" s="135"/>
      <c r="D69" s="136"/>
      <c r="E69" s="136"/>
      <c r="F69" s="137"/>
    </row>
    <row r="70" spans="2:6" x14ac:dyDescent="0.25">
      <c r="B70" s="1">
        <v>52</v>
      </c>
      <c r="C70" s="135"/>
      <c r="D70" s="136"/>
      <c r="E70" s="136"/>
      <c r="F70" s="137"/>
    </row>
    <row r="71" spans="2:6" x14ac:dyDescent="0.25">
      <c r="B71" s="1">
        <v>53</v>
      </c>
      <c r="C71" s="135"/>
      <c r="D71" s="136"/>
      <c r="E71" s="136"/>
      <c r="F71" s="137"/>
    </row>
    <row r="72" spans="2:6" x14ac:dyDescent="0.25">
      <c r="B72" s="1">
        <v>54</v>
      </c>
      <c r="C72" s="135"/>
      <c r="D72" s="136"/>
      <c r="E72" s="136"/>
      <c r="F72" s="137"/>
    </row>
    <row r="73" spans="2:6" x14ac:dyDescent="0.25">
      <c r="B73" s="1">
        <v>55</v>
      </c>
      <c r="C73" s="135"/>
      <c r="D73" s="136"/>
      <c r="E73" s="136"/>
      <c r="F73" s="137"/>
    </row>
    <row r="74" spans="2:6" x14ac:dyDescent="0.25">
      <c r="B74" s="1">
        <v>56</v>
      </c>
      <c r="C74" s="135"/>
      <c r="D74" s="136"/>
      <c r="E74" s="136"/>
      <c r="F74" s="137"/>
    </row>
    <row r="75" spans="2:6" x14ac:dyDescent="0.25">
      <c r="B75" s="1">
        <v>57</v>
      </c>
      <c r="C75" s="135"/>
      <c r="D75" s="136"/>
      <c r="E75" s="136"/>
      <c r="F75" s="137"/>
    </row>
    <row r="76" spans="2:6" x14ac:dyDescent="0.25">
      <c r="B76" s="1">
        <v>58</v>
      </c>
      <c r="C76" s="135"/>
      <c r="D76" s="136"/>
      <c r="E76" s="136"/>
      <c r="F76" s="137"/>
    </row>
    <row r="77" spans="2:6" x14ac:dyDescent="0.25">
      <c r="B77" s="1">
        <v>59</v>
      </c>
      <c r="C77" s="135"/>
      <c r="D77" s="136"/>
      <c r="E77" s="136"/>
      <c r="F77" s="137"/>
    </row>
    <row r="78" spans="2:6" x14ac:dyDescent="0.25">
      <c r="B78" s="1">
        <v>60</v>
      </c>
      <c r="C78" s="135"/>
      <c r="D78" s="136"/>
      <c r="E78" s="136"/>
      <c r="F78" s="137"/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I14" sqref="I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78" t="s">
        <v>66</v>
      </c>
      <c r="B4" s="278"/>
      <c r="C4" s="278"/>
      <c r="D4" s="278"/>
      <c r="E4" s="278"/>
      <c r="F4" s="278"/>
      <c r="G4" s="278"/>
      <c r="H4" s="278"/>
      <c r="I4" s="278"/>
      <c r="J4" s="278"/>
      <c r="K4" s="278"/>
      <c r="L4" s="278"/>
    </row>
    <row r="5" spans="1:16" ht="7.5" customHeight="1" x14ac:dyDescent="0.25"/>
    <row r="6" spans="1:16" ht="17.25" x14ac:dyDescent="0.3">
      <c r="A6" s="229" t="s">
        <v>90</v>
      </c>
      <c r="B6" s="229"/>
      <c r="C6" s="229"/>
      <c r="D6" s="229"/>
      <c r="E6" s="229"/>
      <c r="F6" s="229"/>
      <c r="G6" s="229"/>
      <c r="H6" s="229"/>
      <c r="I6" s="229"/>
      <c r="J6" s="229"/>
      <c r="K6" s="229"/>
      <c r="L6" s="229"/>
    </row>
    <row r="7" spans="1:16" ht="7.5" customHeight="1" x14ac:dyDescent="0.25"/>
    <row r="8" spans="1:16" s="2" customFormat="1" ht="20.25" customHeight="1" x14ac:dyDescent="0.25">
      <c r="A8" s="279" t="s">
        <v>45</v>
      </c>
      <c r="B8" s="280" t="s">
        <v>13</v>
      </c>
      <c r="C8" s="281" t="s">
        <v>18</v>
      </c>
      <c r="D8" s="280" t="s">
        <v>46</v>
      </c>
      <c r="E8" s="283" t="s">
        <v>47</v>
      </c>
      <c r="F8" s="285" t="s">
        <v>48</v>
      </c>
      <c r="G8" s="286"/>
      <c r="H8" s="286"/>
      <c r="I8" s="287"/>
      <c r="J8" s="288" t="s">
        <v>49</v>
      </c>
      <c r="K8" s="279" t="s">
        <v>50</v>
      </c>
      <c r="L8" s="279"/>
      <c r="M8" s="82"/>
      <c r="N8" s="82"/>
    </row>
    <row r="9" spans="1:16" s="2" customFormat="1" ht="27.75" customHeight="1" x14ac:dyDescent="0.25">
      <c r="A9" s="279"/>
      <c r="B9" s="280"/>
      <c r="C9" s="282"/>
      <c r="D9" s="280"/>
      <c r="E9" s="284"/>
      <c r="F9" s="83" t="s">
        <v>51</v>
      </c>
      <c r="G9" s="83" t="s">
        <v>52</v>
      </c>
      <c r="H9" s="83" t="s">
        <v>53</v>
      </c>
      <c r="I9" s="84" t="s">
        <v>54</v>
      </c>
      <c r="J9" s="289"/>
      <c r="K9" s="125" t="s">
        <v>55</v>
      </c>
      <c r="L9" s="125" t="s">
        <v>56</v>
      </c>
      <c r="M9" s="85" t="s">
        <v>57</v>
      </c>
      <c r="N9" s="85" t="s">
        <v>58</v>
      </c>
    </row>
    <row r="10" spans="1:16" s="3" customFormat="1" ht="30" customHeight="1" x14ac:dyDescent="0.25">
      <c r="A10" s="86">
        <v>1</v>
      </c>
      <c r="B10" s="87" t="s">
        <v>91</v>
      </c>
      <c r="C10" s="88">
        <v>4</v>
      </c>
      <c r="D10" s="88">
        <v>24</v>
      </c>
      <c r="E10" s="89">
        <f>D10</f>
        <v>24</v>
      </c>
      <c r="F10" s="122">
        <f>MIN(C19:C83)</f>
        <v>42.45</v>
      </c>
      <c r="G10" s="164">
        <f>AVERAGE(C19:C83)</f>
        <v>43.12130434782609</v>
      </c>
      <c r="H10" s="91">
        <v>1</v>
      </c>
      <c r="I10" s="92">
        <f>G10-F10</f>
        <v>0.67130434782608717</v>
      </c>
      <c r="J10" s="93">
        <v>1.3275462962962963E-2</v>
      </c>
      <c r="K10" s="93">
        <f>J10</f>
        <v>1.3275462962962963E-2</v>
      </c>
      <c r="L10" s="94">
        <f>K10</f>
        <v>1.3275462962962963E-2</v>
      </c>
      <c r="M10" s="95" t="s">
        <v>134</v>
      </c>
      <c r="N10" s="96">
        <v>10</v>
      </c>
      <c r="O10" s="179" t="s">
        <v>138</v>
      </c>
      <c r="P10" s="98"/>
    </row>
    <row r="11" spans="1:16" s="3" customFormat="1" ht="30" customHeight="1" thickBot="1" x14ac:dyDescent="0.3">
      <c r="A11" s="86">
        <v>2</v>
      </c>
      <c r="B11" s="87" t="s">
        <v>92</v>
      </c>
      <c r="C11" s="88">
        <v>2</v>
      </c>
      <c r="D11" s="88">
        <v>73</v>
      </c>
      <c r="E11" s="89">
        <f>D11-D10</f>
        <v>49</v>
      </c>
      <c r="F11" s="180">
        <f>MIN(D19:D83)</f>
        <v>42.9</v>
      </c>
      <c r="G11" s="163">
        <f>AVERAGE(D19:D83)</f>
        <v>44.115416666666675</v>
      </c>
      <c r="H11" s="91">
        <v>1</v>
      </c>
      <c r="I11" s="92">
        <f>G11-F11</f>
        <v>1.2154166666666768</v>
      </c>
      <c r="J11" s="93">
        <v>3.9490740740740743E-2</v>
      </c>
      <c r="K11" s="93">
        <f>J11-J10</f>
        <v>2.6215277777777782E-2</v>
      </c>
      <c r="L11" s="94">
        <f>K11</f>
        <v>2.6215277777777782E-2</v>
      </c>
      <c r="M11" s="95" t="s">
        <v>133</v>
      </c>
      <c r="N11" s="96">
        <v>5</v>
      </c>
      <c r="O11" s="179" t="s">
        <v>139</v>
      </c>
      <c r="P11" s="98"/>
    </row>
    <row r="12" spans="1:16" s="3" customFormat="1" ht="30" customHeight="1" thickBot="1" x14ac:dyDescent="0.3">
      <c r="A12" s="86">
        <v>3</v>
      </c>
      <c r="B12" s="87" t="s">
        <v>91</v>
      </c>
      <c r="C12" s="99">
        <v>8</v>
      </c>
      <c r="D12" s="88">
        <v>127</v>
      </c>
      <c r="E12" s="89">
        <f>D12-D11</f>
        <v>54</v>
      </c>
      <c r="F12" s="189">
        <f>MIN(E19:E83)</f>
        <v>42.27</v>
      </c>
      <c r="G12" s="164">
        <f>AVERAGE(E19:E83)</f>
        <v>43.169056603773576</v>
      </c>
      <c r="H12" s="91">
        <v>3</v>
      </c>
      <c r="I12" s="92">
        <f>G12-F12</f>
        <v>0.89905660377357322</v>
      </c>
      <c r="J12" s="93">
        <v>6.7592592592592593E-2</v>
      </c>
      <c r="K12" s="93">
        <f>J12-J11</f>
        <v>2.810185185185185E-2</v>
      </c>
      <c r="L12" s="93">
        <f>K12+K10</f>
        <v>4.1377314814814811E-2</v>
      </c>
      <c r="M12" s="95" t="s">
        <v>135</v>
      </c>
      <c r="N12" s="96"/>
      <c r="O12" s="21"/>
    </row>
    <row r="13" spans="1:16" s="3" customFormat="1" ht="30" customHeight="1" thickBot="1" x14ac:dyDescent="0.3">
      <c r="A13" s="100" t="s">
        <v>59</v>
      </c>
      <c r="B13" s="101" t="s">
        <v>92</v>
      </c>
      <c r="C13" s="102">
        <v>4</v>
      </c>
      <c r="D13" s="102">
        <v>159</v>
      </c>
      <c r="E13" s="89">
        <f>D13-D12</f>
        <v>32</v>
      </c>
      <c r="F13" s="183">
        <f>MIN(F19:F83)</f>
        <v>42.7</v>
      </c>
      <c r="G13" s="190">
        <f>AVERAGE(F19:F83)</f>
        <v>43.780000000000008</v>
      </c>
      <c r="H13" s="128">
        <v>2</v>
      </c>
      <c r="I13" s="103">
        <f>G13-F13</f>
        <v>1.0800000000000054</v>
      </c>
      <c r="J13" s="93">
        <v>8.3726851851851858E-2</v>
      </c>
      <c r="K13" s="105">
        <f>J13-J12</f>
        <v>1.6134259259259265E-2</v>
      </c>
      <c r="L13" s="104">
        <f>K13+K11</f>
        <v>4.2349537037037047E-2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91">
        <f>AVERAGE(F10,F12)</f>
        <v>42.36</v>
      </c>
      <c r="G14" s="130">
        <f>AVERAGE(G10,G12)</f>
        <v>43.145180475799833</v>
      </c>
      <c r="H14" s="130" t="s">
        <v>136</v>
      </c>
      <c r="I14" s="109">
        <f>AVERAGE(I10,I12)</f>
        <v>0.78518047579983019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AVERAGE(F12,F13)</f>
        <v>42.484999999999999</v>
      </c>
      <c r="G15" s="115">
        <f>AVERAGE(G12,G13)</f>
        <v>43.474528301886792</v>
      </c>
      <c r="H15" s="115" t="s">
        <v>137</v>
      </c>
      <c r="I15" s="116">
        <f>AVERAGE(I12,I13)</f>
        <v>0.98952830188678931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42.58</v>
      </c>
      <c r="G16" s="119">
        <f>AVERAGE(G10:G13)</f>
        <v>43.546444404566586</v>
      </c>
      <c r="H16" s="120"/>
      <c r="I16" s="121">
        <f>AVERAGE(I10:I13)</f>
        <v>0.96644440456658565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Синани Влад</v>
      </c>
      <c r="D18" s="131" t="str">
        <f>B11</f>
        <v>Булавинов Андрей</v>
      </c>
      <c r="E18" s="131" t="str">
        <f>B12</f>
        <v>Синани Влад</v>
      </c>
      <c r="F18" s="131" t="str">
        <f>B13</f>
        <v>Булавинов Андрей</v>
      </c>
    </row>
    <row r="19" spans="2:14" x14ac:dyDescent="0.25">
      <c r="B19" s="1">
        <v>1</v>
      </c>
      <c r="C19" s="132">
        <v>43.24</v>
      </c>
      <c r="D19" s="133">
        <v>46.02</v>
      </c>
      <c r="E19" s="133">
        <v>45.22</v>
      </c>
      <c r="F19" s="134">
        <v>45.58</v>
      </c>
      <c r="M19" s="2"/>
      <c r="N19" s="2"/>
    </row>
    <row r="20" spans="2:14" x14ac:dyDescent="0.25">
      <c r="B20" s="1">
        <v>2</v>
      </c>
      <c r="C20" s="135">
        <v>44.98</v>
      </c>
      <c r="D20" s="136">
        <v>44.38</v>
      </c>
      <c r="E20" s="136">
        <v>44.04</v>
      </c>
      <c r="F20" s="137">
        <v>44.63</v>
      </c>
      <c r="M20" s="3"/>
      <c r="N20" s="3"/>
    </row>
    <row r="21" spans="2:14" x14ac:dyDescent="0.25">
      <c r="B21" s="1">
        <v>3</v>
      </c>
      <c r="C21" s="135">
        <v>43.09</v>
      </c>
      <c r="D21" s="136">
        <v>43.54</v>
      </c>
      <c r="E21" s="136">
        <v>42.74</v>
      </c>
      <c r="F21" s="137">
        <v>45.86</v>
      </c>
      <c r="M21" s="3"/>
      <c r="N21" s="3"/>
    </row>
    <row r="22" spans="2:14" x14ac:dyDescent="0.25">
      <c r="B22" s="1">
        <v>4</v>
      </c>
      <c r="C22" s="135">
        <v>43.7</v>
      </c>
      <c r="D22" s="136">
        <v>43.58</v>
      </c>
      <c r="E22" s="136">
        <v>43.05</v>
      </c>
      <c r="F22" s="137">
        <v>43.65</v>
      </c>
      <c r="M22" s="3"/>
      <c r="N22" s="3"/>
    </row>
    <row r="23" spans="2:14" x14ac:dyDescent="0.25">
      <c r="B23" s="1">
        <v>5</v>
      </c>
      <c r="C23" s="135">
        <v>42.91</v>
      </c>
      <c r="D23" s="136">
        <v>44.62</v>
      </c>
      <c r="E23" s="136">
        <v>43.62</v>
      </c>
      <c r="F23" s="137">
        <v>43.35</v>
      </c>
    </row>
    <row r="24" spans="2:14" x14ac:dyDescent="0.25">
      <c r="B24" s="1">
        <v>6</v>
      </c>
      <c r="C24" s="135">
        <v>42.84</v>
      </c>
      <c r="D24" s="136">
        <v>43.16</v>
      </c>
      <c r="E24" s="136">
        <v>42.65</v>
      </c>
      <c r="F24" s="137">
        <v>43.3</v>
      </c>
    </row>
    <row r="25" spans="2:14" x14ac:dyDescent="0.25">
      <c r="B25" s="1">
        <v>7</v>
      </c>
      <c r="C25" s="135">
        <v>42.63</v>
      </c>
      <c r="D25" s="136">
        <v>43.3</v>
      </c>
      <c r="E25" s="136">
        <v>43</v>
      </c>
      <c r="F25" s="137">
        <v>45.52</v>
      </c>
    </row>
    <row r="26" spans="2:14" x14ac:dyDescent="0.25">
      <c r="B26" s="1">
        <v>8</v>
      </c>
      <c r="C26" s="135">
        <v>42.58</v>
      </c>
      <c r="D26" s="136">
        <v>43.34</v>
      </c>
      <c r="E26" s="136">
        <v>42.77</v>
      </c>
      <c r="F26" s="137">
        <v>42.98</v>
      </c>
    </row>
    <row r="27" spans="2:14" x14ac:dyDescent="0.25">
      <c r="B27" s="1">
        <v>9</v>
      </c>
      <c r="C27" s="135">
        <v>43.45</v>
      </c>
      <c r="D27" s="136">
        <v>43.22</v>
      </c>
      <c r="E27" s="136">
        <v>42.76</v>
      </c>
      <c r="F27" s="137">
        <v>43.85</v>
      </c>
    </row>
    <row r="28" spans="2:14" x14ac:dyDescent="0.25">
      <c r="B28" s="1">
        <v>10</v>
      </c>
      <c r="C28" s="135">
        <v>42.45</v>
      </c>
      <c r="D28" s="136">
        <v>43.28</v>
      </c>
      <c r="E28" s="136">
        <v>43.71</v>
      </c>
      <c r="F28" s="137">
        <v>43.26</v>
      </c>
    </row>
    <row r="29" spans="2:14" x14ac:dyDescent="0.25">
      <c r="B29" s="1">
        <v>11</v>
      </c>
      <c r="C29" s="135">
        <v>43.31</v>
      </c>
      <c r="D29" s="136">
        <v>45.4</v>
      </c>
      <c r="E29" s="136">
        <v>43.27</v>
      </c>
      <c r="F29" s="137">
        <v>43.53</v>
      </c>
    </row>
    <row r="30" spans="2:14" x14ac:dyDescent="0.25">
      <c r="B30" s="1">
        <v>12</v>
      </c>
      <c r="C30" s="135">
        <v>42.58</v>
      </c>
      <c r="D30" s="136">
        <v>43.74</v>
      </c>
      <c r="E30" s="136">
        <v>43.16</v>
      </c>
      <c r="F30" s="137">
        <v>44.44</v>
      </c>
    </row>
    <row r="31" spans="2:14" x14ac:dyDescent="0.25">
      <c r="B31" s="1">
        <v>13</v>
      </c>
      <c r="C31" s="135">
        <v>43.17</v>
      </c>
      <c r="D31" s="136">
        <v>43.66</v>
      </c>
      <c r="E31" s="136">
        <v>43.52</v>
      </c>
      <c r="F31" s="137">
        <v>44.05</v>
      </c>
    </row>
    <row r="32" spans="2:14" x14ac:dyDescent="0.25">
      <c r="B32" s="1">
        <v>14</v>
      </c>
      <c r="C32" s="135">
        <v>43.53</v>
      </c>
      <c r="D32" s="136">
        <v>44.65</v>
      </c>
      <c r="E32" s="136">
        <v>43.01</v>
      </c>
      <c r="F32" s="137">
        <v>43.24</v>
      </c>
    </row>
    <row r="33" spans="2:6" x14ac:dyDescent="0.25">
      <c r="B33" s="1">
        <v>15</v>
      </c>
      <c r="C33" s="135">
        <v>43.08</v>
      </c>
      <c r="D33" s="136">
        <v>42.9</v>
      </c>
      <c r="E33" s="136">
        <v>43.09</v>
      </c>
      <c r="F33" s="137">
        <v>42.87</v>
      </c>
    </row>
    <row r="34" spans="2:6" x14ac:dyDescent="0.25">
      <c r="B34" s="1">
        <v>16</v>
      </c>
      <c r="C34" s="135">
        <v>43.5</v>
      </c>
      <c r="D34" s="136">
        <v>43.4</v>
      </c>
      <c r="E34" s="136">
        <v>43.43</v>
      </c>
      <c r="F34" s="137">
        <v>42.7</v>
      </c>
    </row>
    <row r="35" spans="2:6" x14ac:dyDescent="0.25">
      <c r="B35" s="1">
        <v>17</v>
      </c>
      <c r="C35" s="135">
        <v>44.4</v>
      </c>
      <c r="D35" s="136">
        <v>46.66</v>
      </c>
      <c r="E35" s="136">
        <v>44.09</v>
      </c>
      <c r="F35" s="137">
        <v>43.29</v>
      </c>
    </row>
    <row r="36" spans="2:6" x14ac:dyDescent="0.25">
      <c r="B36" s="1">
        <v>18</v>
      </c>
      <c r="C36" s="135">
        <v>42.81</v>
      </c>
      <c r="D36" s="136">
        <v>43.89</v>
      </c>
      <c r="E36" s="136">
        <v>42.85</v>
      </c>
      <c r="F36" s="137">
        <v>42.87</v>
      </c>
    </row>
    <row r="37" spans="2:6" x14ac:dyDescent="0.25">
      <c r="B37" s="1">
        <v>19</v>
      </c>
      <c r="C37" s="135">
        <v>42.74</v>
      </c>
      <c r="D37" s="136">
        <v>43.84</v>
      </c>
      <c r="E37" s="136">
        <v>43.72</v>
      </c>
      <c r="F37" s="137">
        <v>43.23</v>
      </c>
    </row>
    <row r="38" spans="2:6" x14ac:dyDescent="0.25">
      <c r="B38" s="1">
        <v>20</v>
      </c>
      <c r="C38" s="135">
        <v>42.59</v>
      </c>
      <c r="D38" s="136">
        <v>44.34</v>
      </c>
      <c r="E38" s="136">
        <v>43.35</v>
      </c>
      <c r="F38" s="137">
        <v>42.76</v>
      </c>
    </row>
    <row r="39" spans="2:6" x14ac:dyDescent="0.25">
      <c r="B39" s="1">
        <v>21</v>
      </c>
      <c r="C39" s="135">
        <v>42.53</v>
      </c>
      <c r="D39" s="136">
        <v>43.9</v>
      </c>
      <c r="E39" s="136">
        <v>43.69</v>
      </c>
      <c r="F39" s="137">
        <v>44.33</v>
      </c>
    </row>
    <row r="40" spans="2:6" x14ac:dyDescent="0.25">
      <c r="B40" s="1">
        <v>22</v>
      </c>
      <c r="C40" s="135">
        <v>42.82</v>
      </c>
      <c r="D40" s="136">
        <v>42.99</v>
      </c>
      <c r="E40" s="136">
        <v>43.02</v>
      </c>
      <c r="F40" s="137">
        <v>45.83</v>
      </c>
    </row>
    <row r="41" spans="2:6" x14ac:dyDescent="0.25">
      <c r="B41" s="1">
        <v>23</v>
      </c>
      <c r="C41" s="135">
        <v>42.86</v>
      </c>
      <c r="D41" s="136">
        <v>46.18</v>
      </c>
      <c r="E41" s="136">
        <v>43.72</v>
      </c>
      <c r="F41" s="137">
        <v>44.76</v>
      </c>
    </row>
    <row r="42" spans="2:6" x14ac:dyDescent="0.25">
      <c r="B42" s="1">
        <v>24</v>
      </c>
      <c r="C42" s="135"/>
      <c r="D42" s="136">
        <v>44.11</v>
      </c>
      <c r="E42" s="136">
        <v>42.63</v>
      </c>
      <c r="F42" s="137">
        <v>42.91</v>
      </c>
    </row>
    <row r="43" spans="2:6" x14ac:dyDescent="0.25">
      <c r="B43" s="1">
        <v>25</v>
      </c>
      <c r="C43" s="135"/>
      <c r="D43" s="136">
        <v>44.05</v>
      </c>
      <c r="E43" s="136">
        <v>43.17</v>
      </c>
      <c r="F43" s="137">
        <v>43.2</v>
      </c>
    </row>
    <row r="44" spans="2:6" x14ac:dyDescent="0.25">
      <c r="B44" s="1">
        <v>26</v>
      </c>
      <c r="C44" s="135"/>
      <c r="D44" s="136">
        <v>43.29</v>
      </c>
      <c r="E44" s="136">
        <v>42.55</v>
      </c>
      <c r="F44" s="137">
        <v>44.2</v>
      </c>
    </row>
    <row r="45" spans="2:6" x14ac:dyDescent="0.25">
      <c r="B45" s="1">
        <v>27</v>
      </c>
      <c r="C45" s="135"/>
      <c r="D45" s="136">
        <v>43.17</v>
      </c>
      <c r="E45" s="136">
        <v>44.46</v>
      </c>
      <c r="F45" s="137">
        <v>42.95</v>
      </c>
    </row>
    <row r="46" spans="2:6" x14ac:dyDescent="0.25">
      <c r="B46" s="1">
        <v>28</v>
      </c>
      <c r="C46" s="135"/>
      <c r="D46" s="136">
        <v>47.38</v>
      </c>
      <c r="E46" s="136">
        <v>43.23</v>
      </c>
      <c r="F46" s="137">
        <v>43.14</v>
      </c>
    </row>
    <row r="47" spans="2:6" x14ac:dyDescent="0.25">
      <c r="B47" s="1">
        <v>29</v>
      </c>
      <c r="C47" s="135"/>
      <c r="D47" s="136">
        <v>43.64</v>
      </c>
      <c r="E47" s="136">
        <v>43.28</v>
      </c>
      <c r="F47" s="137">
        <v>42.87</v>
      </c>
    </row>
    <row r="48" spans="2:6" x14ac:dyDescent="0.25">
      <c r="B48" s="1">
        <v>30</v>
      </c>
      <c r="C48" s="135"/>
      <c r="D48" s="136">
        <v>48.13</v>
      </c>
      <c r="E48" s="136">
        <v>42.33</v>
      </c>
      <c r="F48" s="137">
        <v>43.37</v>
      </c>
    </row>
    <row r="49" spans="2:6" x14ac:dyDescent="0.25">
      <c r="B49" s="1">
        <v>31</v>
      </c>
      <c r="C49" s="135"/>
      <c r="D49" s="136">
        <v>44.21</v>
      </c>
      <c r="E49" s="136">
        <v>42.54</v>
      </c>
      <c r="F49" s="137">
        <v>42.78</v>
      </c>
    </row>
    <row r="50" spans="2:6" x14ac:dyDescent="0.25">
      <c r="B50" s="1">
        <v>32</v>
      </c>
      <c r="C50" s="135"/>
      <c r="D50" s="136">
        <v>45.92</v>
      </c>
      <c r="E50" s="136">
        <v>42.69</v>
      </c>
      <c r="F50" s="137">
        <v>45.66</v>
      </c>
    </row>
    <row r="51" spans="2:6" x14ac:dyDescent="0.25">
      <c r="B51" s="1">
        <v>33</v>
      </c>
      <c r="C51" s="135"/>
      <c r="D51" s="136">
        <v>43.5</v>
      </c>
      <c r="E51" s="136">
        <v>43.06</v>
      </c>
      <c r="F51" s="137"/>
    </row>
    <row r="52" spans="2:6" x14ac:dyDescent="0.25">
      <c r="B52" s="1">
        <v>34</v>
      </c>
      <c r="C52" s="135"/>
      <c r="D52" s="136">
        <v>42.9</v>
      </c>
      <c r="E52" s="136">
        <v>43.89</v>
      </c>
      <c r="F52" s="137"/>
    </row>
    <row r="53" spans="2:6" x14ac:dyDescent="0.25">
      <c r="B53" s="1">
        <v>35</v>
      </c>
      <c r="C53" s="135"/>
      <c r="D53" s="136">
        <v>43.35</v>
      </c>
      <c r="E53" s="136">
        <v>42.58</v>
      </c>
      <c r="F53" s="137"/>
    </row>
    <row r="54" spans="2:6" x14ac:dyDescent="0.25">
      <c r="B54" s="1">
        <v>36</v>
      </c>
      <c r="C54" s="135"/>
      <c r="D54" s="136">
        <v>43.2</v>
      </c>
      <c r="E54" s="136">
        <v>42.86</v>
      </c>
      <c r="F54" s="137"/>
    </row>
    <row r="55" spans="2:6" x14ac:dyDescent="0.25">
      <c r="B55" s="1">
        <v>37</v>
      </c>
      <c r="C55" s="135"/>
      <c r="D55" s="136">
        <v>45.93</v>
      </c>
      <c r="E55" s="136">
        <v>43.2</v>
      </c>
      <c r="F55" s="137"/>
    </row>
    <row r="56" spans="2:6" x14ac:dyDescent="0.25">
      <c r="B56" s="1">
        <v>38</v>
      </c>
      <c r="C56" s="135"/>
      <c r="D56" s="136">
        <v>43.51</v>
      </c>
      <c r="E56" s="136">
        <v>42.61</v>
      </c>
      <c r="F56" s="137"/>
    </row>
    <row r="57" spans="2:6" x14ac:dyDescent="0.25">
      <c r="B57" s="1">
        <v>39</v>
      </c>
      <c r="C57" s="135"/>
      <c r="D57" s="136">
        <v>43.59</v>
      </c>
      <c r="E57" s="136">
        <v>42.27</v>
      </c>
      <c r="F57" s="137"/>
    </row>
    <row r="58" spans="2:6" x14ac:dyDescent="0.25">
      <c r="B58" s="1">
        <v>40</v>
      </c>
      <c r="C58" s="135"/>
      <c r="D58" s="136">
        <v>43.24</v>
      </c>
      <c r="E58" s="136">
        <v>42.62</v>
      </c>
      <c r="F58" s="137"/>
    </row>
    <row r="59" spans="2:6" x14ac:dyDescent="0.25">
      <c r="B59" s="1">
        <v>41</v>
      </c>
      <c r="C59" s="135"/>
      <c r="D59" s="136">
        <v>43.28</v>
      </c>
      <c r="E59" s="136">
        <v>42.54</v>
      </c>
      <c r="F59" s="137"/>
    </row>
    <row r="60" spans="2:6" x14ac:dyDescent="0.25">
      <c r="B60" s="1">
        <v>42</v>
      </c>
      <c r="C60" s="135"/>
      <c r="D60" s="136">
        <v>44.89</v>
      </c>
      <c r="E60" s="136">
        <v>42.99</v>
      </c>
      <c r="F60" s="137"/>
    </row>
    <row r="61" spans="2:6" x14ac:dyDescent="0.25">
      <c r="B61" s="1">
        <v>43</v>
      </c>
      <c r="C61" s="135"/>
      <c r="D61" s="136">
        <v>43.72</v>
      </c>
      <c r="E61" s="136">
        <v>42.99</v>
      </c>
      <c r="F61" s="137"/>
    </row>
    <row r="62" spans="2:6" x14ac:dyDescent="0.25">
      <c r="B62" s="1">
        <v>44</v>
      </c>
      <c r="C62" s="135"/>
      <c r="D62" s="136">
        <v>43.39</v>
      </c>
      <c r="E62" s="136">
        <v>42.31</v>
      </c>
      <c r="F62" s="137"/>
    </row>
    <row r="63" spans="2:6" x14ac:dyDescent="0.25">
      <c r="B63" s="1">
        <v>45</v>
      </c>
      <c r="C63" s="135"/>
      <c r="D63" s="136">
        <v>44.75</v>
      </c>
      <c r="E63" s="136">
        <v>42.52</v>
      </c>
      <c r="F63" s="137"/>
    </row>
    <row r="64" spans="2:6" x14ac:dyDescent="0.25">
      <c r="B64" s="1">
        <v>46</v>
      </c>
      <c r="C64" s="135"/>
      <c r="D64" s="136">
        <v>43.5</v>
      </c>
      <c r="E64" s="136">
        <v>43.27</v>
      </c>
      <c r="F64" s="137"/>
    </row>
    <row r="65" spans="2:6" x14ac:dyDescent="0.25">
      <c r="B65" s="1">
        <v>47</v>
      </c>
      <c r="C65" s="135"/>
      <c r="D65" s="136">
        <v>43.26</v>
      </c>
      <c r="E65" s="136">
        <v>43.3</v>
      </c>
      <c r="F65" s="137"/>
    </row>
    <row r="66" spans="2:6" x14ac:dyDescent="0.25">
      <c r="B66" s="1">
        <v>48</v>
      </c>
      <c r="C66" s="135"/>
      <c r="D66" s="136">
        <v>43.64</v>
      </c>
      <c r="E66" s="136">
        <v>44.26</v>
      </c>
      <c r="F66" s="137"/>
    </row>
    <row r="67" spans="2:6" x14ac:dyDescent="0.25">
      <c r="B67" s="1">
        <v>49</v>
      </c>
      <c r="C67" s="135"/>
      <c r="D67" s="136"/>
      <c r="E67" s="136">
        <v>43.94</v>
      </c>
      <c r="F67" s="137"/>
    </row>
    <row r="68" spans="2:6" x14ac:dyDescent="0.25">
      <c r="B68" s="1">
        <v>50</v>
      </c>
      <c r="C68" s="135"/>
      <c r="D68" s="136"/>
      <c r="E68" s="136">
        <v>43.36</v>
      </c>
      <c r="F68" s="137"/>
    </row>
    <row r="69" spans="2:6" x14ac:dyDescent="0.25">
      <c r="B69" s="1">
        <v>51</v>
      </c>
      <c r="C69" s="135"/>
      <c r="D69" s="136"/>
      <c r="E69" s="136">
        <v>43.62</v>
      </c>
      <c r="F69" s="137"/>
    </row>
    <row r="70" spans="2:6" x14ac:dyDescent="0.25">
      <c r="B70" s="1">
        <v>52</v>
      </c>
      <c r="C70" s="135"/>
      <c r="D70" s="136"/>
      <c r="E70" s="136">
        <v>42.27</v>
      </c>
      <c r="F70" s="137"/>
    </row>
    <row r="71" spans="2:6" x14ac:dyDescent="0.25">
      <c r="B71" s="1">
        <v>53</v>
      </c>
      <c r="C71" s="135"/>
      <c r="D71" s="136"/>
      <c r="E71" s="136">
        <v>43.14</v>
      </c>
      <c r="F71" s="137"/>
    </row>
    <row r="72" spans="2:6" x14ac:dyDescent="0.25">
      <c r="B72" s="1">
        <v>54</v>
      </c>
      <c r="C72" s="135"/>
      <c r="D72" s="136"/>
      <c r="E72" s="136"/>
      <c r="F72" s="137"/>
    </row>
    <row r="73" spans="2:6" x14ac:dyDescent="0.25">
      <c r="B73" s="1">
        <v>55</v>
      </c>
      <c r="C73" s="135"/>
      <c r="D73" s="136"/>
      <c r="E73" s="136"/>
      <c r="F73" s="137"/>
    </row>
    <row r="74" spans="2:6" x14ac:dyDescent="0.25">
      <c r="B74" s="1">
        <v>56</v>
      </c>
      <c r="C74" s="135"/>
      <c r="D74" s="136"/>
      <c r="E74" s="136"/>
      <c r="F74" s="137"/>
    </row>
    <row r="75" spans="2:6" x14ac:dyDescent="0.25">
      <c r="B75" s="1">
        <v>57</v>
      </c>
      <c r="C75" s="135"/>
      <c r="D75" s="136"/>
      <c r="E75" s="136"/>
      <c r="F75" s="137"/>
    </row>
    <row r="76" spans="2:6" x14ac:dyDescent="0.25">
      <c r="B76" s="1">
        <v>58</v>
      </c>
      <c r="C76" s="135"/>
      <c r="D76" s="136"/>
      <c r="E76" s="136"/>
      <c r="F76" s="137"/>
    </row>
    <row r="77" spans="2:6" x14ac:dyDescent="0.25">
      <c r="B77" s="1">
        <v>59</v>
      </c>
      <c r="C77" s="135"/>
      <c r="D77" s="136"/>
      <c r="E77" s="136"/>
      <c r="F77" s="137"/>
    </row>
    <row r="78" spans="2:6" x14ac:dyDescent="0.25">
      <c r="B78" s="1">
        <v>60</v>
      </c>
      <c r="C78" s="135"/>
      <c r="D78" s="136"/>
      <c r="E78" s="136"/>
      <c r="F78" s="137"/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W192"/>
  <sheetViews>
    <sheetView topLeftCell="A96" workbookViewId="0">
      <selection activeCell="H120" sqref="H120"/>
    </sheetView>
  </sheetViews>
  <sheetFormatPr defaultRowHeight="15" x14ac:dyDescent="0.25"/>
  <cols>
    <col min="2" max="2" width="9.42578125" customWidth="1"/>
    <col min="3" max="3" width="10.28515625" customWidth="1"/>
  </cols>
  <sheetData>
    <row r="1" spans="1:23" x14ac:dyDescent="0.25">
      <c r="C1" s="205"/>
    </row>
    <row r="2" spans="1:23" x14ac:dyDescent="0.25">
      <c r="C2" t="s">
        <v>178</v>
      </c>
      <c r="H2">
        <f>7200+34.78</f>
        <v>7234.78</v>
      </c>
    </row>
    <row r="3" spans="1:23" x14ac:dyDescent="0.25">
      <c r="C3" t="s">
        <v>179</v>
      </c>
      <c r="H3" s="205">
        <f>C7-C8</f>
        <v>0.62000000000170985</v>
      </c>
      <c r="I3" s="205"/>
      <c r="J3" s="205"/>
      <c r="K3" s="205"/>
    </row>
    <row r="4" spans="1:23" x14ac:dyDescent="0.25">
      <c r="C4" t="s">
        <v>180</v>
      </c>
      <c r="H4" s="205">
        <f>(SUM(C12:C179)-H5*3)/167</f>
        <v>41.701556886227536</v>
      </c>
      <c r="I4" s="205"/>
      <c r="J4" s="205"/>
      <c r="K4" s="205"/>
    </row>
    <row r="5" spans="1:23" x14ac:dyDescent="0.25">
      <c r="C5" t="s">
        <v>181</v>
      </c>
      <c r="H5" s="206">
        <v>90</v>
      </c>
      <c r="I5" s="206"/>
      <c r="J5" s="206"/>
      <c r="K5" s="206"/>
    </row>
    <row r="6" spans="1:23" x14ac:dyDescent="0.25">
      <c r="B6" s="226" t="s">
        <v>189</v>
      </c>
      <c r="C6" s="205">
        <f>C8-C7</f>
        <v>-0.62000000000170985</v>
      </c>
      <c r="D6" s="205">
        <f t="shared" ref="D6:K6" si="0">D8-D7</f>
        <v>-1.0899999999973442</v>
      </c>
      <c r="E6" s="205">
        <f t="shared" si="0"/>
        <v>-0.68000000000079996</v>
      </c>
      <c r="F6" s="205">
        <f t="shared" si="0"/>
        <v>-0.77000000000105473</v>
      </c>
      <c r="G6" s="205">
        <f t="shared" si="0"/>
        <v>-1.0400000000054934</v>
      </c>
      <c r="H6" s="205">
        <f t="shared" si="0"/>
        <v>-0.84999999999665299</v>
      </c>
      <c r="I6" s="205">
        <f t="shared" si="0"/>
        <v>-0.73999999999912802</v>
      </c>
      <c r="J6" s="205">
        <f t="shared" si="0"/>
        <v>-0.76999999999981839</v>
      </c>
      <c r="K6" s="205">
        <f t="shared" si="0"/>
        <v>-0.75999999999934431</v>
      </c>
      <c r="L6" s="205">
        <f>AVERAGE(C6:K6)</f>
        <v>-0.8133333333334829</v>
      </c>
    </row>
    <row r="7" spans="1:23" x14ac:dyDescent="0.25">
      <c r="B7" s="224" t="s">
        <v>182</v>
      </c>
      <c r="C7">
        <v>0</v>
      </c>
      <c r="D7">
        <v>6.67</v>
      </c>
      <c r="E7">
        <v>7.31</v>
      </c>
      <c r="F7">
        <v>7.93</v>
      </c>
      <c r="G7">
        <v>9.58</v>
      </c>
      <c r="H7" s="205">
        <v>14.67</v>
      </c>
      <c r="I7" s="205">
        <v>31.28</v>
      </c>
      <c r="J7" s="205">
        <v>34.32</v>
      </c>
      <c r="K7" s="205">
        <v>37.04</v>
      </c>
    </row>
    <row r="8" spans="1:23" x14ac:dyDescent="0.25">
      <c r="B8" s="225" t="s">
        <v>183</v>
      </c>
      <c r="C8" s="205">
        <f t="shared" ref="C8:J8" si="1">SUM(C12:C179)-$H$2</f>
        <v>-0.62000000000170985</v>
      </c>
      <c r="D8" s="205">
        <f t="shared" si="1"/>
        <v>5.5800000000026557</v>
      </c>
      <c r="E8" s="205">
        <f t="shared" si="1"/>
        <v>6.6299999999991996</v>
      </c>
      <c r="F8" s="205">
        <f t="shared" si="1"/>
        <v>7.159999999998945</v>
      </c>
      <c r="G8" s="205">
        <f t="shared" si="1"/>
        <v>8.5399999999945067</v>
      </c>
      <c r="H8" s="205">
        <f t="shared" si="1"/>
        <v>13.820000000003347</v>
      </c>
      <c r="I8" s="205">
        <f t="shared" si="1"/>
        <v>30.540000000000873</v>
      </c>
      <c r="J8" s="205">
        <f t="shared" si="1"/>
        <v>33.550000000000182</v>
      </c>
      <c r="K8" s="205">
        <f t="shared" ref="K8" si="2">SUM(K12:K179)-$H$2</f>
        <v>36.280000000000655</v>
      </c>
    </row>
    <row r="9" spans="1:23" ht="15.75" thickBot="1" x14ac:dyDescent="0.3">
      <c r="B9" s="227">
        <f>M179</f>
        <v>167</v>
      </c>
      <c r="C9" s="313">
        <f t="shared" ref="C9:K9" si="3">N179</f>
        <v>1.5702994460298214E-12</v>
      </c>
      <c r="D9" s="314">
        <f t="shared" si="3"/>
        <v>6.2000000000015092</v>
      </c>
      <c r="E9" s="314">
        <f t="shared" si="3"/>
        <v>7.2500000000015277</v>
      </c>
      <c r="F9" s="314">
        <f t="shared" si="3"/>
        <v>7.7800000000014364</v>
      </c>
      <c r="G9" s="314">
        <f t="shared" si="3"/>
        <v>9.1600000000014958</v>
      </c>
      <c r="H9" s="314">
        <f t="shared" si="3"/>
        <v>14.440000000001518</v>
      </c>
      <c r="I9" s="314">
        <f t="shared" si="3"/>
        <v>31.160000000001482</v>
      </c>
      <c r="J9" s="314">
        <f t="shared" si="3"/>
        <v>34.17000000000148</v>
      </c>
      <c r="K9" s="314">
        <f t="shared" si="3"/>
        <v>36.900000000001498</v>
      </c>
    </row>
    <row r="10" spans="1:23" ht="15.75" thickBot="1" x14ac:dyDescent="0.3">
      <c r="B10" t="s">
        <v>184</v>
      </c>
      <c r="C10">
        <v>1</v>
      </c>
      <c r="D10">
        <v>2</v>
      </c>
      <c r="E10">
        <v>3</v>
      </c>
      <c r="F10">
        <v>7</v>
      </c>
      <c r="G10">
        <v>5</v>
      </c>
      <c r="H10">
        <v>4</v>
      </c>
      <c r="I10">
        <v>8</v>
      </c>
      <c r="J10">
        <v>6</v>
      </c>
      <c r="K10">
        <v>9</v>
      </c>
      <c r="M10" s="302" t="s">
        <v>185</v>
      </c>
      <c r="N10" s="303"/>
      <c r="O10" s="303"/>
      <c r="P10" s="303"/>
      <c r="Q10" s="303"/>
      <c r="R10" s="303"/>
      <c r="S10" s="303"/>
      <c r="T10" s="303"/>
      <c r="U10" s="303"/>
      <c r="V10" s="304"/>
    </row>
    <row r="11" spans="1:23" ht="15.75" thickBot="1" x14ac:dyDescent="0.3">
      <c r="C11" s="209" t="s">
        <v>68</v>
      </c>
      <c r="D11" s="210" t="s">
        <v>97</v>
      </c>
      <c r="E11" s="210" t="s">
        <v>85</v>
      </c>
      <c r="F11" s="210" t="s">
        <v>94</v>
      </c>
      <c r="G11" s="210" t="s">
        <v>111</v>
      </c>
      <c r="H11" s="210" t="s">
        <v>71</v>
      </c>
      <c r="I11" s="210" t="s">
        <v>186</v>
      </c>
      <c r="J11" s="210" t="s">
        <v>79</v>
      </c>
      <c r="K11" s="211" t="s">
        <v>82</v>
      </c>
      <c r="M11" s="218"/>
      <c r="N11" s="214" t="str">
        <f t="shared" ref="N11:U12" si="4">C11</f>
        <v>Ognem Racing</v>
      </c>
      <c r="O11" s="214" t="str">
        <f t="shared" si="4"/>
        <v>Winni</v>
      </c>
      <c r="P11" s="214" t="str">
        <f t="shared" si="4"/>
        <v>RocknRolla</v>
      </c>
      <c r="Q11" s="214" t="str">
        <f t="shared" si="4"/>
        <v>Fury</v>
      </c>
      <c r="R11" s="214" t="str">
        <f t="shared" si="4"/>
        <v>Shum</v>
      </c>
      <c r="S11" s="214" t="str">
        <f t="shared" si="4"/>
        <v>Mesnyki</v>
      </c>
      <c r="T11" s="214" t="str">
        <f t="shared" si="4"/>
        <v>Kozak i razboiniki</v>
      </c>
      <c r="U11" s="214" t="str">
        <f t="shared" si="4"/>
        <v>OldSchool</v>
      </c>
      <c r="V11" s="214" t="str">
        <f t="shared" ref="V11:V12" si="5">K11</f>
        <v>Fortune</v>
      </c>
      <c r="W11" s="219"/>
    </row>
    <row r="12" spans="1:23" ht="15.75" thickBot="1" x14ac:dyDescent="0.3">
      <c r="A12" t="s">
        <v>188</v>
      </c>
      <c r="B12">
        <v>0</v>
      </c>
      <c r="C12" s="215">
        <v>0</v>
      </c>
      <c r="D12" s="216">
        <v>0.92</v>
      </c>
      <c r="E12" s="216">
        <v>0.79</v>
      </c>
      <c r="F12" s="216">
        <v>1.96</v>
      </c>
      <c r="G12" s="216">
        <v>1.51</v>
      </c>
      <c r="H12" s="216">
        <v>1.22</v>
      </c>
      <c r="I12" s="216">
        <v>2.4500000000000002</v>
      </c>
      <c r="J12" s="216">
        <v>1.67</v>
      </c>
      <c r="K12" s="217">
        <v>2.81</v>
      </c>
      <c r="M12" s="218">
        <f t="shared" ref="M12:M43" si="6">B12</f>
        <v>0</v>
      </c>
      <c r="N12" s="207">
        <f t="shared" si="4"/>
        <v>0</v>
      </c>
      <c r="O12" s="207">
        <f t="shared" si="4"/>
        <v>0.92</v>
      </c>
      <c r="P12" s="207">
        <f t="shared" si="4"/>
        <v>0.79</v>
      </c>
      <c r="Q12" s="207">
        <f t="shared" si="4"/>
        <v>1.96</v>
      </c>
      <c r="R12" s="207">
        <f t="shared" si="4"/>
        <v>1.51</v>
      </c>
      <c r="S12" s="207">
        <f t="shared" si="4"/>
        <v>1.22</v>
      </c>
      <c r="T12" s="207">
        <f t="shared" si="4"/>
        <v>2.4500000000000002</v>
      </c>
      <c r="U12" s="207">
        <f t="shared" si="4"/>
        <v>1.67</v>
      </c>
      <c r="V12" s="207">
        <f t="shared" si="5"/>
        <v>2.81</v>
      </c>
    </row>
    <row r="13" spans="1:23" x14ac:dyDescent="0.25">
      <c r="B13">
        <v>1</v>
      </c>
      <c r="C13" s="135">
        <v>41.57</v>
      </c>
      <c r="D13" s="136">
        <v>43.33</v>
      </c>
      <c r="E13" s="136">
        <v>42.49</v>
      </c>
      <c r="F13" s="136">
        <v>43.03</v>
      </c>
      <c r="G13" s="136">
        <v>42.7</v>
      </c>
      <c r="H13" s="305">
        <v>42.61</v>
      </c>
      <c r="I13" s="136">
        <v>42.86</v>
      </c>
      <c r="J13" s="136">
        <v>42.86</v>
      </c>
      <c r="K13" s="137">
        <v>42.77</v>
      </c>
      <c r="L13" s="136"/>
      <c r="M13" s="218">
        <f t="shared" si="6"/>
        <v>1</v>
      </c>
      <c r="N13" s="207">
        <f t="shared" ref="N13:V13" si="7">IF(C13&gt;60,C13-$H$4+N12-$H$5,C13-$H$4+N12)</f>
        <v>-0.13155688622753559</v>
      </c>
      <c r="O13" s="207">
        <f t="shared" si="7"/>
        <v>2.5484431137724624</v>
      </c>
      <c r="P13" s="207">
        <f t="shared" si="7"/>
        <v>1.5784431137724662</v>
      </c>
      <c r="Q13" s="207">
        <f t="shared" si="7"/>
        <v>3.2884431137724652</v>
      </c>
      <c r="R13" s="207">
        <f t="shared" si="7"/>
        <v>2.5084431137724668</v>
      </c>
      <c r="S13" s="207">
        <f t="shared" si="7"/>
        <v>2.1284431137724633</v>
      </c>
      <c r="T13" s="207">
        <f t="shared" si="7"/>
        <v>3.6084431137724637</v>
      </c>
      <c r="U13" s="207">
        <f t="shared" si="7"/>
        <v>2.8284431137724635</v>
      </c>
      <c r="V13" s="207">
        <f t="shared" si="7"/>
        <v>3.8784431137724673</v>
      </c>
    </row>
    <row r="14" spans="1:23" x14ac:dyDescent="0.25">
      <c r="B14">
        <f>1+B13</f>
        <v>2</v>
      </c>
      <c r="C14" s="135">
        <v>41.56</v>
      </c>
      <c r="D14" s="136">
        <v>42.96</v>
      </c>
      <c r="E14" s="136">
        <v>41.83</v>
      </c>
      <c r="F14" s="136">
        <v>44.48</v>
      </c>
      <c r="G14" s="136">
        <v>41.71</v>
      </c>
      <c r="H14" s="306">
        <v>41.46</v>
      </c>
      <c r="I14" s="136">
        <v>42.77</v>
      </c>
      <c r="J14" s="136">
        <v>43.09</v>
      </c>
      <c r="K14" s="137">
        <v>42.62</v>
      </c>
      <c r="L14" s="136"/>
      <c r="M14" s="218">
        <f t="shared" si="6"/>
        <v>2</v>
      </c>
      <c r="N14" s="207">
        <f t="shared" ref="N14:N45" si="8">IF(C14&gt;60,C14-$H$4+N13-$H$5,C14-$H$4+N13)</f>
        <v>-0.27311377245506918</v>
      </c>
      <c r="O14" s="207">
        <f t="shared" ref="O14:O45" si="9">IF(D14&gt;60,D14-$H$4+O13-$H$5,D14-$H$4+O13)</f>
        <v>3.8068862275449273</v>
      </c>
      <c r="P14" s="207">
        <f t="shared" ref="P14:P45" si="10">IF(E14&gt;60,E14-$H$4+P13-$H$5,E14-$H$4+P13)</f>
        <v>1.7068862275449286</v>
      </c>
      <c r="Q14" s="207">
        <f t="shared" ref="Q14:Q45" si="11">IF(F14&gt;60,F14-$H$4+Q13-$H$5,F14-$H$4+Q13)</f>
        <v>6.0668862275449262</v>
      </c>
      <c r="R14" s="207">
        <f t="shared" ref="R14:R45" si="12">IF(G14&gt;60,G14-$H$4+R13-$H$5,G14-$H$4+R13)</f>
        <v>2.5168862275449317</v>
      </c>
      <c r="S14" s="207">
        <f>IF(H14&gt;60,H14-$H$4+S13-$H$5,H14-$H$4+S13)</f>
        <v>1.8868862275449283</v>
      </c>
      <c r="T14" s="207">
        <f t="shared" ref="T14:T45" si="13">IF(I14&gt;60,I14-$H$4+T13-$H$5,I14-$H$4+T13)</f>
        <v>4.676886227544931</v>
      </c>
      <c r="U14" s="207">
        <f t="shared" ref="U14:U45" si="14">IF(J14&gt;60,J14-$H$4+U13-$H$5,J14-$H$4+U13)</f>
        <v>4.216886227544931</v>
      </c>
      <c r="V14" s="207">
        <f t="shared" ref="V14:V77" si="15">IF(K14&gt;60,K14-$H$4+V13-$H$5,K14-$H$4+V13)</f>
        <v>4.7968862275449293</v>
      </c>
    </row>
    <row r="15" spans="1:23" x14ac:dyDescent="0.25">
      <c r="B15">
        <f t="shared" ref="B15:B78" si="16">1+B14</f>
        <v>3</v>
      </c>
      <c r="C15" s="135">
        <v>41.21</v>
      </c>
      <c r="D15" s="136">
        <v>42.09</v>
      </c>
      <c r="E15" s="136">
        <v>43.99</v>
      </c>
      <c r="F15" s="136">
        <v>42.33</v>
      </c>
      <c r="G15" s="136">
        <v>42.86</v>
      </c>
      <c r="H15" s="306">
        <v>42.92</v>
      </c>
      <c r="I15" s="136">
        <v>44.38</v>
      </c>
      <c r="J15" s="136">
        <v>41.97</v>
      </c>
      <c r="K15" s="137">
        <v>44</v>
      </c>
      <c r="L15" s="136"/>
      <c r="M15" s="218">
        <f t="shared" si="6"/>
        <v>3</v>
      </c>
      <c r="N15" s="207">
        <f t="shared" si="8"/>
        <v>-0.7646706586826042</v>
      </c>
      <c r="O15" s="207">
        <f t="shared" si="9"/>
        <v>4.1953293413173949</v>
      </c>
      <c r="P15" s="207">
        <f t="shared" si="10"/>
        <v>3.9953293413173947</v>
      </c>
      <c r="Q15" s="207">
        <f t="shared" si="11"/>
        <v>6.6953293413173887</v>
      </c>
      <c r="R15" s="207">
        <f t="shared" si="12"/>
        <v>3.6753293413173953</v>
      </c>
      <c r="S15" s="207">
        <f t="shared" ref="S15:S78" si="17">IF(H15&gt;60,H15-$H$4+S14-$H$5,H15-$H$4+S14)</f>
        <v>3.1053293413173941</v>
      </c>
      <c r="T15" s="207">
        <f t="shared" si="13"/>
        <v>7.3553293413173977</v>
      </c>
      <c r="U15" s="207">
        <f t="shared" si="14"/>
        <v>4.485329341317394</v>
      </c>
      <c r="V15" s="207">
        <f t="shared" si="15"/>
        <v>7.0953293413173935</v>
      </c>
    </row>
    <row r="16" spans="1:23" x14ac:dyDescent="0.25">
      <c r="B16">
        <f t="shared" si="16"/>
        <v>4</v>
      </c>
      <c r="C16" s="135">
        <v>41.2</v>
      </c>
      <c r="D16" s="136">
        <v>44.47</v>
      </c>
      <c r="E16" s="136">
        <v>41.93</v>
      </c>
      <c r="F16" s="136">
        <v>42.32</v>
      </c>
      <c r="G16" s="136">
        <v>41.78</v>
      </c>
      <c r="H16" s="306">
        <v>41.2</v>
      </c>
      <c r="I16" s="136">
        <v>42.12</v>
      </c>
      <c r="J16" s="136">
        <v>42.82</v>
      </c>
      <c r="K16" s="137">
        <v>42.59</v>
      </c>
      <c r="L16" s="136"/>
      <c r="M16" s="218">
        <f t="shared" si="6"/>
        <v>4</v>
      </c>
      <c r="N16" s="207">
        <f t="shared" si="8"/>
        <v>-1.2662275449101372</v>
      </c>
      <c r="O16" s="207">
        <f t="shared" si="9"/>
        <v>6.9637724550898579</v>
      </c>
      <c r="P16" s="207">
        <f t="shared" si="10"/>
        <v>4.2237724550898585</v>
      </c>
      <c r="Q16" s="207">
        <f t="shared" si="11"/>
        <v>7.3137724550898531</v>
      </c>
      <c r="R16" s="207">
        <f t="shared" si="12"/>
        <v>3.7537724550898606</v>
      </c>
      <c r="S16" s="207">
        <f t="shared" si="17"/>
        <v>2.6037724550898611</v>
      </c>
      <c r="T16" s="207">
        <f t="shared" si="13"/>
        <v>7.7737724550898593</v>
      </c>
      <c r="U16" s="207">
        <f t="shared" si="14"/>
        <v>5.6037724550898584</v>
      </c>
      <c r="V16" s="207">
        <f t="shared" si="15"/>
        <v>7.983772455089861</v>
      </c>
    </row>
    <row r="17" spans="2:22" x14ac:dyDescent="0.25">
      <c r="B17">
        <f t="shared" si="16"/>
        <v>5</v>
      </c>
      <c r="C17" s="135">
        <v>41.09</v>
      </c>
      <c r="D17" s="136">
        <v>44.44</v>
      </c>
      <c r="E17" s="136">
        <v>41.43</v>
      </c>
      <c r="F17" s="136">
        <v>42.92</v>
      </c>
      <c r="G17" s="136">
        <v>41.62</v>
      </c>
      <c r="H17" s="306">
        <v>41.23</v>
      </c>
      <c r="I17" s="136">
        <v>43</v>
      </c>
      <c r="J17" s="136">
        <v>41.48</v>
      </c>
      <c r="K17" s="137">
        <v>43.26</v>
      </c>
      <c r="L17" s="136"/>
      <c r="M17" s="218">
        <f t="shared" si="6"/>
        <v>5</v>
      </c>
      <c r="N17" s="207">
        <f t="shared" si="8"/>
        <v>-1.8777844311376697</v>
      </c>
      <c r="O17" s="207">
        <f t="shared" si="9"/>
        <v>9.7022155688623197</v>
      </c>
      <c r="P17" s="207">
        <f t="shared" si="10"/>
        <v>3.9522155688623224</v>
      </c>
      <c r="Q17" s="207">
        <f t="shared" si="11"/>
        <v>8.5322155688623198</v>
      </c>
      <c r="R17" s="207">
        <f t="shared" si="12"/>
        <v>3.6722155688623221</v>
      </c>
      <c r="S17" s="207">
        <f t="shared" si="17"/>
        <v>2.1322155688623221</v>
      </c>
      <c r="T17" s="207">
        <f t="shared" si="13"/>
        <v>9.0722155688623225</v>
      </c>
      <c r="U17" s="207">
        <f t="shared" si="14"/>
        <v>5.3822155688623194</v>
      </c>
      <c r="V17" s="207">
        <f t="shared" si="15"/>
        <v>9.5422155688623231</v>
      </c>
    </row>
    <row r="18" spans="2:22" x14ac:dyDescent="0.25">
      <c r="B18">
        <f t="shared" si="16"/>
        <v>6</v>
      </c>
      <c r="C18" s="135">
        <v>41.39</v>
      </c>
      <c r="D18" s="136">
        <v>42.33</v>
      </c>
      <c r="E18" s="136">
        <v>42.12</v>
      </c>
      <c r="F18" s="136">
        <v>41.27</v>
      </c>
      <c r="G18" s="136">
        <v>42.08</v>
      </c>
      <c r="H18" s="306">
        <v>41.24</v>
      </c>
      <c r="I18" s="136">
        <v>42.02</v>
      </c>
      <c r="J18" s="136">
        <v>41.4</v>
      </c>
      <c r="K18" s="137">
        <v>41.87</v>
      </c>
      <c r="L18" s="136"/>
      <c r="M18" s="218">
        <f t="shared" si="6"/>
        <v>6</v>
      </c>
      <c r="N18" s="207">
        <f t="shared" si="8"/>
        <v>-2.189341317365205</v>
      </c>
      <c r="O18" s="207">
        <f t="shared" si="9"/>
        <v>10.330658682634782</v>
      </c>
      <c r="P18" s="207">
        <f t="shared" si="10"/>
        <v>4.370658682634784</v>
      </c>
      <c r="Q18" s="207">
        <f t="shared" si="11"/>
        <v>8.1006586826347871</v>
      </c>
      <c r="R18" s="207">
        <f t="shared" si="12"/>
        <v>4.0506586826347846</v>
      </c>
      <c r="S18" s="207">
        <f t="shared" si="17"/>
        <v>1.6706586826347882</v>
      </c>
      <c r="T18" s="207">
        <f t="shared" si="13"/>
        <v>9.3906586826347898</v>
      </c>
      <c r="U18" s="207">
        <f t="shared" si="14"/>
        <v>5.0806586826347822</v>
      </c>
      <c r="V18" s="207">
        <f t="shared" si="15"/>
        <v>9.7106586826347847</v>
      </c>
    </row>
    <row r="19" spans="2:22" x14ac:dyDescent="0.25">
      <c r="B19">
        <f t="shared" si="16"/>
        <v>7</v>
      </c>
      <c r="C19" s="135">
        <v>41.16</v>
      </c>
      <c r="D19" s="136">
        <v>41.83</v>
      </c>
      <c r="E19" s="136">
        <v>42.38</v>
      </c>
      <c r="F19" s="136">
        <v>43.75</v>
      </c>
      <c r="G19" s="136">
        <v>42.43</v>
      </c>
      <c r="H19" s="306">
        <v>41.13</v>
      </c>
      <c r="I19" s="136">
        <v>41.87</v>
      </c>
      <c r="J19" s="136">
        <v>41.86</v>
      </c>
      <c r="K19" s="137">
        <v>41.83</v>
      </c>
      <c r="L19" s="136"/>
      <c r="M19" s="218">
        <f t="shared" si="6"/>
        <v>7</v>
      </c>
      <c r="N19" s="207">
        <f t="shared" si="8"/>
        <v>-2.7308982035927443</v>
      </c>
      <c r="O19" s="207">
        <f t="shared" si="9"/>
        <v>10.459101796407245</v>
      </c>
      <c r="P19" s="207">
        <f t="shared" si="10"/>
        <v>5.0491017964072507</v>
      </c>
      <c r="Q19" s="207">
        <f t="shared" si="11"/>
        <v>10.149101796407251</v>
      </c>
      <c r="R19" s="207">
        <f t="shared" si="12"/>
        <v>4.7791017964072484</v>
      </c>
      <c r="S19" s="207">
        <f t="shared" si="17"/>
        <v>1.0991017964072549</v>
      </c>
      <c r="T19" s="207">
        <f t="shared" si="13"/>
        <v>9.5591017964072513</v>
      </c>
      <c r="U19" s="207">
        <f t="shared" si="14"/>
        <v>5.2391017964072457</v>
      </c>
      <c r="V19" s="207">
        <f t="shared" si="15"/>
        <v>9.8391017964072471</v>
      </c>
    </row>
    <row r="20" spans="2:22" x14ac:dyDescent="0.25">
      <c r="B20">
        <f t="shared" si="16"/>
        <v>8</v>
      </c>
      <c r="C20" s="135">
        <v>41.23</v>
      </c>
      <c r="D20" s="136">
        <v>41.67</v>
      </c>
      <c r="E20" s="136">
        <v>41.72</v>
      </c>
      <c r="F20" s="136">
        <v>41.43</v>
      </c>
      <c r="G20" s="136">
        <v>41.37</v>
      </c>
      <c r="H20" s="306">
        <v>40.92</v>
      </c>
      <c r="I20" s="136">
        <v>41.43</v>
      </c>
      <c r="J20" s="136">
        <v>42.13</v>
      </c>
      <c r="K20" s="137">
        <v>41.52</v>
      </c>
      <c r="L20" s="136"/>
      <c r="M20" s="218">
        <f t="shared" si="6"/>
        <v>8</v>
      </c>
      <c r="N20" s="207">
        <f t="shared" si="8"/>
        <v>-3.2024550898202833</v>
      </c>
      <c r="O20" s="207">
        <f t="shared" si="9"/>
        <v>10.42754491017971</v>
      </c>
      <c r="P20" s="207">
        <f t="shared" si="10"/>
        <v>5.0675449101797136</v>
      </c>
      <c r="Q20" s="207">
        <f t="shared" si="11"/>
        <v>9.877544910179715</v>
      </c>
      <c r="R20" s="207">
        <f t="shared" si="12"/>
        <v>4.44754491017971</v>
      </c>
      <c r="S20" s="207">
        <f t="shared" si="17"/>
        <v>0.31754491017972075</v>
      </c>
      <c r="T20" s="207">
        <f t="shared" si="13"/>
        <v>9.2875449101797152</v>
      </c>
      <c r="U20" s="207">
        <f t="shared" si="14"/>
        <v>5.6675449101797124</v>
      </c>
      <c r="V20" s="207">
        <f t="shared" si="15"/>
        <v>9.6575449101797144</v>
      </c>
    </row>
    <row r="21" spans="2:22" x14ac:dyDescent="0.25">
      <c r="B21">
        <f t="shared" si="16"/>
        <v>9</v>
      </c>
      <c r="C21" s="135">
        <v>41</v>
      </c>
      <c r="D21" s="136">
        <v>41.72</v>
      </c>
      <c r="E21" s="136">
        <v>41.15</v>
      </c>
      <c r="F21" s="136">
        <v>41.99</v>
      </c>
      <c r="G21" s="136">
        <v>41.29</v>
      </c>
      <c r="H21" s="306">
        <v>40.92</v>
      </c>
      <c r="I21" s="136">
        <v>41.5</v>
      </c>
      <c r="J21" s="136">
        <v>41.42</v>
      </c>
      <c r="K21" s="137">
        <v>41.95</v>
      </c>
      <c r="L21" s="136"/>
      <c r="M21" s="218">
        <f t="shared" si="6"/>
        <v>9</v>
      </c>
      <c r="N21" s="207">
        <f t="shared" si="8"/>
        <v>-3.9040119760478191</v>
      </c>
      <c r="O21" s="207">
        <f t="shared" si="9"/>
        <v>10.445988023952173</v>
      </c>
      <c r="P21" s="207">
        <f t="shared" si="10"/>
        <v>4.5159880239521764</v>
      </c>
      <c r="Q21" s="207">
        <f t="shared" si="11"/>
        <v>10.165988023952181</v>
      </c>
      <c r="R21" s="207">
        <f t="shared" si="12"/>
        <v>4.0359880239521733</v>
      </c>
      <c r="S21" s="207">
        <f t="shared" si="17"/>
        <v>-0.46401197604781341</v>
      </c>
      <c r="T21" s="207">
        <f t="shared" si="13"/>
        <v>9.0859880239521793</v>
      </c>
      <c r="U21" s="207">
        <f t="shared" si="14"/>
        <v>5.3859880239521782</v>
      </c>
      <c r="V21" s="207">
        <f t="shared" si="15"/>
        <v>9.9059880239521814</v>
      </c>
    </row>
    <row r="22" spans="2:22" x14ac:dyDescent="0.25">
      <c r="B22">
        <f t="shared" si="16"/>
        <v>10</v>
      </c>
      <c r="C22" s="135">
        <v>41.13</v>
      </c>
      <c r="D22" s="136">
        <v>42.43</v>
      </c>
      <c r="E22" s="136">
        <v>41.87</v>
      </c>
      <c r="F22" s="136">
        <v>41.38</v>
      </c>
      <c r="G22" s="136">
        <v>41.94</v>
      </c>
      <c r="H22" s="306">
        <v>41.15</v>
      </c>
      <c r="I22" s="136">
        <v>41.75</v>
      </c>
      <c r="J22" s="136">
        <v>41.4</v>
      </c>
      <c r="K22" s="137">
        <v>42.72</v>
      </c>
      <c r="L22" s="136"/>
      <c r="M22" s="218">
        <f t="shared" si="6"/>
        <v>10</v>
      </c>
      <c r="N22" s="207">
        <f t="shared" si="8"/>
        <v>-4.4755688622753524</v>
      </c>
      <c r="O22" s="207">
        <f t="shared" si="9"/>
        <v>11.174431137724637</v>
      </c>
      <c r="P22" s="207">
        <f t="shared" si="10"/>
        <v>4.6844311377246379</v>
      </c>
      <c r="Q22" s="207">
        <f t="shared" si="11"/>
        <v>9.8444311377246478</v>
      </c>
      <c r="R22" s="207">
        <f t="shared" si="12"/>
        <v>4.2744311377246351</v>
      </c>
      <c r="S22" s="207">
        <f t="shared" si="17"/>
        <v>-1.0155688622753507</v>
      </c>
      <c r="T22" s="207">
        <f t="shared" si="13"/>
        <v>9.1344311377246434</v>
      </c>
      <c r="U22" s="207">
        <f t="shared" si="14"/>
        <v>5.0844311377246409</v>
      </c>
      <c r="V22" s="207">
        <f t="shared" si="15"/>
        <v>10.924431137724644</v>
      </c>
    </row>
    <row r="23" spans="2:22" x14ac:dyDescent="0.25">
      <c r="B23">
        <f t="shared" si="16"/>
        <v>11</v>
      </c>
      <c r="C23" s="135">
        <v>41.23</v>
      </c>
      <c r="D23" s="136">
        <v>41.61</v>
      </c>
      <c r="E23" s="136">
        <v>41.61</v>
      </c>
      <c r="F23" s="136">
        <v>41.11</v>
      </c>
      <c r="G23" s="136">
        <v>41.33</v>
      </c>
      <c r="H23" s="306">
        <v>41.09</v>
      </c>
      <c r="I23" s="195">
        <v>41.43</v>
      </c>
      <c r="J23" s="136">
        <v>41.58</v>
      </c>
      <c r="K23" s="137">
        <v>41.51</v>
      </c>
      <c r="L23" s="136"/>
      <c r="M23" s="218">
        <f t="shared" si="6"/>
        <v>11</v>
      </c>
      <c r="N23" s="207">
        <f t="shared" si="8"/>
        <v>-4.9471257485028914</v>
      </c>
      <c r="O23" s="207">
        <f t="shared" si="9"/>
        <v>11.082874251497101</v>
      </c>
      <c r="P23" s="207">
        <f t="shared" si="10"/>
        <v>4.5928742514971015</v>
      </c>
      <c r="Q23" s="207">
        <f t="shared" si="11"/>
        <v>9.2528742514971114</v>
      </c>
      <c r="R23" s="207">
        <f t="shared" si="12"/>
        <v>3.9028742514970975</v>
      </c>
      <c r="S23" s="207">
        <f t="shared" si="17"/>
        <v>-1.6271257485028832</v>
      </c>
      <c r="T23" s="207">
        <f t="shared" si="13"/>
        <v>8.8628742514971073</v>
      </c>
      <c r="U23" s="207">
        <f t="shared" si="14"/>
        <v>4.9628742514971034</v>
      </c>
      <c r="V23" s="207">
        <f t="shared" si="15"/>
        <v>10.732874251497106</v>
      </c>
    </row>
    <row r="24" spans="2:22" x14ac:dyDescent="0.25">
      <c r="B24">
        <f t="shared" si="16"/>
        <v>12</v>
      </c>
      <c r="C24" s="135">
        <v>41.22</v>
      </c>
      <c r="D24" s="136">
        <v>42.49</v>
      </c>
      <c r="E24" s="136">
        <v>41.25</v>
      </c>
      <c r="F24" s="136">
        <v>41.23</v>
      </c>
      <c r="G24" s="136">
        <v>41.26</v>
      </c>
      <c r="H24" s="306">
        <v>41.11</v>
      </c>
      <c r="I24" s="212">
        <v>41.42</v>
      </c>
      <c r="J24" s="136">
        <v>41.55</v>
      </c>
      <c r="K24" s="137">
        <v>41.49</v>
      </c>
      <c r="L24" s="136"/>
      <c r="M24" s="218">
        <f t="shared" si="6"/>
        <v>12</v>
      </c>
      <c r="N24" s="207">
        <f t="shared" si="8"/>
        <v>-5.4286826347304284</v>
      </c>
      <c r="O24" s="207">
        <f t="shared" si="9"/>
        <v>11.871317365269567</v>
      </c>
      <c r="P24" s="207">
        <f t="shared" si="10"/>
        <v>4.1413173652695656</v>
      </c>
      <c r="Q24" s="207">
        <f t="shared" si="11"/>
        <v>8.7813173652695724</v>
      </c>
      <c r="R24" s="207">
        <f t="shared" si="12"/>
        <v>3.4613173652695597</v>
      </c>
      <c r="S24" s="207">
        <f t="shared" si="17"/>
        <v>-2.2186826347304196</v>
      </c>
      <c r="T24" s="207">
        <f t="shared" si="13"/>
        <v>8.5813173652695731</v>
      </c>
      <c r="U24" s="207">
        <f t="shared" si="14"/>
        <v>4.8113173652695647</v>
      </c>
      <c r="V24" s="207">
        <f t="shared" si="15"/>
        <v>10.521317365269573</v>
      </c>
    </row>
    <row r="25" spans="2:22" x14ac:dyDescent="0.25">
      <c r="B25">
        <f t="shared" si="16"/>
        <v>13</v>
      </c>
      <c r="C25" s="135">
        <v>41.47</v>
      </c>
      <c r="D25" s="136">
        <v>41.77</v>
      </c>
      <c r="E25" s="136">
        <v>41.18</v>
      </c>
      <c r="F25" s="136">
        <v>41.56</v>
      </c>
      <c r="G25" s="136">
        <v>41.49</v>
      </c>
      <c r="H25" s="306">
        <v>41.26</v>
      </c>
      <c r="I25" s="136">
        <v>42.29</v>
      </c>
      <c r="J25" s="136">
        <v>41.47</v>
      </c>
      <c r="K25" s="137">
        <v>41.83</v>
      </c>
      <c r="L25" s="136"/>
      <c r="M25" s="218">
        <f t="shared" si="6"/>
        <v>13</v>
      </c>
      <c r="N25" s="207">
        <f t="shared" si="8"/>
        <v>-5.6602395209579655</v>
      </c>
      <c r="O25" s="207">
        <f t="shared" si="9"/>
        <v>11.939760479042034</v>
      </c>
      <c r="P25" s="207">
        <f t="shared" si="10"/>
        <v>3.6197604790420295</v>
      </c>
      <c r="Q25" s="207">
        <f t="shared" si="11"/>
        <v>8.6397604790420388</v>
      </c>
      <c r="R25" s="207">
        <f t="shared" si="12"/>
        <v>3.2497604790420258</v>
      </c>
      <c r="S25" s="207">
        <f t="shared" si="17"/>
        <v>-2.6602395209579575</v>
      </c>
      <c r="T25" s="207">
        <f t="shared" si="13"/>
        <v>9.1697604790420364</v>
      </c>
      <c r="U25" s="207">
        <f t="shared" si="14"/>
        <v>4.5797604790420277</v>
      </c>
      <c r="V25" s="207">
        <f t="shared" si="15"/>
        <v>10.649760479042035</v>
      </c>
    </row>
    <row r="26" spans="2:22" x14ac:dyDescent="0.25">
      <c r="B26">
        <f t="shared" si="16"/>
        <v>14</v>
      </c>
      <c r="C26" s="135">
        <v>41.41</v>
      </c>
      <c r="D26" s="136">
        <v>41.84</v>
      </c>
      <c r="E26" s="136">
        <v>41.74</v>
      </c>
      <c r="F26" s="136">
        <v>41.11</v>
      </c>
      <c r="G26" s="136">
        <v>41.82</v>
      </c>
      <c r="H26" s="306">
        <v>40.99</v>
      </c>
      <c r="I26" s="136">
        <v>41.34</v>
      </c>
      <c r="J26" s="136">
        <v>41.43</v>
      </c>
      <c r="K26" s="137">
        <v>41.47</v>
      </c>
      <c r="L26" s="136"/>
      <c r="M26" s="218">
        <f t="shared" si="6"/>
        <v>14</v>
      </c>
      <c r="N26" s="207">
        <f t="shared" si="8"/>
        <v>-5.9517964071855047</v>
      </c>
      <c r="O26" s="207">
        <f t="shared" si="9"/>
        <v>12.078203592814502</v>
      </c>
      <c r="P26" s="207">
        <f t="shared" si="10"/>
        <v>3.6582035928144956</v>
      </c>
      <c r="Q26" s="207">
        <f t="shared" si="11"/>
        <v>8.0482035928145024</v>
      </c>
      <c r="R26" s="207">
        <f t="shared" si="12"/>
        <v>3.3682035928144902</v>
      </c>
      <c r="S26" s="207">
        <f t="shared" si="17"/>
        <v>-3.3717964071854913</v>
      </c>
      <c r="T26" s="207">
        <f t="shared" si="13"/>
        <v>8.8082035928145039</v>
      </c>
      <c r="U26" s="207">
        <f t="shared" si="14"/>
        <v>4.3082035928144915</v>
      </c>
      <c r="V26" s="207">
        <f t="shared" si="15"/>
        <v>10.418203592814498</v>
      </c>
    </row>
    <row r="27" spans="2:22" x14ac:dyDescent="0.25">
      <c r="B27">
        <f t="shared" si="16"/>
        <v>15</v>
      </c>
      <c r="C27" s="135">
        <v>41.36</v>
      </c>
      <c r="D27" s="136">
        <v>41.92</v>
      </c>
      <c r="E27" s="213">
        <v>57.73</v>
      </c>
      <c r="F27" s="136">
        <v>41.39</v>
      </c>
      <c r="G27" s="136">
        <v>41.71</v>
      </c>
      <c r="H27" s="306">
        <v>41.31</v>
      </c>
      <c r="I27" s="213">
        <v>51.05</v>
      </c>
      <c r="J27" s="136">
        <v>42.18</v>
      </c>
      <c r="K27" s="137">
        <v>41.6</v>
      </c>
      <c r="L27" s="136"/>
      <c r="M27" s="218">
        <f t="shared" si="6"/>
        <v>15</v>
      </c>
      <c r="N27" s="207">
        <f t="shared" si="8"/>
        <v>-6.2933532934130412</v>
      </c>
      <c r="O27" s="207">
        <f t="shared" si="9"/>
        <v>12.296646706586968</v>
      </c>
      <c r="P27" s="207">
        <f t="shared" si="10"/>
        <v>19.686646706586956</v>
      </c>
      <c r="Q27" s="207">
        <f t="shared" si="11"/>
        <v>7.7366467065869671</v>
      </c>
      <c r="R27" s="207">
        <f t="shared" si="12"/>
        <v>3.3766467065869552</v>
      </c>
      <c r="S27" s="207">
        <f t="shared" si="17"/>
        <v>-3.7633532934130249</v>
      </c>
      <c r="T27" s="207">
        <f t="shared" si="13"/>
        <v>18.156646706586965</v>
      </c>
      <c r="U27" s="207">
        <f t="shared" si="14"/>
        <v>4.7866467065869553</v>
      </c>
      <c r="V27" s="207">
        <f t="shared" si="15"/>
        <v>10.316646706586964</v>
      </c>
    </row>
    <row r="28" spans="2:22" x14ac:dyDescent="0.25">
      <c r="B28">
        <f t="shared" si="16"/>
        <v>16</v>
      </c>
      <c r="C28" s="135">
        <v>41.43</v>
      </c>
      <c r="D28" s="136">
        <v>42.16</v>
      </c>
      <c r="E28" s="136">
        <v>41.83</v>
      </c>
      <c r="F28" s="136">
        <v>42.49</v>
      </c>
      <c r="G28" s="136">
        <v>41.62</v>
      </c>
      <c r="H28" s="306">
        <v>41.29</v>
      </c>
      <c r="I28" s="136">
        <v>41.66</v>
      </c>
      <c r="J28" s="136">
        <v>41.7</v>
      </c>
      <c r="K28" s="137">
        <v>41.6</v>
      </c>
      <c r="L28" s="136"/>
      <c r="M28" s="218">
        <f t="shared" si="6"/>
        <v>16</v>
      </c>
      <c r="N28" s="207">
        <f t="shared" si="8"/>
        <v>-6.5649101796405773</v>
      </c>
      <c r="O28" s="207">
        <f t="shared" si="9"/>
        <v>12.755089820359428</v>
      </c>
      <c r="P28" s="207">
        <f t="shared" si="10"/>
        <v>19.815089820359418</v>
      </c>
      <c r="Q28" s="207">
        <f t="shared" si="11"/>
        <v>8.5250898203594332</v>
      </c>
      <c r="R28" s="207">
        <f t="shared" si="12"/>
        <v>3.2950898203594168</v>
      </c>
      <c r="S28" s="207">
        <f t="shared" si="17"/>
        <v>-4.1749101796405617</v>
      </c>
      <c r="T28" s="207">
        <f t="shared" si="13"/>
        <v>18.115089820359426</v>
      </c>
      <c r="U28" s="207">
        <f t="shared" si="14"/>
        <v>4.7850898203594223</v>
      </c>
      <c r="V28" s="207">
        <f t="shared" si="15"/>
        <v>10.215089820359429</v>
      </c>
    </row>
    <row r="29" spans="2:22" x14ac:dyDescent="0.25">
      <c r="B29">
        <f t="shared" si="16"/>
        <v>17</v>
      </c>
      <c r="C29" s="135">
        <v>41.28</v>
      </c>
      <c r="D29" s="136">
        <v>41.78</v>
      </c>
      <c r="E29" s="136">
        <v>41.67</v>
      </c>
      <c r="F29" s="136">
        <v>41.26</v>
      </c>
      <c r="G29" s="136">
        <v>41.5</v>
      </c>
      <c r="H29" s="306">
        <v>41.07</v>
      </c>
      <c r="I29" s="136">
        <v>41.59</v>
      </c>
      <c r="J29" s="136">
        <v>41.35</v>
      </c>
      <c r="K29" s="137">
        <v>41.44</v>
      </c>
      <c r="L29" s="136"/>
      <c r="M29" s="218">
        <f t="shared" si="6"/>
        <v>17</v>
      </c>
      <c r="N29" s="207">
        <f t="shared" si="8"/>
        <v>-6.9864670658681121</v>
      </c>
      <c r="O29" s="207">
        <f t="shared" si="9"/>
        <v>12.833532934131894</v>
      </c>
      <c r="P29" s="207">
        <f t="shared" si="10"/>
        <v>19.783532934131884</v>
      </c>
      <c r="Q29" s="207">
        <f t="shared" si="11"/>
        <v>8.0835329341318953</v>
      </c>
      <c r="R29" s="207">
        <f t="shared" si="12"/>
        <v>3.0935329341318809</v>
      </c>
      <c r="S29" s="207">
        <f t="shared" si="17"/>
        <v>-4.8064670658680972</v>
      </c>
      <c r="T29" s="207">
        <f t="shared" si="13"/>
        <v>18.003532934131893</v>
      </c>
      <c r="U29" s="207">
        <f t="shared" si="14"/>
        <v>4.4335329341318879</v>
      </c>
      <c r="V29" s="207">
        <f t="shared" si="15"/>
        <v>9.953532934131891</v>
      </c>
    </row>
    <row r="30" spans="2:22" x14ac:dyDescent="0.25">
      <c r="B30">
        <f t="shared" si="16"/>
        <v>18</v>
      </c>
      <c r="C30" s="135">
        <v>41.12</v>
      </c>
      <c r="D30" s="136">
        <v>41.99</v>
      </c>
      <c r="E30" s="136">
        <v>41.95</v>
      </c>
      <c r="F30" s="136">
        <v>41.28</v>
      </c>
      <c r="G30" s="136">
        <v>41.34</v>
      </c>
      <c r="H30" s="306">
        <v>41.11</v>
      </c>
      <c r="I30" s="136">
        <v>41.64</v>
      </c>
      <c r="J30" s="136">
        <v>41.86</v>
      </c>
      <c r="K30" s="137">
        <v>41.44</v>
      </c>
      <c r="L30" s="136"/>
      <c r="M30" s="218">
        <f t="shared" si="6"/>
        <v>18</v>
      </c>
      <c r="N30" s="207">
        <f t="shared" si="8"/>
        <v>-7.5680239520956505</v>
      </c>
      <c r="O30" s="207">
        <f t="shared" si="9"/>
        <v>13.12197604790436</v>
      </c>
      <c r="P30" s="207">
        <f t="shared" si="10"/>
        <v>20.031976047904351</v>
      </c>
      <c r="Q30" s="207">
        <f t="shared" si="11"/>
        <v>7.6619760479043606</v>
      </c>
      <c r="R30" s="207">
        <f t="shared" si="12"/>
        <v>2.7319760479043484</v>
      </c>
      <c r="S30" s="207">
        <f t="shared" si="17"/>
        <v>-5.3980239520956337</v>
      </c>
      <c r="T30" s="207">
        <f t="shared" si="13"/>
        <v>17.941976047904358</v>
      </c>
      <c r="U30" s="207">
        <f t="shared" si="14"/>
        <v>4.5919760479043514</v>
      </c>
      <c r="V30" s="207">
        <f t="shared" si="15"/>
        <v>9.6919760479043529</v>
      </c>
    </row>
    <row r="31" spans="2:22" x14ac:dyDescent="0.25">
      <c r="B31">
        <f t="shared" si="16"/>
        <v>19</v>
      </c>
      <c r="C31" s="135">
        <v>41.19</v>
      </c>
      <c r="D31" s="136">
        <v>41.94</v>
      </c>
      <c r="E31" s="136">
        <v>41.5</v>
      </c>
      <c r="F31" s="136">
        <v>41.36</v>
      </c>
      <c r="G31" s="136">
        <v>41.34</v>
      </c>
      <c r="H31" s="306">
        <v>41.08</v>
      </c>
      <c r="I31" s="136">
        <v>41.62</v>
      </c>
      <c r="J31" s="136">
        <v>41.58</v>
      </c>
      <c r="K31" s="137">
        <v>42.13</v>
      </c>
      <c r="L31" s="136"/>
      <c r="M31" s="218">
        <f t="shared" si="6"/>
        <v>19</v>
      </c>
      <c r="N31" s="207">
        <f t="shared" si="8"/>
        <v>-8.0795808383231886</v>
      </c>
      <c r="O31" s="207">
        <f t="shared" si="9"/>
        <v>13.360419161676822</v>
      </c>
      <c r="P31" s="207">
        <f t="shared" si="10"/>
        <v>19.830419161676815</v>
      </c>
      <c r="Q31" s="207">
        <f t="shared" si="11"/>
        <v>7.3204191616768242</v>
      </c>
      <c r="R31" s="207">
        <f t="shared" si="12"/>
        <v>2.370419161676816</v>
      </c>
      <c r="S31" s="207">
        <f t="shared" si="17"/>
        <v>-6.0195808383231713</v>
      </c>
      <c r="T31" s="207">
        <f t="shared" si="13"/>
        <v>17.86041916167682</v>
      </c>
      <c r="U31" s="207">
        <f t="shared" si="14"/>
        <v>4.4704191616768139</v>
      </c>
      <c r="V31" s="207">
        <f t="shared" si="15"/>
        <v>10.12041916167682</v>
      </c>
    </row>
    <row r="32" spans="2:22" x14ac:dyDescent="0.25">
      <c r="B32">
        <f t="shared" si="16"/>
        <v>20</v>
      </c>
      <c r="C32" s="135">
        <v>137.97</v>
      </c>
      <c r="D32" s="136">
        <v>41.72</v>
      </c>
      <c r="E32" s="136">
        <v>41.73</v>
      </c>
      <c r="F32" s="136">
        <v>41.41</v>
      </c>
      <c r="G32" s="136">
        <v>41.7</v>
      </c>
      <c r="H32" s="306">
        <v>41.09</v>
      </c>
      <c r="I32" s="136">
        <v>41.61</v>
      </c>
      <c r="J32" s="136">
        <v>41.69</v>
      </c>
      <c r="K32" s="137">
        <v>41.47</v>
      </c>
      <c r="L32" s="136"/>
      <c r="M32" s="218">
        <f t="shared" si="6"/>
        <v>20</v>
      </c>
      <c r="N32" s="207">
        <f t="shared" si="8"/>
        <v>-1.8111377245507185</v>
      </c>
      <c r="O32" s="207">
        <f t="shared" si="9"/>
        <v>13.378862275449285</v>
      </c>
      <c r="P32" s="207">
        <f t="shared" si="10"/>
        <v>19.858862275449276</v>
      </c>
      <c r="Q32" s="207">
        <f t="shared" si="11"/>
        <v>7.0288622754492849</v>
      </c>
      <c r="R32" s="207">
        <f t="shared" si="12"/>
        <v>2.368862275449283</v>
      </c>
      <c r="S32" s="207">
        <f t="shared" si="17"/>
        <v>-6.6311377245507037</v>
      </c>
      <c r="T32" s="207">
        <f t="shared" si="13"/>
        <v>17.768862275449283</v>
      </c>
      <c r="U32" s="207">
        <f t="shared" si="14"/>
        <v>4.4588622754492757</v>
      </c>
      <c r="V32" s="207">
        <f t="shared" si="15"/>
        <v>9.8888622754492825</v>
      </c>
    </row>
    <row r="33" spans="2:22" x14ac:dyDescent="0.25">
      <c r="B33">
        <f t="shared" si="16"/>
        <v>21</v>
      </c>
      <c r="C33" s="135">
        <v>42.51</v>
      </c>
      <c r="D33" s="136">
        <v>41.79</v>
      </c>
      <c r="E33" s="136">
        <v>41.54</v>
      </c>
      <c r="F33" s="136">
        <v>41.24</v>
      </c>
      <c r="G33" s="136">
        <v>41.47</v>
      </c>
      <c r="H33" s="306">
        <v>41.3</v>
      </c>
      <c r="I33" s="136">
        <v>41.54</v>
      </c>
      <c r="J33" s="136">
        <v>41.63</v>
      </c>
      <c r="K33" s="137">
        <v>41.57</v>
      </c>
      <c r="L33" s="136"/>
      <c r="M33" s="218">
        <f t="shared" si="6"/>
        <v>21</v>
      </c>
      <c r="N33" s="207">
        <f t="shared" si="8"/>
        <v>-1.0026946107782564</v>
      </c>
      <c r="O33" s="207">
        <f t="shared" si="9"/>
        <v>13.467305389221748</v>
      </c>
      <c r="P33" s="207">
        <f t="shared" si="10"/>
        <v>19.697305389221739</v>
      </c>
      <c r="Q33" s="207">
        <f t="shared" si="11"/>
        <v>6.567305389221751</v>
      </c>
      <c r="R33" s="207">
        <f t="shared" si="12"/>
        <v>2.137305389221746</v>
      </c>
      <c r="S33" s="207">
        <f t="shared" si="17"/>
        <v>-7.0326946107782424</v>
      </c>
      <c r="T33" s="207">
        <f t="shared" si="13"/>
        <v>17.607305389221747</v>
      </c>
      <c r="U33" s="207">
        <f t="shared" si="14"/>
        <v>4.3873053892217424</v>
      </c>
      <c r="V33" s="207">
        <f t="shared" si="15"/>
        <v>9.7573053892217469</v>
      </c>
    </row>
    <row r="34" spans="2:22" x14ac:dyDescent="0.25">
      <c r="B34">
        <f t="shared" si="16"/>
        <v>22</v>
      </c>
      <c r="C34" s="135">
        <v>42.14</v>
      </c>
      <c r="D34" s="136">
        <v>122.75</v>
      </c>
      <c r="E34" s="136">
        <v>41.56</v>
      </c>
      <c r="F34" s="136">
        <v>41.69</v>
      </c>
      <c r="G34" s="136">
        <v>41.38</v>
      </c>
      <c r="H34" s="306">
        <v>41.33</v>
      </c>
      <c r="I34" s="136">
        <v>130.72999999999999</v>
      </c>
      <c r="J34" s="136">
        <v>41.56</v>
      </c>
      <c r="K34" s="137">
        <v>41.56</v>
      </c>
      <c r="L34" s="136"/>
      <c r="M34" s="218">
        <f t="shared" si="6"/>
        <v>22</v>
      </c>
      <c r="N34" s="207">
        <f t="shared" si="8"/>
        <v>-0.56425149700579169</v>
      </c>
      <c r="O34" s="207">
        <f t="shared" si="9"/>
        <v>4.5157485029942137</v>
      </c>
      <c r="P34" s="207">
        <f t="shared" si="10"/>
        <v>19.555748502994206</v>
      </c>
      <c r="Q34" s="207">
        <f t="shared" si="11"/>
        <v>6.5557485029942129</v>
      </c>
      <c r="R34" s="207">
        <f t="shared" si="12"/>
        <v>1.8157485029942126</v>
      </c>
      <c r="S34" s="207">
        <f t="shared" si="17"/>
        <v>-7.40425149700578</v>
      </c>
      <c r="T34" s="207">
        <f t="shared" si="13"/>
        <v>16.635748502994204</v>
      </c>
      <c r="U34" s="207">
        <f t="shared" si="14"/>
        <v>4.2457485029942088</v>
      </c>
      <c r="V34" s="207">
        <f t="shared" si="15"/>
        <v>9.6157485029942134</v>
      </c>
    </row>
    <row r="35" spans="2:22" x14ac:dyDescent="0.25">
      <c r="B35">
        <f t="shared" si="16"/>
        <v>23</v>
      </c>
      <c r="C35" s="135">
        <v>42.03</v>
      </c>
      <c r="D35" s="136">
        <v>42.5</v>
      </c>
      <c r="E35" s="136">
        <v>41.58</v>
      </c>
      <c r="F35" s="136">
        <v>41.33</v>
      </c>
      <c r="G35" s="136">
        <v>129.82</v>
      </c>
      <c r="H35" s="306">
        <v>41.47</v>
      </c>
      <c r="I35" s="136">
        <v>42.55</v>
      </c>
      <c r="J35" s="136">
        <v>41.46</v>
      </c>
      <c r="K35" s="137">
        <v>41.53</v>
      </c>
      <c r="L35" s="136"/>
      <c r="M35" s="218">
        <f t="shared" si="6"/>
        <v>23</v>
      </c>
      <c r="N35" s="207">
        <f t="shared" si="8"/>
        <v>-0.23580838323332642</v>
      </c>
      <c r="O35" s="207">
        <f t="shared" si="9"/>
        <v>5.3141916167666778</v>
      </c>
      <c r="P35" s="207">
        <f t="shared" si="10"/>
        <v>19.434191616766668</v>
      </c>
      <c r="Q35" s="207">
        <f t="shared" si="11"/>
        <v>6.1841916167666753</v>
      </c>
      <c r="R35" s="207">
        <f t="shared" si="12"/>
        <v>-6.5808383233331824E-2</v>
      </c>
      <c r="S35" s="207">
        <f t="shared" si="17"/>
        <v>-7.635808383233317</v>
      </c>
      <c r="T35" s="207">
        <f t="shared" si="13"/>
        <v>17.484191616766665</v>
      </c>
      <c r="U35" s="207">
        <f t="shared" si="14"/>
        <v>4.0041916167666738</v>
      </c>
      <c r="V35" s="207">
        <f t="shared" si="15"/>
        <v>9.4441916167666786</v>
      </c>
    </row>
    <row r="36" spans="2:22" x14ac:dyDescent="0.25">
      <c r="B36">
        <f t="shared" si="16"/>
        <v>24</v>
      </c>
      <c r="C36" s="135">
        <v>41.76</v>
      </c>
      <c r="D36" s="136">
        <v>41.08</v>
      </c>
      <c r="E36" s="136">
        <v>141.02000000000001</v>
      </c>
      <c r="F36" s="136">
        <v>41.25</v>
      </c>
      <c r="G36" s="136">
        <v>42.49</v>
      </c>
      <c r="H36" s="306">
        <v>41.48</v>
      </c>
      <c r="I36" s="136">
        <v>41.8</v>
      </c>
      <c r="J36" s="136">
        <v>41.7</v>
      </c>
      <c r="K36" s="137">
        <v>41.62</v>
      </c>
      <c r="M36" s="218">
        <f t="shared" si="6"/>
        <v>24</v>
      </c>
      <c r="N36" s="207">
        <f t="shared" si="8"/>
        <v>-0.17736526946086428</v>
      </c>
      <c r="O36" s="207">
        <f t="shared" si="9"/>
        <v>4.6926347305391403</v>
      </c>
      <c r="P36" s="207">
        <f t="shared" si="10"/>
        <v>28.752634730539143</v>
      </c>
      <c r="Q36" s="207">
        <f t="shared" si="11"/>
        <v>5.7326347305391394</v>
      </c>
      <c r="R36" s="207">
        <f t="shared" si="12"/>
        <v>0.7226347305391343</v>
      </c>
      <c r="S36" s="207">
        <f t="shared" si="17"/>
        <v>-7.857365269460856</v>
      </c>
      <c r="T36" s="207">
        <f t="shared" si="13"/>
        <v>17.582634730539127</v>
      </c>
      <c r="U36" s="207">
        <f t="shared" si="14"/>
        <v>4.0026347305391408</v>
      </c>
      <c r="V36" s="207">
        <f t="shared" si="15"/>
        <v>9.3626347305391402</v>
      </c>
    </row>
    <row r="37" spans="2:22" x14ac:dyDescent="0.25">
      <c r="B37">
        <f t="shared" si="16"/>
        <v>25</v>
      </c>
      <c r="C37" s="135">
        <v>41.74</v>
      </c>
      <c r="D37" s="136">
        <v>41.09</v>
      </c>
      <c r="E37" s="136">
        <v>43.15</v>
      </c>
      <c r="F37" s="136">
        <v>41.55</v>
      </c>
      <c r="G37" s="136">
        <v>41.6</v>
      </c>
      <c r="H37" s="306">
        <v>41.22</v>
      </c>
      <c r="I37" s="136">
        <v>41.46</v>
      </c>
      <c r="J37" s="136">
        <v>41.38</v>
      </c>
      <c r="K37" s="137">
        <v>41.69</v>
      </c>
      <c r="M37" s="218">
        <f t="shared" si="6"/>
        <v>25</v>
      </c>
      <c r="N37" s="207">
        <f t="shared" si="8"/>
        <v>-0.13892215568839816</v>
      </c>
      <c r="O37" s="207">
        <f t="shared" si="9"/>
        <v>4.0810778443116078</v>
      </c>
      <c r="P37" s="207">
        <f t="shared" si="10"/>
        <v>30.201077844311605</v>
      </c>
      <c r="Q37" s="207">
        <f t="shared" si="11"/>
        <v>5.5810778443116007</v>
      </c>
      <c r="R37" s="207">
        <f t="shared" si="12"/>
        <v>0.62107784431159985</v>
      </c>
      <c r="S37" s="207">
        <f t="shared" si="17"/>
        <v>-8.3389221556883939</v>
      </c>
      <c r="T37" s="207">
        <f t="shared" si="13"/>
        <v>17.341077844311592</v>
      </c>
      <c r="U37" s="207">
        <f t="shared" si="14"/>
        <v>3.6810778443116074</v>
      </c>
      <c r="V37" s="207">
        <f t="shared" si="15"/>
        <v>9.351077844311602</v>
      </c>
    </row>
    <row r="38" spans="2:22" x14ac:dyDescent="0.25">
      <c r="B38">
        <f t="shared" si="16"/>
        <v>26</v>
      </c>
      <c r="C38" s="135">
        <v>41.56</v>
      </c>
      <c r="D38" s="136">
        <v>42.55</v>
      </c>
      <c r="E38" s="136">
        <v>41.79</v>
      </c>
      <c r="F38" s="136">
        <v>41.37</v>
      </c>
      <c r="G38" s="136">
        <v>41.6</v>
      </c>
      <c r="H38" s="306">
        <v>41.45</v>
      </c>
      <c r="I38" s="136">
        <v>41.37</v>
      </c>
      <c r="J38" s="136">
        <v>41.58</v>
      </c>
      <c r="K38" s="137">
        <v>41.61</v>
      </c>
      <c r="M38" s="218">
        <f t="shared" si="6"/>
        <v>26</v>
      </c>
      <c r="N38" s="207">
        <f t="shared" si="8"/>
        <v>-0.28047904191593176</v>
      </c>
      <c r="O38" s="207">
        <f t="shared" si="9"/>
        <v>4.9295209580840691</v>
      </c>
      <c r="P38" s="207">
        <f t="shared" si="10"/>
        <v>30.289520958084069</v>
      </c>
      <c r="Q38" s="207">
        <f t="shared" si="11"/>
        <v>5.2495209580840623</v>
      </c>
      <c r="R38" s="207">
        <f t="shared" si="12"/>
        <v>0.5195209580840654</v>
      </c>
      <c r="S38" s="207">
        <f t="shared" si="17"/>
        <v>-8.5904790419159269</v>
      </c>
      <c r="T38" s="207">
        <f t="shared" si="13"/>
        <v>17.009520958084053</v>
      </c>
      <c r="U38" s="207">
        <f t="shared" si="14"/>
        <v>3.5595209580840699</v>
      </c>
      <c r="V38" s="207">
        <f t="shared" si="15"/>
        <v>9.2595209580840656</v>
      </c>
    </row>
    <row r="39" spans="2:22" x14ac:dyDescent="0.25">
      <c r="B39">
        <f t="shared" si="16"/>
        <v>27</v>
      </c>
      <c r="C39" s="135">
        <v>41.33</v>
      </c>
      <c r="D39" s="136">
        <v>41.2</v>
      </c>
      <c r="E39" s="136">
        <v>41.6</v>
      </c>
      <c r="F39" s="136">
        <v>41.28</v>
      </c>
      <c r="G39" s="136">
        <v>41.39</v>
      </c>
      <c r="H39" s="306">
        <v>41.15</v>
      </c>
      <c r="I39" s="136">
        <v>41.47</v>
      </c>
      <c r="J39" s="136">
        <v>41.76</v>
      </c>
      <c r="K39" s="137">
        <v>41.38</v>
      </c>
      <c r="M39" s="218">
        <f t="shared" si="6"/>
        <v>27</v>
      </c>
      <c r="N39" s="207">
        <f t="shared" si="8"/>
        <v>-0.65203592814346933</v>
      </c>
      <c r="O39" s="207">
        <f t="shared" si="9"/>
        <v>4.4279640718565361</v>
      </c>
      <c r="P39" s="207">
        <f t="shared" si="10"/>
        <v>30.187964071856534</v>
      </c>
      <c r="Q39" s="207">
        <f t="shared" si="11"/>
        <v>4.8279640718565275</v>
      </c>
      <c r="R39" s="207">
        <f t="shared" si="12"/>
        <v>0.2079640718565301</v>
      </c>
      <c r="S39" s="207">
        <f t="shared" si="17"/>
        <v>-9.1420359281434642</v>
      </c>
      <c r="T39" s="207">
        <f t="shared" si="13"/>
        <v>16.777964071856516</v>
      </c>
      <c r="U39" s="207">
        <f t="shared" si="14"/>
        <v>3.617964071856532</v>
      </c>
      <c r="V39" s="207">
        <f t="shared" si="15"/>
        <v>8.9379640718565323</v>
      </c>
    </row>
    <row r="40" spans="2:22" x14ac:dyDescent="0.25">
      <c r="B40">
        <f t="shared" si="16"/>
        <v>28</v>
      </c>
      <c r="C40" s="135">
        <v>41.72</v>
      </c>
      <c r="D40" s="136">
        <v>41.32</v>
      </c>
      <c r="E40" s="136">
        <v>41.8</v>
      </c>
      <c r="F40" s="136">
        <v>41.19</v>
      </c>
      <c r="G40" s="136">
        <v>41.32</v>
      </c>
      <c r="H40" s="306">
        <v>41.19</v>
      </c>
      <c r="I40" s="136">
        <v>41.61</v>
      </c>
      <c r="J40" s="136">
        <v>131.6</v>
      </c>
      <c r="K40" s="137">
        <v>41.54</v>
      </c>
      <c r="M40" s="218">
        <f t="shared" si="6"/>
        <v>28</v>
      </c>
      <c r="N40" s="207">
        <f t="shared" si="8"/>
        <v>-0.63359281437100634</v>
      </c>
      <c r="O40" s="207">
        <f t="shared" si="9"/>
        <v>4.0464071856290005</v>
      </c>
      <c r="P40" s="207">
        <f t="shared" si="10"/>
        <v>30.286407185628995</v>
      </c>
      <c r="Q40" s="207">
        <f t="shared" si="11"/>
        <v>4.3164071856289894</v>
      </c>
      <c r="R40" s="207">
        <f t="shared" si="12"/>
        <v>-0.17359281437100549</v>
      </c>
      <c r="S40" s="207">
        <f t="shared" si="17"/>
        <v>-9.6535928143710024</v>
      </c>
      <c r="T40" s="207">
        <f t="shared" si="13"/>
        <v>16.68640718562898</v>
      </c>
      <c r="U40" s="207">
        <f t="shared" si="14"/>
        <v>3.5164071856289922</v>
      </c>
      <c r="V40" s="207">
        <f t="shared" si="15"/>
        <v>8.7764071856289956</v>
      </c>
    </row>
    <row r="41" spans="2:22" x14ac:dyDescent="0.25">
      <c r="B41">
        <f t="shared" si="16"/>
        <v>29</v>
      </c>
      <c r="C41" s="135">
        <v>41.69</v>
      </c>
      <c r="D41" s="136">
        <v>43.04</v>
      </c>
      <c r="E41" s="136">
        <v>41.47</v>
      </c>
      <c r="F41" s="136">
        <v>41.4</v>
      </c>
      <c r="G41" s="136">
        <v>41.58</v>
      </c>
      <c r="H41" s="306">
        <v>41.15</v>
      </c>
      <c r="I41" s="136">
        <v>41.58</v>
      </c>
      <c r="J41" s="136">
        <v>44.14</v>
      </c>
      <c r="K41" s="137">
        <v>138.6</v>
      </c>
      <c r="M41" s="218">
        <f t="shared" si="6"/>
        <v>29</v>
      </c>
      <c r="N41" s="207">
        <f t="shared" si="8"/>
        <v>-0.64514970059854448</v>
      </c>
      <c r="O41" s="207">
        <f t="shared" si="9"/>
        <v>5.3848502994014638</v>
      </c>
      <c r="P41" s="207">
        <f t="shared" si="10"/>
        <v>30.054850299401458</v>
      </c>
      <c r="Q41" s="207">
        <f t="shared" si="11"/>
        <v>4.0148502994014521</v>
      </c>
      <c r="R41" s="207">
        <f t="shared" si="12"/>
        <v>-0.29514970059854306</v>
      </c>
      <c r="S41" s="207">
        <f t="shared" si="17"/>
        <v>-10.20514970059854</v>
      </c>
      <c r="T41" s="207">
        <f t="shared" si="13"/>
        <v>16.564850299401442</v>
      </c>
      <c r="U41" s="207">
        <f t="shared" si="14"/>
        <v>5.9548502994014569</v>
      </c>
      <c r="V41" s="207">
        <f t="shared" si="15"/>
        <v>15.674850299401456</v>
      </c>
    </row>
    <row r="42" spans="2:22" x14ac:dyDescent="0.25">
      <c r="B42">
        <f t="shared" si="16"/>
        <v>30</v>
      </c>
      <c r="C42" s="135">
        <v>41.48</v>
      </c>
      <c r="D42" s="136">
        <v>41.1</v>
      </c>
      <c r="E42" s="136">
        <v>41.77</v>
      </c>
      <c r="F42" s="136">
        <v>138.1</v>
      </c>
      <c r="G42" s="136">
        <v>41.49</v>
      </c>
      <c r="H42" s="306">
        <v>41.68</v>
      </c>
      <c r="I42" s="136">
        <v>41.8</v>
      </c>
      <c r="J42" s="136">
        <v>42.19</v>
      </c>
      <c r="K42" s="137">
        <v>43.46</v>
      </c>
      <c r="M42" s="218">
        <f t="shared" si="6"/>
        <v>30</v>
      </c>
      <c r="N42" s="207">
        <f t="shared" si="8"/>
        <v>-0.86670658682608348</v>
      </c>
      <c r="O42" s="207">
        <f t="shared" si="9"/>
        <v>4.7832934131739293</v>
      </c>
      <c r="P42" s="207">
        <f t="shared" si="10"/>
        <v>30.123293413173926</v>
      </c>
      <c r="Q42" s="207">
        <f t="shared" si="11"/>
        <v>10.413293413173903</v>
      </c>
      <c r="R42" s="207">
        <f t="shared" si="12"/>
        <v>-0.50670658682607694</v>
      </c>
      <c r="S42" s="207">
        <f t="shared" si="17"/>
        <v>-10.226706586826076</v>
      </c>
      <c r="T42" s="207">
        <f t="shared" si="13"/>
        <v>16.663293413173903</v>
      </c>
      <c r="U42" s="207">
        <f t="shared" si="14"/>
        <v>6.4432934131739188</v>
      </c>
      <c r="V42" s="207">
        <f t="shared" si="15"/>
        <v>17.433293413173921</v>
      </c>
    </row>
    <row r="43" spans="2:22" x14ac:dyDescent="0.25">
      <c r="B43">
        <f t="shared" si="16"/>
        <v>31</v>
      </c>
      <c r="C43" s="135">
        <v>41.92</v>
      </c>
      <c r="D43" s="136">
        <v>40.94</v>
      </c>
      <c r="E43" s="136">
        <v>41.69</v>
      </c>
      <c r="F43" s="136">
        <v>43.23</v>
      </c>
      <c r="G43" s="136">
        <v>41.71</v>
      </c>
      <c r="H43" s="306">
        <v>41.48</v>
      </c>
      <c r="I43" s="136">
        <v>41.54</v>
      </c>
      <c r="J43" s="136">
        <v>41.89</v>
      </c>
      <c r="K43" s="137">
        <v>41.81</v>
      </c>
      <c r="M43" s="218">
        <f t="shared" si="6"/>
        <v>31</v>
      </c>
      <c r="N43" s="207">
        <f t="shared" si="8"/>
        <v>-0.64826347305361764</v>
      </c>
      <c r="O43" s="207">
        <f t="shared" si="9"/>
        <v>4.0217365269463912</v>
      </c>
      <c r="P43" s="207">
        <f t="shared" si="10"/>
        <v>30.111736526946387</v>
      </c>
      <c r="Q43" s="207">
        <f t="shared" si="11"/>
        <v>11.941736526946364</v>
      </c>
      <c r="R43" s="207">
        <f t="shared" si="12"/>
        <v>-0.49826347305361196</v>
      </c>
      <c r="S43" s="207">
        <f t="shared" si="17"/>
        <v>-10.448263473053615</v>
      </c>
      <c r="T43" s="207">
        <f t="shared" si="13"/>
        <v>16.501736526946367</v>
      </c>
      <c r="U43" s="207">
        <f t="shared" si="14"/>
        <v>6.6317365269463835</v>
      </c>
      <c r="V43" s="207">
        <f t="shared" si="15"/>
        <v>17.541736526946387</v>
      </c>
    </row>
    <row r="44" spans="2:22" x14ac:dyDescent="0.25">
      <c r="B44">
        <f t="shared" si="16"/>
        <v>32</v>
      </c>
      <c r="C44" s="135">
        <v>42.35</v>
      </c>
      <c r="D44" s="136">
        <v>41.12</v>
      </c>
      <c r="E44" s="136">
        <v>41.48</v>
      </c>
      <c r="F44" s="136">
        <v>41.93</v>
      </c>
      <c r="G44" s="136">
        <v>41.78</v>
      </c>
      <c r="H44" s="306">
        <v>41.28</v>
      </c>
      <c r="I44" s="136">
        <v>41.33</v>
      </c>
      <c r="J44" s="136">
        <v>41.6</v>
      </c>
      <c r="K44" s="137">
        <v>41.43</v>
      </c>
      <c r="M44" s="218">
        <f t="shared" ref="M44:M75" si="18">B44</f>
        <v>32</v>
      </c>
      <c r="N44" s="207">
        <f t="shared" si="8"/>
        <v>1.7964071884790656E-4</v>
      </c>
      <c r="O44" s="207">
        <f t="shared" si="9"/>
        <v>3.4401796407188527</v>
      </c>
      <c r="P44" s="207">
        <f t="shared" si="10"/>
        <v>29.890179640718848</v>
      </c>
      <c r="Q44" s="207">
        <f t="shared" si="11"/>
        <v>12.170179640718828</v>
      </c>
      <c r="R44" s="207">
        <f t="shared" si="12"/>
        <v>-0.41982035928114669</v>
      </c>
      <c r="S44" s="207">
        <f t="shared" si="17"/>
        <v>-10.86982035928115</v>
      </c>
      <c r="T44" s="207">
        <f t="shared" si="13"/>
        <v>16.130179640718829</v>
      </c>
      <c r="U44" s="207">
        <f t="shared" si="14"/>
        <v>6.530179640718849</v>
      </c>
      <c r="V44" s="207">
        <f t="shared" si="15"/>
        <v>17.270179640718851</v>
      </c>
    </row>
    <row r="45" spans="2:22" x14ac:dyDescent="0.25">
      <c r="B45">
        <f t="shared" si="16"/>
        <v>33</v>
      </c>
      <c r="C45" s="135">
        <v>42.02</v>
      </c>
      <c r="D45" s="136">
        <v>41.07</v>
      </c>
      <c r="E45" s="136">
        <v>41.59</v>
      </c>
      <c r="F45" s="136">
        <v>41.85</v>
      </c>
      <c r="G45" s="136">
        <v>41.9</v>
      </c>
      <c r="H45" s="306">
        <v>41.21</v>
      </c>
      <c r="I45" s="136">
        <v>41.19</v>
      </c>
      <c r="J45" s="136">
        <v>41.76</v>
      </c>
      <c r="K45" s="137">
        <v>41.45</v>
      </c>
      <c r="M45" s="218">
        <f t="shared" si="18"/>
        <v>33</v>
      </c>
      <c r="N45" s="207">
        <f t="shared" si="8"/>
        <v>0.31862275449131516</v>
      </c>
      <c r="O45" s="207">
        <f t="shared" si="9"/>
        <v>2.8086227544913172</v>
      </c>
      <c r="P45" s="207">
        <f t="shared" si="10"/>
        <v>29.778622754491316</v>
      </c>
      <c r="Q45" s="207">
        <f t="shared" si="11"/>
        <v>12.318622754491294</v>
      </c>
      <c r="R45" s="207">
        <f t="shared" si="12"/>
        <v>-0.22137724550868398</v>
      </c>
      <c r="S45" s="207">
        <f t="shared" si="17"/>
        <v>-11.361377245508685</v>
      </c>
      <c r="T45" s="207">
        <f t="shared" si="13"/>
        <v>15.618622754491291</v>
      </c>
      <c r="U45" s="207">
        <f t="shared" si="14"/>
        <v>6.5886227544913112</v>
      </c>
      <c r="V45" s="207">
        <f t="shared" si="15"/>
        <v>17.018622754491318</v>
      </c>
    </row>
    <row r="46" spans="2:22" x14ac:dyDescent="0.25">
      <c r="B46">
        <f t="shared" si="16"/>
        <v>34</v>
      </c>
      <c r="C46" s="135">
        <v>41.55</v>
      </c>
      <c r="D46" s="136">
        <v>41.17</v>
      </c>
      <c r="E46" s="136">
        <v>41.29</v>
      </c>
      <c r="F46" s="136">
        <v>41.77</v>
      </c>
      <c r="G46" s="136">
        <v>41.52</v>
      </c>
      <c r="H46" s="306">
        <v>41.18</v>
      </c>
      <c r="I46" s="136">
        <v>41.43</v>
      </c>
      <c r="J46" s="136">
        <v>41.79</v>
      </c>
      <c r="K46" s="137">
        <v>41.6</v>
      </c>
      <c r="M46" s="218">
        <f t="shared" si="18"/>
        <v>34</v>
      </c>
      <c r="N46" s="207">
        <f t="shared" ref="N46:N77" si="19">IF(C46&gt;60,C46-$H$4+N45-$H$5,C46-$H$4+N45)</f>
        <v>0.16706586826377645</v>
      </c>
      <c r="O46" s="207">
        <f t="shared" ref="O46:O77" si="20">IF(D46&gt;60,D46-$H$4+O45-$H$5,D46-$H$4+O45)</f>
        <v>2.277065868263783</v>
      </c>
      <c r="P46" s="207">
        <f t="shared" ref="P46:P77" si="21">IF(E46&gt;60,E46-$H$4+P45-$H$5,E46-$H$4+P45)</f>
        <v>29.367065868263779</v>
      </c>
      <c r="Q46" s="207">
        <f t="shared" ref="Q46:Q77" si="22">IF(F46&gt;60,F46-$H$4+Q45-$H$5,F46-$H$4+Q45)</f>
        <v>12.387065868263761</v>
      </c>
      <c r="R46" s="207">
        <f t="shared" ref="R46:R77" si="23">IF(G46&gt;60,G46-$H$4+R45-$H$5,G46-$H$4+R45)</f>
        <v>-0.40293413173621673</v>
      </c>
      <c r="S46" s="207">
        <f t="shared" si="17"/>
        <v>-11.882934131736221</v>
      </c>
      <c r="T46" s="207">
        <f t="shared" ref="T46:T77" si="24">IF(I46&gt;60,I46-$H$4+T45-$H$5,I46-$H$4+T45)</f>
        <v>15.347065868263755</v>
      </c>
      <c r="U46" s="207">
        <f t="shared" ref="U46:U77" si="25">IF(J46&gt;60,J46-$H$4+U45-$H$5,J46-$H$4+U45)</f>
        <v>6.6770658682637745</v>
      </c>
      <c r="V46" s="207">
        <f t="shared" si="15"/>
        <v>16.917065868263784</v>
      </c>
    </row>
    <row r="47" spans="2:22" x14ac:dyDescent="0.25">
      <c r="B47">
        <f t="shared" si="16"/>
        <v>35</v>
      </c>
      <c r="C47" s="135">
        <v>41.71</v>
      </c>
      <c r="D47" s="136">
        <v>40.75</v>
      </c>
      <c r="E47" s="136">
        <v>41.47</v>
      </c>
      <c r="F47" s="136">
        <v>41.77</v>
      </c>
      <c r="G47" s="136">
        <v>41.49</v>
      </c>
      <c r="H47" s="306">
        <v>41.1</v>
      </c>
      <c r="I47" s="136">
        <v>41.37</v>
      </c>
      <c r="J47" s="136">
        <v>41.63</v>
      </c>
      <c r="K47" s="137">
        <v>41.55</v>
      </c>
      <c r="M47" s="218">
        <f t="shared" si="18"/>
        <v>35</v>
      </c>
      <c r="N47" s="207">
        <f t="shared" si="19"/>
        <v>0.17550898203624143</v>
      </c>
      <c r="O47" s="207">
        <f t="shared" si="20"/>
        <v>1.3255089820362471</v>
      </c>
      <c r="P47" s="207">
        <f t="shared" si="21"/>
        <v>29.135508982036242</v>
      </c>
      <c r="Q47" s="207">
        <f t="shared" si="22"/>
        <v>12.455508982036228</v>
      </c>
      <c r="R47" s="207">
        <f t="shared" si="23"/>
        <v>-0.61449101796375061</v>
      </c>
      <c r="S47" s="207">
        <f t="shared" si="17"/>
        <v>-12.484491017963755</v>
      </c>
      <c r="T47" s="207">
        <f t="shared" si="24"/>
        <v>15.015508982036216</v>
      </c>
      <c r="U47" s="207">
        <f t="shared" si="25"/>
        <v>6.6055089820362412</v>
      </c>
      <c r="V47" s="207">
        <f t="shared" si="15"/>
        <v>16.765508982036245</v>
      </c>
    </row>
    <row r="48" spans="2:22" x14ac:dyDescent="0.25">
      <c r="B48">
        <f t="shared" si="16"/>
        <v>36</v>
      </c>
      <c r="C48" s="135">
        <v>41.6</v>
      </c>
      <c r="D48" s="136">
        <v>41.22</v>
      </c>
      <c r="E48" s="136">
        <v>41.35</v>
      </c>
      <c r="F48" s="136">
        <v>41.73</v>
      </c>
      <c r="G48" s="136">
        <v>41.39</v>
      </c>
      <c r="H48" s="306">
        <v>41.17</v>
      </c>
      <c r="I48" s="136">
        <v>41.3</v>
      </c>
      <c r="J48" s="136">
        <v>41.97</v>
      </c>
      <c r="K48" s="137">
        <v>41.55</v>
      </c>
      <c r="M48" s="218">
        <f t="shared" si="18"/>
        <v>36</v>
      </c>
      <c r="N48" s="207">
        <f t="shared" si="19"/>
        <v>7.3952095808706986E-2</v>
      </c>
      <c r="O48" s="207">
        <f t="shared" si="20"/>
        <v>0.84395209580871011</v>
      </c>
      <c r="P48" s="207">
        <f t="shared" si="21"/>
        <v>28.783952095808708</v>
      </c>
      <c r="Q48" s="207">
        <f t="shared" si="22"/>
        <v>12.483952095808689</v>
      </c>
      <c r="R48" s="207">
        <f t="shared" si="23"/>
        <v>-0.92604790419128591</v>
      </c>
      <c r="S48" s="207">
        <f t="shared" si="17"/>
        <v>-13.016047904191289</v>
      </c>
      <c r="T48" s="207">
        <f t="shared" si="24"/>
        <v>14.613952095808678</v>
      </c>
      <c r="U48" s="207">
        <f t="shared" si="25"/>
        <v>6.8739520958087041</v>
      </c>
      <c r="V48" s="207">
        <f t="shared" si="15"/>
        <v>16.613952095808706</v>
      </c>
    </row>
    <row r="49" spans="2:22" x14ac:dyDescent="0.25">
      <c r="B49">
        <f t="shared" si="16"/>
        <v>37</v>
      </c>
      <c r="C49" s="135">
        <v>41.81</v>
      </c>
      <c r="D49" s="136">
        <v>41.14</v>
      </c>
      <c r="E49" s="136">
        <v>41.49</v>
      </c>
      <c r="F49" s="136">
        <v>41.97</v>
      </c>
      <c r="G49" s="136">
        <v>41.56</v>
      </c>
      <c r="H49" s="306">
        <v>41.13</v>
      </c>
      <c r="I49" s="136">
        <v>41.39</v>
      </c>
      <c r="J49" s="136">
        <v>41.74</v>
      </c>
      <c r="K49" s="137">
        <v>41.48</v>
      </c>
      <c r="M49" s="218">
        <f t="shared" si="18"/>
        <v>37</v>
      </c>
      <c r="N49" s="207">
        <f t="shared" si="19"/>
        <v>0.18239520958117339</v>
      </c>
      <c r="O49" s="207">
        <f t="shared" si="20"/>
        <v>0.28239520958117481</v>
      </c>
      <c r="P49" s="207">
        <f t="shared" si="21"/>
        <v>28.572395209581174</v>
      </c>
      <c r="Q49" s="207">
        <f t="shared" si="22"/>
        <v>12.752395209581152</v>
      </c>
      <c r="R49" s="207">
        <f t="shared" si="23"/>
        <v>-1.0676047904188195</v>
      </c>
      <c r="S49" s="207">
        <f t="shared" si="17"/>
        <v>-13.587604790418823</v>
      </c>
      <c r="T49" s="207">
        <f t="shared" si="24"/>
        <v>14.302395209581142</v>
      </c>
      <c r="U49" s="207">
        <f t="shared" si="25"/>
        <v>6.9123952095811703</v>
      </c>
      <c r="V49" s="207">
        <f t="shared" si="15"/>
        <v>16.392395209581167</v>
      </c>
    </row>
    <row r="50" spans="2:22" x14ac:dyDescent="0.25">
      <c r="B50">
        <f t="shared" si="16"/>
        <v>38</v>
      </c>
      <c r="C50" s="135">
        <v>42.25</v>
      </c>
      <c r="D50" s="136">
        <v>41.43</v>
      </c>
      <c r="E50" s="136">
        <v>41.53</v>
      </c>
      <c r="F50" s="136">
        <v>41.9</v>
      </c>
      <c r="G50" s="136">
        <v>41.5</v>
      </c>
      <c r="H50" s="306">
        <v>41.16</v>
      </c>
      <c r="I50" s="136">
        <v>41.35</v>
      </c>
      <c r="J50" s="136">
        <v>41.69</v>
      </c>
      <c r="K50" s="137">
        <v>41.59</v>
      </c>
      <c r="M50" s="218">
        <f t="shared" si="18"/>
        <v>38</v>
      </c>
      <c r="N50" s="207">
        <f t="shared" si="19"/>
        <v>0.73083832335363752</v>
      </c>
      <c r="O50" s="207">
        <f t="shared" si="20"/>
        <v>1.0838323353638657E-2</v>
      </c>
      <c r="P50" s="207">
        <f t="shared" si="21"/>
        <v>28.400838323353639</v>
      </c>
      <c r="Q50" s="207">
        <f t="shared" si="22"/>
        <v>12.950838323353615</v>
      </c>
      <c r="R50" s="207">
        <f t="shared" si="23"/>
        <v>-1.2691616766463554</v>
      </c>
      <c r="S50" s="207">
        <f t="shared" si="17"/>
        <v>-14.129161676646362</v>
      </c>
      <c r="T50" s="207">
        <f t="shared" si="24"/>
        <v>13.950838323353608</v>
      </c>
      <c r="U50" s="207">
        <f t="shared" si="25"/>
        <v>6.9008383233536321</v>
      </c>
      <c r="V50" s="207">
        <f t="shared" si="15"/>
        <v>16.280838323353635</v>
      </c>
    </row>
    <row r="51" spans="2:22" x14ac:dyDescent="0.25">
      <c r="B51">
        <f t="shared" si="16"/>
        <v>39</v>
      </c>
      <c r="C51" s="135">
        <v>41.77</v>
      </c>
      <c r="D51" s="136">
        <v>40.97</v>
      </c>
      <c r="E51" s="136">
        <v>41.44</v>
      </c>
      <c r="F51" s="136">
        <v>41.64</v>
      </c>
      <c r="G51" s="136">
        <v>41.61</v>
      </c>
      <c r="H51" s="306">
        <v>41.13</v>
      </c>
      <c r="I51" s="136">
        <v>41.4</v>
      </c>
      <c r="J51" s="136">
        <v>41.65</v>
      </c>
      <c r="K51" s="137">
        <v>41.67</v>
      </c>
      <c r="M51" s="218">
        <f t="shared" si="18"/>
        <v>39</v>
      </c>
      <c r="N51" s="207">
        <f t="shared" si="19"/>
        <v>0.79928143712610478</v>
      </c>
      <c r="O51" s="207">
        <f t="shared" si="20"/>
        <v>-0.72071856287389835</v>
      </c>
      <c r="P51" s="207">
        <f t="shared" si="21"/>
        <v>28.139281437126101</v>
      </c>
      <c r="Q51" s="207">
        <f t="shared" si="22"/>
        <v>12.88928143712608</v>
      </c>
      <c r="R51" s="207">
        <f t="shared" si="23"/>
        <v>-1.3607185628738918</v>
      </c>
      <c r="S51" s="207">
        <f t="shared" si="17"/>
        <v>-14.700718562873895</v>
      </c>
      <c r="T51" s="207">
        <f t="shared" si="24"/>
        <v>13.649281437126071</v>
      </c>
      <c r="U51" s="207">
        <f t="shared" si="25"/>
        <v>6.8492814371260948</v>
      </c>
      <c r="V51" s="207">
        <f t="shared" si="15"/>
        <v>16.249281437126101</v>
      </c>
    </row>
    <row r="52" spans="2:22" x14ac:dyDescent="0.25">
      <c r="B52">
        <f t="shared" si="16"/>
        <v>40</v>
      </c>
      <c r="C52" s="135">
        <v>41.69</v>
      </c>
      <c r="D52" s="136">
        <v>41.29</v>
      </c>
      <c r="E52" s="136">
        <v>41.31</v>
      </c>
      <c r="F52" s="136">
        <v>41.79</v>
      </c>
      <c r="G52" s="136">
        <v>41.69</v>
      </c>
      <c r="H52" s="306">
        <v>41.61</v>
      </c>
      <c r="I52" s="136">
        <v>41.47</v>
      </c>
      <c r="J52" s="136">
        <v>41.71</v>
      </c>
      <c r="K52" s="137">
        <v>41.64</v>
      </c>
      <c r="M52" s="218">
        <f t="shared" si="18"/>
        <v>40</v>
      </c>
      <c r="N52" s="207">
        <f t="shared" si="19"/>
        <v>0.78772455089856663</v>
      </c>
      <c r="O52" s="207">
        <f t="shared" si="20"/>
        <v>-1.1322754491014351</v>
      </c>
      <c r="P52" s="207">
        <f t="shared" si="21"/>
        <v>27.747724550898567</v>
      </c>
      <c r="Q52" s="207">
        <f t="shared" si="22"/>
        <v>12.977724550898543</v>
      </c>
      <c r="R52" s="207">
        <f t="shared" si="23"/>
        <v>-1.37227544910143</v>
      </c>
      <c r="S52" s="207">
        <f t="shared" si="17"/>
        <v>-14.792275449101432</v>
      </c>
      <c r="T52" s="207">
        <f t="shared" si="24"/>
        <v>13.417724550898534</v>
      </c>
      <c r="U52" s="207">
        <f t="shared" si="25"/>
        <v>6.8577245508985598</v>
      </c>
      <c r="V52" s="207">
        <f t="shared" si="15"/>
        <v>16.187724550898565</v>
      </c>
    </row>
    <row r="53" spans="2:22" ht="15.75" thickBot="1" x14ac:dyDescent="0.3">
      <c r="B53">
        <f t="shared" si="16"/>
        <v>41</v>
      </c>
      <c r="C53" s="135">
        <v>41.81</v>
      </c>
      <c r="D53" s="136">
        <v>41.45</v>
      </c>
      <c r="E53" s="136">
        <v>41.48</v>
      </c>
      <c r="F53" s="136">
        <v>42.53</v>
      </c>
      <c r="G53" s="136">
        <v>41.62</v>
      </c>
      <c r="H53" s="136">
        <v>137.66999999999999</v>
      </c>
      <c r="I53" s="136">
        <v>41.64</v>
      </c>
      <c r="J53" s="136">
        <v>41.58</v>
      </c>
      <c r="K53" s="137">
        <v>41.67</v>
      </c>
      <c r="M53" s="218">
        <f t="shared" si="18"/>
        <v>41</v>
      </c>
      <c r="N53" s="207">
        <f t="shared" si="19"/>
        <v>0.89616766467103304</v>
      </c>
      <c r="O53" s="207">
        <f t="shared" si="20"/>
        <v>-1.3838323353289681</v>
      </c>
      <c r="P53" s="207">
        <f t="shared" si="21"/>
        <v>27.526167664671028</v>
      </c>
      <c r="Q53" s="207">
        <f t="shared" si="22"/>
        <v>13.806167664671008</v>
      </c>
      <c r="R53" s="207">
        <f t="shared" si="23"/>
        <v>-1.4538323353289684</v>
      </c>
      <c r="S53" s="207">
        <f t="shared" si="17"/>
        <v>-8.8238323353289729</v>
      </c>
      <c r="T53" s="207">
        <f t="shared" si="24"/>
        <v>13.356167664670998</v>
      </c>
      <c r="U53" s="207">
        <f t="shared" si="25"/>
        <v>6.7361676646710222</v>
      </c>
      <c r="V53" s="207">
        <f t="shared" si="15"/>
        <v>16.156167664671031</v>
      </c>
    </row>
    <row r="54" spans="2:22" x14ac:dyDescent="0.25">
      <c r="B54">
        <f t="shared" si="16"/>
        <v>42</v>
      </c>
      <c r="C54" s="135">
        <v>41.59</v>
      </c>
      <c r="D54" s="136">
        <v>40.909999999999997</v>
      </c>
      <c r="E54" s="136">
        <v>41.55</v>
      </c>
      <c r="F54" s="136">
        <v>41.88</v>
      </c>
      <c r="G54" s="136">
        <v>41.61</v>
      </c>
      <c r="H54" s="307">
        <v>43.53</v>
      </c>
      <c r="I54" s="136">
        <v>41.48</v>
      </c>
      <c r="J54" s="136">
        <v>41.83</v>
      </c>
      <c r="K54" s="137">
        <v>41.66</v>
      </c>
      <c r="M54" s="218">
        <f t="shared" si="18"/>
        <v>42</v>
      </c>
      <c r="N54" s="207">
        <f t="shared" si="19"/>
        <v>0.78461077844350058</v>
      </c>
      <c r="O54" s="207">
        <f t="shared" si="20"/>
        <v>-2.1753892215565074</v>
      </c>
      <c r="P54" s="207">
        <f t="shared" si="21"/>
        <v>27.37461077844349</v>
      </c>
      <c r="Q54" s="207">
        <f t="shared" si="22"/>
        <v>13.984610778443475</v>
      </c>
      <c r="R54" s="207">
        <f t="shared" si="23"/>
        <v>-1.5453892215565048</v>
      </c>
      <c r="S54" s="207">
        <f t="shared" si="17"/>
        <v>-6.9953892215565077</v>
      </c>
      <c r="T54" s="207">
        <f t="shared" si="24"/>
        <v>13.134610778443459</v>
      </c>
      <c r="U54" s="207">
        <f t="shared" si="25"/>
        <v>6.8646107784434847</v>
      </c>
      <c r="V54" s="207">
        <f t="shared" si="15"/>
        <v>16.114610778443492</v>
      </c>
    </row>
    <row r="55" spans="2:22" x14ac:dyDescent="0.25">
      <c r="B55">
        <f t="shared" si="16"/>
        <v>43</v>
      </c>
      <c r="C55" s="135">
        <v>41.58</v>
      </c>
      <c r="D55" s="136">
        <v>41.41</v>
      </c>
      <c r="E55" s="136">
        <v>41.32</v>
      </c>
      <c r="F55" s="136">
        <v>41.88</v>
      </c>
      <c r="G55" s="136">
        <v>41.93</v>
      </c>
      <c r="H55" s="308">
        <v>42.31</v>
      </c>
      <c r="I55" s="136">
        <v>41.38</v>
      </c>
      <c r="J55" s="136">
        <v>41.62</v>
      </c>
      <c r="K55" s="137">
        <v>41.73</v>
      </c>
      <c r="M55" s="218">
        <f t="shared" si="18"/>
        <v>43</v>
      </c>
      <c r="N55" s="207">
        <f t="shared" si="19"/>
        <v>0.663053892215963</v>
      </c>
      <c r="O55" s="207">
        <f t="shared" si="20"/>
        <v>-2.4669461077840467</v>
      </c>
      <c r="P55" s="207">
        <f t="shared" si="21"/>
        <v>26.993053892215954</v>
      </c>
      <c r="Q55" s="207">
        <f t="shared" si="22"/>
        <v>14.163053892215942</v>
      </c>
      <c r="R55" s="207">
        <f t="shared" si="23"/>
        <v>-1.316946107784041</v>
      </c>
      <c r="S55" s="207">
        <f t="shared" si="17"/>
        <v>-6.3869461077840413</v>
      </c>
      <c r="T55" s="207">
        <f t="shared" si="24"/>
        <v>12.813053892215926</v>
      </c>
      <c r="U55" s="207">
        <f t="shared" si="25"/>
        <v>6.7830538922159462</v>
      </c>
      <c r="V55" s="207">
        <f t="shared" si="15"/>
        <v>16.143053892215953</v>
      </c>
    </row>
    <row r="56" spans="2:22" x14ac:dyDescent="0.25">
      <c r="B56">
        <f t="shared" si="16"/>
        <v>44</v>
      </c>
      <c r="C56" s="135">
        <v>41.55</v>
      </c>
      <c r="D56" s="136">
        <v>41.44</v>
      </c>
      <c r="E56" s="136">
        <v>41.56</v>
      </c>
      <c r="F56" s="136">
        <v>42.01</v>
      </c>
      <c r="G56" s="136">
        <v>41.6</v>
      </c>
      <c r="H56" s="308">
        <v>42.34</v>
      </c>
      <c r="I56" s="136">
        <v>41.46</v>
      </c>
      <c r="J56" s="136">
        <v>41.65</v>
      </c>
      <c r="K56" s="137">
        <v>41.83</v>
      </c>
      <c r="M56" s="218">
        <f t="shared" si="18"/>
        <v>44</v>
      </c>
      <c r="N56" s="207">
        <f t="shared" si="19"/>
        <v>0.51149700598842429</v>
      </c>
      <c r="O56" s="207">
        <f t="shared" si="20"/>
        <v>-2.7285029940115848</v>
      </c>
      <c r="P56" s="207">
        <f t="shared" si="21"/>
        <v>26.851497005988421</v>
      </c>
      <c r="Q56" s="207">
        <f t="shared" si="22"/>
        <v>14.471497005988404</v>
      </c>
      <c r="R56" s="207">
        <f t="shared" si="23"/>
        <v>-1.4185029940115754</v>
      </c>
      <c r="S56" s="207">
        <f t="shared" si="17"/>
        <v>-5.7485029940115737</v>
      </c>
      <c r="T56" s="207">
        <f t="shared" si="24"/>
        <v>12.571497005988391</v>
      </c>
      <c r="U56" s="207">
        <f t="shared" si="25"/>
        <v>6.7314970059884089</v>
      </c>
      <c r="V56" s="207">
        <f t="shared" si="15"/>
        <v>16.271497005988415</v>
      </c>
    </row>
    <row r="57" spans="2:22" x14ac:dyDescent="0.25">
      <c r="B57">
        <f t="shared" si="16"/>
        <v>45</v>
      </c>
      <c r="C57" s="135">
        <v>41.69</v>
      </c>
      <c r="D57" s="136">
        <v>41.05</v>
      </c>
      <c r="E57" s="136">
        <v>42.34</v>
      </c>
      <c r="F57" s="136">
        <v>42.04</v>
      </c>
      <c r="G57" s="136">
        <v>41.56</v>
      </c>
      <c r="H57" s="308">
        <v>42.12</v>
      </c>
      <c r="I57" s="136">
        <v>41.44</v>
      </c>
      <c r="J57" s="136">
        <v>41.92</v>
      </c>
      <c r="K57" s="137">
        <v>41.62</v>
      </c>
      <c r="M57" s="218">
        <f t="shared" si="18"/>
        <v>45</v>
      </c>
      <c r="N57" s="207">
        <f t="shared" si="19"/>
        <v>0.49994011976088615</v>
      </c>
      <c r="O57" s="207">
        <f t="shared" si="20"/>
        <v>-3.3800598802391235</v>
      </c>
      <c r="P57" s="207">
        <f t="shared" si="21"/>
        <v>27.489940119760888</v>
      </c>
      <c r="Q57" s="207">
        <f t="shared" si="22"/>
        <v>14.809940119760867</v>
      </c>
      <c r="R57" s="207">
        <f t="shared" si="23"/>
        <v>-1.560059880239109</v>
      </c>
      <c r="S57" s="207">
        <f t="shared" si="17"/>
        <v>-5.3300598802391121</v>
      </c>
      <c r="T57" s="207">
        <f t="shared" si="24"/>
        <v>12.309940119760853</v>
      </c>
      <c r="U57" s="207">
        <f t="shared" si="25"/>
        <v>6.9499401197608748</v>
      </c>
      <c r="V57" s="207">
        <f t="shared" si="15"/>
        <v>16.189940119760877</v>
      </c>
    </row>
    <row r="58" spans="2:22" x14ac:dyDescent="0.25">
      <c r="B58">
        <f t="shared" si="16"/>
        <v>46</v>
      </c>
      <c r="C58" s="135">
        <v>41.47</v>
      </c>
      <c r="D58" s="136">
        <v>41.16</v>
      </c>
      <c r="E58" s="136">
        <v>42.24</v>
      </c>
      <c r="F58" s="136">
        <v>41.96</v>
      </c>
      <c r="G58" s="136">
        <v>41.71</v>
      </c>
      <c r="H58" s="308">
        <v>42.06</v>
      </c>
      <c r="I58" s="136">
        <v>41.45</v>
      </c>
      <c r="J58" s="136">
        <v>41.54</v>
      </c>
      <c r="K58" s="137">
        <v>41.76</v>
      </c>
      <c r="M58" s="218">
        <f t="shared" si="18"/>
        <v>46</v>
      </c>
      <c r="N58" s="207">
        <f t="shared" si="19"/>
        <v>0.26838323353334914</v>
      </c>
      <c r="O58" s="207">
        <f t="shared" si="20"/>
        <v>-3.9216167664666628</v>
      </c>
      <c r="P58" s="207">
        <f t="shared" si="21"/>
        <v>28.028383233533354</v>
      </c>
      <c r="Q58" s="207">
        <f t="shared" si="22"/>
        <v>15.068383233533332</v>
      </c>
      <c r="R58" s="207">
        <f t="shared" si="23"/>
        <v>-1.551616766466644</v>
      </c>
      <c r="S58" s="207">
        <f t="shared" si="17"/>
        <v>-4.9716167664666457</v>
      </c>
      <c r="T58" s="207">
        <f t="shared" si="24"/>
        <v>12.05838323353332</v>
      </c>
      <c r="U58" s="207">
        <f t="shared" si="25"/>
        <v>6.7883832335333381</v>
      </c>
      <c r="V58" s="207">
        <f t="shared" si="15"/>
        <v>16.248383233533339</v>
      </c>
    </row>
    <row r="59" spans="2:22" x14ac:dyDescent="0.25">
      <c r="B59">
        <f t="shared" si="16"/>
        <v>47</v>
      </c>
      <c r="C59" s="135">
        <v>41.41</v>
      </c>
      <c r="D59" s="136">
        <v>41.53</v>
      </c>
      <c r="E59" s="136">
        <v>42.52</v>
      </c>
      <c r="F59" s="136">
        <v>42.04</v>
      </c>
      <c r="G59" s="136">
        <v>41.59</v>
      </c>
      <c r="H59" s="308">
        <v>42.56</v>
      </c>
      <c r="I59" s="136">
        <v>41.48</v>
      </c>
      <c r="J59" s="136">
        <v>41.52</v>
      </c>
      <c r="K59" s="137">
        <v>41.57</v>
      </c>
      <c r="M59" s="218">
        <f t="shared" si="18"/>
        <v>47</v>
      </c>
      <c r="N59" s="207">
        <f t="shared" si="19"/>
        <v>-2.3173652694190139E-2</v>
      </c>
      <c r="O59" s="207">
        <f t="shared" si="20"/>
        <v>-4.0931736526941975</v>
      </c>
      <c r="P59" s="207">
        <f t="shared" si="21"/>
        <v>28.846826347305822</v>
      </c>
      <c r="Q59" s="207">
        <f t="shared" si="22"/>
        <v>15.406826347305795</v>
      </c>
      <c r="R59" s="207">
        <f t="shared" si="23"/>
        <v>-1.6631736526941765</v>
      </c>
      <c r="S59" s="207">
        <f t="shared" si="17"/>
        <v>-4.1131736526941793</v>
      </c>
      <c r="T59" s="207">
        <f t="shared" si="24"/>
        <v>11.836826347305781</v>
      </c>
      <c r="U59" s="207">
        <f t="shared" si="25"/>
        <v>6.6068263473058053</v>
      </c>
      <c r="V59" s="207">
        <f t="shared" si="15"/>
        <v>16.116826347305803</v>
      </c>
    </row>
    <row r="60" spans="2:22" x14ac:dyDescent="0.25">
      <c r="B60">
        <f t="shared" si="16"/>
        <v>48</v>
      </c>
      <c r="C60" s="135">
        <v>41.52</v>
      </c>
      <c r="D60" s="136">
        <v>41.57</v>
      </c>
      <c r="E60" s="136">
        <v>41.95</v>
      </c>
      <c r="F60" s="136">
        <v>41.85</v>
      </c>
      <c r="G60" s="136">
        <v>41.5</v>
      </c>
      <c r="H60" s="308">
        <v>42.93</v>
      </c>
      <c r="I60" s="136">
        <v>41.27</v>
      </c>
      <c r="J60" s="136">
        <v>41.49</v>
      </c>
      <c r="K60" s="137">
        <v>41.71</v>
      </c>
      <c r="M60" s="218">
        <f t="shared" si="18"/>
        <v>48</v>
      </c>
      <c r="N60" s="207">
        <f t="shared" si="19"/>
        <v>-0.20473053892172288</v>
      </c>
      <c r="O60" s="207">
        <f t="shared" si="20"/>
        <v>-4.2247305389217331</v>
      </c>
      <c r="P60" s="207">
        <f t="shared" si="21"/>
        <v>29.095269461078288</v>
      </c>
      <c r="Q60" s="207">
        <f t="shared" si="22"/>
        <v>15.555269461078261</v>
      </c>
      <c r="R60" s="207">
        <f t="shared" si="23"/>
        <v>-1.8647305389217124</v>
      </c>
      <c r="S60" s="207">
        <f t="shared" si="17"/>
        <v>-2.8847305389217155</v>
      </c>
      <c r="T60" s="207">
        <f t="shared" si="24"/>
        <v>11.405269461078248</v>
      </c>
      <c r="U60" s="207">
        <f t="shared" si="25"/>
        <v>6.3952694610782714</v>
      </c>
      <c r="V60" s="207">
        <f t="shared" si="15"/>
        <v>16.125269461078268</v>
      </c>
    </row>
    <row r="61" spans="2:22" x14ac:dyDescent="0.25">
      <c r="B61">
        <f t="shared" si="16"/>
        <v>49</v>
      </c>
      <c r="C61" s="135">
        <v>41.6</v>
      </c>
      <c r="D61" s="136">
        <v>41.12</v>
      </c>
      <c r="E61" s="136">
        <v>41.58</v>
      </c>
      <c r="F61" s="136">
        <v>42.04</v>
      </c>
      <c r="G61" s="136">
        <v>41.83</v>
      </c>
      <c r="H61" s="308">
        <v>42.08</v>
      </c>
      <c r="I61" s="136">
        <v>41.61</v>
      </c>
      <c r="J61" s="136">
        <v>41.78</v>
      </c>
      <c r="K61" s="137">
        <v>41.7</v>
      </c>
      <c r="M61" s="218">
        <f t="shared" si="18"/>
        <v>49</v>
      </c>
      <c r="N61" s="207">
        <f t="shared" si="19"/>
        <v>-0.30628742514925733</v>
      </c>
      <c r="O61" s="207">
        <f t="shared" si="20"/>
        <v>-4.8062874251492715</v>
      </c>
      <c r="P61" s="207">
        <f t="shared" si="21"/>
        <v>28.973712574850751</v>
      </c>
      <c r="Q61" s="207">
        <f t="shared" si="22"/>
        <v>15.893712574850724</v>
      </c>
      <c r="R61" s="207">
        <f t="shared" si="23"/>
        <v>-1.7362874251492499</v>
      </c>
      <c r="S61" s="207">
        <f t="shared" si="17"/>
        <v>-2.5062874251492531</v>
      </c>
      <c r="T61" s="207">
        <f t="shared" si="24"/>
        <v>11.313712574850712</v>
      </c>
      <c r="U61" s="207">
        <f t="shared" si="25"/>
        <v>6.4737125748507367</v>
      </c>
      <c r="V61" s="207">
        <f t="shared" si="15"/>
        <v>16.123712574850735</v>
      </c>
    </row>
    <row r="62" spans="2:22" x14ac:dyDescent="0.25">
      <c r="B62">
        <f t="shared" si="16"/>
        <v>50</v>
      </c>
      <c r="C62" s="135">
        <v>41.76</v>
      </c>
      <c r="D62" s="136">
        <v>41.06</v>
      </c>
      <c r="E62" s="136">
        <v>41.41</v>
      </c>
      <c r="F62" s="136">
        <v>43.49</v>
      </c>
      <c r="G62" s="136">
        <v>41.71</v>
      </c>
      <c r="H62" s="308">
        <v>42.01</v>
      </c>
      <c r="I62" s="136">
        <v>41.41</v>
      </c>
      <c r="J62" s="136">
        <v>41.85</v>
      </c>
      <c r="K62" s="137">
        <v>42.8</v>
      </c>
      <c r="M62" s="218">
        <f t="shared" si="18"/>
        <v>50</v>
      </c>
      <c r="N62" s="207">
        <f t="shared" si="19"/>
        <v>-0.24784431137679519</v>
      </c>
      <c r="O62" s="207">
        <f t="shared" si="20"/>
        <v>-5.4478443113768051</v>
      </c>
      <c r="P62" s="207">
        <f t="shared" si="21"/>
        <v>28.682155688623212</v>
      </c>
      <c r="Q62" s="207">
        <f t="shared" si="22"/>
        <v>17.68215568862319</v>
      </c>
      <c r="R62" s="207">
        <f t="shared" si="23"/>
        <v>-1.727844311376785</v>
      </c>
      <c r="S62" s="207">
        <f t="shared" si="17"/>
        <v>-2.1978443113767909</v>
      </c>
      <c r="T62" s="207">
        <f t="shared" si="24"/>
        <v>11.022155688623172</v>
      </c>
      <c r="U62" s="207">
        <f t="shared" si="25"/>
        <v>6.6221556886232023</v>
      </c>
      <c r="V62" s="207">
        <f t="shared" si="15"/>
        <v>17.222155688623197</v>
      </c>
    </row>
    <row r="63" spans="2:22" x14ac:dyDescent="0.25">
      <c r="B63">
        <f t="shared" si="16"/>
        <v>51</v>
      </c>
      <c r="C63" s="135">
        <v>41.71</v>
      </c>
      <c r="D63" s="136">
        <v>41.2</v>
      </c>
      <c r="E63" s="136">
        <v>41.37</v>
      </c>
      <c r="F63" s="136">
        <v>41.84</v>
      </c>
      <c r="G63" s="136">
        <v>41.55</v>
      </c>
      <c r="H63" s="308">
        <v>42</v>
      </c>
      <c r="I63" s="136">
        <v>41.52</v>
      </c>
      <c r="J63" s="136">
        <v>41.41</v>
      </c>
      <c r="K63" s="137">
        <v>41.62</v>
      </c>
      <c r="M63" s="218">
        <f t="shared" si="18"/>
        <v>51</v>
      </c>
      <c r="N63" s="207">
        <f t="shared" si="19"/>
        <v>-0.23940119760433021</v>
      </c>
      <c r="O63" s="207">
        <f t="shared" si="20"/>
        <v>-5.9494011976043382</v>
      </c>
      <c r="P63" s="207">
        <f t="shared" si="21"/>
        <v>28.350598802395673</v>
      </c>
      <c r="Q63" s="207">
        <f t="shared" si="22"/>
        <v>17.820598802395658</v>
      </c>
      <c r="R63" s="207">
        <f t="shared" si="23"/>
        <v>-1.8794011976043237</v>
      </c>
      <c r="S63" s="207">
        <f t="shared" si="17"/>
        <v>-1.8994011976043268</v>
      </c>
      <c r="T63" s="207">
        <f t="shared" si="24"/>
        <v>10.84059880239564</v>
      </c>
      <c r="U63" s="207">
        <f t="shared" si="25"/>
        <v>6.330598802395663</v>
      </c>
      <c r="V63" s="207">
        <f t="shared" si="15"/>
        <v>17.140598802395658</v>
      </c>
    </row>
    <row r="64" spans="2:22" x14ac:dyDescent="0.25">
      <c r="B64">
        <f t="shared" si="16"/>
        <v>52</v>
      </c>
      <c r="C64" s="135">
        <v>41.69</v>
      </c>
      <c r="D64" s="136">
        <v>41.17</v>
      </c>
      <c r="E64" s="136">
        <v>41.44</v>
      </c>
      <c r="F64" s="136">
        <v>41.7</v>
      </c>
      <c r="G64" s="136">
        <v>41.43</v>
      </c>
      <c r="H64" s="308">
        <v>41.81</v>
      </c>
      <c r="I64" s="136">
        <v>41.53</v>
      </c>
      <c r="J64" s="136">
        <v>41.82</v>
      </c>
      <c r="K64" s="137">
        <v>41.72</v>
      </c>
      <c r="M64" s="218">
        <f t="shared" si="18"/>
        <v>52</v>
      </c>
      <c r="N64" s="207">
        <f t="shared" si="19"/>
        <v>-0.25095808383186835</v>
      </c>
      <c r="O64" s="207">
        <f t="shared" si="20"/>
        <v>-6.4809580838318723</v>
      </c>
      <c r="P64" s="207">
        <f t="shared" si="21"/>
        <v>28.089041916168135</v>
      </c>
      <c r="Q64" s="207">
        <f t="shared" si="22"/>
        <v>17.819041916168125</v>
      </c>
      <c r="R64" s="207">
        <f t="shared" si="23"/>
        <v>-2.1509580838318598</v>
      </c>
      <c r="S64" s="207">
        <f t="shared" si="17"/>
        <v>-1.7909580838318604</v>
      </c>
      <c r="T64" s="207">
        <f t="shared" si="24"/>
        <v>10.669041916168105</v>
      </c>
      <c r="U64" s="207">
        <f t="shared" si="25"/>
        <v>6.4490419161681274</v>
      </c>
      <c r="V64" s="207">
        <f t="shared" si="15"/>
        <v>17.159041916168121</v>
      </c>
    </row>
    <row r="65" spans="2:22" x14ac:dyDescent="0.25">
      <c r="B65">
        <f t="shared" si="16"/>
        <v>53</v>
      </c>
      <c r="C65" s="135">
        <v>41.52</v>
      </c>
      <c r="D65" s="136">
        <v>41.04</v>
      </c>
      <c r="E65" s="136">
        <v>41.43</v>
      </c>
      <c r="F65" s="136">
        <v>41.89</v>
      </c>
      <c r="G65" s="136">
        <v>41.92</v>
      </c>
      <c r="H65" s="308">
        <v>42.3</v>
      </c>
      <c r="I65" s="136">
        <v>41.39</v>
      </c>
      <c r="J65" s="136">
        <v>41.49</v>
      </c>
      <c r="K65" s="137">
        <v>41.72</v>
      </c>
      <c r="M65" s="218">
        <f t="shared" si="18"/>
        <v>53</v>
      </c>
      <c r="N65" s="207">
        <f t="shared" si="19"/>
        <v>-0.43251497005940109</v>
      </c>
      <c r="O65" s="207">
        <f t="shared" si="20"/>
        <v>-7.1425149700594091</v>
      </c>
      <c r="P65" s="207">
        <f t="shared" si="21"/>
        <v>27.817485029940599</v>
      </c>
      <c r="Q65" s="207">
        <f t="shared" si="22"/>
        <v>18.00748502994059</v>
      </c>
      <c r="R65" s="207">
        <f t="shared" si="23"/>
        <v>-1.932514970059394</v>
      </c>
      <c r="S65" s="207">
        <f t="shared" si="17"/>
        <v>-1.1925149700593991</v>
      </c>
      <c r="T65" s="207">
        <f t="shared" si="24"/>
        <v>10.35748502994057</v>
      </c>
      <c r="U65" s="207">
        <f t="shared" si="25"/>
        <v>6.2374850299405935</v>
      </c>
      <c r="V65" s="207">
        <f t="shared" si="15"/>
        <v>17.177485029940584</v>
      </c>
    </row>
    <row r="66" spans="2:22" x14ac:dyDescent="0.25">
      <c r="B66">
        <f t="shared" si="16"/>
        <v>54</v>
      </c>
      <c r="C66" s="135">
        <v>43.72</v>
      </c>
      <c r="D66" s="136">
        <v>41.19</v>
      </c>
      <c r="E66" s="136">
        <v>41.59</v>
      </c>
      <c r="F66" s="136">
        <v>41.94</v>
      </c>
      <c r="G66" s="136">
        <v>42.1</v>
      </c>
      <c r="H66" s="308">
        <v>43.45</v>
      </c>
      <c r="I66" s="136">
        <v>41.48</v>
      </c>
      <c r="J66" s="136">
        <v>41.86</v>
      </c>
      <c r="K66" s="137">
        <v>41.7</v>
      </c>
      <c r="M66" s="218">
        <f t="shared" si="18"/>
        <v>54</v>
      </c>
      <c r="N66" s="207">
        <f t="shared" si="19"/>
        <v>1.5859281437130619</v>
      </c>
      <c r="O66" s="207">
        <f t="shared" si="20"/>
        <v>-7.6540718562869472</v>
      </c>
      <c r="P66" s="207">
        <f t="shared" si="21"/>
        <v>27.705928143713066</v>
      </c>
      <c r="Q66" s="207">
        <f t="shared" si="22"/>
        <v>18.245928143713051</v>
      </c>
      <c r="R66" s="207">
        <f t="shared" si="23"/>
        <v>-1.5340718562869284</v>
      </c>
      <c r="S66" s="207">
        <f t="shared" si="17"/>
        <v>0.55592814371306787</v>
      </c>
      <c r="T66" s="207">
        <f t="shared" si="24"/>
        <v>10.135928143713031</v>
      </c>
      <c r="U66" s="207">
        <f t="shared" si="25"/>
        <v>6.3959281437130571</v>
      </c>
      <c r="V66" s="207">
        <f t="shared" si="15"/>
        <v>17.175928143713051</v>
      </c>
    </row>
    <row r="67" spans="2:22" x14ac:dyDescent="0.25">
      <c r="B67">
        <f t="shared" si="16"/>
        <v>55</v>
      </c>
      <c r="C67" s="135">
        <v>41.69</v>
      </c>
      <c r="D67" s="136">
        <v>41.84</v>
      </c>
      <c r="E67" s="136">
        <v>41.39</v>
      </c>
      <c r="F67" s="136">
        <v>41.87</v>
      </c>
      <c r="G67" s="136">
        <v>41.99</v>
      </c>
      <c r="H67" s="308">
        <v>41.95</v>
      </c>
      <c r="I67" s="136">
        <v>41.47</v>
      </c>
      <c r="J67" s="136">
        <v>41.69</v>
      </c>
      <c r="K67" s="137">
        <v>41.69</v>
      </c>
      <c r="M67" s="218">
        <f t="shared" si="18"/>
        <v>55</v>
      </c>
      <c r="N67" s="207">
        <f t="shared" si="19"/>
        <v>1.5743712574855238</v>
      </c>
      <c r="O67" s="207">
        <f t="shared" si="20"/>
        <v>-7.5156287425144797</v>
      </c>
      <c r="P67" s="207">
        <f t="shared" si="21"/>
        <v>27.394371257485531</v>
      </c>
      <c r="Q67" s="207">
        <f t="shared" si="22"/>
        <v>18.414371257485513</v>
      </c>
      <c r="R67" s="207">
        <f t="shared" si="23"/>
        <v>-1.2456287425144623</v>
      </c>
      <c r="S67" s="207">
        <f t="shared" si="17"/>
        <v>0.80437125748553484</v>
      </c>
      <c r="T67" s="207">
        <f t="shared" si="24"/>
        <v>9.9043712574854936</v>
      </c>
      <c r="U67" s="207">
        <f t="shared" si="25"/>
        <v>6.3843712574855189</v>
      </c>
      <c r="V67" s="207">
        <f t="shared" si="15"/>
        <v>17.164371257485513</v>
      </c>
    </row>
    <row r="68" spans="2:22" x14ac:dyDescent="0.25">
      <c r="B68">
        <f t="shared" si="16"/>
        <v>56</v>
      </c>
      <c r="C68" s="135">
        <v>139.02000000000001</v>
      </c>
      <c r="D68" s="136">
        <v>40.950000000000003</v>
      </c>
      <c r="E68" s="136">
        <v>41.46</v>
      </c>
      <c r="F68" s="136">
        <v>42.15</v>
      </c>
      <c r="G68" s="136">
        <v>41.81</v>
      </c>
      <c r="H68" s="308">
        <v>42.3</v>
      </c>
      <c r="I68" s="136">
        <v>41.49</v>
      </c>
      <c r="J68" s="136">
        <v>41.55</v>
      </c>
      <c r="K68" s="137">
        <v>41.54</v>
      </c>
      <c r="M68" s="218">
        <f t="shared" si="18"/>
        <v>56</v>
      </c>
      <c r="N68" s="207">
        <f t="shared" si="19"/>
        <v>8.8928143712579981</v>
      </c>
      <c r="O68" s="207">
        <f t="shared" si="20"/>
        <v>-8.2671856287420127</v>
      </c>
      <c r="P68" s="207">
        <f t="shared" si="21"/>
        <v>27.152814371257996</v>
      </c>
      <c r="Q68" s="207">
        <f t="shared" si="22"/>
        <v>18.862814371257976</v>
      </c>
      <c r="R68" s="207">
        <f t="shared" si="23"/>
        <v>-1.1371856287419959</v>
      </c>
      <c r="S68" s="207">
        <f t="shared" si="17"/>
        <v>1.4028143712579961</v>
      </c>
      <c r="T68" s="207">
        <f t="shared" si="24"/>
        <v>9.6928143712579597</v>
      </c>
      <c r="U68" s="207">
        <f t="shared" si="25"/>
        <v>6.2328143712579802</v>
      </c>
      <c r="V68" s="207">
        <f t="shared" si="15"/>
        <v>17.002814371257976</v>
      </c>
    </row>
    <row r="69" spans="2:22" x14ac:dyDescent="0.25">
      <c r="B69">
        <f t="shared" si="16"/>
        <v>57</v>
      </c>
      <c r="C69" s="135">
        <v>42.46</v>
      </c>
      <c r="D69" s="136">
        <v>41.28</v>
      </c>
      <c r="E69" s="136">
        <v>41.46</v>
      </c>
      <c r="F69" s="136">
        <v>138.63999999999999</v>
      </c>
      <c r="G69" s="136">
        <v>41.76</v>
      </c>
      <c r="H69" s="308">
        <v>41.78</v>
      </c>
      <c r="I69" s="136">
        <v>41.41</v>
      </c>
      <c r="J69" s="136">
        <v>41.68</v>
      </c>
      <c r="K69" s="137">
        <v>41.53</v>
      </c>
      <c r="M69" s="218">
        <f t="shared" si="18"/>
        <v>57</v>
      </c>
      <c r="N69" s="207">
        <f t="shared" si="19"/>
        <v>9.6512574850304631</v>
      </c>
      <c r="O69" s="207">
        <f t="shared" si="20"/>
        <v>-8.6887425149695474</v>
      </c>
      <c r="P69" s="207">
        <f t="shared" si="21"/>
        <v>26.911257485030461</v>
      </c>
      <c r="Q69" s="207">
        <f t="shared" si="22"/>
        <v>25.801257485030419</v>
      </c>
      <c r="R69" s="207">
        <f t="shared" si="23"/>
        <v>-1.0787425149695338</v>
      </c>
      <c r="S69" s="207">
        <f t="shared" si="17"/>
        <v>1.4812574850304614</v>
      </c>
      <c r="T69" s="207">
        <f t="shared" si="24"/>
        <v>9.4012574850304205</v>
      </c>
      <c r="U69" s="207">
        <f t="shared" si="25"/>
        <v>6.2112574850304441</v>
      </c>
      <c r="V69" s="207">
        <f t="shared" si="15"/>
        <v>16.831257485030442</v>
      </c>
    </row>
    <row r="70" spans="2:22" x14ac:dyDescent="0.25">
      <c r="B70">
        <f t="shared" si="16"/>
        <v>58</v>
      </c>
      <c r="C70" s="135">
        <v>41.54</v>
      </c>
      <c r="D70" s="136">
        <v>41.04</v>
      </c>
      <c r="E70" s="136">
        <v>41.72</v>
      </c>
      <c r="F70" s="136">
        <v>42.84</v>
      </c>
      <c r="G70" s="136">
        <v>138.97</v>
      </c>
      <c r="H70" s="308">
        <v>41.64</v>
      </c>
      <c r="I70" s="136">
        <v>41.26</v>
      </c>
      <c r="J70" s="136">
        <v>41.49</v>
      </c>
      <c r="K70" s="137">
        <v>41.71</v>
      </c>
      <c r="M70" s="218">
        <f t="shared" si="18"/>
        <v>58</v>
      </c>
      <c r="N70" s="207">
        <f t="shared" si="19"/>
        <v>9.4897005988029264</v>
      </c>
      <c r="O70" s="207">
        <f t="shared" si="20"/>
        <v>-9.3502994011970841</v>
      </c>
      <c r="P70" s="207">
        <f t="shared" si="21"/>
        <v>26.929700598802924</v>
      </c>
      <c r="Q70" s="207">
        <f t="shared" si="22"/>
        <v>26.939700598802887</v>
      </c>
      <c r="R70" s="207">
        <f t="shared" si="23"/>
        <v>6.1897005988029292</v>
      </c>
      <c r="S70" s="207">
        <f t="shared" si="17"/>
        <v>1.4197005988029261</v>
      </c>
      <c r="T70" s="207">
        <f t="shared" si="24"/>
        <v>8.9597005988028826</v>
      </c>
      <c r="U70" s="207">
        <f t="shared" si="25"/>
        <v>5.9997005988029102</v>
      </c>
      <c r="V70" s="207">
        <f t="shared" si="15"/>
        <v>16.839700598802906</v>
      </c>
    </row>
    <row r="71" spans="2:22" x14ac:dyDescent="0.25">
      <c r="B71">
        <f t="shared" si="16"/>
        <v>59</v>
      </c>
      <c r="C71" s="135">
        <v>41.45</v>
      </c>
      <c r="D71" s="136">
        <v>41.06</v>
      </c>
      <c r="E71" s="136">
        <v>41.38</v>
      </c>
      <c r="F71" s="136">
        <v>41.46</v>
      </c>
      <c r="G71" s="136">
        <v>42.67</v>
      </c>
      <c r="H71" s="308">
        <v>42.25</v>
      </c>
      <c r="I71" s="136">
        <v>41.35</v>
      </c>
      <c r="J71" s="136">
        <v>41.49</v>
      </c>
      <c r="K71" s="137">
        <v>41.77</v>
      </c>
      <c r="M71" s="218">
        <f t="shared" si="18"/>
        <v>59</v>
      </c>
      <c r="N71" s="207">
        <f t="shared" si="19"/>
        <v>9.2381437125753934</v>
      </c>
      <c r="O71" s="207">
        <f t="shared" si="20"/>
        <v>-9.9918562874246177</v>
      </c>
      <c r="P71" s="207">
        <f t="shared" si="21"/>
        <v>26.608143712575391</v>
      </c>
      <c r="Q71" s="207">
        <f t="shared" si="22"/>
        <v>26.698143712575352</v>
      </c>
      <c r="R71" s="207">
        <f t="shared" si="23"/>
        <v>7.1581437125753951</v>
      </c>
      <c r="S71" s="207">
        <f t="shared" si="17"/>
        <v>1.9681437125753902</v>
      </c>
      <c r="T71" s="207">
        <f t="shared" si="24"/>
        <v>8.6081437125753482</v>
      </c>
      <c r="U71" s="207">
        <f t="shared" si="25"/>
        <v>5.7881437125753763</v>
      </c>
      <c r="V71" s="207">
        <f t="shared" si="15"/>
        <v>16.908143712575374</v>
      </c>
    </row>
    <row r="72" spans="2:22" x14ac:dyDescent="0.25">
      <c r="B72">
        <f t="shared" si="16"/>
        <v>60</v>
      </c>
      <c r="C72" s="135">
        <v>41.15</v>
      </c>
      <c r="D72" s="136">
        <v>40.840000000000003</v>
      </c>
      <c r="E72" s="136">
        <v>41.64</v>
      </c>
      <c r="F72" s="136">
        <v>41.44</v>
      </c>
      <c r="G72" s="136">
        <v>41.73</v>
      </c>
      <c r="H72" s="308">
        <v>42.19</v>
      </c>
      <c r="I72" s="136">
        <v>41.3</v>
      </c>
      <c r="J72" s="136">
        <v>41.94</v>
      </c>
      <c r="K72" s="137">
        <v>41.61</v>
      </c>
      <c r="M72" s="218">
        <f t="shared" si="18"/>
        <v>60</v>
      </c>
      <c r="N72" s="207">
        <f t="shared" si="19"/>
        <v>8.6865868263478561</v>
      </c>
      <c r="O72" s="207">
        <f t="shared" si="20"/>
        <v>-10.85341317365215</v>
      </c>
      <c r="P72" s="207">
        <f t="shared" si="21"/>
        <v>26.546586826347855</v>
      </c>
      <c r="Q72" s="207">
        <f t="shared" si="22"/>
        <v>26.436586826347813</v>
      </c>
      <c r="R72" s="207">
        <f t="shared" si="23"/>
        <v>7.1865868263478561</v>
      </c>
      <c r="S72" s="207">
        <f t="shared" si="17"/>
        <v>2.4565868263478521</v>
      </c>
      <c r="T72" s="207">
        <f t="shared" si="24"/>
        <v>8.2065868263478094</v>
      </c>
      <c r="U72" s="207">
        <f t="shared" si="25"/>
        <v>6.0265868263478382</v>
      </c>
      <c r="V72" s="207">
        <f t="shared" si="15"/>
        <v>16.816586826347837</v>
      </c>
    </row>
    <row r="73" spans="2:22" ht="15.75" thickBot="1" x14ac:dyDescent="0.3">
      <c r="B73">
        <f t="shared" si="16"/>
        <v>61</v>
      </c>
      <c r="C73" s="135">
        <v>41.3</v>
      </c>
      <c r="D73" s="136">
        <v>41.04</v>
      </c>
      <c r="E73" s="136">
        <v>41.36</v>
      </c>
      <c r="F73" s="136">
        <v>41.85</v>
      </c>
      <c r="G73" s="136">
        <v>41.93</v>
      </c>
      <c r="H73" s="136">
        <v>139.55000000000001</v>
      </c>
      <c r="I73" s="136">
        <v>41.18</v>
      </c>
      <c r="J73" s="136">
        <v>41.59</v>
      </c>
      <c r="K73" s="137">
        <v>41.67</v>
      </c>
      <c r="M73" s="218">
        <f t="shared" si="18"/>
        <v>61</v>
      </c>
      <c r="N73" s="207">
        <f t="shared" si="19"/>
        <v>8.2850299401203173</v>
      </c>
      <c r="O73" s="207">
        <f t="shared" si="20"/>
        <v>-11.514970059879687</v>
      </c>
      <c r="P73" s="207">
        <f t="shared" si="21"/>
        <v>26.205029940120319</v>
      </c>
      <c r="Q73" s="207">
        <f t="shared" si="22"/>
        <v>26.585029940120279</v>
      </c>
      <c r="R73" s="207">
        <f t="shared" si="23"/>
        <v>7.4150299401203199</v>
      </c>
      <c r="S73" s="207">
        <f t="shared" si="17"/>
        <v>10.305029940120335</v>
      </c>
      <c r="T73" s="207">
        <f t="shared" si="24"/>
        <v>7.6850299401202733</v>
      </c>
      <c r="U73" s="207">
        <f t="shared" si="25"/>
        <v>5.9150299401203057</v>
      </c>
      <c r="V73" s="207">
        <f t="shared" si="15"/>
        <v>16.785029940120303</v>
      </c>
    </row>
    <row r="74" spans="2:22" x14ac:dyDescent="0.25">
      <c r="B74">
        <f t="shared" si="16"/>
        <v>62</v>
      </c>
      <c r="C74" s="135">
        <v>41.6</v>
      </c>
      <c r="D74" s="136">
        <v>40.78</v>
      </c>
      <c r="E74" s="136">
        <v>41.33</v>
      </c>
      <c r="F74" s="136">
        <v>41.46</v>
      </c>
      <c r="G74" s="136">
        <v>41.7</v>
      </c>
      <c r="H74" s="309">
        <v>43.05</v>
      </c>
      <c r="I74" s="136">
        <v>41.33</v>
      </c>
      <c r="J74" s="136">
        <v>41.49</v>
      </c>
      <c r="K74" s="137">
        <v>41.57</v>
      </c>
      <c r="M74" s="218">
        <f t="shared" si="18"/>
        <v>62</v>
      </c>
      <c r="N74" s="207">
        <f t="shared" si="19"/>
        <v>8.1834730538927829</v>
      </c>
      <c r="O74" s="207">
        <f t="shared" si="20"/>
        <v>-12.436526946107222</v>
      </c>
      <c r="P74" s="207">
        <f t="shared" si="21"/>
        <v>25.833473053892781</v>
      </c>
      <c r="Q74" s="207">
        <f t="shared" si="22"/>
        <v>26.343473053892744</v>
      </c>
      <c r="R74" s="207">
        <f t="shared" si="23"/>
        <v>7.4134730538927869</v>
      </c>
      <c r="S74" s="207">
        <f t="shared" si="17"/>
        <v>11.653473053892796</v>
      </c>
      <c r="T74" s="207">
        <f t="shared" si="24"/>
        <v>7.3134730538927357</v>
      </c>
      <c r="U74" s="207">
        <f t="shared" si="25"/>
        <v>5.7034730538927718</v>
      </c>
      <c r="V74" s="207">
        <f t="shared" si="15"/>
        <v>16.653473053892768</v>
      </c>
    </row>
    <row r="75" spans="2:22" x14ac:dyDescent="0.25">
      <c r="B75">
        <f t="shared" si="16"/>
        <v>63</v>
      </c>
      <c r="C75" s="135">
        <v>41.49</v>
      </c>
      <c r="D75" s="136">
        <v>41.19</v>
      </c>
      <c r="E75" s="136">
        <v>41.47</v>
      </c>
      <c r="F75" s="136">
        <v>41.37</v>
      </c>
      <c r="G75" s="136">
        <v>41.57</v>
      </c>
      <c r="H75" s="310">
        <v>42.58</v>
      </c>
      <c r="I75" s="136">
        <v>41.48</v>
      </c>
      <c r="J75" s="136">
        <v>41.52</v>
      </c>
      <c r="K75" s="137">
        <v>41.6</v>
      </c>
      <c r="M75" s="218">
        <f t="shared" si="18"/>
        <v>63</v>
      </c>
      <c r="N75" s="207">
        <f t="shared" si="19"/>
        <v>7.971916167665249</v>
      </c>
      <c r="O75" s="207">
        <f t="shared" si="20"/>
        <v>-12.94808383233476</v>
      </c>
      <c r="P75" s="207">
        <f t="shared" si="21"/>
        <v>25.601916167665244</v>
      </c>
      <c r="Q75" s="207">
        <f t="shared" si="22"/>
        <v>26.011916167665206</v>
      </c>
      <c r="R75" s="207">
        <f t="shared" si="23"/>
        <v>7.2819161676652513</v>
      </c>
      <c r="S75" s="207">
        <f t="shared" si="17"/>
        <v>12.531916167665258</v>
      </c>
      <c r="T75" s="207">
        <f t="shared" si="24"/>
        <v>7.0919161676651967</v>
      </c>
      <c r="U75" s="207">
        <f t="shared" si="25"/>
        <v>5.5219161676652391</v>
      </c>
      <c r="V75" s="207">
        <f t="shared" si="15"/>
        <v>16.551916167665233</v>
      </c>
    </row>
    <row r="76" spans="2:22" x14ac:dyDescent="0.25">
      <c r="B76">
        <f t="shared" si="16"/>
        <v>64</v>
      </c>
      <c r="C76" s="135">
        <v>41.45</v>
      </c>
      <c r="D76" s="136">
        <v>40.96</v>
      </c>
      <c r="E76" s="136">
        <v>41.87</v>
      </c>
      <c r="F76" s="136">
        <v>41.59</v>
      </c>
      <c r="G76" s="136">
        <v>41.55</v>
      </c>
      <c r="H76" s="310">
        <v>42.21</v>
      </c>
      <c r="I76" s="136">
        <v>41.39</v>
      </c>
      <c r="J76" s="136">
        <v>41.34</v>
      </c>
      <c r="K76" s="137">
        <v>41.61</v>
      </c>
      <c r="M76" s="218">
        <f t="shared" ref="M76:M107" si="26">B76</f>
        <v>64</v>
      </c>
      <c r="N76" s="207">
        <f t="shared" si="19"/>
        <v>7.720359281437716</v>
      </c>
      <c r="O76" s="207">
        <f t="shared" si="20"/>
        <v>-13.689640718562295</v>
      </c>
      <c r="P76" s="207">
        <f t="shared" si="21"/>
        <v>25.770359281437706</v>
      </c>
      <c r="Q76" s="207">
        <f t="shared" si="22"/>
        <v>25.900359281437673</v>
      </c>
      <c r="R76" s="207">
        <f t="shared" si="23"/>
        <v>7.1303592814377126</v>
      </c>
      <c r="S76" s="207">
        <f t="shared" si="17"/>
        <v>13.040359281437723</v>
      </c>
      <c r="T76" s="207">
        <f t="shared" si="24"/>
        <v>6.7803592814376614</v>
      </c>
      <c r="U76" s="207">
        <f t="shared" si="25"/>
        <v>5.1603592814377066</v>
      </c>
      <c r="V76" s="207">
        <f t="shared" si="15"/>
        <v>16.460359281437697</v>
      </c>
    </row>
    <row r="77" spans="2:22" x14ac:dyDescent="0.25">
      <c r="B77">
        <f t="shared" si="16"/>
        <v>65</v>
      </c>
      <c r="C77" s="135">
        <v>41.38</v>
      </c>
      <c r="D77" s="136">
        <v>41.06</v>
      </c>
      <c r="E77" s="136">
        <v>41.51</v>
      </c>
      <c r="F77" s="136">
        <v>41.45</v>
      </c>
      <c r="G77" s="136">
        <v>41.56</v>
      </c>
      <c r="H77" s="310">
        <v>41.89</v>
      </c>
      <c r="I77" s="136">
        <v>41.6</v>
      </c>
      <c r="J77" s="136">
        <v>41.65</v>
      </c>
      <c r="K77" s="137">
        <v>41.62</v>
      </c>
      <c r="M77" s="218">
        <f t="shared" si="26"/>
        <v>65</v>
      </c>
      <c r="N77" s="207">
        <f t="shared" si="19"/>
        <v>7.3988023952101827</v>
      </c>
      <c r="O77" s="207">
        <f t="shared" si="20"/>
        <v>-14.331197604789828</v>
      </c>
      <c r="P77" s="207">
        <f t="shared" si="21"/>
        <v>25.578802395210168</v>
      </c>
      <c r="Q77" s="207">
        <f t="shared" si="22"/>
        <v>25.64880239521014</v>
      </c>
      <c r="R77" s="207">
        <f t="shared" si="23"/>
        <v>6.988802395210179</v>
      </c>
      <c r="S77" s="207">
        <f t="shared" si="17"/>
        <v>13.228802395210188</v>
      </c>
      <c r="T77" s="207">
        <f t="shared" si="24"/>
        <v>6.678802395210127</v>
      </c>
      <c r="U77" s="207">
        <f t="shared" si="25"/>
        <v>5.1088023952101693</v>
      </c>
      <c r="V77" s="207">
        <f t="shared" si="15"/>
        <v>16.378802395210158</v>
      </c>
    </row>
    <row r="78" spans="2:22" x14ac:dyDescent="0.25">
      <c r="B78">
        <f t="shared" si="16"/>
        <v>66</v>
      </c>
      <c r="C78" s="135">
        <v>41.27</v>
      </c>
      <c r="D78" s="136">
        <v>40.97</v>
      </c>
      <c r="E78" s="136">
        <v>41.39</v>
      </c>
      <c r="F78" s="136">
        <v>41.47</v>
      </c>
      <c r="G78" s="136">
        <v>41.73</v>
      </c>
      <c r="H78" s="310">
        <v>42.51</v>
      </c>
      <c r="I78" s="136">
        <v>41.66</v>
      </c>
      <c r="J78" s="136">
        <v>41.63</v>
      </c>
      <c r="K78" s="137">
        <v>41.56</v>
      </c>
      <c r="M78" s="218">
        <f t="shared" si="26"/>
        <v>66</v>
      </c>
      <c r="N78" s="207">
        <f t="shared" ref="N78:N109" si="27">IF(C78&gt;60,C78-$H$4+N77-$H$5,C78-$H$4+N77)</f>
        <v>6.9672455089826499</v>
      </c>
      <c r="O78" s="207">
        <f t="shared" ref="O78:O109" si="28">IF(D78&gt;60,D78-$H$4+O77-$H$5,D78-$H$4+O77)</f>
        <v>-15.062754491017365</v>
      </c>
      <c r="P78" s="207">
        <f t="shared" ref="P78:P109" si="29">IF(E78&gt;60,E78-$H$4+P77-$H$5,E78-$H$4+P77)</f>
        <v>25.267245508982633</v>
      </c>
      <c r="Q78" s="207">
        <f t="shared" ref="Q78:Q109" si="30">IF(F78&gt;60,F78-$H$4+Q77-$H$5,F78-$H$4+Q77)</f>
        <v>25.417245508982603</v>
      </c>
      <c r="R78" s="207">
        <f t="shared" ref="R78:S109" si="31">IF(G78&gt;60,G78-$H$4+R77-$H$5,G78-$H$4+R77)</f>
        <v>7.01724550898264</v>
      </c>
      <c r="S78" s="207">
        <f t="shared" si="17"/>
        <v>14.03724550898265</v>
      </c>
      <c r="T78" s="207">
        <f t="shared" ref="T78:T109" si="32">IF(I78&gt;60,I78-$H$4+T77-$H$5,I78-$H$4+T77)</f>
        <v>6.6372455089825877</v>
      </c>
      <c r="U78" s="207">
        <f t="shared" ref="U78:U109" si="33">IF(J78&gt;60,J78-$H$4+U77-$H$5,J78-$H$4+U77)</f>
        <v>5.037245508982636</v>
      </c>
      <c r="V78" s="207">
        <f t="shared" ref="V78:V141" si="34">IF(K78&gt;60,K78-$H$4+V77-$H$5,K78-$H$4+V77)</f>
        <v>16.237245508982625</v>
      </c>
    </row>
    <row r="79" spans="2:22" x14ac:dyDescent="0.25">
      <c r="B79">
        <f t="shared" ref="B79:B142" si="35">1+B78</f>
        <v>67</v>
      </c>
      <c r="C79" s="135">
        <v>41.33</v>
      </c>
      <c r="D79" s="136">
        <v>40.89</v>
      </c>
      <c r="E79" s="136">
        <v>41.62</v>
      </c>
      <c r="F79" s="136">
        <v>41.48</v>
      </c>
      <c r="G79" s="136">
        <v>41.51</v>
      </c>
      <c r="H79" s="310">
        <v>42.14</v>
      </c>
      <c r="I79" s="136">
        <v>137.80000000000001</v>
      </c>
      <c r="J79" s="136">
        <v>41.48</v>
      </c>
      <c r="K79" s="137">
        <v>41.83</v>
      </c>
      <c r="M79" s="218">
        <f t="shared" si="26"/>
        <v>67</v>
      </c>
      <c r="N79" s="207">
        <f t="shared" si="27"/>
        <v>6.5956886227551124</v>
      </c>
      <c r="O79" s="207">
        <f t="shared" si="28"/>
        <v>-15.874311377244901</v>
      </c>
      <c r="P79" s="207">
        <f t="shared" si="29"/>
        <v>25.185688622755094</v>
      </c>
      <c r="Q79" s="207">
        <f t="shared" si="30"/>
        <v>25.195688622755064</v>
      </c>
      <c r="R79" s="207">
        <f t="shared" si="31"/>
        <v>6.8256886227551021</v>
      </c>
      <c r="S79" s="207">
        <f t="shared" si="31"/>
        <v>14.475688622755115</v>
      </c>
      <c r="T79" s="207">
        <f t="shared" si="32"/>
        <v>12.735688622755063</v>
      </c>
      <c r="U79" s="207">
        <f t="shared" si="33"/>
        <v>4.815688622755097</v>
      </c>
      <c r="V79" s="207">
        <f t="shared" si="34"/>
        <v>16.365688622755087</v>
      </c>
    </row>
    <row r="80" spans="2:22" x14ac:dyDescent="0.25">
      <c r="B80">
        <f t="shared" si="35"/>
        <v>68</v>
      </c>
      <c r="C80" s="135">
        <v>41.26</v>
      </c>
      <c r="D80" s="136">
        <v>137.52000000000001</v>
      </c>
      <c r="E80" s="136">
        <v>41.31</v>
      </c>
      <c r="F80" s="136">
        <v>41.27</v>
      </c>
      <c r="G80" s="136">
        <v>41.59</v>
      </c>
      <c r="H80" s="310">
        <v>41.63</v>
      </c>
      <c r="I80" s="136">
        <v>43.15</v>
      </c>
      <c r="J80" s="136">
        <v>41.7</v>
      </c>
      <c r="K80" s="137">
        <v>41.52</v>
      </c>
      <c r="M80" s="218">
        <f t="shared" si="26"/>
        <v>68</v>
      </c>
      <c r="N80" s="207">
        <f t="shared" si="27"/>
        <v>6.1541317365275745</v>
      </c>
      <c r="O80" s="207">
        <f t="shared" si="28"/>
        <v>-10.055868263472433</v>
      </c>
      <c r="P80" s="207">
        <f t="shared" si="29"/>
        <v>24.794131736527561</v>
      </c>
      <c r="Q80" s="207">
        <f t="shared" si="30"/>
        <v>24.764131736527531</v>
      </c>
      <c r="R80" s="207">
        <f t="shared" si="31"/>
        <v>6.7141317365275697</v>
      </c>
      <c r="S80" s="207">
        <f t="shared" si="31"/>
        <v>14.404131736527582</v>
      </c>
      <c r="T80" s="207">
        <f t="shared" si="32"/>
        <v>14.184131736527526</v>
      </c>
      <c r="U80" s="207">
        <f t="shared" si="33"/>
        <v>4.814131736527564</v>
      </c>
      <c r="V80" s="207">
        <f t="shared" si="34"/>
        <v>16.184131736527554</v>
      </c>
    </row>
    <row r="81" spans="2:22" x14ac:dyDescent="0.25">
      <c r="B81">
        <f t="shared" si="35"/>
        <v>69</v>
      </c>
      <c r="C81" s="135">
        <v>41.24</v>
      </c>
      <c r="D81" s="136">
        <v>42.67</v>
      </c>
      <c r="E81" s="136">
        <v>41.19</v>
      </c>
      <c r="F81" s="136">
        <v>41.61</v>
      </c>
      <c r="G81" s="136">
        <v>41.65</v>
      </c>
      <c r="H81" s="310">
        <v>42.12</v>
      </c>
      <c r="I81" s="136">
        <v>42.15</v>
      </c>
      <c r="J81" s="136">
        <v>41.54</v>
      </c>
      <c r="K81" s="137">
        <v>41.99</v>
      </c>
      <c r="M81" s="218">
        <f t="shared" si="26"/>
        <v>69</v>
      </c>
      <c r="N81" s="207">
        <f t="shared" si="27"/>
        <v>5.6925748503000406</v>
      </c>
      <c r="O81" s="207">
        <f t="shared" si="28"/>
        <v>-9.0874251496999676</v>
      </c>
      <c r="P81" s="207">
        <f t="shared" si="29"/>
        <v>24.282574850300023</v>
      </c>
      <c r="Q81" s="207">
        <f t="shared" si="30"/>
        <v>24.672574850299995</v>
      </c>
      <c r="R81" s="207">
        <f t="shared" si="31"/>
        <v>6.6625748503000324</v>
      </c>
      <c r="S81" s="207">
        <f t="shared" si="31"/>
        <v>14.822574850300043</v>
      </c>
      <c r="T81" s="207">
        <f t="shared" si="32"/>
        <v>14.632574850299989</v>
      </c>
      <c r="U81" s="207">
        <f t="shared" si="33"/>
        <v>4.6525748503000273</v>
      </c>
      <c r="V81" s="207">
        <f t="shared" si="34"/>
        <v>16.47257485030002</v>
      </c>
    </row>
    <row r="82" spans="2:22" x14ac:dyDescent="0.25">
      <c r="B82">
        <f t="shared" si="35"/>
        <v>70</v>
      </c>
      <c r="C82" s="135">
        <v>41.46</v>
      </c>
      <c r="D82" s="136">
        <v>41.94</v>
      </c>
      <c r="E82" s="136">
        <v>41.45</v>
      </c>
      <c r="F82" s="136">
        <v>41.73</v>
      </c>
      <c r="G82" s="136">
        <v>41.65</v>
      </c>
      <c r="H82" s="310">
        <v>41.98</v>
      </c>
      <c r="I82" s="136">
        <v>41.9</v>
      </c>
      <c r="J82" s="136">
        <v>41.48</v>
      </c>
      <c r="K82" s="137">
        <v>41.6</v>
      </c>
      <c r="M82" s="218">
        <f t="shared" si="26"/>
        <v>70</v>
      </c>
      <c r="N82" s="207">
        <f t="shared" si="27"/>
        <v>5.4510179640725056</v>
      </c>
      <c r="O82" s="207">
        <f t="shared" si="28"/>
        <v>-8.8489820359275058</v>
      </c>
      <c r="P82" s="207">
        <f t="shared" si="29"/>
        <v>24.03101796407249</v>
      </c>
      <c r="Q82" s="207">
        <f t="shared" si="30"/>
        <v>24.701017964072456</v>
      </c>
      <c r="R82" s="207">
        <f t="shared" si="31"/>
        <v>6.6110179640724951</v>
      </c>
      <c r="S82" s="207">
        <f t="shared" si="31"/>
        <v>15.101017964072504</v>
      </c>
      <c r="T82" s="207">
        <f t="shared" si="32"/>
        <v>14.831017964072451</v>
      </c>
      <c r="U82" s="207">
        <f t="shared" si="33"/>
        <v>4.4310179640724883</v>
      </c>
      <c r="V82" s="207">
        <f t="shared" si="34"/>
        <v>16.371017964072486</v>
      </c>
    </row>
    <row r="83" spans="2:22" x14ac:dyDescent="0.25">
      <c r="B83">
        <f t="shared" si="35"/>
        <v>71</v>
      </c>
      <c r="C83" s="135">
        <v>41.3</v>
      </c>
      <c r="D83" s="136">
        <v>42.06</v>
      </c>
      <c r="E83" s="136">
        <v>41.36</v>
      </c>
      <c r="F83" s="136">
        <v>41.6</v>
      </c>
      <c r="G83" s="136">
        <v>41.7</v>
      </c>
      <c r="H83" s="310">
        <v>41.86</v>
      </c>
      <c r="I83" s="136">
        <v>41.92</v>
      </c>
      <c r="J83" s="136">
        <v>138.22999999999999</v>
      </c>
      <c r="K83" s="137">
        <v>41.62</v>
      </c>
      <c r="M83" s="218">
        <f t="shared" si="26"/>
        <v>71</v>
      </c>
      <c r="N83" s="207">
        <f t="shared" si="27"/>
        <v>5.0494610778449669</v>
      </c>
      <c r="O83" s="207">
        <f t="shared" si="28"/>
        <v>-8.4905389221550394</v>
      </c>
      <c r="P83" s="207">
        <f t="shared" si="29"/>
        <v>23.689461077844953</v>
      </c>
      <c r="Q83" s="207">
        <f t="shared" si="30"/>
        <v>24.599461077844921</v>
      </c>
      <c r="R83" s="207">
        <f t="shared" si="31"/>
        <v>6.6094610778449621</v>
      </c>
      <c r="S83" s="207">
        <f t="shared" si="31"/>
        <v>15.259461077844968</v>
      </c>
      <c r="T83" s="207">
        <f t="shared" si="32"/>
        <v>15.049461077844917</v>
      </c>
      <c r="U83" s="207">
        <f t="shared" si="33"/>
        <v>10.959461077844935</v>
      </c>
      <c r="V83" s="207">
        <f t="shared" si="34"/>
        <v>16.289461077844948</v>
      </c>
    </row>
    <row r="84" spans="2:22" x14ac:dyDescent="0.25">
      <c r="B84">
        <f t="shared" si="35"/>
        <v>72</v>
      </c>
      <c r="C84" s="135">
        <v>41.41</v>
      </c>
      <c r="D84" s="136">
        <v>41.81</v>
      </c>
      <c r="E84" s="136">
        <v>41.35</v>
      </c>
      <c r="F84" s="136">
        <v>41.37</v>
      </c>
      <c r="G84" s="136">
        <v>41.62</v>
      </c>
      <c r="H84" s="310">
        <v>42.02</v>
      </c>
      <c r="I84" s="136">
        <v>42.02</v>
      </c>
      <c r="J84" s="136">
        <v>43.23</v>
      </c>
      <c r="K84" s="137">
        <v>41.54</v>
      </c>
      <c r="M84" s="218">
        <f t="shared" si="26"/>
        <v>72</v>
      </c>
      <c r="N84" s="207">
        <f t="shared" si="27"/>
        <v>4.7579041916174276</v>
      </c>
      <c r="O84" s="207">
        <f t="shared" si="28"/>
        <v>-8.382095808382573</v>
      </c>
      <c r="P84" s="207">
        <f t="shared" si="29"/>
        <v>23.337904191617419</v>
      </c>
      <c r="Q84" s="207">
        <f t="shared" si="30"/>
        <v>24.267904191617383</v>
      </c>
      <c r="R84" s="207">
        <f t="shared" si="31"/>
        <v>6.5279041916174236</v>
      </c>
      <c r="S84" s="207">
        <f t="shared" ref="S84" si="36">IF(H84&gt;60,H84-$H$4+S83-$H$5,H84-$H$4+S83)</f>
        <v>15.577904191617435</v>
      </c>
      <c r="T84" s="207">
        <f t="shared" si="32"/>
        <v>15.367904191617384</v>
      </c>
      <c r="U84" s="207">
        <f t="shared" si="33"/>
        <v>12.487904191617396</v>
      </c>
      <c r="V84" s="207">
        <f t="shared" si="34"/>
        <v>16.127904191617411</v>
      </c>
    </row>
    <row r="85" spans="2:22" x14ac:dyDescent="0.25">
      <c r="B85">
        <f t="shared" si="35"/>
        <v>73</v>
      </c>
      <c r="C85" s="135">
        <v>41.4</v>
      </c>
      <c r="D85" s="136">
        <v>41.79</v>
      </c>
      <c r="E85" s="136">
        <v>41.37</v>
      </c>
      <c r="F85" s="136">
        <v>41.41</v>
      </c>
      <c r="G85" s="136">
        <v>41.89</v>
      </c>
      <c r="H85" s="310">
        <v>41.85</v>
      </c>
      <c r="I85" s="136">
        <v>42.18</v>
      </c>
      <c r="J85" s="136">
        <v>42.54</v>
      </c>
      <c r="K85" s="137">
        <v>41.79</v>
      </c>
      <c r="M85" s="218">
        <f t="shared" si="26"/>
        <v>73</v>
      </c>
      <c r="N85" s="207">
        <f t="shared" si="27"/>
        <v>4.4563473053898903</v>
      </c>
      <c r="O85" s="207">
        <f t="shared" si="28"/>
        <v>-8.2936526946101097</v>
      </c>
      <c r="P85" s="207">
        <f t="shared" si="29"/>
        <v>23.00634730538988</v>
      </c>
      <c r="Q85" s="207">
        <f t="shared" si="30"/>
        <v>23.976347305389844</v>
      </c>
      <c r="R85" s="207">
        <f t="shared" si="31"/>
        <v>6.7163473053898883</v>
      </c>
      <c r="S85" s="207">
        <f t="shared" si="31"/>
        <v>15.726347305389901</v>
      </c>
      <c r="T85" s="207">
        <f t="shared" si="32"/>
        <v>15.846347305389848</v>
      </c>
      <c r="U85" s="207">
        <f t="shared" si="33"/>
        <v>13.326347305389859</v>
      </c>
      <c r="V85" s="207">
        <f t="shared" si="34"/>
        <v>16.216347305389874</v>
      </c>
    </row>
    <row r="86" spans="2:22" x14ac:dyDescent="0.25">
      <c r="B86">
        <f t="shared" si="35"/>
        <v>74</v>
      </c>
      <c r="C86" s="135">
        <v>41.35</v>
      </c>
      <c r="D86" s="136">
        <v>41.87</v>
      </c>
      <c r="E86" s="136">
        <v>138.4</v>
      </c>
      <c r="F86" s="136">
        <v>41.48</v>
      </c>
      <c r="G86" s="136">
        <v>41.84</v>
      </c>
      <c r="H86" s="310">
        <v>42.25</v>
      </c>
      <c r="I86" s="136">
        <v>41.71</v>
      </c>
      <c r="J86" s="136">
        <v>42.35</v>
      </c>
      <c r="K86" s="137">
        <v>41.83</v>
      </c>
      <c r="M86" s="218">
        <f t="shared" si="26"/>
        <v>74</v>
      </c>
      <c r="N86" s="207">
        <f t="shared" si="27"/>
        <v>4.1047904191623559</v>
      </c>
      <c r="O86" s="207">
        <f t="shared" si="28"/>
        <v>-8.1252095808376481</v>
      </c>
      <c r="P86" s="207">
        <f t="shared" si="29"/>
        <v>29.70479041916235</v>
      </c>
      <c r="Q86" s="207">
        <f t="shared" si="30"/>
        <v>23.754790419162305</v>
      </c>
      <c r="R86" s="207">
        <f t="shared" si="31"/>
        <v>6.8547904191623559</v>
      </c>
      <c r="S86" s="207">
        <f t="shared" si="31"/>
        <v>16.274790419162365</v>
      </c>
      <c r="T86" s="207">
        <f t="shared" si="32"/>
        <v>15.854790419162313</v>
      </c>
      <c r="U86" s="207">
        <f t="shared" si="33"/>
        <v>13.974790419162325</v>
      </c>
      <c r="V86" s="207">
        <f t="shared" si="34"/>
        <v>16.344790419162337</v>
      </c>
    </row>
    <row r="87" spans="2:22" x14ac:dyDescent="0.25">
      <c r="B87">
        <f t="shared" si="35"/>
        <v>75</v>
      </c>
      <c r="C87" s="135">
        <v>41.49</v>
      </c>
      <c r="D87" s="136">
        <v>42.07</v>
      </c>
      <c r="E87" s="136">
        <v>42.32</v>
      </c>
      <c r="F87" s="136">
        <v>41.45</v>
      </c>
      <c r="G87" s="136">
        <v>41.69</v>
      </c>
      <c r="H87" s="310">
        <v>41.89</v>
      </c>
      <c r="I87" s="136">
        <v>41.61</v>
      </c>
      <c r="J87" s="136">
        <v>42.09</v>
      </c>
      <c r="K87" s="137">
        <v>138.77000000000001</v>
      </c>
      <c r="M87" s="218">
        <f t="shared" si="26"/>
        <v>75</v>
      </c>
      <c r="N87" s="207">
        <f t="shared" si="27"/>
        <v>3.893233532934822</v>
      </c>
      <c r="O87" s="207">
        <f t="shared" si="28"/>
        <v>-7.7567664670651837</v>
      </c>
      <c r="P87" s="207">
        <f t="shared" si="29"/>
        <v>30.323233532934815</v>
      </c>
      <c r="Q87" s="207">
        <f t="shared" si="30"/>
        <v>23.503233532934772</v>
      </c>
      <c r="R87" s="207">
        <f t="shared" si="31"/>
        <v>6.8432335329348177</v>
      </c>
      <c r="S87" s="207">
        <f t="shared" si="31"/>
        <v>16.463233532934829</v>
      </c>
      <c r="T87" s="207">
        <f t="shared" si="32"/>
        <v>15.763233532934777</v>
      </c>
      <c r="U87" s="207">
        <f t="shared" si="33"/>
        <v>14.363233532934792</v>
      </c>
      <c r="V87" s="207">
        <f t="shared" si="34"/>
        <v>23.413233532934811</v>
      </c>
    </row>
    <row r="88" spans="2:22" x14ac:dyDescent="0.25">
      <c r="B88">
        <f t="shared" si="35"/>
        <v>76</v>
      </c>
      <c r="C88" s="135">
        <v>41.34</v>
      </c>
      <c r="D88" s="136">
        <v>41.88</v>
      </c>
      <c r="E88" s="136">
        <v>41.5</v>
      </c>
      <c r="F88" s="136">
        <v>41.35</v>
      </c>
      <c r="G88" s="136">
        <v>41.56</v>
      </c>
      <c r="H88" s="310">
        <v>42.07</v>
      </c>
      <c r="I88" s="136">
        <v>41.53</v>
      </c>
      <c r="J88" s="136">
        <v>42.2</v>
      </c>
      <c r="K88" s="137">
        <v>43.1</v>
      </c>
      <c r="M88" s="218">
        <f t="shared" si="26"/>
        <v>76</v>
      </c>
      <c r="N88" s="207">
        <f t="shared" si="27"/>
        <v>3.5316766467072895</v>
      </c>
      <c r="O88" s="207">
        <f t="shared" si="28"/>
        <v>-7.578323353292717</v>
      </c>
      <c r="P88" s="207">
        <f t="shared" si="29"/>
        <v>30.121676646707279</v>
      </c>
      <c r="Q88" s="207">
        <f t="shared" si="30"/>
        <v>23.151676646707237</v>
      </c>
      <c r="R88" s="207">
        <f t="shared" si="31"/>
        <v>6.7016766467072841</v>
      </c>
      <c r="S88" s="207">
        <f t="shared" si="31"/>
        <v>16.831676646707294</v>
      </c>
      <c r="T88" s="207">
        <f t="shared" si="32"/>
        <v>15.591676646707242</v>
      </c>
      <c r="U88" s="207">
        <f t="shared" si="33"/>
        <v>14.861676646707259</v>
      </c>
      <c r="V88" s="207">
        <f t="shared" si="34"/>
        <v>24.811676646707276</v>
      </c>
    </row>
    <row r="89" spans="2:22" x14ac:dyDescent="0.25">
      <c r="B89">
        <f t="shared" si="35"/>
        <v>77</v>
      </c>
      <c r="C89" s="135">
        <v>41.47</v>
      </c>
      <c r="D89" s="136">
        <v>41.98</v>
      </c>
      <c r="E89" s="136">
        <v>41.67</v>
      </c>
      <c r="F89" s="136">
        <v>41.47</v>
      </c>
      <c r="G89" s="136">
        <v>41.6</v>
      </c>
      <c r="H89" s="310">
        <v>41.73</v>
      </c>
      <c r="I89" s="136">
        <v>41.49</v>
      </c>
      <c r="J89" s="136">
        <v>41.98</v>
      </c>
      <c r="K89" s="137">
        <v>42.49</v>
      </c>
      <c r="M89" s="218">
        <f t="shared" si="26"/>
        <v>77</v>
      </c>
      <c r="N89" s="207">
        <f t="shared" si="27"/>
        <v>3.3001197604797525</v>
      </c>
      <c r="O89" s="207">
        <f t="shared" si="28"/>
        <v>-7.299880239520256</v>
      </c>
      <c r="P89" s="207">
        <f t="shared" si="29"/>
        <v>30.090119760479745</v>
      </c>
      <c r="Q89" s="207">
        <f t="shared" si="30"/>
        <v>22.9201197604797</v>
      </c>
      <c r="R89" s="207">
        <f t="shared" si="31"/>
        <v>6.6001197604797497</v>
      </c>
      <c r="S89" s="207">
        <f t="shared" si="31"/>
        <v>16.860119760479755</v>
      </c>
      <c r="T89" s="207">
        <f t="shared" si="32"/>
        <v>15.380119760479708</v>
      </c>
      <c r="U89" s="207">
        <f t="shared" si="33"/>
        <v>15.14011976047972</v>
      </c>
      <c r="V89" s="207">
        <f t="shared" si="34"/>
        <v>25.600119760479743</v>
      </c>
    </row>
    <row r="90" spans="2:22" x14ac:dyDescent="0.25">
      <c r="B90">
        <f t="shared" si="35"/>
        <v>78</v>
      </c>
      <c r="C90" s="135">
        <v>41.37</v>
      </c>
      <c r="D90" s="136">
        <v>41.67</v>
      </c>
      <c r="E90" s="136">
        <v>41.55</v>
      </c>
      <c r="F90" s="136">
        <v>41.28</v>
      </c>
      <c r="G90" s="136">
        <v>41.49</v>
      </c>
      <c r="H90" s="310">
        <v>42.14</v>
      </c>
      <c r="I90" s="136">
        <v>42.33</v>
      </c>
      <c r="J90" s="136">
        <v>42.72</v>
      </c>
      <c r="K90" s="137">
        <v>43.49</v>
      </c>
      <c r="M90" s="218">
        <f t="shared" si="26"/>
        <v>78</v>
      </c>
      <c r="N90" s="207">
        <f t="shared" si="27"/>
        <v>2.9685628742522141</v>
      </c>
      <c r="O90" s="207">
        <f t="shared" si="28"/>
        <v>-7.3314371257477902</v>
      </c>
      <c r="P90" s="207">
        <f t="shared" si="29"/>
        <v>29.938562874252206</v>
      </c>
      <c r="Q90" s="207">
        <f t="shared" si="30"/>
        <v>22.498562874252165</v>
      </c>
      <c r="R90" s="207">
        <f t="shared" si="31"/>
        <v>6.3885628742522158</v>
      </c>
      <c r="S90" s="207">
        <f t="shared" si="31"/>
        <v>17.29856287425222</v>
      </c>
      <c r="T90" s="207">
        <f t="shared" si="32"/>
        <v>16.008562874252171</v>
      </c>
      <c r="U90" s="207">
        <f t="shared" si="33"/>
        <v>16.158562874252183</v>
      </c>
      <c r="V90" s="207">
        <f t="shared" si="34"/>
        <v>27.388562874252209</v>
      </c>
    </row>
    <row r="91" spans="2:22" x14ac:dyDescent="0.25">
      <c r="B91">
        <f t="shared" si="35"/>
        <v>79</v>
      </c>
      <c r="C91" s="135">
        <v>41.45</v>
      </c>
      <c r="D91" s="136">
        <v>41.88</v>
      </c>
      <c r="E91" s="136">
        <v>41.72</v>
      </c>
      <c r="F91" s="136">
        <v>41.4</v>
      </c>
      <c r="G91" s="136">
        <v>41.7</v>
      </c>
      <c r="H91" s="310">
        <v>41.83</v>
      </c>
      <c r="I91" s="136">
        <v>41.95</v>
      </c>
      <c r="J91" s="136">
        <v>42.61</v>
      </c>
      <c r="K91" s="137">
        <v>41.8</v>
      </c>
      <c r="M91" s="218">
        <f t="shared" si="26"/>
        <v>79</v>
      </c>
      <c r="N91" s="207">
        <f t="shared" si="27"/>
        <v>2.7170059880246811</v>
      </c>
      <c r="O91" s="207">
        <f t="shared" si="28"/>
        <v>-7.1529940119753235</v>
      </c>
      <c r="P91" s="207">
        <f t="shared" si="29"/>
        <v>29.957005988024669</v>
      </c>
      <c r="Q91" s="207">
        <f t="shared" si="30"/>
        <v>22.197005988024628</v>
      </c>
      <c r="R91" s="207">
        <f t="shared" si="31"/>
        <v>6.3870059880246828</v>
      </c>
      <c r="S91" s="207">
        <f t="shared" si="31"/>
        <v>17.427005988024682</v>
      </c>
      <c r="T91" s="207">
        <f t="shared" si="32"/>
        <v>16.257005988024638</v>
      </c>
      <c r="U91" s="207">
        <f t="shared" si="33"/>
        <v>17.067005988024647</v>
      </c>
      <c r="V91" s="207">
        <f t="shared" si="34"/>
        <v>27.48700598802467</v>
      </c>
    </row>
    <row r="92" spans="2:22" x14ac:dyDescent="0.25">
      <c r="B92">
        <f t="shared" si="35"/>
        <v>80</v>
      </c>
      <c r="C92" s="135">
        <v>41.34</v>
      </c>
      <c r="D92" s="136">
        <v>41.76</v>
      </c>
      <c r="E92" s="136">
        <v>41.55</v>
      </c>
      <c r="F92" s="136">
        <v>41.61</v>
      </c>
      <c r="G92" s="136">
        <v>41.41</v>
      </c>
      <c r="H92" s="310">
        <v>42.14</v>
      </c>
      <c r="I92" s="136">
        <v>41.59</v>
      </c>
      <c r="J92" s="136">
        <v>42.24</v>
      </c>
      <c r="K92" s="137">
        <v>41.63</v>
      </c>
      <c r="M92" s="218">
        <f t="shared" si="26"/>
        <v>80</v>
      </c>
      <c r="N92" s="207">
        <f t="shared" si="27"/>
        <v>2.3554491017971486</v>
      </c>
      <c r="O92" s="207">
        <f t="shared" si="28"/>
        <v>-7.0945508982028613</v>
      </c>
      <c r="P92" s="207">
        <f t="shared" si="29"/>
        <v>29.80544910179713</v>
      </c>
      <c r="Q92" s="207">
        <f t="shared" si="30"/>
        <v>22.105449101797092</v>
      </c>
      <c r="R92" s="207">
        <f t="shared" si="31"/>
        <v>6.0954491017971435</v>
      </c>
      <c r="S92" s="207">
        <f t="shared" si="31"/>
        <v>17.865449101797147</v>
      </c>
      <c r="T92" s="207">
        <f t="shared" si="32"/>
        <v>16.145449101797105</v>
      </c>
      <c r="U92" s="207">
        <f t="shared" si="33"/>
        <v>17.605449101797113</v>
      </c>
      <c r="V92" s="207">
        <f t="shared" si="34"/>
        <v>27.415449101797137</v>
      </c>
    </row>
    <row r="93" spans="2:22" x14ac:dyDescent="0.25">
      <c r="B93">
        <f t="shared" si="35"/>
        <v>81</v>
      </c>
      <c r="C93" s="135">
        <v>41.35</v>
      </c>
      <c r="D93" s="136">
        <v>41.95</v>
      </c>
      <c r="E93" s="136">
        <v>41.18</v>
      </c>
      <c r="F93" s="136">
        <v>41.5</v>
      </c>
      <c r="G93" s="136">
        <v>41.48</v>
      </c>
      <c r="H93" s="310">
        <v>42.28</v>
      </c>
      <c r="I93" s="136">
        <v>41.69</v>
      </c>
      <c r="J93" s="136">
        <v>43.05</v>
      </c>
      <c r="K93" s="137">
        <v>41.55</v>
      </c>
      <c r="M93" s="218">
        <f t="shared" si="26"/>
        <v>81</v>
      </c>
      <c r="N93" s="207">
        <f t="shared" si="27"/>
        <v>2.0038922155696142</v>
      </c>
      <c r="O93" s="207">
        <f t="shared" si="28"/>
        <v>-6.8461077844303944</v>
      </c>
      <c r="P93" s="207">
        <f t="shared" si="29"/>
        <v>29.283892215569594</v>
      </c>
      <c r="Q93" s="207">
        <f t="shared" si="30"/>
        <v>21.903892215569556</v>
      </c>
      <c r="R93" s="207">
        <f t="shared" si="31"/>
        <v>5.8738922155696045</v>
      </c>
      <c r="S93" s="207">
        <f t="shared" si="31"/>
        <v>18.443892215569612</v>
      </c>
      <c r="T93" s="207">
        <f t="shared" si="32"/>
        <v>16.133892215569567</v>
      </c>
      <c r="U93" s="207">
        <f t="shared" si="33"/>
        <v>18.953892215569574</v>
      </c>
      <c r="V93" s="207">
        <f t="shared" si="34"/>
        <v>27.263892215569598</v>
      </c>
    </row>
    <row r="94" spans="2:22" x14ac:dyDescent="0.25">
      <c r="B94">
        <f t="shared" si="35"/>
        <v>82</v>
      </c>
      <c r="C94" s="135">
        <v>41.3</v>
      </c>
      <c r="D94" s="136">
        <v>41.85</v>
      </c>
      <c r="E94" s="136">
        <v>41.25</v>
      </c>
      <c r="F94" s="136">
        <v>41.44</v>
      </c>
      <c r="G94" s="136">
        <v>41.68</v>
      </c>
      <c r="H94" s="310">
        <v>42.15</v>
      </c>
      <c r="I94" s="136">
        <v>41.58</v>
      </c>
      <c r="J94" s="136">
        <v>42.11</v>
      </c>
      <c r="K94" s="137">
        <v>41.26</v>
      </c>
      <c r="M94" s="218">
        <f t="shared" si="26"/>
        <v>82</v>
      </c>
      <c r="N94" s="207">
        <f t="shared" si="27"/>
        <v>1.6023353293420755</v>
      </c>
      <c r="O94" s="207">
        <f t="shared" si="28"/>
        <v>-6.6976646706579288</v>
      </c>
      <c r="P94" s="207">
        <f t="shared" si="29"/>
        <v>28.832335329342058</v>
      </c>
      <c r="Q94" s="207">
        <f t="shared" si="30"/>
        <v>21.642335329342018</v>
      </c>
      <c r="R94" s="207">
        <f t="shared" si="31"/>
        <v>5.8523353293420683</v>
      </c>
      <c r="S94" s="207">
        <f t="shared" ref="S94" si="37">IF(H94&gt;60,H94-$H$4+S93-$H$5,H94-$H$4+S93)</f>
        <v>18.892335329342075</v>
      </c>
      <c r="T94" s="207">
        <f t="shared" si="32"/>
        <v>16.012335329342029</v>
      </c>
      <c r="U94" s="207">
        <f t="shared" si="33"/>
        <v>19.362335329342038</v>
      </c>
      <c r="V94" s="207">
        <f t="shared" si="34"/>
        <v>26.82233532934206</v>
      </c>
    </row>
    <row r="95" spans="2:22" x14ac:dyDescent="0.25">
      <c r="B95">
        <f t="shared" si="35"/>
        <v>83</v>
      </c>
      <c r="C95" s="135">
        <v>41.49</v>
      </c>
      <c r="D95" s="136">
        <v>41.54</v>
      </c>
      <c r="E95" s="136">
        <v>41.28</v>
      </c>
      <c r="F95" s="136">
        <v>41.66</v>
      </c>
      <c r="G95" s="136">
        <v>41.75</v>
      </c>
      <c r="H95" s="310">
        <v>41.99</v>
      </c>
      <c r="I95" s="136">
        <v>41.7</v>
      </c>
      <c r="J95" s="136">
        <v>41.95</v>
      </c>
      <c r="K95" s="137">
        <v>41.45</v>
      </c>
      <c r="M95" s="218">
        <f t="shared" si="26"/>
        <v>83</v>
      </c>
      <c r="N95" s="207">
        <f t="shared" si="27"/>
        <v>1.3907784431145416</v>
      </c>
      <c r="O95" s="207">
        <f t="shared" si="28"/>
        <v>-6.8592215568854655</v>
      </c>
      <c r="P95" s="207">
        <f t="shared" si="29"/>
        <v>28.410778443114523</v>
      </c>
      <c r="Q95" s="207">
        <f t="shared" si="30"/>
        <v>21.600778443114478</v>
      </c>
      <c r="R95" s="207">
        <f t="shared" si="31"/>
        <v>5.9007784431145325</v>
      </c>
      <c r="S95" s="207">
        <f t="shared" si="31"/>
        <v>19.180778443114541</v>
      </c>
      <c r="T95" s="207">
        <f t="shared" si="32"/>
        <v>16.010778443114496</v>
      </c>
      <c r="U95" s="207">
        <f t="shared" si="33"/>
        <v>19.610778443114505</v>
      </c>
      <c r="V95" s="207">
        <f t="shared" si="34"/>
        <v>26.570778443114527</v>
      </c>
    </row>
    <row r="96" spans="2:22" x14ac:dyDescent="0.25">
      <c r="B96">
        <f t="shared" si="35"/>
        <v>84</v>
      </c>
      <c r="C96" s="135">
        <v>41.52</v>
      </c>
      <c r="D96" s="136">
        <v>42</v>
      </c>
      <c r="E96" s="136">
        <v>41.41</v>
      </c>
      <c r="F96" s="136">
        <v>41.44</v>
      </c>
      <c r="G96" s="136">
        <v>41.58</v>
      </c>
      <c r="H96" s="310">
        <v>41.85</v>
      </c>
      <c r="I96" s="136">
        <v>41.8</v>
      </c>
      <c r="J96" s="136">
        <v>42.02</v>
      </c>
      <c r="K96" s="137">
        <v>41.28</v>
      </c>
      <c r="M96" s="218">
        <f t="shared" si="26"/>
        <v>84</v>
      </c>
      <c r="N96" s="207">
        <f t="shared" si="27"/>
        <v>1.2092215568870088</v>
      </c>
      <c r="O96" s="207">
        <f t="shared" si="28"/>
        <v>-6.5607784431130014</v>
      </c>
      <c r="P96" s="207">
        <f t="shared" si="29"/>
        <v>28.119221556886984</v>
      </c>
      <c r="Q96" s="207">
        <f t="shared" si="30"/>
        <v>21.33922155688694</v>
      </c>
      <c r="R96" s="207">
        <f t="shared" si="31"/>
        <v>5.7792215568869949</v>
      </c>
      <c r="S96" s="207">
        <f t="shared" si="31"/>
        <v>19.329221556887006</v>
      </c>
      <c r="T96" s="207">
        <f t="shared" si="32"/>
        <v>16.109221556886958</v>
      </c>
      <c r="U96" s="207">
        <f t="shared" si="33"/>
        <v>19.929221556886972</v>
      </c>
      <c r="V96" s="207">
        <f t="shared" si="34"/>
        <v>26.149221556886992</v>
      </c>
    </row>
    <row r="97" spans="2:22" x14ac:dyDescent="0.25">
      <c r="B97">
        <f t="shared" si="35"/>
        <v>85</v>
      </c>
      <c r="C97" s="135">
        <v>41.55</v>
      </c>
      <c r="D97" s="136">
        <v>41.53</v>
      </c>
      <c r="E97" s="136">
        <v>41.53</v>
      </c>
      <c r="F97" s="136">
        <v>41.67</v>
      </c>
      <c r="G97" s="136">
        <v>41.65</v>
      </c>
      <c r="H97" s="310">
        <v>41.82</v>
      </c>
      <c r="I97" s="136">
        <v>41.59</v>
      </c>
      <c r="J97" s="136">
        <v>41.97</v>
      </c>
      <c r="K97" s="137">
        <v>41.33</v>
      </c>
      <c r="M97" s="218">
        <f t="shared" si="26"/>
        <v>85</v>
      </c>
      <c r="N97" s="207">
        <f t="shared" si="27"/>
        <v>1.0576646706594701</v>
      </c>
      <c r="O97" s="207">
        <f t="shared" si="28"/>
        <v>-6.7323353293405361</v>
      </c>
      <c r="P97" s="207">
        <f t="shared" si="29"/>
        <v>27.947664670659449</v>
      </c>
      <c r="Q97" s="207">
        <f t="shared" si="30"/>
        <v>21.307664670659406</v>
      </c>
      <c r="R97" s="207">
        <f t="shared" si="31"/>
        <v>5.7276646706594576</v>
      </c>
      <c r="S97" s="207">
        <f t="shared" si="31"/>
        <v>19.447664670659471</v>
      </c>
      <c r="T97" s="207">
        <f t="shared" si="32"/>
        <v>15.997664670659425</v>
      </c>
      <c r="U97" s="207">
        <f t="shared" si="33"/>
        <v>20.197664670659435</v>
      </c>
      <c r="V97" s="207">
        <f t="shared" si="34"/>
        <v>25.777664670659455</v>
      </c>
    </row>
    <row r="98" spans="2:22" x14ac:dyDescent="0.25">
      <c r="B98">
        <f t="shared" si="35"/>
        <v>86</v>
      </c>
      <c r="C98" s="135">
        <v>41.38</v>
      </c>
      <c r="D98" s="136">
        <v>41.85</v>
      </c>
      <c r="E98" s="136">
        <v>41.37</v>
      </c>
      <c r="F98" s="136">
        <v>41.61</v>
      </c>
      <c r="G98" s="136">
        <v>41.48</v>
      </c>
      <c r="H98" s="310">
        <v>41.79</v>
      </c>
      <c r="I98" s="136">
        <v>41.57</v>
      </c>
      <c r="J98" s="136">
        <v>42.02</v>
      </c>
      <c r="K98" s="137">
        <v>41.36</v>
      </c>
      <c r="M98" s="218">
        <f t="shared" si="26"/>
        <v>86</v>
      </c>
      <c r="N98" s="207">
        <f t="shared" si="27"/>
        <v>0.73610778443193681</v>
      </c>
      <c r="O98" s="207">
        <f t="shared" si="28"/>
        <v>-6.5838922155680706</v>
      </c>
      <c r="P98" s="207">
        <f t="shared" si="29"/>
        <v>27.616107784431911</v>
      </c>
      <c r="Q98" s="207">
        <f t="shared" si="30"/>
        <v>21.21610778443187</v>
      </c>
      <c r="R98" s="207">
        <f t="shared" si="31"/>
        <v>5.5061077844319186</v>
      </c>
      <c r="S98" s="207">
        <f t="shared" si="31"/>
        <v>19.536107784431934</v>
      </c>
      <c r="T98" s="207">
        <f t="shared" si="32"/>
        <v>15.86610778443189</v>
      </c>
      <c r="U98" s="207">
        <f t="shared" si="33"/>
        <v>20.516107784431902</v>
      </c>
      <c r="V98" s="207">
        <f t="shared" si="34"/>
        <v>25.436107784431918</v>
      </c>
    </row>
    <row r="99" spans="2:22" x14ac:dyDescent="0.25">
      <c r="B99">
        <f t="shared" si="35"/>
        <v>87</v>
      </c>
      <c r="C99" s="135">
        <v>41.54</v>
      </c>
      <c r="D99" s="136">
        <v>41.55</v>
      </c>
      <c r="E99" s="136">
        <v>41.26</v>
      </c>
      <c r="F99" s="136">
        <v>41.35</v>
      </c>
      <c r="G99" s="136">
        <v>41.53</v>
      </c>
      <c r="H99" s="310">
        <v>41.68</v>
      </c>
      <c r="I99" s="136">
        <v>41.63</v>
      </c>
      <c r="J99" s="136">
        <v>41.83</v>
      </c>
      <c r="K99" s="137">
        <v>41.33</v>
      </c>
      <c r="M99" s="218">
        <f t="shared" si="26"/>
        <v>87</v>
      </c>
      <c r="N99" s="207">
        <f t="shared" si="27"/>
        <v>0.57455089820440008</v>
      </c>
      <c r="O99" s="207">
        <f t="shared" si="28"/>
        <v>-6.7354491017956093</v>
      </c>
      <c r="P99" s="207">
        <f t="shared" si="29"/>
        <v>27.174550898204373</v>
      </c>
      <c r="Q99" s="207">
        <f t="shared" si="30"/>
        <v>20.864550898204335</v>
      </c>
      <c r="R99" s="207">
        <f t="shared" si="31"/>
        <v>5.3345508982043839</v>
      </c>
      <c r="S99" s="207">
        <f t="shared" si="31"/>
        <v>19.514550898204398</v>
      </c>
      <c r="T99" s="207">
        <f t="shared" si="32"/>
        <v>15.794550898204356</v>
      </c>
      <c r="U99" s="207">
        <f t="shared" si="33"/>
        <v>20.644550898204365</v>
      </c>
      <c r="V99" s="207">
        <f t="shared" si="34"/>
        <v>25.064550898204381</v>
      </c>
    </row>
    <row r="100" spans="2:22" x14ac:dyDescent="0.25">
      <c r="B100">
        <f t="shared" si="35"/>
        <v>88</v>
      </c>
      <c r="C100" s="135">
        <v>41.52</v>
      </c>
      <c r="D100" s="136">
        <v>41.72</v>
      </c>
      <c r="E100" s="136">
        <v>41.42</v>
      </c>
      <c r="F100" s="136">
        <v>42.57</v>
      </c>
      <c r="G100" s="136">
        <v>41.84</v>
      </c>
      <c r="H100" s="310">
        <v>41.81</v>
      </c>
      <c r="I100" s="136">
        <v>41.63</v>
      </c>
      <c r="J100" s="136">
        <v>43.16</v>
      </c>
      <c r="K100" s="137">
        <v>41.38</v>
      </c>
      <c r="M100" s="218">
        <f t="shared" si="26"/>
        <v>88</v>
      </c>
      <c r="N100" s="207">
        <f t="shared" si="27"/>
        <v>0.39299401197686734</v>
      </c>
      <c r="O100" s="207">
        <f t="shared" si="28"/>
        <v>-6.7170059880231463</v>
      </c>
      <c r="P100" s="207">
        <f t="shared" si="29"/>
        <v>26.892994011976839</v>
      </c>
      <c r="Q100" s="207">
        <f t="shared" si="30"/>
        <v>21.7329940119768</v>
      </c>
      <c r="R100" s="207">
        <f t="shared" si="31"/>
        <v>5.4729940119768514</v>
      </c>
      <c r="S100" s="207">
        <f t="shared" si="31"/>
        <v>19.622994011976864</v>
      </c>
      <c r="T100" s="207">
        <f t="shared" si="32"/>
        <v>15.722994011976823</v>
      </c>
      <c r="U100" s="207">
        <f t="shared" si="33"/>
        <v>22.102994011976826</v>
      </c>
      <c r="V100" s="207">
        <f t="shared" si="34"/>
        <v>24.742994011976847</v>
      </c>
    </row>
    <row r="101" spans="2:22" x14ac:dyDescent="0.25">
      <c r="B101">
        <f t="shared" si="35"/>
        <v>89</v>
      </c>
      <c r="C101" s="135">
        <v>41.77</v>
      </c>
      <c r="D101" s="136">
        <v>41.79</v>
      </c>
      <c r="E101" s="136">
        <v>41.15</v>
      </c>
      <c r="F101" s="136">
        <v>41.62</v>
      </c>
      <c r="G101" s="136">
        <v>41.69</v>
      </c>
      <c r="H101" s="310">
        <v>42.23</v>
      </c>
      <c r="I101" s="136">
        <v>41.75</v>
      </c>
      <c r="J101" s="136">
        <v>42.4</v>
      </c>
      <c r="K101" s="137">
        <v>41.19</v>
      </c>
      <c r="M101" s="218">
        <f t="shared" si="26"/>
        <v>89</v>
      </c>
      <c r="N101" s="207">
        <f t="shared" si="27"/>
        <v>0.4614371257493346</v>
      </c>
      <c r="O101" s="207">
        <f t="shared" si="28"/>
        <v>-6.628562874250683</v>
      </c>
      <c r="P101" s="207">
        <f t="shared" si="29"/>
        <v>26.341437125749302</v>
      </c>
      <c r="Q101" s="207">
        <f t="shared" si="30"/>
        <v>21.651437125749261</v>
      </c>
      <c r="R101" s="207">
        <f t="shared" si="31"/>
        <v>5.4614371257493133</v>
      </c>
      <c r="S101" s="207">
        <f t="shared" si="31"/>
        <v>20.151437125749325</v>
      </c>
      <c r="T101" s="207">
        <f t="shared" si="32"/>
        <v>15.771437125749287</v>
      </c>
      <c r="U101" s="207">
        <f t="shared" si="33"/>
        <v>22.801437125749288</v>
      </c>
      <c r="V101" s="207">
        <f t="shared" si="34"/>
        <v>24.231437125749309</v>
      </c>
    </row>
    <row r="102" spans="2:22" x14ac:dyDescent="0.25">
      <c r="B102">
        <f t="shared" si="35"/>
        <v>90</v>
      </c>
      <c r="C102" s="135">
        <v>41.57</v>
      </c>
      <c r="D102" s="136">
        <v>41.9</v>
      </c>
      <c r="E102" s="136">
        <v>41.49</v>
      </c>
      <c r="F102" s="136">
        <v>41.47</v>
      </c>
      <c r="G102" s="136">
        <v>41.57</v>
      </c>
      <c r="H102" s="310">
        <v>42.39</v>
      </c>
      <c r="I102" s="136">
        <v>41.79</v>
      </c>
      <c r="J102" s="136">
        <v>41.87</v>
      </c>
      <c r="K102" s="137">
        <v>41.36</v>
      </c>
      <c r="M102" s="218">
        <f t="shared" si="26"/>
        <v>90</v>
      </c>
      <c r="N102" s="207">
        <f t="shared" si="27"/>
        <v>0.32988023952179901</v>
      </c>
      <c r="O102" s="207">
        <f t="shared" si="28"/>
        <v>-6.4301197604782203</v>
      </c>
      <c r="P102" s="207">
        <f t="shared" si="29"/>
        <v>26.129880239521768</v>
      </c>
      <c r="Q102" s="207">
        <f t="shared" si="30"/>
        <v>21.419880239521724</v>
      </c>
      <c r="R102" s="207">
        <f t="shared" si="31"/>
        <v>5.3298802395217777</v>
      </c>
      <c r="S102" s="207">
        <f t="shared" si="31"/>
        <v>20.83988023952179</v>
      </c>
      <c r="T102" s="207">
        <f t="shared" si="32"/>
        <v>15.85988023952175</v>
      </c>
      <c r="U102" s="207">
        <f t="shared" si="33"/>
        <v>22.96988023952175</v>
      </c>
      <c r="V102" s="207">
        <f t="shared" si="34"/>
        <v>23.889880239521773</v>
      </c>
    </row>
    <row r="103" spans="2:22" x14ac:dyDescent="0.25">
      <c r="B103">
        <f t="shared" si="35"/>
        <v>91</v>
      </c>
      <c r="C103" s="135">
        <v>41.48</v>
      </c>
      <c r="D103" s="136">
        <v>41.66</v>
      </c>
      <c r="E103" s="136">
        <v>41.28</v>
      </c>
      <c r="F103" s="136">
        <v>42.01</v>
      </c>
      <c r="G103" s="136">
        <v>41.68</v>
      </c>
      <c r="H103" s="310">
        <v>42.84</v>
      </c>
      <c r="I103" s="136">
        <v>41.71</v>
      </c>
      <c r="J103" s="136">
        <v>41.95</v>
      </c>
      <c r="K103" s="137">
        <v>41.45</v>
      </c>
      <c r="M103" s="218">
        <f t="shared" si="26"/>
        <v>91</v>
      </c>
      <c r="N103" s="207">
        <f t="shared" si="27"/>
        <v>0.10832335329426002</v>
      </c>
      <c r="O103" s="207">
        <f t="shared" si="28"/>
        <v>-6.4716766467057596</v>
      </c>
      <c r="P103" s="207">
        <f t="shared" si="29"/>
        <v>25.708323353294233</v>
      </c>
      <c r="Q103" s="207">
        <f t="shared" si="30"/>
        <v>21.728323353294186</v>
      </c>
      <c r="R103" s="207">
        <f t="shared" si="31"/>
        <v>5.3083233532942415</v>
      </c>
      <c r="S103" s="207">
        <f t="shared" si="31"/>
        <v>21.978323353294257</v>
      </c>
      <c r="T103" s="207">
        <f t="shared" si="32"/>
        <v>15.868323353294215</v>
      </c>
      <c r="U103" s="207">
        <f t="shared" si="33"/>
        <v>23.218323353294217</v>
      </c>
      <c r="V103" s="207">
        <f t="shared" si="34"/>
        <v>23.63832335329424</v>
      </c>
    </row>
    <row r="104" spans="2:22" x14ac:dyDescent="0.25">
      <c r="B104">
        <f t="shared" si="35"/>
        <v>92</v>
      </c>
      <c r="C104" s="135">
        <v>41.61</v>
      </c>
      <c r="D104" s="136">
        <v>41.58</v>
      </c>
      <c r="E104" s="136">
        <v>41.28</v>
      </c>
      <c r="F104" s="136">
        <v>41.79</v>
      </c>
      <c r="G104" s="136">
        <v>41.78</v>
      </c>
      <c r="H104" s="310">
        <v>41.86</v>
      </c>
      <c r="I104" s="136">
        <v>41.68</v>
      </c>
      <c r="J104" s="136">
        <v>42.87</v>
      </c>
      <c r="K104" s="137">
        <v>41.42</v>
      </c>
      <c r="M104" s="218">
        <f t="shared" si="26"/>
        <v>92</v>
      </c>
      <c r="N104" s="207">
        <f t="shared" si="27"/>
        <v>1.6766467066723578E-2</v>
      </c>
      <c r="O104" s="207">
        <f t="shared" si="28"/>
        <v>-6.5932335329332972</v>
      </c>
      <c r="P104" s="207">
        <f t="shared" si="29"/>
        <v>25.286766467066698</v>
      </c>
      <c r="Q104" s="207">
        <f t="shared" si="30"/>
        <v>21.81676646706665</v>
      </c>
      <c r="R104" s="207">
        <f t="shared" si="31"/>
        <v>5.3867664670667068</v>
      </c>
      <c r="S104" s="207">
        <f t="shared" ref="S104" si="38">IF(H104&gt;60,H104-$H$4+S103-$H$5,H104-$H$4+S103)</f>
        <v>22.136766467066721</v>
      </c>
      <c r="T104" s="207">
        <f t="shared" si="32"/>
        <v>15.846766467066679</v>
      </c>
      <c r="U104" s="207">
        <f t="shared" si="33"/>
        <v>24.386766467066678</v>
      </c>
      <c r="V104" s="207">
        <f t="shared" si="34"/>
        <v>23.356766467066706</v>
      </c>
    </row>
    <row r="105" spans="2:22" x14ac:dyDescent="0.25">
      <c r="B105">
        <f t="shared" si="35"/>
        <v>93</v>
      </c>
      <c r="C105" s="135">
        <v>41.45</v>
      </c>
      <c r="D105" s="136">
        <v>41.77</v>
      </c>
      <c r="E105" s="136">
        <v>41.64</v>
      </c>
      <c r="F105" s="136">
        <v>41.42</v>
      </c>
      <c r="G105" s="136">
        <v>41.81</v>
      </c>
      <c r="H105" s="310">
        <v>41.81</v>
      </c>
      <c r="I105" s="136">
        <v>41.76</v>
      </c>
      <c r="J105" s="136">
        <v>41.94</v>
      </c>
      <c r="K105" s="137">
        <v>41.18</v>
      </c>
      <c r="M105" s="218">
        <f t="shared" si="26"/>
        <v>93</v>
      </c>
      <c r="N105" s="207">
        <f t="shared" si="27"/>
        <v>-0.23479041916080945</v>
      </c>
      <c r="O105" s="207">
        <f t="shared" si="28"/>
        <v>-6.5247904191608299</v>
      </c>
      <c r="P105" s="207">
        <f t="shared" si="29"/>
        <v>25.225209580839163</v>
      </c>
      <c r="Q105" s="207">
        <f t="shared" si="30"/>
        <v>21.535209580839116</v>
      </c>
      <c r="R105" s="207">
        <f t="shared" si="31"/>
        <v>5.4952095808391732</v>
      </c>
      <c r="S105" s="207">
        <f t="shared" si="31"/>
        <v>22.245209580839187</v>
      </c>
      <c r="T105" s="207">
        <f t="shared" si="32"/>
        <v>15.905209580839141</v>
      </c>
      <c r="U105" s="207">
        <f t="shared" si="33"/>
        <v>24.62520958083914</v>
      </c>
      <c r="V105" s="207">
        <f t="shared" si="34"/>
        <v>22.83520958083917</v>
      </c>
    </row>
    <row r="106" spans="2:22" x14ac:dyDescent="0.25">
      <c r="B106">
        <f t="shared" si="35"/>
        <v>94</v>
      </c>
      <c r="C106" s="135">
        <v>41.43</v>
      </c>
      <c r="D106" s="136">
        <v>41.8</v>
      </c>
      <c r="E106" s="136">
        <v>42.14</v>
      </c>
      <c r="F106" s="136">
        <v>41.55</v>
      </c>
      <c r="G106" s="136">
        <v>41.42</v>
      </c>
      <c r="H106" s="310">
        <v>42.07</v>
      </c>
      <c r="I106" s="136">
        <v>41.74</v>
      </c>
      <c r="J106" s="136">
        <v>43.3</v>
      </c>
      <c r="K106" s="137">
        <v>41.58</v>
      </c>
      <c r="M106" s="218">
        <f t="shared" si="26"/>
        <v>94</v>
      </c>
      <c r="N106" s="207">
        <f t="shared" si="27"/>
        <v>-0.5063473053883456</v>
      </c>
      <c r="O106" s="207">
        <f t="shared" si="28"/>
        <v>-6.4263473053883686</v>
      </c>
      <c r="P106" s="207">
        <f t="shared" si="29"/>
        <v>25.663652694611628</v>
      </c>
      <c r="Q106" s="207">
        <f t="shared" si="30"/>
        <v>21.383652694611577</v>
      </c>
      <c r="R106" s="207">
        <f t="shared" si="31"/>
        <v>5.213652694611639</v>
      </c>
      <c r="S106" s="207">
        <f t="shared" si="31"/>
        <v>22.613652694611652</v>
      </c>
      <c r="T106" s="207">
        <f t="shared" si="32"/>
        <v>15.943652694611608</v>
      </c>
      <c r="U106" s="207">
        <f t="shared" si="33"/>
        <v>26.223652694611602</v>
      </c>
      <c r="V106" s="207">
        <f t="shared" si="34"/>
        <v>22.713652694611632</v>
      </c>
    </row>
    <row r="107" spans="2:22" x14ac:dyDescent="0.25">
      <c r="B107">
        <f t="shared" si="35"/>
        <v>95</v>
      </c>
      <c r="C107" s="135">
        <v>41.64</v>
      </c>
      <c r="D107" s="136">
        <v>41.67</v>
      </c>
      <c r="E107" s="136">
        <v>41.8</v>
      </c>
      <c r="F107" s="136">
        <v>41.65</v>
      </c>
      <c r="G107" s="136">
        <v>41.55</v>
      </c>
      <c r="H107" s="310">
        <v>42.41</v>
      </c>
      <c r="I107" s="136">
        <v>41.67</v>
      </c>
      <c r="J107" s="136">
        <v>42.19</v>
      </c>
      <c r="K107" s="137">
        <v>41.93</v>
      </c>
      <c r="M107" s="218">
        <f t="shared" si="26"/>
        <v>95</v>
      </c>
      <c r="N107" s="207">
        <f t="shared" si="27"/>
        <v>-0.5679041916158809</v>
      </c>
      <c r="O107" s="207">
        <f t="shared" si="28"/>
        <v>-6.4579041916159028</v>
      </c>
      <c r="P107" s="207">
        <f t="shared" si="29"/>
        <v>25.762095808384089</v>
      </c>
      <c r="Q107" s="207">
        <f t="shared" si="30"/>
        <v>21.33209580838404</v>
      </c>
      <c r="R107" s="207">
        <f t="shared" si="31"/>
        <v>5.0620958083841003</v>
      </c>
      <c r="S107" s="207">
        <f t="shared" si="31"/>
        <v>23.322095808384113</v>
      </c>
      <c r="T107" s="207">
        <f t="shared" si="32"/>
        <v>15.912095808384073</v>
      </c>
      <c r="U107" s="207">
        <f t="shared" si="33"/>
        <v>26.712095808384063</v>
      </c>
      <c r="V107" s="207">
        <f t="shared" si="34"/>
        <v>22.942095808384096</v>
      </c>
    </row>
    <row r="108" spans="2:22" x14ac:dyDescent="0.25">
      <c r="B108">
        <f t="shared" si="35"/>
        <v>96</v>
      </c>
      <c r="C108" s="135">
        <v>41.42</v>
      </c>
      <c r="D108" s="136">
        <v>41.77</v>
      </c>
      <c r="E108" s="136">
        <v>41.49</v>
      </c>
      <c r="F108" s="136">
        <v>41.49</v>
      </c>
      <c r="G108" s="136">
        <v>41.66</v>
      </c>
      <c r="H108" s="310">
        <v>42.07</v>
      </c>
      <c r="I108" s="136">
        <v>41.93</v>
      </c>
      <c r="J108" s="136">
        <v>41.98</v>
      </c>
      <c r="K108" s="137">
        <v>41.24</v>
      </c>
      <c r="M108" s="218">
        <f t="shared" ref="M108:M139" si="39">B108</f>
        <v>96</v>
      </c>
      <c r="N108" s="207">
        <f t="shared" si="27"/>
        <v>-0.84946107784341507</v>
      </c>
      <c r="O108" s="207">
        <f t="shared" si="28"/>
        <v>-6.3894610778434355</v>
      </c>
      <c r="P108" s="207">
        <f t="shared" si="29"/>
        <v>25.550538922156555</v>
      </c>
      <c r="Q108" s="207">
        <f t="shared" si="30"/>
        <v>21.120538922156506</v>
      </c>
      <c r="R108" s="207">
        <f t="shared" si="31"/>
        <v>5.0205389221565611</v>
      </c>
      <c r="S108" s="207">
        <f t="shared" si="31"/>
        <v>23.690538922156577</v>
      </c>
      <c r="T108" s="207">
        <f t="shared" si="32"/>
        <v>16.140538922156537</v>
      </c>
      <c r="U108" s="207">
        <f t="shared" si="33"/>
        <v>26.990538922156524</v>
      </c>
      <c r="V108" s="207">
        <f t="shared" si="34"/>
        <v>22.480538922156562</v>
      </c>
    </row>
    <row r="109" spans="2:22" x14ac:dyDescent="0.25">
      <c r="B109">
        <f t="shared" si="35"/>
        <v>97</v>
      </c>
      <c r="C109" s="135">
        <v>41.65</v>
      </c>
      <c r="D109" s="136">
        <v>42.33</v>
      </c>
      <c r="E109" s="136">
        <v>41.57</v>
      </c>
      <c r="F109" s="136">
        <v>41.46</v>
      </c>
      <c r="G109" s="136">
        <v>41.65</v>
      </c>
      <c r="H109" s="310">
        <v>41.97</v>
      </c>
      <c r="I109" s="136">
        <v>41.9</v>
      </c>
      <c r="J109" s="136">
        <v>42.04</v>
      </c>
      <c r="K109" s="137">
        <v>41.23</v>
      </c>
      <c r="M109" s="218">
        <f t="shared" si="39"/>
        <v>97</v>
      </c>
      <c r="N109" s="207">
        <f t="shared" si="27"/>
        <v>-0.90101796407095236</v>
      </c>
      <c r="O109" s="207">
        <f t="shared" si="28"/>
        <v>-5.7610179640709731</v>
      </c>
      <c r="P109" s="207">
        <f t="shared" si="29"/>
        <v>25.41898203592902</v>
      </c>
      <c r="Q109" s="207">
        <f t="shared" si="30"/>
        <v>20.878982035928971</v>
      </c>
      <c r="R109" s="207">
        <f t="shared" si="31"/>
        <v>4.9689820359290238</v>
      </c>
      <c r="S109" s="207">
        <f t="shared" si="31"/>
        <v>23.95898203592904</v>
      </c>
      <c r="T109" s="207">
        <f t="shared" si="32"/>
        <v>16.338982035929</v>
      </c>
      <c r="U109" s="207">
        <f t="shared" si="33"/>
        <v>27.328982035928988</v>
      </c>
      <c r="V109" s="207">
        <f t="shared" si="34"/>
        <v>22.008982035929023</v>
      </c>
    </row>
    <row r="110" spans="2:22" x14ac:dyDescent="0.25">
      <c r="B110">
        <f t="shared" si="35"/>
        <v>98</v>
      </c>
      <c r="C110" s="135">
        <v>41.57</v>
      </c>
      <c r="D110" s="136">
        <v>41.64</v>
      </c>
      <c r="E110" s="136">
        <v>41.26</v>
      </c>
      <c r="F110" s="136">
        <v>41.31</v>
      </c>
      <c r="G110" s="136">
        <v>41.53</v>
      </c>
      <c r="H110" s="310">
        <v>41.74</v>
      </c>
      <c r="I110" s="136">
        <v>42.03</v>
      </c>
      <c r="J110" s="136">
        <v>41.9</v>
      </c>
      <c r="K110" s="137">
        <v>41.33</v>
      </c>
      <c r="M110" s="218">
        <f t="shared" si="39"/>
        <v>98</v>
      </c>
      <c r="N110" s="207">
        <f t="shared" ref="N110:N141" si="40">IF(C110&gt;60,C110-$H$4+N109-$H$5,C110-$H$4+N109)</f>
        <v>-1.0325748502984879</v>
      </c>
      <c r="O110" s="207">
        <f t="shared" ref="O110:O141" si="41">IF(D110&gt;60,D110-$H$4+O109-$H$5,D110-$H$4+O109)</f>
        <v>-5.8225748502985084</v>
      </c>
      <c r="P110" s="207">
        <f t="shared" ref="P110:P141" si="42">IF(E110&gt;60,E110-$H$4+P109-$H$5,E110-$H$4+P109)</f>
        <v>24.977425149701482</v>
      </c>
      <c r="Q110" s="207">
        <f t="shared" ref="Q110:Q141" si="43">IF(F110&gt;60,F110-$H$4+Q109-$H$5,F110-$H$4+Q109)</f>
        <v>20.487425149701437</v>
      </c>
      <c r="R110" s="207">
        <f t="shared" ref="R110:S141" si="44">IF(G110&gt;60,G110-$H$4+R109-$H$5,G110-$H$4+R109)</f>
        <v>4.797425149701489</v>
      </c>
      <c r="S110" s="207">
        <f t="shared" si="44"/>
        <v>23.997425149701506</v>
      </c>
      <c r="T110" s="207">
        <f t="shared" ref="T110:T141" si="45">IF(I110&gt;60,I110-$H$4+T109-$H$5,I110-$H$4+T109)</f>
        <v>16.667425149701465</v>
      </c>
      <c r="U110" s="207">
        <f t="shared" ref="U110:U141" si="46">IF(J110&gt;60,J110-$H$4+U109-$H$5,J110-$H$4+U109)</f>
        <v>27.52742514970145</v>
      </c>
      <c r="V110" s="207">
        <f t="shared" si="34"/>
        <v>21.637425149701485</v>
      </c>
    </row>
    <row r="111" spans="2:22" x14ac:dyDescent="0.25">
      <c r="B111">
        <f t="shared" si="35"/>
        <v>99</v>
      </c>
      <c r="C111" s="135">
        <v>41.36</v>
      </c>
      <c r="D111" s="136">
        <v>42.12</v>
      </c>
      <c r="E111" s="136">
        <v>41.3</v>
      </c>
      <c r="F111" s="136">
        <v>41.35</v>
      </c>
      <c r="G111" s="136">
        <v>41.66</v>
      </c>
      <c r="H111" s="310">
        <v>41.76</v>
      </c>
      <c r="I111" s="136">
        <v>42.12</v>
      </c>
      <c r="J111" s="136">
        <v>42</v>
      </c>
      <c r="K111" s="137">
        <v>41.62</v>
      </c>
      <c r="M111" s="218">
        <f t="shared" si="39"/>
        <v>99</v>
      </c>
      <c r="N111" s="207">
        <f t="shared" si="40"/>
        <v>-1.3741317365260244</v>
      </c>
      <c r="O111" s="207">
        <f t="shared" si="41"/>
        <v>-5.4041317365260468</v>
      </c>
      <c r="P111" s="207">
        <f t="shared" si="42"/>
        <v>24.575868263473943</v>
      </c>
      <c r="Q111" s="207">
        <f t="shared" si="43"/>
        <v>20.135868263473903</v>
      </c>
      <c r="R111" s="207">
        <f t="shared" si="44"/>
        <v>4.7558682634739498</v>
      </c>
      <c r="S111" s="207">
        <f t="shared" si="44"/>
        <v>24.055868263473968</v>
      </c>
      <c r="T111" s="207">
        <f t="shared" si="45"/>
        <v>17.085868263473927</v>
      </c>
      <c r="U111" s="207">
        <f t="shared" si="46"/>
        <v>27.825868263473915</v>
      </c>
      <c r="V111" s="207">
        <f t="shared" si="34"/>
        <v>21.555868263473947</v>
      </c>
    </row>
    <row r="112" spans="2:22" x14ac:dyDescent="0.25">
      <c r="B112">
        <f t="shared" si="35"/>
        <v>100</v>
      </c>
      <c r="C112" s="135">
        <v>41.34</v>
      </c>
      <c r="D112" s="136">
        <v>41.81</v>
      </c>
      <c r="E112" s="136">
        <v>41.71</v>
      </c>
      <c r="F112" s="136">
        <v>41.46</v>
      </c>
      <c r="G112" s="136">
        <v>41.53</v>
      </c>
      <c r="H112" s="310">
        <v>41.78</v>
      </c>
      <c r="I112" s="136">
        <v>41.8</v>
      </c>
      <c r="J112" s="136">
        <v>41.9</v>
      </c>
      <c r="K112" s="137">
        <v>41.11</v>
      </c>
      <c r="M112" s="218">
        <f t="shared" si="39"/>
        <v>100</v>
      </c>
      <c r="N112" s="207">
        <f t="shared" si="40"/>
        <v>-1.7356886227535568</v>
      </c>
      <c r="O112" s="207">
        <f t="shared" si="41"/>
        <v>-5.2956886227535804</v>
      </c>
      <c r="P112" s="207">
        <f t="shared" si="42"/>
        <v>24.584311377246408</v>
      </c>
      <c r="Q112" s="207">
        <f t="shared" si="43"/>
        <v>19.894311377246368</v>
      </c>
      <c r="R112" s="207">
        <f t="shared" si="44"/>
        <v>4.584311377246415</v>
      </c>
      <c r="S112" s="207">
        <f t="shared" si="44"/>
        <v>24.134311377246433</v>
      </c>
      <c r="T112" s="207">
        <f t="shared" si="45"/>
        <v>17.184311377246388</v>
      </c>
      <c r="U112" s="207">
        <f t="shared" si="46"/>
        <v>28.024311377246377</v>
      </c>
      <c r="V112" s="207">
        <f t="shared" si="34"/>
        <v>20.96431137724641</v>
      </c>
    </row>
    <row r="113" spans="2:22" x14ac:dyDescent="0.25">
      <c r="B113">
        <f t="shared" si="35"/>
        <v>101</v>
      </c>
      <c r="C113" s="135">
        <v>41.38</v>
      </c>
      <c r="D113" s="136">
        <v>41.68</v>
      </c>
      <c r="E113" s="136">
        <v>41.59</v>
      </c>
      <c r="F113" s="136">
        <v>43.18</v>
      </c>
      <c r="G113" s="136">
        <v>41.58</v>
      </c>
      <c r="H113" s="310">
        <v>41.68</v>
      </c>
      <c r="I113" s="136">
        <v>41.78</v>
      </c>
      <c r="J113" s="136">
        <v>41.97</v>
      </c>
      <c r="K113" s="137">
        <v>41.89</v>
      </c>
      <c r="M113" s="218">
        <f t="shared" si="39"/>
        <v>101</v>
      </c>
      <c r="N113" s="207">
        <f t="shared" si="40"/>
        <v>-2.0572455089810902</v>
      </c>
      <c r="O113" s="207">
        <f t="shared" si="41"/>
        <v>-5.3172455089811166</v>
      </c>
      <c r="P113" s="207">
        <f t="shared" si="42"/>
        <v>24.472754491018875</v>
      </c>
      <c r="Q113" s="207">
        <f t="shared" si="43"/>
        <v>21.372754491018831</v>
      </c>
      <c r="R113" s="207">
        <f t="shared" si="44"/>
        <v>4.4627544910188774</v>
      </c>
      <c r="S113" s="207">
        <f t="shared" si="44"/>
        <v>24.112754491018897</v>
      </c>
      <c r="T113" s="207">
        <f t="shared" si="45"/>
        <v>17.262754491018853</v>
      </c>
      <c r="U113" s="207">
        <f t="shared" si="46"/>
        <v>28.29275449101884</v>
      </c>
      <c r="V113" s="207">
        <f t="shared" si="34"/>
        <v>21.152754491018875</v>
      </c>
    </row>
    <row r="114" spans="2:22" x14ac:dyDescent="0.25">
      <c r="B114">
        <f t="shared" si="35"/>
        <v>102</v>
      </c>
      <c r="C114" s="135">
        <v>41.4</v>
      </c>
      <c r="D114" s="136">
        <v>41.86</v>
      </c>
      <c r="E114" s="136">
        <v>42.17</v>
      </c>
      <c r="F114" s="136">
        <v>41.79</v>
      </c>
      <c r="G114" s="136">
        <v>41.44</v>
      </c>
      <c r="H114" s="310">
        <v>42.07</v>
      </c>
      <c r="I114" s="136">
        <v>41.72</v>
      </c>
      <c r="J114" s="136">
        <v>41.93</v>
      </c>
      <c r="K114" s="137">
        <v>41.46</v>
      </c>
      <c r="M114" s="218">
        <f t="shared" si="39"/>
        <v>102</v>
      </c>
      <c r="N114" s="207">
        <f t="shared" si="40"/>
        <v>-2.3588023952086274</v>
      </c>
      <c r="O114" s="207">
        <f t="shared" si="41"/>
        <v>-5.158802395208653</v>
      </c>
      <c r="P114" s="207">
        <f t="shared" si="42"/>
        <v>24.941197604791341</v>
      </c>
      <c r="Q114" s="207">
        <f t="shared" si="43"/>
        <v>21.461197604791295</v>
      </c>
      <c r="R114" s="207">
        <f t="shared" si="44"/>
        <v>4.2011976047913393</v>
      </c>
      <c r="S114" s="207">
        <f t="shared" ref="S114" si="47">IF(H114&gt;60,H114-$H$4+S113-$H$5,H114-$H$4+S113)</f>
        <v>24.481197604791362</v>
      </c>
      <c r="T114" s="207">
        <f t="shared" si="45"/>
        <v>17.281197604791316</v>
      </c>
      <c r="U114" s="207">
        <f t="shared" si="46"/>
        <v>28.521197604791304</v>
      </c>
      <c r="V114" s="207">
        <f t="shared" si="34"/>
        <v>20.91119760479134</v>
      </c>
    </row>
    <row r="115" spans="2:22" x14ac:dyDescent="0.25">
      <c r="B115">
        <f t="shared" si="35"/>
        <v>103</v>
      </c>
      <c r="C115" s="135">
        <v>137.87</v>
      </c>
      <c r="D115" s="136">
        <v>41.68</v>
      </c>
      <c r="E115" s="136">
        <v>41.71</v>
      </c>
      <c r="F115" s="136">
        <v>137.99</v>
      </c>
      <c r="G115" s="136">
        <v>41.59</v>
      </c>
      <c r="H115" s="310">
        <v>41.87</v>
      </c>
      <c r="I115" s="136">
        <v>41.87</v>
      </c>
      <c r="J115" s="136">
        <v>41.99</v>
      </c>
      <c r="K115" s="137">
        <v>41.35</v>
      </c>
      <c r="M115" s="218">
        <f t="shared" si="39"/>
        <v>103</v>
      </c>
      <c r="N115" s="207">
        <f t="shared" si="40"/>
        <v>3.8096407185638412</v>
      </c>
      <c r="O115" s="207">
        <f t="shared" si="41"/>
        <v>-5.1803592814361892</v>
      </c>
      <c r="P115" s="207">
        <f t="shared" si="42"/>
        <v>24.949640718563806</v>
      </c>
      <c r="Q115" s="207">
        <f t="shared" si="43"/>
        <v>27.749640718563768</v>
      </c>
      <c r="R115" s="207">
        <f t="shared" si="44"/>
        <v>4.0896407185638068</v>
      </c>
      <c r="S115" s="207">
        <f t="shared" si="44"/>
        <v>24.649640718563823</v>
      </c>
      <c r="T115" s="207">
        <f t="shared" si="45"/>
        <v>17.449640718563778</v>
      </c>
      <c r="U115" s="207">
        <f t="shared" si="46"/>
        <v>28.80964071856377</v>
      </c>
      <c r="V115" s="207">
        <f t="shared" si="34"/>
        <v>20.559640718563806</v>
      </c>
    </row>
    <row r="116" spans="2:22" x14ac:dyDescent="0.25">
      <c r="B116">
        <f t="shared" si="35"/>
        <v>104</v>
      </c>
      <c r="C116" s="135">
        <v>42.58</v>
      </c>
      <c r="D116" s="136">
        <v>41.88</v>
      </c>
      <c r="E116" s="136">
        <v>42.4</v>
      </c>
      <c r="F116" s="136">
        <v>42.9</v>
      </c>
      <c r="G116" s="136">
        <v>41.7</v>
      </c>
      <c r="H116" s="310">
        <v>43.21</v>
      </c>
      <c r="I116" s="136">
        <v>41.71</v>
      </c>
      <c r="J116" s="136">
        <v>42.04</v>
      </c>
      <c r="K116" s="137">
        <v>41.36</v>
      </c>
      <c r="M116" s="218">
        <f t="shared" si="39"/>
        <v>104</v>
      </c>
      <c r="N116" s="207">
        <f t="shared" si="40"/>
        <v>4.6880838323363037</v>
      </c>
      <c r="O116" s="207">
        <f t="shared" si="41"/>
        <v>-5.0019161676637225</v>
      </c>
      <c r="P116" s="207">
        <f t="shared" si="42"/>
        <v>25.648083832336269</v>
      </c>
      <c r="Q116" s="207">
        <f t="shared" si="43"/>
        <v>28.948083832336231</v>
      </c>
      <c r="R116" s="207">
        <f t="shared" si="44"/>
        <v>4.0880838323362738</v>
      </c>
      <c r="S116" s="207">
        <f t="shared" si="44"/>
        <v>26.158083832336288</v>
      </c>
      <c r="T116" s="207">
        <f t="shared" si="45"/>
        <v>17.458083832336243</v>
      </c>
      <c r="U116" s="207">
        <f t="shared" si="46"/>
        <v>29.148083832336233</v>
      </c>
      <c r="V116" s="207">
        <f t="shared" si="34"/>
        <v>20.218083832336269</v>
      </c>
    </row>
    <row r="117" spans="2:22" x14ac:dyDescent="0.25">
      <c r="B117">
        <f t="shared" si="35"/>
        <v>105</v>
      </c>
      <c r="C117" s="135">
        <v>41.84</v>
      </c>
      <c r="D117" s="136">
        <v>41.67</v>
      </c>
      <c r="E117" s="136">
        <v>41.83</v>
      </c>
      <c r="F117" s="136">
        <v>41.93</v>
      </c>
      <c r="G117" s="136">
        <v>41.56</v>
      </c>
      <c r="H117" s="310">
        <v>42.63</v>
      </c>
      <c r="I117" s="136">
        <v>41.73</v>
      </c>
      <c r="J117" s="136">
        <v>41.88</v>
      </c>
      <c r="K117" s="137">
        <v>41.41</v>
      </c>
      <c r="M117" s="218">
        <f t="shared" si="39"/>
        <v>105</v>
      </c>
      <c r="N117" s="207">
        <f t="shared" si="40"/>
        <v>4.8265269461087712</v>
      </c>
      <c r="O117" s="207">
        <f t="shared" si="41"/>
        <v>-5.0334730538912567</v>
      </c>
      <c r="P117" s="207">
        <f t="shared" si="42"/>
        <v>25.776526946108731</v>
      </c>
      <c r="Q117" s="207">
        <f t="shared" si="43"/>
        <v>29.176526946108694</v>
      </c>
      <c r="R117" s="207">
        <f t="shared" si="44"/>
        <v>3.9465269461087402</v>
      </c>
      <c r="S117" s="207">
        <f t="shared" si="44"/>
        <v>27.086526946108755</v>
      </c>
      <c r="T117" s="207">
        <f t="shared" si="45"/>
        <v>17.486526946108704</v>
      </c>
      <c r="U117" s="207">
        <f t="shared" si="46"/>
        <v>29.3265269461087</v>
      </c>
      <c r="V117" s="207">
        <f t="shared" si="34"/>
        <v>19.92652694610873</v>
      </c>
    </row>
    <row r="118" spans="2:22" x14ac:dyDescent="0.25">
      <c r="B118">
        <f t="shared" si="35"/>
        <v>106</v>
      </c>
      <c r="C118" s="135">
        <v>41.54</v>
      </c>
      <c r="D118" s="136">
        <v>41.67</v>
      </c>
      <c r="E118" s="136">
        <v>41.18</v>
      </c>
      <c r="F118" s="136">
        <v>41.67</v>
      </c>
      <c r="G118" s="136">
        <v>41.55</v>
      </c>
      <c r="H118" s="310">
        <v>41.88</v>
      </c>
      <c r="I118" s="136">
        <v>41.67</v>
      </c>
      <c r="J118" s="136">
        <v>42.06</v>
      </c>
      <c r="K118" s="137">
        <v>41.26</v>
      </c>
      <c r="M118" s="218">
        <f t="shared" si="39"/>
        <v>106</v>
      </c>
      <c r="N118" s="207">
        <f t="shared" si="40"/>
        <v>4.6649700598812345</v>
      </c>
      <c r="O118" s="207">
        <f t="shared" si="41"/>
        <v>-5.0650299401187908</v>
      </c>
      <c r="P118" s="207">
        <f t="shared" si="42"/>
        <v>25.254970059881195</v>
      </c>
      <c r="Q118" s="207">
        <f t="shared" si="43"/>
        <v>29.14497005988116</v>
      </c>
      <c r="R118" s="207">
        <f t="shared" si="44"/>
        <v>3.7949700598812015</v>
      </c>
      <c r="S118" s="207">
        <f t="shared" si="44"/>
        <v>27.264970059881222</v>
      </c>
      <c r="T118" s="207">
        <f t="shared" si="45"/>
        <v>17.45497005988117</v>
      </c>
      <c r="U118" s="207">
        <f t="shared" si="46"/>
        <v>29.684970059881167</v>
      </c>
      <c r="V118" s="207">
        <f t="shared" si="34"/>
        <v>19.484970059881192</v>
      </c>
    </row>
    <row r="119" spans="2:22" ht="15.75" thickBot="1" x14ac:dyDescent="0.3">
      <c r="B119">
        <f t="shared" si="35"/>
        <v>107</v>
      </c>
      <c r="C119" s="135">
        <v>41.71</v>
      </c>
      <c r="D119" s="136">
        <v>41.56</v>
      </c>
      <c r="E119" s="136">
        <v>41.61</v>
      </c>
      <c r="F119" s="136">
        <v>41.9</v>
      </c>
      <c r="G119" s="136">
        <v>41.58</v>
      </c>
      <c r="H119" s="136">
        <f>138.51</f>
        <v>138.51</v>
      </c>
      <c r="I119" s="136">
        <v>41.57</v>
      </c>
      <c r="J119" s="136">
        <v>42.05</v>
      </c>
      <c r="K119" s="137">
        <v>41.21</v>
      </c>
      <c r="M119" s="218">
        <f t="shared" si="39"/>
        <v>107</v>
      </c>
      <c r="N119" s="207">
        <f t="shared" si="40"/>
        <v>4.6734131736536995</v>
      </c>
      <c r="O119" s="207">
        <f t="shared" si="41"/>
        <v>-5.2065868263463244</v>
      </c>
      <c r="P119" s="207">
        <f t="shared" si="42"/>
        <v>25.163413173653659</v>
      </c>
      <c r="Q119" s="207">
        <f t="shared" si="43"/>
        <v>29.343413173653623</v>
      </c>
      <c r="R119" s="207">
        <f t="shared" si="44"/>
        <v>3.6734131736536639</v>
      </c>
      <c r="S119" s="207">
        <f t="shared" si="44"/>
        <v>34.073413173653677</v>
      </c>
      <c r="T119" s="207">
        <f t="shared" si="45"/>
        <v>17.323413173653634</v>
      </c>
      <c r="U119" s="207">
        <f t="shared" si="46"/>
        <v>30.033413173653628</v>
      </c>
      <c r="V119" s="207">
        <f t="shared" si="34"/>
        <v>18.993413173653657</v>
      </c>
    </row>
    <row r="120" spans="2:22" x14ac:dyDescent="0.25">
      <c r="B120">
        <f t="shared" si="35"/>
        <v>108</v>
      </c>
      <c r="C120" s="135">
        <v>41.56</v>
      </c>
      <c r="D120" s="136">
        <v>41.43</v>
      </c>
      <c r="E120" s="136">
        <v>41.38</v>
      </c>
      <c r="F120" s="136">
        <v>42.14</v>
      </c>
      <c r="G120" s="136">
        <v>41.61</v>
      </c>
      <c r="H120" s="311">
        <v>42.37</v>
      </c>
      <c r="I120" s="136">
        <v>41.81</v>
      </c>
      <c r="J120" s="136">
        <v>41.79</v>
      </c>
      <c r="K120" s="137">
        <v>41.19</v>
      </c>
      <c r="M120" s="218">
        <f t="shared" si="39"/>
        <v>108</v>
      </c>
      <c r="N120" s="207">
        <f t="shared" si="40"/>
        <v>4.5318562874261659</v>
      </c>
      <c r="O120" s="207">
        <f t="shared" si="41"/>
        <v>-5.4781437125738606</v>
      </c>
      <c r="P120" s="207">
        <f t="shared" si="42"/>
        <v>24.841856287426126</v>
      </c>
      <c r="Q120" s="207">
        <f t="shared" si="43"/>
        <v>29.781856287426088</v>
      </c>
      <c r="R120" s="207">
        <f t="shared" si="44"/>
        <v>3.5818562874261275</v>
      </c>
      <c r="S120" s="207">
        <f t="shared" si="44"/>
        <v>34.741856287426138</v>
      </c>
      <c r="T120" s="207">
        <f t="shared" si="45"/>
        <v>17.4318562874261</v>
      </c>
      <c r="U120" s="207">
        <f t="shared" si="46"/>
        <v>30.121856287426091</v>
      </c>
      <c r="V120" s="207">
        <f t="shared" si="34"/>
        <v>18.481856287426119</v>
      </c>
    </row>
    <row r="121" spans="2:22" x14ac:dyDescent="0.25">
      <c r="B121">
        <f t="shared" si="35"/>
        <v>109</v>
      </c>
      <c r="C121" s="135">
        <v>41.4</v>
      </c>
      <c r="D121" s="136">
        <v>41.56</v>
      </c>
      <c r="E121" s="136">
        <v>41.37</v>
      </c>
      <c r="F121" s="136">
        <v>41.43</v>
      </c>
      <c r="G121" s="136">
        <v>137.63</v>
      </c>
      <c r="H121" s="312">
        <v>41.51</v>
      </c>
      <c r="I121" s="136">
        <v>41.87</v>
      </c>
      <c r="J121" s="136">
        <v>41.88</v>
      </c>
      <c r="K121" s="137">
        <v>41.01</v>
      </c>
      <c r="M121" s="218">
        <f t="shared" si="39"/>
        <v>109</v>
      </c>
      <c r="N121" s="207">
        <f t="shared" si="40"/>
        <v>4.2302994011986286</v>
      </c>
      <c r="O121" s="207">
        <f t="shared" si="41"/>
        <v>-5.6197005988013942</v>
      </c>
      <c r="P121" s="207">
        <f t="shared" si="42"/>
        <v>24.510299401198587</v>
      </c>
      <c r="Q121" s="207">
        <f t="shared" si="43"/>
        <v>29.510299401198552</v>
      </c>
      <c r="R121" s="207">
        <f t="shared" si="44"/>
        <v>9.51029940119858</v>
      </c>
      <c r="S121" s="207">
        <f t="shared" si="44"/>
        <v>34.5502994011986</v>
      </c>
      <c r="T121" s="207">
        <f t="shared" si="45"/>
        <v>17.600299401198562</v>
      </c>
      <c r="U121" s="207">
        <f t="shared" si="46"/>
        <v>30.300299401198558</v>
      </c>
      <c r="V121" s="207">
        <f t="shared" si="34"/>
        <v>17.790299401198581</v>
      </c>
    </row>
    <row r="122" spans="2:22" x14ac:dyDescent="0.25">
      <c r="B122">
        <f t="shared" si="35"/>
        <v>110</v>
      </c>
      <c r="C122" s="135">
        <v>41.58</v>
      </c>
      <c r="D122" s="136">
        <v>41.72</v>
      </c>
      <c r="E122" s="136">
        <v>41.2</v>
      </c>
      <c r="F122" s="136">
        <v>41.99</v>
      </c>
      <c r="G122" s="136">
        <v>43.75</v>
      </c>
      <c r="H122" s="312">
        <v>41.36</v>
      </c>
      <c r="I122" s="136">
        <v>42.51</v>
      </c>
      <c r="J122" s="136">
        <v>41.71</v>
      </c>
      <c r="K122" s="137">
        <v>41.88</v>
      </c>
      <c r="M122" s="218">
        <f t="shared" si="39"/>
        <v>110</v>
      </c>
      <c r="N122" s="207">
        <f t="shared" si="40"/>
        <v>4.108742514971091</v>
      </c>
      <c r="O122" s="207">
        <f t="shared" si="41"/>
        <v>-5.6012574850289312</v>
      </c>
      <c r="P122" s="207">
        <f t="shared" si="42"/>
        <v>24.008742514971054</v>
      </c>
      <c r="Q122" s="207">
        <f t="shared" si="43"/>
        <v>29.798742514971018</v>
      </c>
      <c r="R122" s="207">
        <f t="shared" si="44"/>
        <v>11.558742514971044</v>
      </c>
      <c r="S122" s="207">
        <f t="shared" si="44"/>
        <v>34.208742514971064</v>
      </c>
      <c r="T122" s="207">
        <f t="shared" si="45"/>
        <v>18.408742514971024</v>
      </c>
      <c r="U122" s="207">
        <f t="shared" si="46"/>
        <v>30.308742514971023</v>
      </c>
      <c r="V122" s="207">
        <f t="shared" si="34"/>
        <v>17.968742514971048</v>
      </c>
    </row>
    <row r="123" spans="2:22" x14ac:dyDescent="0.25">
      <c r="B123">
        <f t="shared" si="35"/>
        <v>111</v>
      </c>
      <c r="C123" s="135">
        <v>41.56</v>
      </c>
      <c r="D123" s="136">
        <v>42.17</v>
      </c>
      <c r="E123" s="136">
        <v>137.78</v>
      </c>
      <c r="F123" s="136">
        <v>41.31</v>
      </c>
      <c r="G123" s="136">
        <v>41.61</v>
      </c>
      <c r="H123" s="312">
        <v>41.17</v>
      </c>
      <c r="I123" s="136">
        <v>41.65</v>
      </c>
      <c r="J123" s="136">
        <v>41.79</v>
      </c>
      <c r="K123" s="137">
        <v>41.45</v>
      </c>
      <c r="M123" s="218">
        <f t="shared" si="39"/>
        <v>111</v>
      </c>
      <c r="N123" s="207">
        <f t="shared" si="40"/>
        <v>3.9671856287435574</v>
      </c>
      <c r="O123" s="207">
        <f t="shared" si="41"/>
        <v>-5.1328143712564653</v>
      </c>
      <c r="P123" s="207">
        <f t="shared" si="42"/>
        <v>30.087185628743526</v>
      </c>
      <c r="Q123" s="207">
        <f t="shared" si="43"/>
        <v>29.407185628743484</v>
      </c>
      <c r="R123" s="207">
        <f t="shared" si="44"/>
        <v>11.467185628743508</v>
      </c>
      <c r="S123" s="207">
        <f t="shared" si="44"/>
        <v>33.67718562874353</v>
      </c>
      <c r="T123" s="207">
        <f t="shared" si="45"/>
        <v>18.357185628743487</v>
      </c>
      <c r="U123" s="207">
        <f t="shared" si="46"/>
        <v>30.397185628743486</v>
      </c>
      <c r="V123" s="207">
        <f t="shared" si="34"/>
        <v>17.717185628743515</v>
      </c>
    </row>
    <row r="124" spans="2:22" x14ac:dyDescent="0.25">
      <c r="B124">
        <f t="shared" si="35"/>
        <v>112</v>
      </c>
      <c r="C124" s="135">
        <v>41.56</v>
      </c>
      <c r="D124" s="136">
        <v>138.55000000000001</v>
      </c>
      <c r="E124" s="136">
        <v>42.38</v>
      </c>
      <c r="F124" s="136">
        <v>41.18</v>
      </c>
      <c r="G124" s="136">
        <v>41.77</v>
      </c>
      <c r="H124" s="312">
        <v>41.12</v>
      </c>
      <c r="I124" s="136">
        <v>139.84</v>
      </c>
      <c r="J124" s="136">
        <v>139.47</v>
      </c>
      <c r="K124" s="137">
        <v>41.72</v>
      </c>
      <c r="M124" s="218">
        <f t="shared" si="39"/>
        <v>112</v>
      </c>
      <c r="N124" s="207">
        <f t="shared" si="40"/>
        <v>3.8256287425160238</v>
      </c>
      <c r="O124" s="207">
        <f t="shared" si="41"/>
        <v>1.7156287425160031</v>
      </c>
      <c r="P124" s="207">
        <f t="shared" si="42"/>
        <v>30.765628742515993</v>
      </c>
      <c r="Q124" s="207">
        <f t="shared" si="43"/>
        <v>28.885628742515948</v>
      </c>
      <c r="R124" s="207">
        <f t="shared" si="44"/>
        <v>11.535628742515975</v>
      </c>
      <c r="S124" s="207">
        <f t="shared" ref="S124" si="48">IF(H124&gt;60,H124-$H$4+S123-$H$5,H124-$H$4+S123)</f>
        <v>33.095628742515991</v>
      </c>
      <c r="T124" s="207">
        <f t="shared" si="45"/>
        <v>26.495628742515947</v>
      </c>
      <c r="U124" s="207">
        <f t="shared" si="46"/>
        <v>38.165628742515935</v>
      </c>
      <c r="V124" s="207">
        <f t="shared" si="34"/>
        <v>17.735628742515978</v>
      </c>
    </row>
    <row r="125" spans="2:22" x14ac:dyDescent="0.25">
      <c r="B125">
        <f t="shared" si="35"/>
        <v>113</v>
      </c>
      <c r="C125" s="135">
        <v>41.29</v>
      </c>
      <c r="D125" s="136">
        <v>42.8</v>
      </c>
      <c r="E125" s="136">
        <v>41.46</v>
      </c>
      <c r="F125" s="136">
        <v>41.4</v>
      </c>
      <c r="G125" s="136">
        <v>41.34</v>
      </c>
      <c r="H125" s="312">
        <v>41.86</v>
      </c>
      <c r="I125" s="136">
        <v>42.86</v>
      </c>
      <c r="J125" s="136">
        <v>42.43</v>
      </c>
      <c r="K125" s="137">
        <v>41.29</v>
      </c>
      <c r="M125" s="218">
        <f t="shared" si="39"/>
        <v>113</v>
      </c>
      <c r="N125" s="207">
        <f t="shared" si="40"/>
        <v>3.4140718562884871</v>
      </c>
      <c r="O125" s="207">
        <f t="shared" si="41"/>
        <v>2.8140718562884643</v>
      </c>
      <c r="P125" s="207">
        <f t="shared" si="42"/>
        <v>30.524071856288458</v>
      </c>
      <c r="Q125" s="207">
        <f t="shared" si="43"/>
        <v>28.584071856288411</v>
      </c>
      <c r="R125" s="207">
        <f t="shared" si="44"/>
        <v>11.174071856288442</v>
      </c>
      <c r="S125" s="207">
        <f t="shared" si="44"/>
        <v>33.254071856288455</v>
      </c>
      <c r="T125" s="207">
        <f t="shared" si="45"/>
        <v>27.654071856288411</v>
      </c>
      <c r="U125" s="207">
        <f t="shared" si="46"/>
        <v>38.894071856288399</v>
      </c>
      <c r="V125" s="207">
        <f t="shared" si="34"/>
        <v>17.324071856288441</v>
      </c>
    </row>
    <row r="126" spans="2:22" x14ac:dyDescent="0.25">
      <c r="B126">
        <f t="shared" si="35"/>
        <v>114</v>
      </c>
      <c r="C126" s="135">
        <v>41.67</v>
      </c>
      <c r="D126" s="136">
        <v>42.32</v>
      </c>
      <c r="E126" s="136">
        <v>41.23</v>
      </c>
      <c r="F126" s="136">
        <v>41.32</v>
      </c>
      <c r="G126" s="136">
        <v>41.29</v>
      </c>
      <c r="H126" s="312">
        <v>41.49</v>
      </c>
      <c r="I126" s="136">
        <v>42.5</v>
      </c>
      <c r="J126" s="136">
        <v>42.41</v>
      </c>
      <c r="K126" s="137">
        <v>41.41</v>
      </c>
      <c r="M126" s="218">
        <f t="shared" si="39"/>
        <v>114</v>
      </c>
      <c r="N126" s="207">
        <f t="shared" si="40"/>
        <v>3.3825149700609529</v>
      </c>
      <c r="O126" s="207">
        <f t="shared" si="41"/>
        <v>3.4325149700609288</v>
      </c>
      <c r="P126" s="207">
        <f t="shared" si="42"/>
        <v>30.052514970060919</v>
      </c>
      <c r="Q126" s="207">
        <f t="shared" si="43"/>
        <v>28.202514970060875</v>
      </c>
      <c r="R126" s="207">
        <f t="shared" si="44"/>
        <v>10.762514970060906</v>
      </c>
      <c r="S126" s="207">
        <f t="shared" si="44"/>
        <v>33.042514970060921</v>
      </c>
      <c r="T126" s="207">
        <f t="shared" si="45"/>
        <v>28.452514970060875</v>
      </c>
      <c r="U126" s="207">
        <f t="shared" si="46"/>
        <v>39.602514970060859</v>
      </c>
      <c r="V126" s="207">
        <f t="shared" si="34"/>
        <v>17.032514970060902</v>
      </c>
    </row>
    <row r="127" spans="2:22" x14ac:dyDescent="0.25">
      <c r="B127">
        <f t="shared" si="35"/>
        <v>115</v>
      </c>
      <c r="C127" s="135">
        <v>43.35</v>
      </c>
      <c r="D127" s="136">
        <v>43.45</v>
      </c>
      <c r="E127" s="136">
        <v>41.33</v>
      </c>
      <c r="F127" s="136">
        <v>41.4</v>
      </c>
      <c r="G127" s="136">
        <v>41.37</v>
      </c>
      <c r="H127" s="312">
        <v>41.01</v>
      </c>
      <c r="I127" s="136">
        <v>42.06</v>
      </c>
      <c r="J127" s="136">
        <v>41.49</v>
      </c>
      <c r="K127" s="137">
        <v>41.24</v>
      </c>
      <c r="M127" s="218">
        <f t="shared" si="39"/>
        <v>115</v>
      </c>
      <c r="N127" s="207">
        <f t="shared" si="40"/>
        <v>5.0309580838334185</v>
      </c>
      <c r="O127" s="207">
        <f t="shared" si="41"/>
        <v>5.1809580838333957</v>
      </c>
      <c r="P127" s="207">
        <f t="shared" si="42"/>
        <v>29.680958083833382</v>
      </c>
      <c r="Q127" s="207">
        <f t="shared" si="43"/>
        <v>27.900958083833338</v>
      </c>
      <c r="R127" s="207">
        <f t="shared" si="44"/>
        <v>10.430958083833367</v>
      </c>
      <c r="S127" s="207">
        <f t="shared" si="44"/>
        <v>32.350958083833383</v>
      </c>
      <c r="T127" s="207">
        <f t="shared" si="45"/>
        <v>28.810958083833341</v>
      </c>
      <c r="U127" s="207">
        <f t="shared" si="46"/>
        <v>39.390958083833326</v>
      </c>
      <c r="V127" s="207">
        <f t="shared" si="34"/>
        <v>16.570958083833368</v>
      </c>
    </row>
    <row r="128" spans="2:22" x14ac:dyDescent="0.25">
      <c r="B128">
        <f t="shared" si="35"/>
        <v>116</v>
      </c>
      <c r="C128" s="135">
        <v>41.6</v>
      </c>
      <c r="D128" s="136">
        <v>41.58</v>
      </c>
      <c r="E128" s="136">
        <v>41.15</v>
      </c>
      <c r="F128" s="136">
        <v>41.26</v>
      </c>
      <c r="G128" s="136">
        <v>41.65</v>
      </c>
      <c r="H128" s="312">
        <v>41.02</v>
      </c>
      <c r="I128" s="136">
        <v>41.71</v>
      </c>
      <c r="J128" s="136">
        <v>41.39</v>
      </c>
      <c r="K128" s="137">
        <v>41.29</v>
      </c>
      <c r="M128" s="218">
        <f t="shared" si="39"/>
        <v>116</v>
      </c>
      <c r="N128" s="207">
        <f t="shared" si="40"/>
        <v>4.929401197605884</v>
      </c>
      <c r="O128" s="207">
        <f t="shared" si="41"/>
        <v>5.0594011976058582</v>
      </c>
      <c r="P128" s="207">
        <f t="shared" si="42"/>
        <v>29.129401197605844</v>
      </c>
      <c r="Q128" s="207">
        <f t="shared" si="43"/>
        <v>27.4594011976058</v>
      </c>
      <c r="R128" s="207">
        <f t="shared" si="44"/>
        <v>10.37940119760583</v>
      </c>
      <c r="S128" s="207">
        <f t="shared" si="44"/>
        <v>31.66940119760585</v>
      </c>
      <c r="T128" s="207">
        <f t="shared" si="45"/>
        <v>28.819401197605806</v>
      </c>
      <c r="U128" s="207">
        <f t="shared" si="46"/>
        <v>39.07940119760579</v>
      </c>
      <c r="V128" s="207">
        <f t="shared" si="34"/>
        <v>16.159401197605831</v>
      </c>
    </row>
    <row r="129" spans="2:22" x14ac:dyDescent="0.25">
      <c r="B129">
        <f t="shared" si="35"/>
        <v>117</v>
      </c>
      <c r="C129" s="135">
        <v>42.67</v>
      </c>
      <c r="D129" s="136">
        <v>42.58</v>
      </c>
      <c r="E129" s="136">
        <v>42.13</v>
      </c>
      <c r="F129" s="136">
        <v>41.27</v>
      </c>
      <c r="G129" s="136">
        <v>41.56</v>
      </c>
      <c r="H129" s="312">
        <v>41.07</v>
      </c>
      <c r="I129" s="136">
        <v>42.81</v>
      </c>
      <c r="J129" s="136">
        <v>41.55</v>
      </c>
      <c r="K129" s="137">
        <v>41.24</v>
      </c>
      <c r="M129" s="218">
        <f t="shared" si="39"/>
        <v>117</v>
      </c>
      <c r="N129" s="207">
        <f t="shared" si="40"/>
        <v>5.8978443113783499</v>
      </c>
      <c r="O129" s="207">
        <f t="shared" si="41"/>
        <v>5.9378443113783206</v>
      </c>
      <c r="P129" s="207">
        <f t="shared" si="42"/>
        <v>29.557844311378311</v>
      </c>
      <c r="Q129" s="207">
        <f t="shared" si="43"/>
        <v>27.027844311378267</v>
      </c>
      <c r="R129" s="207">
        <f t="shared" si="44"/>
        <v>10.237844311378296</v>
      </c>
      <c r="S129" s="207">
        <f t="shared" si="44"/>
        <v>31.037844311378315</v>
      </c>
      <c r="T129" s="207">
        <f t="shared" si="45"/>
        <v>29.927844311378273</v>
      </c>
      <c r="U129" s="207">
        <f t="shared" si="46"/>
        <v>38.927844311378252</v>
      </c>
      <c r="V129" s="207">
        <f t="shared" si="34"/>
        <v>15.697844311378297</v>
      </c>
    </row>
    <row r="130" spans="2:22" x14ac:dyDescent="0.25">
      <c r="B130">
        <f t="shared" si="35"/>
        <v>118</v>
      </c>
      <c r="C130" s="135">
        <v>41.71</v>
      </c>
      <c r="D130" s="136">
        <v>41.87</v>
      </c>
      <c r="E130" s="136">
        <v>41.17</v>
      </c>
      <c r="F130" s="136">
        <v>41.22</v>
      </c>
      <c r="G130" s="136">
        <v>41.27</v>
      </c>
      <c r="H130" s="312">
        <v>41.06</v>
      </c>
      <c r="I130" s="136">
        <v>41.73</v>
      </c>
      <c r="J130" s="136">
        <v>41.7</v>
      </c>
      <c r="K130" s="137">
        <v>40.96</v>
      </c>
      <c r="M130" s="218">
        <f t="shared" si="39"/>
        <v>118</v>
      </c>
      <c r="N130" s="207">
        <f t="shared" si="40"/>
        <v>5.9062874251508148</v>
      </c>
      <c r="O130" s="207">
        <f t="shared" si="41"/>
        <v>6.1062874251507822</v>
      </c>
      <c r="P130" s="207">
        <f t="shared" si="42"/>
        <v>29.026287425150777</v>
      </c>
      <c r="Q130" s="207">
        <f t="shared" si="43"/>
        <v>26.54628742515073</v>
      </c>
      <c r="R130" s="207">
        <f t="shared" si="44"/>
        <v>9.8062874251507637</v>
      </c>
      <c r="S130" s="207">
        <f t="shared" si="44"/>
        <v>30.396287425150781</v>
      </c>
      <c r="T130" s="207">
        <f t="shared" si="45"/>
        <v>29.956287425150734</v>
      </c>
      <c r="U130" s="207">
        <f t="shared" si="46"/>
        <v>38.926287425150718</v>
      </c>
      <c r="V130" s="207">
        <f t="shared" si="34"/>
        <v>14.956287425150762</v>
      </c>
    </row>
    <row r="131" spans="2:22" x14ac:dyDescent="0.25">
      <c r="B131">
        <f t="shared" si="35"/>
        <v>119</v>
      </c>
      <c r="C131" s="135">
        <v>41.41</v>
      </c>
      <c r="D131" s="136">
        <v>41.55</v>
      </c>
      <c r="E131" s="136">
        <v>41.29</v>
      </c>
      <c r="F131" s="136">
        <v>41.28</v>
      </c>
      <c r="G131" s="136">
        <v>41.14</v>
      </c>
      <c r="H131" s="312">
        <v>42.23</v>
      </c>
      <c r="I131" s="136">
        <v>42.99</v>
      </c>
      <c r="J131" s="136">
        <v>42.1</v>
      </c>
      <c r="K131" s="137">
        <v>41.39</v>
      </c>
      <c r="M131" s="218">
        <f t="shared" si="39"/>
        <v>119</v>
      </c>
      <c r="N131" s="207">
        <f t="shared" si="40"/>
        <v>5.6147305389232756</v>
      </c>
      <c r="O131" s="207">
        <f t="shared" si="41"/>
        <v>5.9547305389232434</v>
      </c>
      <c r="P131" s="207">
        <f t="shared" si="42"/>
        <v>28.61473053892324</v>
      </c>
      <c r="Q131" s="207">
        <f t="shared" si="43"/>
        <v>26.124730538923195</v>
      </c>
      <c r="R131" s="207">
        <f t="shared" si="44"/>
        <v>9.2447305389232284</v>
      </c>
      <c r="S131" s="207">
        <f t="shared" si="44"/>
        <v>30.924730538923242</v>
      </c>
      <c r="T131" s="207">
        <f t="shared" si="45"/>
        <v>31.2447305389232</v>
      </c>
      <c r="U131" s="207">
        <f t="shared" si="46"/>
        <v>39.324730538923184</v>
      </c>
      <c r="V131" s="207">
        <f t="shared" si="34"/>
        <v>14.644730538923227</v>
      </c>
    </row>
    <row r="132" spans="2:22" x14ac:dyDescent="0.25">
      <c r="B132">
        <f t="shared" si="35"/>
        <v>120</v>
      </c>
      <c r="C132" s="135">
        <v>41.2</v>
      </c>
      <c r="D132" s="136">
        <v>41.42</v>
      </c>
      <c r="E132" s="136">
        <v>41.18</v>
      </c>
      <c r="F132" s="136">
        <v>41.26</v>
      </c>
      <c r="G132" s="136">
        <v>41.19</v>
      </c>
      <c r="H132" s="312">
        <v>41.11</v>
      </c>
      <c r="I132" s="136">
        <v>41.66</v>
      </c>
      <c r="J132" s="136">
        <v>41.54</v>
      </c>
      <c r="K132" s="137">
        <v>41.51</v>
      </c>
      <c r="M132" s="218">
        <f t="shared" si="39"/>
        <v>120</v>
      </c>
      <c r="N132" s="207">
        <f t="shared" si="40"/>
        <v>5.1131736526957425</v>
      </c>
      <c r="O132" s="207">
        <f t="shared" si="41"/>
        <v>5.6731736526957093</v>
      </c>
      <c r="P132" s="207">
        <f t="shared" si="42"/>
        <v>28.093173652695704</v>
      </c>
      <c r="Q132" s="207">
        <f t="shared" si="43"/>
        <v>25.683173652695658</v>
      </c>
      <c r="R132" s="207">
        <f t="shared" si="44"/>
        <v>8.7331736526956902</v>
      </c>
      <c r="S132" s="207">
        <f t="shared" si="44"/>
        <v>30.333173652695706</v>
      </c>
      <c r="T132" s="207">
        <f t="shared" si="45"/>
        <v>31.203173652695661</v>
      </c>
      <c r="U132" s="207">
        <f t="shared" si="46"/>
        <v>39.163173652695647</v>
      </c>
      <c r="V132" s="207">
        <f t="shared" si="34"/>
        <v>14.453173652695689</v>
      </c>
    </row>
    <row r="133" spans="2:22" x14ac:dyDescent="0.25">
      <c r="B133">
        <f t="shared" si="35"/>
        <v>121</v>
      </c>
      <c r="C133" s="135">
        <v>41.32</v>
      </c>
      <c r="D133" s="136">
        <v>41.25</v>
      </c>
      <c r="E133" s="136">
        <v>41.22</v>
      </c>
      <c r="F133" s="136">
        <v>41.22</v>
      </c>
      <c r="G133" s="136">
        <v>41.7</v>
      </c>
      <c r="H133" s="312">
        <v>40.869999999999997</v>
      </c>
      <c r="I133" s="136">
        <v>41.72</v>
      </c>
      <c r="J133" s="136">
        <v>41.52</v>
      </c>
      <c r="K133" s="137">
        <v>41.08</v>
      </c>
      <c r="M133" s="218">
        <f t="shared" si="39"/>
        <v>121</v>
      </c>
      <c r="N133" s="207">
        <f t="shared" si="40"/>
        <v>4.7316167664682069</v>
      </c>
      <c r="O133" s="207">
        <f t="shared" si="41"/>
        <v>5.2216167664681734</v>
      </c>
      <c r="P133" s="207">
        <f t="shared" si="42"/>
        <v>27.611616766468167</v>
      </c>
      <c r="Q133" s="207">
        <f t="shared" si="43"/>
        <v>25.201616766468121</v>
      </c>
      <c r="R133" s="207">
        <f t="shared" si="44"/>
        <v>8.7316167664681572</v>
      </c>
      <c r="S133" s="207">
        <f t="shared" si="44"/>
        <v>29.501616766468167</v>
      </c>
      <c r="T133" s="207">
        <f t="shared" si="45"/>
        <v>31.221616766468124</v>
      </c>
      <c r="U133" s="207">
        <f t="shared" si="46"/>
        <v>38.981616766468115</v>
      </c>
      <c r="V133" s="207">
        <f t="shared" si="34"/>
        <v>13.831616766468152</v>
      </c>
    </row>
    <row r="134" spans="2:22" x14ac:dyDescent="0.25">
      <c r="B134">
        <f t="shared" si="35"/>
        <v>122</v>
      </c>
      <c r="C134" s="135">
        <v>41.23</v>
      </c>
      <c r="D134" s="136">
        <v>41.19</v>
      </c>
      <c r="E134" s="136">
        <v>41.14</v>
      </c>
      <c r="F134" s="136">
        <v>41.43</v>
      </c>
      <c r="G134" s="136">
        <v>41.61</v>
      </c>
      <c r="H134" s="312">
        <v>41.05</v>
      </c>
      <c r="I134" s="136">
        <v>41.68</v>
      </c>
      <c r="J134" s="136">
        <v>41.78</v>
      </c>
      <c r="K134" s="137">
        <v>41.39</v>
      </c>
      <c r="M134" s="218">
        <f t="shared" si="39"/>
        <v>122</v>
      </c>
      <c r="N134" s="207">
        <f t="shared" si="40"/>
        <v>4.260059880240668</v>
      </c>
      <c r="O134" s="207">
        <f t="shared" si="41"/>
        <v>4.7100598802406353</v>
      </c>
      <c r="P134" s="207">
        <f t="shared" si="42"/>
        <v>27.050059880240632</v>
      </c>
      <c r="Q134" s="207">
        <f t="shared" si="43"/>
        <v>24.930059880240584</v>
      </c>
      <c r="R134" s="207">
        <f t="shared" si="44"/>
        <v>8.6400598802406208</v>
      </c>
      <c r="S134" s="207">
        <f t="shared" ref="S134" si="49">IF(H134&gt;60,H134-$H$4+S133-$H$5,H134-$H$4+S133)</f>
        <v>28.850059880240629</v>
      </c>
      <c r="T134" s="207">
        <f t="shared" si="45"/>
        <v>31.200059880240588</v>
      </c>
      <c r="U134" s="207">
        <f t="shared" si="46"/>
        <v>39.06005988024058</v>
      </c>
      <c r="V134" s="207">
        <f t="shared" si="34"/>
        <v>13.520059880240616</v>
      </c>
    </row>
    <row r="135" spans="2:22" x14ac:dyDescent="0.25">
      <c r="B135">
        <f t="shared" si="35"/>
        <v>123</v>
      </c>
      <c r="C135" s="135">
        <v>41.32</v>
      </c>
      <c r="D135" s="136">
        <v>41.18</v>
      </c>
      <c r="E135" s="136">
        <v>41.26</v>
      </c>
      <c r="F135" s="136">
        <v>41.27</v>
      </c>
      <c r="G135" s="136">
        <v>41.48</v>
      </c>
      <c r="H135" s="312">
        <v>41.05</v>
      </c>
      <c r="I135" s="136">
        <v>41.58</v>
      </c>
      <c r="J135" s="136">
        <v>41.55</v>
      </c>
      <c r="K135" s="137">
        <v>41.18</v>
      </c>
      <c r="M135" s="218">
        <f t="shared" si="39"/>
        <v>123</v>
      </c>
      <c r="N135" s="207">
        <f t="shared" si="40"/>
        <v>3.8785029940131324</v>
      </c>
      <c r="O135" s="207">
        <f t="shared" si="41"/>
        <v>4.1885029940130991</v>
      </c>
      <c r="P135" s="207">
        <f t="shared" si="42"/>
        <v>26.608502994013094</v>
      </c>
      <c r="Q135" s="207">
        <f t="shared" si="43"/>
        <v>24.498502994013052</v>
      </c>
      <c r="R135" s="207">
        <f t="shared" si="44"/>
        <v>8.4185029940130818</v>
      </c>
      <c r="S135" s="207">
        <f t="shared" si="44"/>
        <v>28.19850299401309</v>
      </c>
      <c r="T135" s="207">
        <f t="shared" si="45"/>
        <v>31.07850299401305</v>
      </c>
      <c r="U135" s="207">
        <f t="shared" si="46"/>
        <v>38.908502994013041</v>
      </c>
      <c r="V135" s="207">
        <f t="shared" si="34"/>
        <v>12.99850299401308</v>
      </c>
    </row>
    <row r="136" spans="2:22" x14ac:dyDescent="0.25">
      <c r="B136">
        <f t="shared" si="35"/>
        <v>124</v>
      </c>
      <c r="C136" s="135">
        <v>41.34</v>
      </c>
      <c r="D136" s="136">
        <v>41.4</v>
      </c>
      <c r="E136" s="136">
        <v>41.34</v>
      </c>
      <c r="F136" s="136">
        <v>41.3</v>
      </c>
      <c r="G136" s="136">
        <v>41.66</v>
      </c>
      <c r="H136" s="312">
        <v>40.94</v>
      </c>
      <c r="I136" s="136">
        <v>41.67</v>
      </c>
      <c r="J136" s="136">
        <v>41.34</v>
      </c>
      <c r="K136" s="137">
        <v>41.2</v>
      </c>
      <c r="M136" s="218">
        <f t="shared" si="39"/>
        <v>124</v>
      </c>
      <c r="N136" s="207">
        <f t="shared" si="40"/>
        <v>3.5169461077855999</v>
      </c>
      <c r="O136" s="207">
        <f t="shared" si="41"/>
        <v>3.8869461077855618</v>
      </c>
      <c r="P136" s="207">
        <f t="shared" si="42"/>
        <v>26.246946107785561</v>
      </c>
      <c r="Q136" s="207">
        <f t="shared" si="43"/>
        <v>24.096946107785513</v>
      </c>
      <c r="R136" s="207">
        <f t="shared" si="44"/>
        <v>8.3769461077855425</v>
      </c>
      <c r="S136" s="207">
        <f t="shared" si="44"/>
        <v>27.436946107785552</v>
      </c>
      <c r="T136" s="207">
        <f t="shared" si="45"/>
        <v>31.046946107785516</v>
      </c>
      <c r="U136" s="207">
        <f t="shared" si="46"/>
        <v>38.546946107785509</v>
      </c>
      <c r="V136" s="207">
        <f t="shared" si="34"/>
        <v>12.496946107785547</v>
      </c>
    </row>
    <row r="137" spans="2:22" x14ac:dyDescent="0.25">
      <c r="B137">
        <f t="shared" si="35"/>
        <v>125</v>
      </c>
      <c r="C137" s="135">
        <v>42.6</v>
      </c>
      <c r="D137" s="136">
        <v>42.39</v>
      </c>
      <c r="E137" s="136">
        <v>41.32</v>
      </c>
      <c r="F137" s="136">
        <v>41.29</v>
      </c>
      <c r="G137" s="136">
        <v>41.68</v>
      </c>
      <c r="H137" s="312">
        <v>40.97</v>
      </c>
      <c r="I137" s="136">
        <v>41.53</v>
      </c>
      <c r="J137" s="136">
        <v>41.39</v>
      </c>
      <c r="K137" s="137">
        <v>41.42</v>
      </c>
      <c r="M137" s="218">
        <f t="shared" si="39"/>
        <v>125</v>
      </c>
      <c r="N137" s="207">
        <f t="shared" si="40"/>
        <v>4.4153892215580655</v>
      </c>
      <c r="O137" s="207">
        <f t="shared" si="41"/>
        <v>4.5753892215580265</v>
      </c>
      <c r="P137" s="207">
        <f t="shared" si="42"/>
        <v>25.865389221558026</v>
      </c>
      <c r="Q137" s="207">
        <f t="shared" si="43"/>
        <v>23.685389221557976</v>
      </c>
      <c r="R137" s="207">
        <f t="shared" si="44"/>
        <v>8.3553892215580063</v>
      </c>
      <c r="S137" s="207">
        <f t="shared" si="44"/>
        <v>26.705389221558015</v>
      </c>
      <c r="T137" s="207">
        <f t="shared" si="45"/>
        <v>30.875389221557981</v>
      </c>
      <c r="U137" s="207">
        <f t="shared" si="46"/>
        <v>38.235389221557973</v>
      </c>
      <c r="V137" s="207">
        <f t="shared" si="34"/>
        <v>12.215389221558013</v>
      </c>
    </row>
    <row r="138" spans="2:22" x14ac:dyDescent="0.25">
      <c r="B138">
        <f t="shared" si="35"/>
        <v>126</v>
      </c>
      <c r="C138" s="135">
        <v>41.41</v>
      </c>
      <c r="D138" s="136">
        <v>41.37</v>
      </c>
      <c r="E138" s="136">
        <v>41.34</v>
      </c>
      <c r="F138" s="136">
        <v>41.12</v>
      </c>
      <c r="G138" s="195">
        <v>41.58</v>
      </c>
      <c r="H138" s="312">
        <v>41.1</v>
      </c>
      <c r="I138" s="136">
        <v>41.53</v>
      </c>
      <c r="J138" s="136">
        <v>41.53</v>
      </c>
      <c r="K138" s="137">
        <v>41.18</v>
      </c>
      <c r="M138" s="218">
        <f t="shared" si="39"/>
        <v>126</v>
      </c>
      <c r="N138" s="207">
        <f t="shared" si="40"/>
        <v>4.1238323353305262</v>
      </c>
      <c r="O138" s="207">
        <f t="shared" si="41"/>
        <v>4.2438323353304881</v>
      </c>
      <c r="P138" s="207">
        <f t="shared" si="42"/>
        <v>25.503832335330493</v>
      </c>
      <c r="Q138" s="207">
        <f t="shared" si="43"/>
        <v>23.103832335330438</v>
      </c>
      <c r="R138" s="207">
        <f t="shared" si="44"/>
        <v>8.2338323353304688</v>
      </c>
      <c r="S138" s="207">
        <f t="shared" si="44"/>
        <v>26.10383233533048</v>
      </c>
      <c r="T138" s="207">
        <f t="shared" si="45"/>
        <v>30.703832335330446</v>
      </c>
      <c r="U138" s="207">
        <f t="shared" si="46"/>
        <v>38.063832335330439</v>
      </c>
      <c r="V138" s="207">
        <f t="shared" si="34"/>
        <v>11.693832335330477</v>
      </c>
    </row>
    <row r="139" spans="2:22" x14ac:dyDescent="0.25">
      <c r="B139">
        <f t="shared" si="35"/>
        <v>127</v>
      </c>
      <c r="C139" s="135">
        <v>44.17</v>
      </c>
      <c r="D139" s="136">
        <v>43.36</v>
      </c>
      <c r="E139" s="136">
        <v>41.27</v>
      </c>
      <c r="F139" s="136">
        <v>41.23</v>
      </c>
      <c r="G139" s="136">
        <v>41.6</v>
      </c>
      <c r="H139" s="312">
        <v>40.97</v>
      </c>
      <c r="I139" s="136">
        <v>41.62</v>
      </c>
      <c r="J139" s="136">
        <v>41.42</v>
      </c>
      <c r="K139" s="137">
        <v>41.85</v>
      </c>
      <c r="M139" s="218">
        <f t="shared" si="39"/>
        <v>127</v>
      </c>
      <c r="N139" s="207">
        <f t="shared" si="40"/>
        <v>6.592275449102992</v>
      </c>
      <c r="O139" s="207">
        <f t="shared" si="41"/>
        <v>5.9022754491029517</v>
      </c>
      <c r="P139" s="207">
        <f t="shared" si="42"/>
        <v>25.07227544910296</v>
      </c>
      <c r="Q139" s="207">
        <f t="shared" si="43"/>
        <v>22.632275449102899</v>
      </c>
      <c r="R139" s="207">
        <f t="shared" si="44"/>
        <v>8.1322754491029343</v>
      </c>
      <c r="S139" s="207">
        <f t="shared" si="44"/>
        <v>25.372275449102943</v>
      </c>
      <c r="T139" s="207">
        <f t="shared" si="45"/>
        <v>30.622275449102908</v>
      </c>
      <c r="U139" s="207">
        <f t="shared" si="46"/>
        <v>37.782275449102904</v>
      </c>
      <c r="V139" s="207">
        <f t="shared" si="34"/>
        <v>11.842275449102942</v>
      </c>
    </row>
    <row r="140" spans="2:22" x14ac:dyDescent="0.25">
      <c r="B140">
        <f t="shared" si="35"/>
        <v>128</v>
      </c>
      <c r="C140" s="135">
        <v>43.04</v>
      </c>
      <c r="D140" s="136">
        <v>44.44</v>
      </c>
      <c r="E140" s="136">
        <v>41.17</v>
      </c>
      <c r="F140" s="136">
        <v>41.3</v>
      </c>
      <c r="G140" s="136">
        <v>41.86</v>
      </c>
      <c r="H140" s="312">
        <v>41.06</v>
      </c>
      <c r="I140" s="136">
        <v>41.6</v>
      </c>
      <c r="J140" s="136">
        <v>41.44</v>
      </c>
      <c r="K140" s="137">
        <v>42.32</v>
      </c>
      <c r="M140" s="218">
        <f t="shared" ref="M140:M171" si="50">B140</f>
        <v>128</v>
      </c>
      <c r="N140" s="207">
        <f t="shared" si="40"/>
        <v>7.9307185628754553</v>
      </c>
      <c r="O140" s="207">
        <f t="shared" si="41"/>
        <v>8.6407185628754135</v>
      </c>
      <c r="P140" s="207">
        <f t="shared" si="42"/>
        <v>24.540718562875426</v>
      </c>
      <c r="Q140" s="207">
        <f t="shared" si="43"/>
        <v>22.23071856287536</v>
      </c>
      <c r="R140" s="207">
        <f t="shared" si="44"/>
        <v>8.2907185628753979</v>
      </c>
      <c r="S140" s="207">
        <f t="shared" si="44"/>
        <v>24.73071856287541</v>
      </c>
      <c r="T140" s="207">
        <f t="shared" si="45"/>
        <v>30.520718562875373</v>
      </c>
      <c r="U140" s="207">
        <f t="shared" si="46"/>
        <v>37.520718562875366</v>
      </c>
      <c r="V140" s="207">
        <f t="shared" si="34"/>
        <v>12.460718562875407</v>
      </c>
    </row>
    <row r="141" spans="2:22" x14ac:dyDescent="0.25">
      <c r="B141">
        <f t="shared" si="35"/>
        <v>129</v>
      </c>
      <c r="C141" s="135">
        <v>41.4</v>
      </c>
      <c r="D141" s="136">
        <v>41.44</v>
      </c>
      <c r="E141" s="136">
        <v>41.38</v>
      </c>
      <c r="F141" s="136">
        <v>41.38</v>
      </c>
      <c r="G141" s="136">
        <v>41.59</v>
      </c>
      <c r="H141" s="312">
        <v>41.25</v>
      </c>
      <c r="I141" s="136">
        <v>41.79</v>
      </c>
      <c r="J141" s="136">
        <v>41.47</v>
      </c>
      <c r="K141" s="137">
        <v>42.2</v>
      </c>
      <c r="M141" s="218">
        <f t="shared" si="50"/>
        <v>129</v>
      </c>
      <c r="N141" s="207">
        <f t="shared" si="40"/>
        <v>7.629161676647918</v>
      </c>
      <c r="O141" s="207">
        <f t="shared" si="41"/>
        <v>8.3791616766478754</v>
      </c>
      <c r="P141" s="207">
        <f t="shared" si="42"/>
        <v>24.219161676647893</v>
      </c>
      <c r="Q141" s="207">
        <f t="shared" si="43"/>
        <v>21.909161676647827</v>
      </c>
      <c r="R141" s="207">
        <f t="shared" si="44"/>
        <v>8.1791616766478654</v>
      </c>
      <c r="S141" s="207">
        <f t="shared" si="44"/>
        <v>24.279161676647874</v>
      </c>
      <c r="T141" s="207">
        <f t="shared" si="45"/>
        <v>30.609161676647837</v>
      </c>
      <c r="U141" s="207">
        <f t="shared" si="46"/>
        <v>37.289161676647829</v>
      </c>
      <c r="V141" s="207">
        <f t="shared" si="34"/>
        <v>12.959161676647874</v>
      </c>
    </row>
    <row r="142" spans="2:22" x14ac:dyDescent="0.25">
      <c r="B142">
        <f t="shared" si="35"/>
        <v>130</v>
      </c>
      <c r="C142" s="135">
        <v>41.32</v>
      </c>
      <c r="D142" s="136">
        <v>41.31</v>
      </c>
      <c r="E142" s="136">
        <v>42.05</v>
      </c>
      <c r="F142" s="136">
        <v>41.28</v>
      </c>
      <c r="G142" s="136">
        <v>41.34</v>
      </c>
      <c r="H142" s="312">
        <v>41.6</v>
      </c>
      <c r="I142" s="136">
        <v>41.65</v>
      </c>
      <c r="J142" s="136">
        <v>41.51</v>
      </c>
      <c r="K142" s="137">
        <v>42.05</v>
      </c>
      <c r="M142" s="218">
        <f t="shared" si="50"/>
        <v>130</v>
      </c>
      <c r="N142" s="207">
        <f t="shared" ref="N142:N165" si="51">IF(C142&gt;60,C142-$H$4+N141-$H$5,C142-$H$4+N141)</f>
        <v>7.2476047904203824</v>
      </c>
      <c r="O142" s="207">
        <f t="shared" ref="O142:O165" si="52">IF(D142&gt;60,D142-$H$4+O141-$H$5,D142-$H$4+O141)</f>
        <v>7.9876047904203418</v>
      </c>
      <c r="P142" s="207">
        <f t="shared" ref="P142:P165" si="53">IF(E142&gt;60,E142-$H$4+P141-$H$5,E142-$H$4+P141)</f>
        <v>24.567604790420354</v>
      </c>
      <c r="Q142" s="207">
        <f t="shared" ref="Q142:Q165" si="54">IF(F142&gt;60,F142-$H$4+Q141-$H$5,F142-$H$4+Q141)</f>
        <v>21.487604790420292</v>
      </c>
      <c r="R142" s="207">
        <f t="shared" ref="R142:S165" si="55">IF(G142&gt;60,G142-$H$4+R141-$H$5,G142-$H$4+R141)</f>
        <v>7.817604790420333</v>
      </c>
      <c r="S142" s="207">
        <f t="shared" si="55"/>
        <v>24.177604790420339</v>
      </c>
      <c r="T142" s="207">
        <f t="shared" ref="T142:T165" si="56">IF(I142&gt;60,I142-$H$4+T141-$H$5,I142-$H$4+T141)</f>
        <v>30.557604790420299</v>
      </c>
      <c r="U142" s="207">
        <f t="shared" ref="U142:U165" si="57">IF(J142&gt;60,J142-$H$4+U141-$H$5,J142-$H$4+U141)</f>
        <v>37.097604790420291</v>
      </c>
      <c r="V142" s="207">
        <f t="shared" ref="V142:V179" si="58">IF(K142&gt;60,K142-$H$4+V141-$H$5,K142-$H$4+V141)</f>
        <v>13.307604790420335</v>
      </c>
    </row>
    <row r="143" spans="2:22" x14ac:dyDescent="0.25">
      <c r="B143">
        <f t="shared" ref="B143:B189" si="59">1+B142</f>
        <v>131</v>
      </c>
      <c r="C143" s="135">
        <v>41.47</v>
      </c>
      <c r="D143" s="136">
        <v>41.36</v>
      </c>
      <c r="E143" s="136">
        <v>41.22</v>
      </c>
      <c r="F143" s="136">
        <v>41.25</v>
      </c>
      <c r="G143" s="136">
        <v>41.23</v>
      </c>
      <c r="H143" s="312">
        <v>41.09</v>
      </c>
      <c r="I143" s="136">
        <v>41.46</v>
      </c>
      <c r="J143" s="136">
        <v>41.54</v>
      </c>
      <c r="K143" s="137">
        <v>41.41</v>
      </c>
      <c r="M143" s="218">
        <f t="shared" si="50"/>
        <v>131</v>
      </c>
      <c r="N143" s="207">
        <f t="shared" si="51"/>
        <v>7.0160479041928454</v>
      </c>
      <c r="O143" s="207">
        <f t="shared" si="52"/>
        <v>7.6460479041928053</v>
      </c>
      <c r="P143" s="207">
        <f t="shared" si="53"/>
        <v>24.086047904192817</v>
      </c>
      <c r="Q143" s="207">
        <f t="shared" si="54"/>
        <v>21.036047904192756</v>
      </c>
      <c r="R143" s="207">
        <f t="shared" si="55"/>
        <v>7.346047904192794</v>
      </c>
      <c r="S143" s="207">
        <f t="shared" si="55"/>
        <v>23.566047904192807</v>
      </c>
      <c r="T143" s="207">
        <f t="shared" si="56"/>
        <v>30.316047904192764</v>
      </c>
      <c r="U143" s="207">
        <f t="shared" si="57"/>
        <v>36.936047904192755</v>
      </c>
      <c r="V143" s="207">
        <f t="shared" si="58"/>
        <v>13.016047904192796</v>
      </c>
    </row>
    <row r="144" spans="2:22" x14ac:dyDescent="0.25">
      <c r="B144">
        <f t="shared" si="59"/>
        <v>132</v>
      </c>
      <c r="C144" s="135">
        <v>41.32</v>
      </c>
      <c r="D144" s="136">
        <v>42.05</v>
      </c>
      <c r="E144" s="136">
        <v>41.11</v>
      </c>
      <c r="F144" s="136">
        <v>41.23</v>
      </c>
      <c r="G144" s="136">
        <v>41.42</v>
      </c>
      <c r="H144" s="312">
        <v>41.05</v>
      </c>
      <c r="I144" s="136">
        <v>41.7</v>
      </c>
      <c r="J144" s="136">
        <v>41.31</v>
      </c>
      <c r="K144" s="137">
        <v>41.33</v>
      </c>
      <c r="M144" s="218">
        <f t="shared" si="50"/>
        <v>132</v>
      </c>
      <c r="N144" s="207">
        <f t="shared" si="51"/>
        <v>6.6344910179653098</v>
      </c>
      <c r="O144" s="207">
        <f t="shared" si="52"/>
        <v>7.9944910179652666</v>
      </c>
      <c r="P144" s="207">
        <f t="shared" si="53"/>
        <v>23.494491017965281</v>
      </c>
      <c r="Q144" s="207">
        <f t="shared" si="54"/>
        <v>20.564491017965217</v>
      </c>
      <c r="R144" s="207">
        <f t="shared" si="55"/>
        <v>7.0644910179652598</v>
      </c>
      <c r="S144" s="207">
        <f t="shared" ref="S144" si="60">IF(H144&gt;60,H144-$H$4+S143-$H$5,H144-$H$4+S143)</f>
        <v>22.914491017965268</v>
      </c>
      <c r="T144" s="207">
        <f t="shared" si="56"/>
        <v>30.314491017965231</v>
      </c>
      <c r="U144" s="207">
        <f t="shared" si="57"/>
        <v>36.544491017965221</v>
      </c>
      <c r="V144" s="207">
        <f t="shared" si="58"/>
        <v>12.644491017965258</v>
      </c>
    </row>
    <row r="145" spans="2:22" x14ac:dyDescent="0.25">
      <c r="B145">
        <f t="shared" si="59"/>
        <v>133</v>
      </c>
      <c r="C145" s="135">
        <v>41.56</v>
      </c>
      <c r="D145" s="136">
        <v>41.43</v>
      </c>
      <c r="E145" s="136">
        <v>41.21</v>
      </c>
      <c r="F145" s="136">
        <v>41.26</v>
      </c>
      <c r="G145" s="136">
        <v>41.49</v>
      </c>
      <c r="H145" s="312">
        <v>41.09</v>
      </c>
      <c r="I145" s="136">
        <v>41.72</v>
      </c>
      <c r="J145" s="136">
        <v>41.38</v>
      </c>
      <c r="K145" s="137">
        <v>41.1</v>
      </c>
      <c r="M145" s="218">
        <f t="shared" si="50"/>
        <v>133</v>
      </c>
      <c r="N145" s="207">
        <f t="shared" si="51"/>
        <v>6.4929341317377762</v>
      </c>
      <c r="O145" s="207">
        <f t="shared" si="52"/>
        <v>7.7229341317377305</v>
      </c>
      <c r="P145" s="207">
        <f t="shared" si="53"/>
        <v>23.002934131737746</v>
      </c>
      <c r="Q145" s="207">
        <f t="shared" si="54"/>
        <v>20.122934131737679</v>
      </c>
      <c r="R145" s="207">
        <f t="shared" si="55"/>
        <v>6.8529341317377259</v>
      </c>
      <c r="S145" s="207">
        <f t="shared" si="55"/>
        <v>22.302934131737736</v>
      </c>
      <c r="T145" s="207">
        <f t="shared" si="56"/>
        <v>30.332934131737694</v>
      </c>
      <c r="U145" s="207">
        <f t="shared" si="57"/>
        <v>36.222934131737688</v>
      </c>
      <c r="V145" s="207">
        <f t="shared" si="58"/>
        <v>12.042934131737724</v>
      </c>
    </row>
    <row r="146" spans="2:22" x14ac:dyDescent="0.25">
      <c r="B146">
        <f t="shared" si="59"/>
        <v>134</v>
      </c>
      <c r="C146" s="135">
        <v>41.36</v>
      </c>
      <c r="D146" s="136">
        <v>41.54</v>
      </c>
      <c r="E146" s="136">
        <v>41.07</v>
      </c>
      <c r="F146" s="136">
        <v>41.13</v>
      </c>
      <c r="G146" s="136">
        <v>41.41</v>
      </c>
      <c r="H146" s="312">
        <v>41.14</v>
      </c>
      <c r="I146" s="136">
        <v>41.78</v>
      </c>
      <c r="J146" s="136">
        <v>41.67</v>
      </c>
      <c r="K146" s="137">
        <v>138.32</v>
      </c>
      <c r="M146" s="218">
        <f t="shared" si="50"/>
        <v>134</v>
      </c>
      <c r="N146" s="207">
        <f t="shared" si="51"/>
        <v>6.1513772455102398</v>
      </c>
      <c r="O146" s="207">
        <f t="shared" si="52"/>
        <v>7.5613772455101937</v>
      </c>
      <c r="P146" s="207">
        <f t="shared" si="53"/>
        <v>22.37137724551021</v>
      </c>
      <c r="Q146" s="207">
        <f t="shared" si="54"/>
        <v>19.551377245510146</v>
      </c>
      <c r="R146" s="207">
        <f t="shared" si="55"/>
        <v>6.5613772455101866</v>
      </c>
      <c r="S146" s="207">
        <f t="shared" si="55"/>
        <v>21.741377245510201</v>
      </c>
      <c r="T146" s="207">
        <f t="shared" si="56"/>
        <v>30.41137724551016</v>
      </c>
      <c r="U146" s="207">
        <f t="shared" si="57"/>
        <v>36.191377245510154</v>
      </c>
      <c r="V146" s="207">
        <f t="shared" si="58"/>
        <v>18.661377245510181</v>
      </c>
    </row>
    <row r="147" spans="2:22" x14ac:dyDescent="0.25">
      <c r="B147">
        <f t="shared" si="59"/>
        <v>135</v>
      </c>
      <c r="C147" s="135">
        <v>41.39</v>
      </c>
      <c r="D147" s="136">
        <v>41.47</v>
      </c>
      <c r="E147" s="136">
        <v>41.23</v>
      </c>
      <c r="F147" s="136">
        <v>41.51</v>
      </c>
      <c r="G147" s="136">
        <v>41.32</v>
      </c>
      <c r="H147" s="312">
        <v>41.08</v>
      </c>
      <c r="I147" s="136">
        <v>41.6</v>
      </c>
      <c r="J147" s="136">
        <v>41.81</v>
      </c>
      <c r="K147" s="137">
        <v>43.94</v>
      </c>
      <c r="M147" s="218">
        <f t="shared" si="50"/>
        <v>135</v>
      </c>
      <c r="N147" s="207">
        <f t="shared" si="51"/>
        <v>5.8398203592827045</v>
      </c>
      <c r="O147" s="207">
        <f t="shared" si="52"/>
        <v>7.3298203592826567</v>
      </c>
      <c r="P147" s="207">
        <f t="shared" si="53"/>
        <v>21.899820359282671</v>
      </c>
      <c r="Q147" s="207">
        <f t="shared" si="54"/>
        <v>19.359820359282608</v>
      </c>
      <c r="R147" s="207">
        <f t="shared" si="55"/>
        <v>6.1798203592826511</v>
      </c>
      <c r="S147" s="207">
        <f t="shared" si="55"/>
        <v>21.119820359282663</v>
      </c>
      <c r="T147" s="207">
        <f t="shared" si="56"/>
        <v>30.309820359282625</v>
      </c>
      <c r="U147" s="207">
        <f t="shared" si="57"/>
        <v>36.29982035928262</v>
      </c>
      <c r="V147" s="207">
        <f t="shared" si="58"/>
        <v>20.899820359282643</v>
      </c>
    </row>
    <row r="148" spans="2:22" x14ac:dyDescent="0.25">
      <c r="B148">
        <f t="shared" si="59"/>
        <v>136</v>
      </c>
      <c r="C148" s="135">
        <v>41.56</v>
      </c>
      <c r="D148" s="136">
        <v>41.42</v>
      </c>
      <c r="E148" s="136">
        <v>41.6</v>
      </c>
      <c r="F148" s="136">
        <v>41.24</v>
      </c>
      <c r="G148" s="136">
        <v>41.24</v>
      </c>
      <c r="H148" s="312">
        <v>41.14</v>
      </c>
      <c r="I148" s="136">
        <v>41.56</v>
      </c>
      <c r="J148" s="136">
        <v>41.54</v>
      </c>
      <c r="K148" s="137">
        <v>43.34</v>
      </c>
      <c r="M148" s="218">
        <f t="shared" si="50"/>
        <v>136</v>
      </c>
      <c r="N148" s="207">
        <f t="shared" si="51"/>
        <v>5.6982634730551709</v>
      </c>
      <c r="O148" s="207">
        <f t="shared" si="52"/>
        <v>7.0482634730551226</v>
      </c>
      <c r="P148" s="207">
        <f t="shared" si="53"/>
        <v>21.798263473055137</v>
      </c>
      <c r="Q148" s="207">
        <f t="shared" si="54"/>
        <v>18.898263473055074</v>
      </c>
      <c r="R148" s="207">
        <f t="shared" si="55"/>
        <v>5.7182634730551172</v>
      </c>
      <c r="S148" s="207">
        <f t="shared" si="55"/>
        <v>20.558263473055128</v>
      </c>
      <c r="T148" s="207">
        <f t="shared" si="56"/>
        <v>30.168263473055092</v>
      </c>
      <c r="U148" s="207">
        <f t="shared" si="57"/>
        <v>36.138263473055083</v>
      </c>
      <c r="V148" s="207">
        <f t="shared" si="58"/>
        <v>22.53826347305511</v>
      </c>
    </row>
    <row r="149" spans="2:22" x14ac:dyDescent="0.25">
      <c r="B149">
        <f t="shared" si="59"/>
        <v>137</v>
      </c>
      <c r="C149" s="135">
        <v>41.46</v>
      </c>
      <c r="D149" s="136">
        <v>41.27</v>
      </c>
      <c r="E149" s="136">
        <v>41.13</v>
      </c>
      <c r="F149" s="136">
        <v>41.19</v>
      </c>
      <c r="G149" s="136">
        <v>41.37</v>
      </c>
      <c r="H149" s="312">
        <v>41.06</v>
      </c>
      <c r="I149" s="136">
        <v>41.49</v>
      </c>
      <c r="J149" s="136">
        <v>41.38</v>
      </c>
      <c r="K149" s="137">
        <v>42.18</v>
      </c>
      <c r="M149" s="218">
        <f t="shared" si="50"/>
        <v>137</v>
      </c>
      <c r="N149" s="207">
        <f t="shared" si="51"/>
        <v>5.4567065868276359</v>
      </c>
      <c r="O149" s="207">
        <f t="shared" si="52"/>
        <v>6.6167065868275898</v>
      </c>
      <c r="P149" s="207">
        <f t="shared" si="53"/>
        <v>21.226706586827603</v>
      </c>
      <c r="Q149" s="207">
        <f t="shared" si="54"/>
        <v>18.386706586827536</v>
      </c>
      <c r="R149" s="207">
        <f t="shared" si="55"/>
        <v>5.3867065868275787</v>
      </c>
      <c r="S149" s="207">
        <f t="shared" si="55"/>
        <v>19.916706586827594</v>
      </c>
      <c r="T149" s="207">
        <f t="shared" si="56"/>
        <v>29.956706586827558</v>
      </c>
      <c r="U149" s="207">
        <f t="shared" si="57"/>
        <v>35.81670658682755</v>
      </c>
      <c r="V149" s="207">
        <f t="shared" si="58"/>
        <v>23.016706586827574</v>
      </c>
    </row>
    <row r="150" spans="2:22" x14ac:dyDescent="0.25">
      <c r="B150">
        <f t="shared" si="59"/>
        <v>138</v>
      </c>
      <c r="C150" s="135">
        <v>41.34</v>
      </c>
      <c r="D150" s="136">
        <v>41.23</v>
      </c>
      <c r="E150" s="136">
        <v>41.29</v>
      </c>
      <c r="F150" s="136">
        <v>41.12</v>
      </c>
      <c r="G150" s="136">
        <v>41.38</v>
      </c>
      <c r="H150" s="312">
        <v>41.15</v>
      </c>
      <c r="I150" s="136">
        <v>41.57</v>
      </c>
      <c r="J150" s="136">
        <v>41.36</v>
      </c>
      <c r="K150" s="137">
        <v>42.17</v>
      </c>
      <c r="M150" s="218">
        <f t="shared" si="50"/>
        <v>138</v>
      </c>
      <c r="N150" s="207">
        <f t="shared" si="51"/>
        <v>5.0951497006001034</v>
      </c>
      <c r="O150" s="207">
        <f t="shared" si="52"/>
        <v>6.1451497006000508</v>
      </c>
      <c r="P150" s="207">
        <f t="shared" si="53"/>
        <v>20.815149700600067</v>
      </c>
      <c r="Q150" s="207">
        <f t="shared" si="54"/>
        <v>17.805149700599998</v>
      </c>
      <c r="R150" s="207">
        <f t="shared" si="55"/>
        <v>5.0651497006000454</v>
      </c>
      <c r="S150" s="207">
        <f t="shared" si="55"/>
        <v>19.365149700600057</v>
      </c>
      <c r="T150" s="207">
        <f t="shared" si="56"/>
        <v>29.825149700600022</v>
      </c>
      <c r="U150" s="207">
        <f t="shared" si="57"/>
        <v>35.475149700600014</v>
      </c>
      <c r="V150" s="207">
        <f t="shared" si="58"/>
        <v>23.48514970060004</v>
      </c>
    </row>
    <row r="151" spans="2:22" x14ac:dyDescent="0.25">
      <c r="B151">
        <f t="shared" si="59"/>
        <v>139</v>
      </c>
      <c r="C151" s="135">
        <v>41.33</v>
      </c>
      <c r="D151" s="136">
        <v>41.29</v>
      </c>
      <c r="E151" s="136">
        <v>41.38</v>
      </c>
      <c r="F151" s="136">
        <v>41.15</v>
      </c>
      <c r="G151" s="136">
        <v>41.5</v>
      </c>
      <c r="H151" s="312">
        <v>41.01</v>
      </c>
      <c r="I151" s="136">
        <v>41.66</v>
      </c>
      <c r="J151" s="136">
        <v>41.54</v>
      </c>
      <c r="K151" s="137">
        <v>42.2</v>
      </c>
      <c r="M151" s="218">
        <f t="shared" si="50"/>
        <v>139</v>
      </c>
      <c r="N151" s="207">
        <f t="shared" si="51"/>
        <v>4.7235928143725658</v>
      </c>
      <c r="O151" s="207">
        <f t="shared" si="52"/>
        <v>5.7335928143725141</v>
      </c>
      <c r="P151" s="207">
        <f t="shared" si="53"/>
        <v>20.493592814372533</v>
      </c>
      <c r="Q151" s="207">
        <f t="shared" si="54"/>
        <v>17.25359281437246</v>
      </c>
      <c r="R151" s="207">
        <f t="shared" si="55"/>
        <v>4.8635928143725096</v>
      </c>
      <c r="S151" s="207">
        <f t="shared" si="55"/>
        <v>18.673592814372519</v>
      </c>
      <c r="T151" s="207">
        <f t="shared" si="56"/>
        <v>29.783592814372483</v>
      </c>
      <c r="U151" s="207">
        <f t="shared" si="57"/>
        <v>35.313592814372477</v>
      </c>
      <c r="V151" s="207">
        <f t="shared" si="58"/>
        <v>23.983592814372507</v>
      </c>
    </row>
    <row r="152" spans="2:22" x14ac:dyDescent="0.25">
      <c r="B152">
        <f t="shared" si="59"/>
        <v>140</v>
      </c>
      <c r="C152" s="135">
        <v>41.28</v>
      </c>
      <c r="D152" s="136">
        <v>41.68</v>
      </c>
      <c r="E152" s="136">
        <v>41.24</v>
      </c>
      <c r="F152" s="136">
        <v>41.16</v>
      </c>
      <c r="G152" s="136">
        <v>41.57</v>
      </c>
      <c r="H152" s="312">
        <v>41.07</v>
      </c>
      <c r="I152" s="136">
        <v>41.66</v>
      </c>
      <c r="J152" s="136">
        <v>41.4</v>
      </c>
      <c r="K152" s="137">
        <v>42.07</v>
      </c>
      <c r="M152" s="218">
        <f t="shared" si="50"/>
        <v>140</v>
      </c>
      <c r="N152" s="207">
        <f t="shared" si="51"/>
        <v>4.3020359281450311</v>
      </c>
      <c r="O152" s="207">
        <f t="shared" si="52"/>
        <v>5.712035928144978</v>
      </c>
      <c r="P152" s="207">
        <f t="shared" si="53"/>
        <v>20.032035928145</v>
      </c>
      <c r="Q152" s="207">
        <f t="shared" si="54"/>
        <v>16.712035928144921</v>
      </c>
      <c r="R152" s="207">
        <f t="shared" si="55"/>
        <v>4.732035928144974</v>
      </c>
      <c r="S152" s="207">
        <f t="shared" si="55"/>
        <v>18.042035928144983</v>
      </c>
      <c r="T152" s="207">
        <f t="shared" si="56"/>
        <v>29.742035928144944</v>
      </c>
      <c r="U152" s="207">
        <f t="shared" si="57"/>
        <v>35.01203592814494</v>
      </c>
      <c r="V152" s="207">
        <f t="shared" si="58"/>
        <v>24.352035928144971</v>
      </c>
    </row>
    <row r="153" spans="2:22" x14ac:dyDescent="0.25">
      <c r="B153">
        <f t="shared" si="59"/>
        <v>141</v>
      </c>
      <c r="C153" s="135">
        <v>41.68</v>
      </c>
      <c r="D153" s="136">
        <v>41.51</v>
      </c>
      <c r="E153" s="136">
        <v>41.09</v>
      </c>
      <c r="F153" s="136">
        <v>41</v>
      </c>
      <c r="G153" s="136">
        <v>41.62</v>
      </c>
      <c r="H153" s="312">
        <v>40.99</v>
      </c>
      <c r="I153" s="136">
        <v>41.61</v>
      </c>
      <c r="J153" s="136">
        <v>41.59</v>
      </c>
      <c r="K153" s="137">
        <v>41.97</v>
      </c>
      <c r="M153" s="218">
        <f t="shared" si="50"/>
        <v>141</v>
      </c>
      <c r="N153" s="207">
        <f t="shared" si="51"/>
        <v>4.280479041917495</v>
      </c>
      <c r="O153" s="207">
        <f t="shared" si="52"/>
        <v>5.5204790419174401</v>
      </c>
      <c r="P153" s="207">
        <f t="shared" si="53"/>
        <v>19.420479041917467</v>
      </c>
      <c r="Q153" s="207">
        <f t="shared" si="54"/>
        <v>16.010479041917385</v>
      </c>
      <c r="R153" s="207">
        <f t="shared" si="55"/>
        <v>4.6504790419174356</v>
      </c>
      <c r="S153" s="207">
        <f t="shared" si="55"/>
        <v>17.330479041917449</v>
      </c>
      <c r="T153" s="207">
        <f t="shared" si="56"/>
        <v>29.650479041917407</v>
      </c>
      <c r="U153" s="207">
        <f t="shared" si="57"/>
        <v>34.900479041917407</v>
      </c>
      <c r="V153" s="207">
        <f t="shared" si="58"/>
        <v>24.620479041917434</v>
      </c>
    </row>
    <row r="154" spans="2:22" x14ac:dyDescent="0.25">
      <c r="B154">
        <f t="shared" si="59"/>
        <v>142</v>
      </c>
      <c r="C154" s="135">
        <v>41.53</v>
      </c>
      <c r="D154" s="136">
        <v>41.45</v>
      </c>
      <c r="E154" s="136">
        <v>41.24</v>
      </c>
      <c r="F154" s="136">
        <v>41.17</v>
      </c>
      <c r="G154" s="136">
        <v>41.33</v>
      </c>
      <c r="H154" s="312">
        <v>41.13</v>
      </c>
      <c r="I154" s="136">
        <v>41.69</v>
      </c>
      <c r="J154" s="136">
        <v>41.63</v>
      </c>
      <c r="K154" s="137">
        <v>41.89</v>
      </c>
      <c r="M154" s="218">
        <f t="shared" si="50"/>
        <v>142</v>
      </c>
      <c r="N154" s="207">
        <f t="shared" si="51"/>
        <v>4.1089221556899602</v>
      </c>
      <c r="O154" s="207">
        <f t="shared" si="52"/>
        <v>5.2689221556899071</v>
      </c>
      <c r="P154" s="207">
        <f t="shared" si="53"/>
        <v>18.958922155689933</v>
      </c>
      <c r="Q154" s="207">
        <f t="shared" si="54"/>
        <v>15.478922155689851</v>
      </c>
      <c r="R154" s="207">
        <f t="shared" si="55"/>
        <v>4.278922155689898</v>
      </c>
      <c r="S154" s="207">
        <f t="shared" ref="S154" si="61">IF(H154&gt;60,H154-$H$4+S153-$H$5,H154-$H$4+S153)</f>
        <v>16.758922155689916</v>
      </c>
      <c r="T154" s="207">
        <f t="shared" si="56"/>
        <v>29.638922155689869</v>
      </c>
      <c r="U154" s="207">
        <f t="shared" si="57"/>
        <v>34.828922155689874</v>
      </c>
      <c r="V154" s="207">
        <f t="shared" si="58"/>
        <v>24.808922155689899</v>
      </c>
    </row>
    <row r="155" spans="2:22" x14ac:dyDescent="0.25">
      <c r="B155">
        <f t="shared" si="59"/>
        <v>143</v>
      </c>
      <c r="C155" s="135">
        <v>41.57</v>
      </c>
      <c r="D155" s="136">
        <v>41.46</v>
      </c>
      <c r="E155" s="136">
        <v>41.18</v>
      </c>
      <c r="F155" s="136">
        <v>41.21</v>
      </c>
      <c r="G155" s="136">
        <v>41.51</v>
      </c>
      <c r="H155" s="312">
        <v>41.38</v>
      </c>
      <c r="I155" s="136">
        <v>41.71</v>
      </c>
      <c r="J155" s="136">
        <v>41.46</v>
      </c>
      <c r="K155" s="137">
        <v>41.91</v>
      </c>
      <c r="M155" s="218">
        <f t="shared" si="50"/>
        <v>143</v>
      </c>
      <c r="N155" s="207">
        <f t="shared" si="51"/>
        <v>3.9773652694624246</v>
      </c>
      <c r="O155" s="207">
        <f t="shared" si="52"/>
        <v>5.0273652694623721</v>
      </c>
      <c r="P155" s="207">
        <f t="shared" si="53"/>
        <v>18.437365269462397</v>
      </c>
      <c r="Q155" s="207">
        <f t="shared" si="54"/>
        <v>14.987365269462316</v>
      </c>
      <c r="R155" s="207">
        <f t="shared" si="55"/>
        <v>4.0873652694623601</v>
      </c>
      <c r="S155" s="207">
        <f t="shared" si="55"/>
        <v>16.437365269462383</v>
      </c>
      <c r="T155" s="207">
        <f t="shared" si="56"/>
        <v>29.647365269462334</v>
      </c>
      <c r="U155" s="207">
        <f t="shared" si="57"/>
        <v>34.587365269462339</v>
      </c>
      <c r="V155" s="207">
        <f t="shared" si="58"/>
        <v>25.01736526946236</v>
      </c>
    </row>
    <row r="156" spans="2:22" x14ac:dyDescent="0.25">
      <c r="B156">
        <f t="shared" si="59"/>
        <v>144</v>
      </c>
      <c r="C156" s="135">
        <v>41.62</v>
      </c>
      <c r="D156" s="136">
        <v>41.4</v>
      </c>
      <c r="E156" s="136">
        <v>41.26</v>
      </c>
      <c r="F156" s="136">
        <v>41.15</v>
      </c>
      <c r="G156" s="136">
        <v>41.5</v>
      </c>
      <c r="H156" s="312">
        <v>41.34</v>
      </c>
      <c r="I156" s="136">
        <v>41.58</v>
      </c>
      <c r="J156" s="136">
        <v>41.37</v>
      </c>
      <c r="K156" s="137">
        <v>42.29</v>
      </c>
      <c r="M156" s="218">
        <f t="shared" si="50"/>
        <v>144</v>
      </c>
      <c r="N156" s="207">
        <f t="shared" si="51"/>
        <v>3.8958083832348862</v>
      </c>
      <c r="O156" s="207">
        <f t="shared" si="52"/>
        <v>4.7258083832348348</v>
      </c>
      <c r="P156" s="207">
        <f t="shared" si="53"/>
        <v>17.995808383234859</v>
      </c>
      <c r="Q156" s="207">
        <f t="shared" si="54"/>
        <v>14.435808383234779</v>
      </c>
      <c r="R156" s="207">
        <f t="shared" si="55"/>
        <v>3.8858083832348242</v>
      </c>
      <c r="S156" s="207">
        <f t="shared" si="55"/>
        <v>16.07580838323485</v>
      </c>
      <c r="T156" s="207">
        <f t="shared" si="56"/>
        <v>29.525808383234796</v>
      </c>
      <c r="U156" s="207">
        <f t="shared" si="57"/>
        <v>34.2558083832348</v>
      </c>
      <c r="V156" s="207">
        <f t="shared" si="58"/>
        <v>25.605808383234823</v>
      </c>
    </row>
    <row r="157" spans="2:22" x14ac:dyDescent="0.25">
      <c r="B157">
        <f t="shared" si="59"/>
        <v>145</v>
      </c>
      <c r="C157" s="135">
        <v>41.32</v>
      </c>
      <c r="D157" s="136">
        <v>41.59</v>
      </c>
      <c r="E157" s="136">
        <v>41.14</v>
      </c>
      <c r="F157" s="136">
        <v>41.31</v>
      </c>
      <c r="G157" s="136">
        <v>41.46</v>
      </c>
      <c r="H157" s="312">
        <v>41.41</v>
      </c>
      <c r="I157" s="136">
        <v>41.71</v>
      </c>
      <c r="J157" s="136">
        <v>41.47</v>
      </c>
      <c r="K157" s="137">
        <v>41.84</v>
      </c>
      <c r="M157" s="218">
        <f t="shared" si="50"/>
        <v>145</v>
      </c>
      <c r="N157" s="207">
        <f t="shared" si="51"/>
        <v>3.5142514970073506</v>
      </c>
      <c r="O157" s="207">
        <f t="shared" si="52"/>
        <v>4.6142514970073023</v>
      </c>
      <c r="P157" s="207">
        <f t="shared" si="53"/>
        <v>17.434251497007324</v>
      </c>
      <c r="Q157" s="207">
        <f t="shared" si="54"/>
        <v>14.044251497007245</v>
      </c>
      <c r="R157" s="207">
        <f t="shared" si="55"/>
        <v>3.6442514970072892</v>
      </c>
      <c r="S157" s="207">
        <f t="shared" si="55"/>
        <v>15.784251497007311</v>
      </c>
      <c r="T157" s="207">
        <f t="shared" si="56"/>
        <v>29.534251497007261</v>
      </c>
      <c r="U157" s="207">
        <f t="shared" si="57"/>
        <v>34.024251497007263</v>
      </c>
      <c r="V157" s="207">
        <f t="shared" si="58"/>
        <v>25.744251497007291</v>
      </c>
    </row>
    <row r="158" spans="2:22" x14ac:dyDescent="0.25">
      <c r="B158">
        <f t="shared" si="59"/>
        <v>146</v>
      </c>
      <c r="C158" s="135">
        <v>41.49</v>
      </c>
      <c r="D158" s="136">
        <v>41.52</v>
      </c>
      <c r="E158" s="136">
        <v>41.12</v>
      </c>
      <c r="F158" s="136">
        <v>41.3</v>
      </c>
      <c r="G158" s="136">
        <v>41.54</v>
      </c>
      <c r="H158" s="312">
        <v>41.27</v>
      </c>
      <c r="I158" s="136">
        <v>41.81</v>
      </c>
      <c r="J158" s="136">
        <v>41.48</v>
      </c>
      <c r="K158" s="137">
        <v>42.16</v>
      </c>
      <c r="M158" s="218">
        <f t="shared" si="50"/>
        <v>146</v>
      </c>
      <c r="N158" s="207">
        <f t="shared" si="51"/>
        <v>3.3026946107798167</v>
      </c>
      <c r="O158" s="207">
        <f t="shared" si="52"/>
        <v>4.4326946107797696</v>
      </c>
      <c r="P158" s="207">
        <f t="shared" si="53"/>
        <v>16.852694610779785</v>
      </c>
      <c r="Q158" s="207">
        <f t="shared" si="54"/>
        <v>13.642694610779706</v>
      </c>
      <c r="R158" s="207">
        <f t="shared" si="55"/>
        <v>3.4826946107797525</v>
      </c>
      <c r="S158" s="207">
        <f t="shared" si="55"/>
        <v>15.352694610779778</v>
      </c>
      <c r="T158" s="207">
        <f t="shared" si="56"/>
        <v>29.642694610779728</v>
      </c>
      <c r="U158" s="207">
        <f t="shared" si="57"/>
        <v>33.802694610779724</v>
      </c>
      <c r="V158" s="207">
        <f t="shared" si="58"/>
        <v>26.202694610779751</v>
      </c>
    </row>
    <row r="159" spans="2:22" x14ac:dyDescent="0.25">
      <c r="B159">
        <f t="shared" si="59"/>
        <v>147</v>
      </c>
      <c r="C159" s="135">
        <v>41.39</v>
      </c>
      <c r="D159" s="136">
        <v>41.64</v>
      </c>
      <c r="E159" s="136">
        <v>41.41</v>
      </c>
      <c r="F159" s="136">
        <v>41.33</v>
      </c>
      <c r="G159" s="136">
        <v>41.48</v>
      </c>
      <c r="H159" s="312">
        <v>41.47</v>
      </c>
      <c r="I159" s="136">
        <v>41.52</v>
      </c>
      <c r="J159" s="136">
        <v>41.58</v>
      </c>
      <c r="K159" s="137">
        <v>42.16</v>
      </c>
      <c r="M159" s="218">
        <f t="shared" si="50"/>
        <v>147</v>
      </c>
      <c r="N159" s="207">
        <f t="shared" si="51"/>
        <v>2.9911377245522814</v>
      </c>
      <c r="O159" s="207">
        <f t="shared" si="52"/>
        <v>4.3711377245522343</v>
      </c>
      <c r="P159" s="207">
        <f t="shared" si="53"/>
        <v>16.561137724552246</v>
      </c>
      <c r="Q159" s="207">
        <f t="shared" si="54"/>
        <v>13.271137724552169</v>
      </c>
      <c r="R159" s="207">
        <f t="shared" si="55"/>
        <v>3.2611377245522135</v>
      </c>
      <c r="S159" s="207">
        <f t="shared" si="55"/>
        <v>15.121137724552241</v>
      </c>
      <c r="T159" s="207">
        <f t="shared" si="56"/>
        <v>29.461137724552195</v>
      </c>
      <c r="U159" s="207">
        <f t="shared" si="57"/>
        <v>33.681137724552187</v>
      </c>
      <c r="V159" s="207">
        <f t="shared" si="58"/>
        <v>26.661137724552212</v>
      </c>
    </row>
    <row r="160" spans="2:22" x14ac:dyDescent="0.25">
      <c r="B160">
        <f t="shared" si="59"/>
        <v>148</v>
      </c>
      <c r="C160" s="135">
        <v>41.54</v>
      </c>
      <c r="D160" s="136">
        <v>41.47</v>
      </c>
      <c r="E160" s="136">
        <v>41.17</v>
      </c>
      <c r="F160" s="136">
        <v>41.23</v>
      </c>
      <c r="G160" s="136">
        <v>41.38</v>
      </c>
      <c r="H160" s="312">
        <v>41.34</v>
      </c>
      <c r="I160" s="136">
        <v>41.62</v>
      </c>
      <c r="J160" s="136">
        <v>41.39</v>
      </c>
      <c r="K160" s="137">
        <v>42.39</v>
      </c>
      <c r="M160" s="218">
        <f t="shared" si="50"/>
        <v>148</v>
      </c>
      <c r="N160" s="207">
        <f t="shared" si="51"/>
        <v>2.8295808383247447</v>
      </c>
      <c r="O160" s="207">
        <f t="shared" si="52"/>
        <v>4.1395808383246973</v>
      </c>
      <c r="P160" s="207">
        <f t="shared" si="53"/>
        <v>16.029580838324712</v>
      </c>
      <c r="Q160" s="207">
        <f t="shared" si="54"/>
        <v>12.79958083832463</v>
      </c>
      <c r="R160" s="207">
        <f t="shared" si="55"/>
        <v>2.9395808383246802</v>
      </c>
      <c r="S160" s="207">
        <f t="shared" si="55"/>
        <v>14.759580838324709</v>
      </c>
      <c r="T160" s="207">
        <f t="shared" si="56"/>
        <v>29.379580838324657</v>
      </c>
      <c r="U160" s="207">
        <f t="shared" si="57"/>
        <v>33.369580838324651</v>
      </c>
      <c r="V160" s="207">
        <f t="shared" si="58"/>
        <v>27.349580838324677</v>
      </c>
    </row>
    <row r="161" spans="2:22" x14ac:dyDescent="0.25">
      <c r="B161">
        <f t="shared" si="59"/>
        <v>149</v>
      </c>
      <c r="C161" s="135">
        <v>41.47</v>
      </c>
      <c r="D161" s="136">
        <v>41.33</v>
      </c>
      <c r="E161" s="136">
        <v>41.28</v>
      </c>
      <c r="F161" s="136">
        <v>41.26</v>
      </c>
      <c r="G161" s="136">
        <v>41.67</v>
      </c>
      <c r="H161" s="312">
        <v>41.06</v>
      </c>
      <c r="I161" s="136">
        <v>41.7</v>
      </c>
      <c r="J161" s="136">
        <v>41.45</v>
      </c>
      <c r="K161" s="137">
        <v>41.8</v>
      </c>
      <c r="M161" s="218">
        <f t="shared" si="50"/>
        <v>149</v>
      </c>
      <c r="N161" s="207">
        <f t="shared" si="51"/>
        <v>2.5980239520972077</v>
      </c>
      <c r="O161" s="207">
        <f t="shared" si="52"/>
        <v>3.7680239520971597</v>
      </c>
      <c r="P161" s="207">
        <f t="shared" si="53"/>
        <v>15.608023952097177</v>
      </c>
      <c r="Q161" s="207">
        <f t="shared" si="54"/>
        <v>12.358023952097092</v>
      </c>
      <c r="R161" s="207">
        <f t="shared" si="55"/>
        <v>2.908023952097146</v>
      </c>
      <c r="S161" s="207">
        <f t="shared" si="55"/>
        <v>14.118023952097175</v>
      </c>
      <c r="T161" s="207">
        <f t="shared" si="56"/>
        <v>29.378023952097124</v>
      </c>
      <c r="U161" s="207">
        <f t="shared" si="57"/>
        <v>33.118023952097118</v>
      </c>
      <c r="V161" s="207">
        <f t="shared" si="58"/>
        <v>27.448023952097138</v>
      </c>
    </row>
    <row r="162" spans="2:22" x14ac:dyDescent="0.25">
      <c r="B162">
        <f t="shared" si="59"/>
        <v>150</v>
      </c>
      <c r="C162" s="135">
        <v>41.56</v>
      </c>
      <c r="D162" s="136">
        <v>41.49</v>
      </c>
      <c r="E162" s="136">
        <v>41.11</v>
      </c>
      <c r="F162" s="136">
        <v>41.25</v>
      </c>
      <c r="G162" s="136">
        <v>41.34</v>
      </c>
      <c r="H162" s="312">
        <v>41.08</v>
      </c>
      <c r="I162" s="136">
        <v>41.63</v>
      </c>
      <c r="J162" s="136">
        <v>41.38</v>
      </c>
      <c r="K162" s="137">
        <v>42.39</v>
      </c>
      <c r="M162" s="218">
        <f t="shared" si="50"/>
        <v>150</v>
      </c>
      <c r="N162" s="207">
        <f t="shared" si="51"/>
        <v>2.4564670658696741</v>
      </c>
      <c r="O162" s="207">
        <f t="shared" si="52"/>
        <v>3.5564670658696258</v>
      </c>
      <c r="P162" s="207">
        <f t="shared" si="53"/>
        <v>15.016467065869641</v>
      </c>
      <c r="Q162" s="207">
        <f t="shared" si="54"/>
        <v>11.906467065869556</v>
      </c>
      <c r="R162" s="207">
        <f t="shared" si="55"/>
        <v>2.5464670658696136</v>
      </c>
      <c r="S162" s="207">
        <f t="shared" si="55"/>
        <v>13.496467065869638</v>
      </c>
      <c r="T162" s="207">
        <f t="shared" si="56"/>
        <v>29.30646706586959</v>
      </c>
      <c r="U162" s="207">
        <f t="shared" si="57"/>
        <v>32.796467065869585</v>
      </c>
      <c r="V162" s="207">
        <f t="shared" si="58"/>
        <v>28.136467065869603</v>
      </c>
    </row>
    <row r="163" spans="2:22" x14ac:dyDescent="0.25">
      <c r="B163">
        <f t="shared" si="59"/>
        <v>151</v>
      </c>
      <c r="C163" s="135">
        <v>41.39</v>
      </c>
      <c r="D163" s="136">
        <v>41.24</v>
      </c>
      <c r="E163" s="136">
        <v>41.1</v>
      </c>
      <c r="F163" s="136">
        <v>41.24</v>
      </c>
      <c r="G163" s="195">
        <v>41.23</v>
      </c>
      <c r="H163" s="312">
        <v>41.14</v>
      </c>
      <c r="I163" s="136">
        <v>41.93</v>
      </c>
      <c r="J163" s="136">
        <v>41.52</v>
      </c>
      <c r="K163" s="137">
        <v>43.32</v>
      </c>
      <c r="M163" s="218">
        <f t="shared" si="50"/>
        <v>151</v>
      </c>
      <c r="N163" s="207">
        <f t="shared" si="51"/>
        <v>2.1449101796421388</v>
      </c>
      <c r="O163" s="207">
        <f t="shared" si="52"/>
        <v>3.0949101796420919</v>
      </c>
      <c r="P163" s="207">
        <f t="shared" si="53"/>
        <v>14.414910179642106</v>
      </c>
      <c r="Q163" s="207">
        <f t="shared" si="54"/>
        <v>11.444910179642022</v>
      </c>
      <c r="R163" s="207">
        <f t="shared" si="55"/>
        <v>2.0749101796420746</v>
      </c>
      <c r="S163" s="207">
        <f t="shared" si="55"/>
        <v>12.934910179642102</v>
      </c>
      <c r="T163" s="207">
        <f t="shared" si="56"/>
        <v>29.534910179642054</v>
      </c>
      <c r="U163" s="207">
        <f t="shared" si="57"/>
        <v>32.614910179642052</v>
      </c>
      <c r="V163" s="207">
        <f t="shared" si="58"/>
        <v>29.754910179642067</v>
      </c>
    </row>
    <row r="164" spans="2:22" x14ac:dyDescent="0.25">
      <c r="B164">
        <f t="shared" si="59"/>
        <v>152</v>
      </c>
      <c r="C164" s="135">
        <v>41.43</v>
      </c>
      <c r="D164" s="136">
        <v>41.25</v>
      </c>
      <c r="E164" s="136">
        <v>41.12</v>
      </c>
      <c r="F164" s="136">
        <v>41.15</v>
      </c>
      <c r="G164" s="212">
        <v>41.33</v>
      </c>
      <c r="H164" s="312">
        <v>41.11</v>
      </c>
      <c r="I164" s="136">
        <v>41.79</v>
      </c>
      <c r="J164" s="136">
        <v>41.49</v>
      </c>
      <c r="K164" s="137">
        <v>42.14</v>
      </c>
      <c r="M164" s="218">
        <f t="shared" si="50"/>
        <v>152</v>
      </c>
      <c r="N164" s="207">
        <f t="shared" si="51"/>
        <v>1.8733532934146027</v>
      </c>
      <c r="O164" s="207">
        <f t="shared" si="52"/>
        <v>2.643353293414556</v>
      </c>
      <c r="P164" s="207">
        <f t="shared" si="53"/>
        <v>13.833353293414568</v>
      </c>
      <c r="Q164" s="207">
        <f t="shared" si="54"/>
        <v>10.893353293414485</v>
      </c>
      <c r="R164" s="207">
        <f t="shared" si="55"/>
        <v>1.703353293414537</v>
      </c>
      <c r="S164" s="207">
        <f t="shared" ref="S164" si="62">IF(H164&gt;60,H164-$H$4+S163-$H$5,H164-$H$4+S163)</f>
        <v>12.343353293414566</v>
      </c>
      <c r="T164" s="207">
        <f t="shared" si="56"/>
        <v>29.623353293414517</v>
      </c>
      <c r="U164" s="207">
        <f t="shared" si="57"/>
        <v>32.403353293414519</v>
      </c>
      <c r="V164" s="207">
        <f t="shared" si="58"/>
        <v>30.193353293414532</v>
      </c>
    </row>
    <row r="165" spans="2:22" x14ac:dyDescent="0.25">
      <c r="B165">
        <f t="shared" si="59"/>
        <v>153</v>
      </c>
      <c r="C165" s="135">
        <v>41.45</v>
      </c>
      <c r="D165" s="136">
        <v>41.23</v>
      </c>
      <c r="E165" s="136">
        <v>41.03</v>
      </c>
      <c r="F165" s="136">
        <v>41.21</v>
      </c>
      <c r="G165" s="136">
        <v>41.3</v>
      </c>
      <c r="H165" s="312">
        <v>41.21</v>
      </c>
      <c r="I165" s="136">
        <v>41.51</v>
      </c>
      <c r="J165" s="136">
        <v>41.54</v>
      </c>
      <c r="K165" s="137">
        <v>41.81</v>
      </c>
      <c r="M165" s="218">
        <f t="shared" si="50"/>
        <v>153</v>
      </c>
      <c r="N165" s="207">
        <f t="shared" si="51"/>
        <v>1.6217964071870696</v>
      </c>
      <c r="O165" s="207">
        <f t="shared" si="52"/>
        <v>2.1717964071870171</v>
      </c>
      <c r="P165" s="207">
        <f t="shared" si="53"/>
        <v>13.161796407187033</v>
      </c>
      <c r="Q165" s="207">
        <f t="shared" si="54"/>
        <v>10.40179640718695</v>
      </c>
      <c r="R165" s="207">
        <f t="shared" si="55"/>
        <v>1.3017964071869983</v>
      </c>
      <c r="S165" s="207">
        <f t="shared" si="55"/>
        <v>11.851796407187031</v>
      </c>
      <c r="T165" s="207">
        <f t="shared" si="56"/>
        <v>29.43179640718698</v>
      </c>
      <c r="U165" s="207">
        <f t="shared" si="57"/>
        <v>32.241796407186982</v>
      </c>
      <c r="V165" s="207">
        <f t="shared" si="58"/>
        <v>30.301796407186998</v>
      </c>
    </row>
    <row r="166" spans="2:22" x14ac:dyDescent="0.25">
      <c r="B166">
        <f t="shared" si="59"/>
        <v>154</v>
      </c>
      <c r="C166" s="135">
        <v>41.39</v>
      </c>
      <c r="D166" s="136">
        <v>41.42</v>
      </c>
      <c r="E166" s="136">
        <v>41.03</v>
      </c>
      <c r="F166" s="136">
        <v>41.29</v>
      </c>
      <c r="G166" s="136">
        <v>41.48</v>
      </c>
      <c r="H166" s="312">
        <v>40.93</v>
      </c>
      <c r="I166" s="136">
        <v>41.58</v>
      </c>
      <c r="J166" s="136">
        <v>41.9</v>
      </c>
      <c r="K166" s="137">
        <v>41.89</v>
      </c>
      <c r="M166" s="218">
        <f t="shared" si="50"/>
        <v>154</v>
      </c>
      <c r="N166" s="207">
        <f t="shared" ref="N166:N179" si="63">IF(C166&gt;60,C166-$H$4+N165-$H$5,C166-$H$4+N165)</f>
        <v>1.3102395209595343</v>
      </c>
      <c r="O166" s="207">
        <f t="shared" ref="O166:O179" si="64">IF(D166&gt;60,D166-$H$4+O165-$H$5,D166-$H$4+O165)</f>
        <v>1.8902395209594829</v>
      </c>
      <c r="P166" s="207">
        <f t="shared" ref="P166:P179" si="65">IF(E166&gt;60,E166-$H$4+P165-$H$5,E166-$H$4+P165)</f>
        <v>12.490239520959499</v>
      </c>
      <c r="Q166" s="207">
        <f t="shared" ref="Q166:Q179" si="66">IF(F166&gt;60,F166-$H$4+Q165-$H$5,F166-$H$4+Q165)</f>
        <v>9.9902395209594133</v>
      </c>
      <c r="R166" s="207">
        <f t="shared" ref="R166:S179" si="67">IF(G166&gt;60,G166-$H$4+R165-$H$5,G166-$H$4+R165)</f>
        <v>1.0802395209594593</v>
      </c>
      <c r="S166" s="207">
        <f t="shared" si="67"/>
        <v>11.080239520959495</v>
      </c>
      <c r="T166" s="207">
        <f t="shared" ref="T166:T179" si="68">IF(I166&gt;60,I166-$H$4+T165-$H$5,I166-$H$4+T165)</f>
        <v>29.310239520959442</v>
      </c>
      <c r="U166" s="207">
        <f t="shared" ref="U166:U179" si="69">IF(J166&gt;60,J166-$H$4+U165-$H$5,J166-$H$4+U165)</f>
        <v>32.440239520959445</v>
      </c>
      <c r="V166" s="207">
        <f t="shared" si="58"/>
        <v>30.490239520959463</v>
      </c>
    </row>
    <row r="167" spans="2:22" x14ac:dyDescent="0.25">
      <c r="B167">
        <f t="shared" si="59"/>
        <v>155</v>
      </c>
      <c r="C167" s="135">
        <v>41.43</v>
      </c>
      <c r="D167" s="136">
        <v>41.29</v>
      </c>
      <c r="E167" s="136">
        <v>41.32</v>
      </c>
      <c r="F167" s="136">
        <v>41.24</v>
      </c>
      <c r="G167" s="136">
        <v>41.45</v>
      </c>
      <c r="H167" s="312">
        <v>41.23</v>
      </c>
      <c r="I167" s="136">
        <v>41.67</v>
      </c>
      <c r="J167" s="136">
        <v>41.44</v>
      </c>
      <c r="K167" s="137">
        <v>41.96</v>
      </c>
      <c r="M167" s="218">
        <f t="shared" si="50"/>
        <v>155</v>
      </c>
      <c r="N167" s="207">
        <f t="shared" si="63"/>
        <v>1.0386826347319982</v>
      </c>
      <c r="O167" s="207">
        <f t="shared" si="64"/>
        <v>1.4786826347319462</v>
      </c>
      <c r="P167" s="207">
        <f t="shared" si="65"/>
        <v>12.108682634731963</v>
      </c>
      <c r="Q167" s="207">
        <f t="shared" si="66"/>
        <v>9.5286826347318794</v>
      </c>
      <c r="R167" s="207">
        <f t="shared" si="67"/>
        <v>0.82868263473192627</v>
      </c>
      <c r="S167" s="207">
        <f t="shared" si="67"/>
        <v>10.608682634731956</v>
      </c>
      <c r="T167" s="207">
        <f t="shared" si="68"/>
        <v>29.278682634731908</v>
      </c>
      <c r="U167" s="207">
        <f t="shared" si="69"/>
        <v>32.178682634731906</v>
      </c>
      <c r="V167" s="207">
        <f t="shared" si="58"/>
        <v>30.748682634731928</v>
      </c>
    </row>
    <row r="168" spans="2:22" x14ac:dyDescent="0.25">
      <c r="B168">
        <f t="shared" si="59"/>
        <v>156</v>
      </c>
      <c r="C168" s="135">
        <v>41.32</v>
      </c>
      <c r="D168" s="136">
        <v>41.51</v>
      </c>
      <c r="E168" s="136">
        <v>41.15</v>
      </c>
      <c r="F168" s="136">
        <v>41.41</v>
      </c>
      <c r="G168" s="208">
        <v>64.44</v>
      </c>
      <c r="H168" s="312">
        <v>41.12</v>
      </c>
      <c r="I168" s="136">
        <v>41.46</v>
      </c>
      <c r="J168" s="136">
        <v>41.95</v>
      </c>
      <c r="K168" s="137">
        <v>42.3</v>
      </c>
      <c r="M168" s="218">
        <f t="shared" si="50"/>
        <v>156</v>
      </c>
      <c r="N168" s="207">
        <f t="shared" si="63"/>
        <v>0.65712574850446259</v>
      </c>
      <c r="O168" s="207">
        <f t="shared" si="64"/>
        <v>1.2871257485044083</v>
      </c>
      <c r="P168" s="207">
        <f t="shared" si="65"/>
        <v>11.557125748504426</v>
      </c>
      <c r="Q168" s="207">
        <f t="shared" si="66"/>
        <v>9.2371257485043401</v>
      </c>
      <c r="R168" s="207">
        <f>IF(G168&gt;90,G168-$H$4+R167-$H$5,G168-$H$4+R167)</f>
        <v>23.567125748504388</v>
      </c>
      <c r="S168" s="207">
        <f t="shared" si="67"/>
        <v>10.027125748504417</v>
      </c>
      <c r="T168" s="207">
        <f t="shared" si="68"/>
        <v>29.037125748504373</v>
      </c>
      <c r="U168" s="207">
        <f t="shared" si="69"/>
        <v>32.427125748504373</v>
      </c>
      <c r="V168" s="207">
        <f t="shared" si="58"/>
        <v>31.347125748504389</v>
      </c>
    </row>
    <row r="169" spans="2:22" x14ac:dyDescent="0.25">
      <c r="B169">
        <f t="shared" si="59"/>
        <v>157</v>
      </c>
      <c r="C169" s="135">
        <v>41.49</v>
      </c>
      <c r="D169" s="136">
        <v>43.21</v>
      </c>
      <c r="E169" s="136">
        <v>41.37</v>
      </c>
      <c r="F169" s="136">
        <v>41.37</v>
      </c>
      <c r="G169" s="136">
        <v>42.38</v>
      </c>
      <c r="H169" s="312">
        <v>41.26</v>
      </c>
      <c r="I169" s="136">
        <v>41.51</v>
      </c>
      <c r="J169" s="136">
        <v>41.76</v>
      </c>
      <c r="K169" s="137">
        <v>42.2</v>
      </c>
      <c r="M169" s="218">
        <f t="shared" si="50"/>
        <v>157</v>
      </c>
      <c r="N169" s="207">
        <f t="shared" si="63"/>
        <v>0.44556886227692871</v>
      </c>
      <c r="O169" s="207">
        <f t="shared" si="64"/>
        <v>2.7955688622768733</v>
      </c>
      <c r="P169" s="207">
        <f t="shared" si="65"/>
        <v>11.225568862276887</v>
      </c>
      <c r="Q169" s="207">
        <f t="shared" si="66"/>
        <v>8.9055688622768017</v>
      </c>
      <c r="R169" s="207">
        <f t="shared" si="67"/>
        <v>24.245568862276855</v>
      </c>
      <c r="S169" s="207">
        <f t="shared" si="67"/>
        <v>9.5855688622768795</v>
      </c>
      <c r="T169" s="207">
        <f t="shared" si="68"/>
        <v>28.845568862276835</v>
      </c>
      <c r="U169" s="207">
        <f t="shared" si="69"/>
        <v>32.485568862276835</v>
      </c>
      <c r="V169" s="207">
        <f t="shared" si="58"/>
        <v>31.845568862276856</v>
      </c>
    </row>
    <row r="170" spans="2:22" x14ac:dyDescent="0.25">
      <c r="B170">
        <f t="shared" si="59"/>
        <v>158</v>
      </c>
      <c r="C170" s="135">
        <v>41.48</v>
      </c>
      <c r="D170" s="136">
        <v>41.71</v>
      </c>
      <c r="E170" s="136">
        <v>41.11</v>
      </c>
      <c r="F170" s="136">
        <v>41.17</v>
      </c>
      <c r="G170" s="136">
        <v>42.51</v>
      </c>
      <c r="H170" s="312">
        <v>41.03</v>
      </c>
      <c r="I170" s="136">
        <v>41.68</v>
      </c>
      <c r="J170" s="136">
        <v>41.87</v>
      </c>
      <c r="K170" s="137">
        <v>41.87</v>
      </c>
      <c r="M170" s="218">
        <f t="shared" si="50"/>
        <v>158</v>
      </c>
      <c r="N170" s="207">
        <f t="shared" si="63"/>
        <v>0.22401197604938972</v>
      </c>
      <c r="O170" s="207">
        <f t="shared" si="64"/>
        <v>2.8040119760493383</v>
      </c>
      <c r="P170" s="207">
        <f t="shared" si="65"/>
        <v>10.634011976049351</v>
      </c>
      <c r="Q170" s="207">
        <f t="shared" si="66"/>
        <v>8.3740119760492675</v>
      </c>
      <c r="R170" s="207">
        <f t="shared" si="67"/>
        <v>25.054011976049317</v>
      </c>
      <c r="S170" s="207">
        <f t="shared" si="67"/>
        <v>8.9140119760493448</v>
      </c>
      <c r="T170" s="207">
        <f t="shared" si="68"/>
        <v>28.824011976049299</v>
      </c>
      <c r="U170" s="207">
        <f t="shared" si="69"/>
        <v>32.654011976049297</v>
      </c>
      <c r="V170" s="207">
        <f t="shared" si="58"/>
        <v>32.014011976049318</v>
      </c>
    </row>
    <row r="171" spans="2:22" x14ac:dyDescent="0.25">
      <c r="B171">
        <f t="shared" si="59"/>
        <v>159</v>
      </c>
      <c r="C171" s="135">
        <v>41.86</v>
      </c>
      <c r="D171" s="136">
        <v>41.35</v>
      </c>
      <c r="E171" s="136">
        <v>41.25</v>
      </c>
      <c r="F171" s="136">
        <v>41.58</v>
      </c>
      <c r="G171" s="136">
        <v>42.4</v>
      </c>
      <c r="H171" s="312">
        <v>41.31</v>
      </c>
      <c r="I171" s="136">
        <v>41.6</v>
      </c>
      <c r="J171" s="136">
        <v>42.7</v>
      </c>
      <c r="K171" s="137">
        <v>43.13</v>
      </c>
      <c r="M171" s="218">
        <f t="shared" si="50"/>
        <v>159</v>
      </c>
      <c r="N171" s="207">
        <f t="shared" si="63"/>
        <v>0.38245508982185328</v>
      </c>
      <c r="O171" s="207">
        <f t="shared" si="64"/>
        <v>2.4524550898218038</v>
      </c>
      <c r="P171" s="207">
        <f t="shared" si="65"/>
        <v>10.182455089821815</v>
      </c>
      <c r="Q171" s="207">
        <f t="shared" si="66"/>
        <v>8.2524550898217299</v>
      </c>
      <c r="R171" s="207">
        <f t="shared" si="67"/>
        <v>25.75245508982178</v>
      </c>
      <c r="S171" s="207">
        <f t="shared" si="67"/>
        <v>8.5224550898218112</v>
      </c>
      <c r="T171" s="207">
        <f t="shared" si="68"/>
        <v>28.722455089821764</v>
      </c>
      <c r="U171" s="207">
        <f t="shared" si="69"/>
        <v>33.652455089821764</v>
      </c>
      <c r="V171" s="207">
        <f t="shared" si="58"/>
        <v>33.442455089821784</v>
      </c>
    </row>
    <row r="172" spans="2:22" x14ac:dyDescent="0.25">
      <c r="B172">
        <f t="shared" si="59"/>
        <v>160</v>
      </c>
      <c r="C172" s="135">
        <v>41.64</v>
      </c>
      <c r="D172" s="136">
        <v>41.57</v>
      </c>
      <c r="E172" s="136">
        <v>41.26</v>
      </c>
      <c r="F172" s="136">
        <v>41.6</v>
      </c>
      <c r="G172" s="136">
        <v>41.94</v>
      </c>
      <c r="H172" s="312">
        <v>41.44</v>
      </c>
      <c r="I172" s="136">
        <v>41.57</v>
      </c>
      <c r="J172" s="136">
        <v>42.52</v>
      </c>
      <c r="K172" s="137">
        <v>43.63</v>
      </c>
      <c r="M172" s="218">
        <f t="shared" ref="M172:M179" si="70">B172</f>
        <v>160</v>
      </c>
      <c r="N172" s="207">
        <f t="shared" si="63"/>
        <v>0.32089820359431798</v>
      </c>
      <c r="O172" s="207">
        <f t="shared" si="64"/>
        <v>2.3208982035942682</v>
      </c>
      <c r="P172" s="207">
        <f t="shared" si="65"/>
        <v>9.740898203594277</v>
      </c>
      <c r="Q172" s="207">
        <f t="shared" si="66"/>
        <v>8.1508982035941955</v>
      </c>
      <c r="R172" s="207">
        <f t="shared" si="67"/>
        <v>25.990898203594242</v>
      </c>
      <c r="S172" s="207">
        <f t="shared" si="67"/>
        <v>8.2608982035942731</v>
      </c>
      <c r="T172" s="207">
        <f t="shared" si="68"/>
        <v>28.590898203594229</v>
      </c>
      <c r="U172" s="207">
        <f t="shared" si="69"/>
        <v>34.470898203594231</v>
      </c>
      <c r="V172" s="207">
        <f t="shared" si="58"/>
        <v>35.370898203594251</v>
      </c>
    </row>
    <row r="173" spans="2:22" x14ac:dyDescent="0.25">
      <c r="B173">
        <f t="shared" si="59"/>
        <v>161</v>
      </c>
      <c r="C173" s="135">
        <v>41.73</v>
      </c>
      <c r="D173" s="136">
        <v>41.66</v>
      </c>
      <c r="E173" s="136">
        <v>41.13</v>
      </c>
      <c r="F173" s="136">
        <v>42.04</v>
      </c>
      <c r="G173" s="136">
        <v>42.2</v>
      </c>
      <c r="H173" s="312">
        <v>42.12</v>
      </c>
      <c r="I173" s="136">
        <v>41.65</v>
      </c>
      <c r="J173" s="136">
        <v>41.71</v>
      </c>
      <c r="K173" s="137">
        <v>42.07</v>
      </c>
      <c r="M173" s="218">
        <f t="shared" si="70"/>
        <v>161</v>
      </c>
      <c r="N173" s="207">
        <f t="shared" si="63"/>
        <v>0.34934131736677898</v>
      </c>
      <c r="O173" s="207">
        <f t="shared" si="64"/>
        <v>2.279341317366729</v>
      </c>
      <c r="P173" s="207">
        <f t="shared" si="65"/>
        <v>9.1693413173667437</v>
      </c>
      <c r="Q173" s="207">
        <f t="shared" si="66"/>
        <v>8.4893413173666588</v>
      </c>
      <c r="R173" s="207">
        <f t="shared" si="67"/>
        <v>26.489341317366708</v>
      </c>
      <c r="S173" s="207">
        <f t="shared" si="67"/>
        <v>8.6793413173667346</v>
      </c>
      <c r="T173" s="207">
        <f t="shared" si="68"/>
        <v>28.539341317366691</v>
      </c>
      <c r="U173" s="207">
        <f t="shared" si="69"/>
        <v>34.479341317366696</v>
      </c>
      <c r="V173" s="207">
        <f t="shared" si="58"/>
        <v>35.739341317366716</v>
      </c>
    </row>
    <row r="174" spans="2:22" x14ac:dyDescent="0.25">
      <c r="B174">
        <f t="shared" si="59"/>
        <v>162</v>
      </c>
      <c r="C174" s="135">
        <v>41.65</v>
      </c>
      <c r="D174" s="136">
        <v>41.41</v>
      </c>
      <c r="E174" s="136">
        <v>41.75</v>
      </c>
      <c r="F174" s="136">
        <v>43.29</v>
      </c>
      <c r="G174" s="136">
        <v>41.73</v>
      </c>
      <c r="H174" s="312">
        <v>42.68</v>
      </c>
      <c r="I174" s="136">
        <v>41.56</v>
      </c>
      <c r="J174" s="136">
        <v>41.73</v>
      </c>
      <c r="K174" s="137">
        <v>41.99</v>
      </c>
      <c r="M174" s="218">
        <f t="shared" si="70"/>
        <v>162</v>
      </c>
      <c r="N174" s="207">
        <f t="shared" si="63"/>
        <v>0.29778443113924169</v>
      </c>
      <c r="O174" s="207">
        <f t="shared" si="64"/>
        <v>1.9877844311391897</v>
      </c>
      <c r="P174" s="207">
        <f t="shared" si="65"/>
        <v>9.2177844311392079</v>
      </c>
      <c r="Q174" s="207">
        <f t="shared" si="66"/>
        <v>10.077784431139122</v>
      </c>
      <c r="R174" s="207">
        <f t="shared" si="67"/>
        <v>26.517784431139169</v>
      </c>
      <c r="S174" s="207">
        <f t="shared" ref="S174" si="71">IF(H174&gt;60,H174-$H$4+S173-$H$5,H174-$H$4+S173)</f>
        <v>9.6577844311391985</v>
      </c>
      <c r="T174" s="207">
        <f t="shared" si="68"/>
        <v>28.397784431139158</v>
      </c>
      <c r="U174" s="207">
        <f t="shared" si="69"/>
        <v>34.507784431139157</v>
      </c>
      <c r="V174" s="207">
        <f t="shared" si="58"/>
        <v>36.027784431139182</v>
      </c>
    </row>
    <row r="175" spans="2:22" x14ac:dyDescent="0.25">
      <c r="B175">
        <f t="shared" si="59"/>
        <v>163</v>
      </c>
      <c r="C175" s="135">
        <v>41.84</v>
      </c>
      <c r="D175" s="136">
        <v>41.76</v>
      </c>
      <c r="E175" s="136">
        <v>41.36</v>
      </c>
      <c r="F175" s="136">
        <v>41.57</v>
      </c>
      <c r="G175" s="136">
        <v>42.11</v>
      </c>
      <c r="H175" s="312">
        <v>43.12</v>
      </c>
      <c r="I175" s="136">
        <v>41.62</v>
      </c>
      <c r="J175" s="195">
        <v>41.4</v>
      </c>
      <c r="K175" s="137">
        <v>42</v>
      </c>
      <c r="M175" s="218">
        <f t="shared" si="70"/>
        <v>163</v>
      </c>
      <c r="N175" s="207">
        <f t="shared" si="63"/>
        <v>0.43622754491170923</v>
      </c>
      <c r="O175" s="207">
        <f t="shared" si="64"/>
        <v>2.0462275449116518</v>
      </c>
      <c r="P175" s="207">
        <f t="shared" si="65"/>
        <v>8.8762275449116714</v>
      </c>
      <c r="Q175" s="207">
        <f t="shared" si="66"/>
        <v>9.9462275449115864</v>
      </c>
      <c r="R175" s="207">
        <f t="shared" si="67"/>
        <v>26.926227544911633</v>
      </c>
      <c r="S175" s="207">
        <f t="shared" si="67"/>
        <v>11.07622754491166</v>
      </c>
      <c r="T175" s="207">
        <f t="shared" si="68"/>
        <v>28.316227544911619</v>
      </c>
      <c r="U175" s="207">
        <f t="shared" si="69"/>
        <v>34.20622754491162</v>
      </c>
      <c r="V175" s="207">
        <f t="shared" si="58"/>
        <v>36.326227544911646</v>
      </c>
    </row>
    <row r="176" spans="2:22" x14ac:dyDescent="0.25">
      <c r="B176">
        <f t="shared" si="59"/>
        <v>164</v>
      </c>
      <c r="C176" s="135">
        <v>41.86</v>
      </c>
      <c r="D176" s="136">
        <v>41.58</v>
      </c>
      <c r="E176" s="136">
        <v>41.46</v>
      </c>
      <c r="F176" s="136">
        <v>41.08</v>
      </c>
      <c r="G176" s="136">
        <v>42</v>
      </c>
      <c r="H176" s="312">
        <v>41.14</v>
      </c>
      <c r="I176" s="136">
        <v>41.59</v>
      </c>
      <c r="J176" s="136">
        <v>41.43</v>
      </c>
      <c r="K176" s="137">
        <v>41.87</v>
      </c>
      <c r="M176" s="218">
        <f t="shared" si="70"/>
        <v>164</v>
      </c>
      <c r="N176" s="207">
        <f t="shared" si="63"/>
        <v>0.59467065868417279</v>
      </c>
      <c r="O176" s="207">
        <f t="shared" si="64"/>
        <v>1.9246706586841142</v>
      </c>
      <c r="P176" s="207">
        <f t="shared" si="65"/>
        <v>8.6346706586841364</v>
      </c>
      <c r="Q176" s="207">
        <f t="shared" si="66"/>
        <v>9.3246706586840489</v>
      </c>
      <c r="R176" s="207">
        <f t="shared" si="67"/>
        <v>27.224670658684097</v>
      </c>
      <c r="S176" s="207">
        <f t="shared" si="67"/>
        <v>10.514670658684125</v>
      </c>
      <c r="T176" s="207">
        <f t="shared" si="68"/>
        <v>28.204670658684087</v>
      </c>
      <c r="U176" s="207">
        <f t="shared" si="69"/>
        <v>33.934670658684084</v>
      </c>
      <c r="V176" s="207">
        <f t="shared" si="58"/>
        <v>36.494670658684107</v>
      </c>
    </row>
    <row r="177" spans="2:22" x14ac:dyDescent="0.25">
      <c r="B177">
        <f t="shared" si="59"/>
        <v>165</v>
      </c>
      <c r="C177" s="135">
        <v>41.45</v>
      </c>
      <c r="D177" s="136">
        <v>41.49</v>
      </c>
      <c r="E177" s="136">
        <v>41.22</v>
      </c>
      <c r="F177" s="136">
        <v>41.12</v>
      </c>
      <c r="G177" s="136">
        <v>43.7</v>
      </c>
      <c r="H177" s="312">
        <v>41.66</v>
      </c>
      <c r="I177" s="136">
        <v>41.79</v>
      </c>
      <c r="J177" s="136">
        <v>41.67</v>
      </c>
      <c r="K177" s="137">
        <v>41.82</v>
      </c>
      <c r="M177" s="218">
        <f t="shared" si="70"/>
        <v>165</v>
      </c>
      <c r="N177" s="207">
        <f t="shared" si="63"/>
        <v>0.34311377245663977</v>
      </c>
      <c r="O177" s="207">
        <f t="shared" si="64"/>
        <v>1.7131137724565804</v>
      </c>
      <c r="P177" s="207">
        <f t="shared" si="65"/>
        <v>8.1531137724565994</v>
      </c>
      <c r="Q177" s="207">
        <f t="shared" si="66"/>
        <v>8.7431137724565104</v>
      </c>
      <c r="R177" s="207">
        <f t="shared" si="67"/>
        <v>29.223113772456564</v>
      </c>
      <c r="S177" s="207">
        <f t="shared" si="67"/>
        <v>10.473113772456585</v>
      </c>
      <c r="T177" s="207">
        <f t="shared" si="68"/>
        <v>28.29311377245655</v>
      </c>
      <c r="U177" s="207">
        <f t="shared" si="69"/>
        <v>33.90311377245655</v>
      </c>
      <c r="V177" s="207">
        <f t="shared" si="58"/>
        <v>36.613113772456572</v>
      </c>
    </row>
    <row r="178" spans="2:22" ht="15.75" thickBot="1" x14ac:dyDescent="0.3">
      <c r="B178">
        <f t="shared" si="59"/>
        <v>166</v>
      </c>
      <c r="C178" s="135">
        <v>41.53</v>
      </c>
      <c r="D178" s="136">
        <v>41.42</v>
      </c>
      <c r="E178" s="136">
        <v>41.29</v>
      </c>
      <c r="F178" s="136">
        <v>41.28</v>
      </c>
      <c r="G178" s="139">
        <v>43.34</v>
      </c>
      <c r="H178" s="312">
        <v>41.09</v>
      </c>
      <c r="I178" s="136">
        <v>43.13</v>
      </c>
      <c r="J178" s="136">
        <v>41.92</v>
      </c>
      <c r="K178" s="137">
        <v>41.91</v>
      </c>
      <c r="L178" t="s">
        <v>187</v>
      </c>
      <c r="M178" s="218">
        <f t="shared" si="70"/>
        <v>166</v>
      </c>
      <c r="N178" s="207">
        <f t="shared" si="63"/>
        <v>0.17155688622910503</v>
      </c>
      <c r="O178" s="207">
        <f t="shared" si="64"/>
        <v>1.4315568862290462</v>
      </c>
      <c r="P178" s="207">
        <f t="shared" si="65"/>
        <v>7.7415568862290627</v>
      </c>
      <c r="Q178" s="207">
        <f t="shared" si="66"/>
        <v>8.3215568862289757</v>
      </c>
      <c r="R178" s="207">
        <f t="shared" si="67"/>
        <v>30.861556886229032</v>
      </c>
      <c r="S178" s="207">
        <f t="shared" si="67"/>
        <v>9.861556886229053</v>
      </c>
      <c r="T178" s="207">
        <f t="shared" si="68"/>
        <v>29.721556886229017</v>
      </c>
      <c r="U178" s="207">
        <f t="shared" si="69"/>
        <v>34.121556886229016</v>
      </c>
      <c r="V178" s="207">
        <f t="shared" si="58"/>
        <v>36.821556886229033</v>
      </c>
    </row>
    <row r="179" spans="2:22" ht="15.75" thickBot="1" x14ac:dyDescent="0.3">
      <c r="B179">
        <f t="shared" si="59"/>
        <v>167</v>
      </c>
      <c r="C179" s="138">
        <v>41.53</v>
      </c>
      <c r="D179" s="139">
        <f>41.47+5</f>
        <v>46.47</v>
      </c>
      <c r="E179" s="139">
        <v>41.21</v>
      </c>
      <c r="F179" s="139">
        <v>41.16</v>
      </c>
      <c r="G179" s="208">
        <v>20</v>
      </c>
      <c r="H179" s="312">
        <f>41.28+5</f>
        <v>46.28</v>
      </c>
      <c r="I179" s="139">
        <v>43.14</v>
      </c>
      <c r="J179" s="139">
        <v>41.75</v>
      </c>
      <c r="K179" s="140">
        <v>41.78</v>
      </c>
      <c r="M179" s="218">
        <f t="shared" si="70"/>
        <v>167</v>
      </c>
      <c r="N179" s="207">
        <f t="shared" si="63"/>
        <v>1.5702994460298214E-12</v>
      </c>
      <c r="O179" s="207">
        <f t="shared" si="64"/>
        <v>6.2000000000015092</v>
      </c>
      <c r="P179" s="207">
        <f t="shared" si="65"/>
        <v>7.2500000000015277</v>
      </c>
      <c r="Q179" s="207">
        <f t="shared" si="66"/>
        <v>7.7800000000014364</v>
      </c>
      <c r="R179" s="207">
        <f t="shared" si="67"/>
        <v>9.1600000000014958</v>
      </c>
      <c r="S179" s="207">
        <f t="shared" si="67"/>
        <v>14.440000000001518</v>
      </c>
      <c r="T179" s="207">
        <f t="shared" si="68"/>
        <v>31.160000000001482</v>
      </c>
      <c r="U179" s="207">
        <f t="shared" si="69"/>
        <v>34.17000000000148</v>
      </c>
      <c r="V179" s="207">
        <f t="shared" si="58"/>
        <v>36.900000000001498</v>
      </c>
    </row>
    <row r="180" spans="2:22" x14ac:dyDescent="0.25">
      <c r="B180">
        <f t="shared" si="59"/>
        <v>168</v>
      </c>
      <c r="C180" s="136"/>
      <c r="D180" s="136"/>
      <c r="E180" s="136"/>
      <c r="F180" s="136"/>
      <c r="G180" s="136"/>
      <c r="M180" s="218"/>
      <c r="N180" s="207"/>
      <c r="O180" s="207"/>
      <c r="P180" s="207"/>
      <c r="Q180" s="207"/>
      <c r="R180" s="207"/>
      <c r="S180" s="214"/>
      <c r="T180" s="214"/>
      <c r="U180" s="214"/>
      <c r="V180" s="219"/>
    </row>
    <row r="181" spans="2:22" x14ac:dyDescent="0.25">
      <c r="B181">
        <f t="shared" si="59"/>
        <v>169</v>
      </c>
      <c r="C181" s="136"/>
      <c r="D181" s="136"/>
      <c r="E181" s="136"/>
      <c r="F181" s="136"/>
      <c r="G181" s="136"/>
      <c r="M181" s="218"/>
      <c r="N181" s="207"/>
      <c r="O181" s="207"/>
      <c r="P181" s="207"/>
      <c r="Q181" s="207"/>
      <c r="R181" s="207"/>
      <c r="S181" s="214"/>
      <c r="T181" s="214"/>
      <c r="U181" s="214"/>
      <c r="V181" s="219"/>
    </row>
    <row r="182" spans="2:22" x14ac:dyDescent="0.25">
      <c r="B182">
        <f t="shared" si="59"/>
        <v>170</v>
      </c>
      <c r="C182" s="136"/>
      <c r="D182" s="136"/>
      <c r="E182" s="136"/>
      <c r="F182" s="136"/>
      <c r="G182" s="136"/>
      <c r="M182" s="218"/>
      <c r="N182" s="207"/>
      <c r="O182" s="207"/>
      <c r="P182" s="207"/>
      <c r="Q182" s="207"/>
      <c r="R182" s="207"/>
      <c r="S182" s="214"/>
      <c r="T182" s="214"/>
      <c r="U182" s="214"/>
      <c r="V182" s="219"/>
    </row>
    <row r="183" spans="2:22" x14ac:dyDescent="0.25">
      <c r="B183">
        <f t="shared" si="59"/>
        <v>171</v>
      </c>
      <c r="C183" s="136"/>
      <c r="D183" s="136"/>
      <c r="E183" s="136"/>
      <c r="F183" s="136"/>
      <c r="G183" s="136"/>
      <c r="M183" s="218"/>
      <c r="N183" s="207"/>
      <c r="O183" s="207"/>
      <c r="P183" s="207"/>
      <c r="Q183" s="207"/>
      <c r="R183" s="207"/>
      <c r="S183" s="214"/>
      <c r="T183" s="214"/>
      <c r="U183" s="214"/>
      <c r="V183" s="219"/>
    </row>
    <row r="184" spans="2:22" x14ac:dyDescent="0.25">
      <c r="B184">
        <f t="shared" si="59"/>
        <v>172</v>
      </c>
      <c r="C184" s="136"/>
      <c r="D184" s="136"/>
      <c r="E184" s="136"/>
      <c r="F184" s="136"/>
      <c r="G184" s="136"/>
      <c r="M184" s="218"/>
      <c r="N184" s="207"/>
      <c r="O184" s="207"/>
      <c r="P184" s="207"/>
      <c r="Q184" s="207"/>
      <c r="R184" s="207"/>
      <c r="S184" s="214"/>
      <c r="T184" s="214"/>
      <c r="U184" s="214"/>
      <c r="V184" s="219"/>
    </row>
    <row r="185" spans="2:22" x14ac:dyDescent="0.25">
      <c r="B185">
        <f t="shared" si="59"/>
        <v>173</v>
      </c>
      <c r="C185" s="136"/>
      <c r="D185" s="136"/>
      <c r="E185" s="136"/>
      <c r="F185" s="136"/>
      <c r="G185" s="136"/>
      <c r="M185" s="218"/>
      <c r="N185" s="207"/>
      <c r="O185" s="207"/>
      <c r="P185" s="207"/>
      <c r="Q185" s="207"/>
      <c r="R185" s="207"/>
      <c r="S185" s="214"/>
      <c r="T185" s="214"/>
      <c r="U185" s="214"/>
      <c r="V185" s="219"/>
    </row>
    <row r="186" spans="2:22" x14ac:dyDescent="0.25">
      <c r="B186">
        <f t="shared" si="59"/>
        <v>174</v>
      </c>
      <c r="C186" s="136"/>
      <c r="D186" s="136"/>
      <c r="E186" s="136"/>
      <c r="F186" s="136"/>
      <c r="G186" s="136"/>
      <c r="M186" s="218"/>
      <c r="N186" s="207"/>
      <c r="O186" s="207"/>
      <c r="P186" s="207"/>
      <c r="Q186" s="207"/>
      <c r="R186" s="207"/>
      <c r="S186" s="214"/>
      <c r="T186" s="214"/>
      <c r="U186" s="214"/>
      <c r="V186" s="219"/>
    </row>
    <row r="187" spans="2:22" x14ac:dyDescent="0.25">
      <c r="B187">
        <f t="shared" si="59"/>
        <v>175</v>
      </c>
      <c r="C187" s="136"/>
      <c r="D187" s="136"/>
      <c r="E187" s="136"/>
      <c r="F187" s="136"/>
      <c r="G187" s="136"/>
      <c r="M187" s="218"/>
      <c r="N187" s="207"/>
      <c r="O187" s="207"/>
      <c r="P187" s="207"/>
      <c r="Q187" s="207"/>
      <c r="R187" s="207"/>
      <c r="S187" s="214"/>
      <c r="T187" s="214"/>
      <c r="U187" s="214"/>
      <c r="V187" s="219"/>
    </row>
    <row r="188" spans="2:22" x14ac:dyDescent="0.25">
      <c r="B188">
        <f t="shared" si="59"/>
        <v>176</v>
      </c>
      <c r="C188" s="136"/>
      <c r="D188" s="136"/>
      <c r="E188" s="136"/>
      <c r="F188" s="136"/>
      <c r="G188" s="136"/>
      <c r="M188" s="218"/>
      <c r="N188" s="207"/>
      <c r="O188" s="207"/>
      <c r="P188" s="207"/>
      <c r="Q188" s="207"/>
      <c r="R188" s="207"/>
      <c r="S188" s="214"/>
      <c r="T188" s="214"/>
      <c r="U188" s="214"/>
      <c r="V188" s="219"/>
    </row>
    <row r="189" spans="2:22" ht="15.75" thickBot="1" x14ac:dyDescent="0.3">
      <c r="B189">
        <f t="shared" si="59"/>
        <v>177</v>
      </c>
      <c r="C189" s="136"/>
      <c r="D189" s="136"/>
      <c r="E189" s="136"/>
      <c r="F189" s="136"/>
      <c r="G189" s="136"/>
      <c r="M189" s="220"/>
      <c r="N189" s="221"/>
      <c r="O189" s="221"/>
      <c r="P189" s="221"/>
      <c r="Q189" s="221"/>
      <c r="R189" s="221"/>
      <c r="S189" s="222"/>
      <c r="T189" s="222"/>
      <c r="U189" s="222"/>
      <c r="V189" s="223"/>
    </row>
    <row r="190" spans="2:22" x14ac:dyDescent="0.25">
      <c r="G190" s="136"/>
    </row>
    <row r="191" spans="2:22" x14ac:dyDescent="0.25">
      <c r="C191" s="205"/>
      <c r="D191" s="205"/>
      <c r="E191" s="205"/>
      <c r="F191" s="205"/>
    </row>
    <row r="192" spans="2:22" x14ac:dyDescent="0.25">
      <c r="G192" s="205"/>
    </row>
  </sheetData>
  <mergeCells count="1">
    <mergeCell ref="M10:V10"/>
  </mergeCells>
  <conditionalFormatting sqref="K135:K178 H178 H179:K179 C135:J167 H168:J177 C69:K134 C68:J68 C12:K67 C168:G179">
    <cfRule type="cellIs" dxfId="0" priority="1" operator="greaterThan">
      <formula>50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Диаграммы</vt:lpstr>
      </vt:variant>
      <vt:variant>
        <vt:i4>1</vt:i4>
      </vt:variant>
    </vt:vector>
  </HeadingPairs>
  <TitlesOfParts>
    <vt:vector size="15" baseType="lpstr">
      <vt:lpstr>Общие результаты</vt:lpstr>
      <vt:lpstr>Регистрация</vt:lpstr>
      <vt:lpstr>Ognem Racing</vt:lpstr>
      <vt:lpstr>Winni</vt:lpstr>
      <vt:lpstr>RocknRolla</vt:lpstr>
      <vt:lpstr>Fury</vt:lpstr>
      <vt:lpstr>Mesnyki</vt:lpstr>
      <vt:lpstr>Shum</vt:lpstr>
      <vt:lpstr>Kozak I razboiniki</vt:lpstr>
      <vt:lpstr>OldSchool</vt:lpstr>
      <vt:lpstr>Fortune</vt:lpstr>
      <vt:lpstr>dbCAR</vt:lpstr>
      <vt:lpstr>Capitan Slow</vt:lpstr>
      <vt:lpstr>Кардиограмма Данные</vt:lpstr>
      <vt:lpstr>Кардиограмма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2016-09-27T06:13:38Z</dcterms:modified>
</cp:coreProperties>
</file>