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25" activeTab="14"/>
  </bookViews>
  <sheets>
    <sheet name="Общие результаты" sheetId="4" r:id="rId1"/>
    <sheet name="Регистрация" sheetId="5" r:id="rId2"/>
    <sheet name="PaSiTEAM" sheetId="28" r:id="rId3"/>
    <sheet name="Ognem Racing" sheetId="29" r:id="rId4"/>
    <sheet name="Fury" sheetId="34" r:id="rId5"/>
    <sheet name="Mesnyki" sheetId="31" r:id="rId6"/>
    <sheet name="Kozak i razboiniki" sheetId="33" r:id="rId7"/>
    <sheet name="Winni" sheetId="25" r:id="rId8"/>
    <sheet name="Fortune" sheetId="35" r:id="rId9"/>
    <sheet name="Shum" sheetId="36" r:id="rId10"/>
    <sheet name="Chaykaschool" sheetId="30" r:id="rId11"/>
    <sheet name="5-gt" sheetId="27" r:id="rId12"/>
    <sheet name="Beda" sheetId="32" r:id="rId13"/>
    <sheet name="Etage" sheetId="10" r:id="rId14"/>
    <sheet name="Кардиограмма" sheetId="37" r:id="rId15"/>
  </sheets>
  <externalReferences>
    <externalReference r:id="rId16"/>
  </externalReferences>
  <calcPr calcId="145621"/>
</workbook>
</file>

<file path=xl/calcChain.xml><?xml version="1.0" encoding="utf-8"?>
<calcChain xmlns="http://schemas.openxmlformats.org/spreadsheetml/2006/main">
  <c r="I175" i="37" l="1"/>
  <c r="G3" i="37"/>
  <c r="F176" i="37"/>
  <c r="I6" i="37"/>
  <c r="H6" i="37"/>
  <c r="G6" i="37"/>
  <c r="G7" i="37"/>
  <c r="H7" i="37"/>
  <c r="I7" i="37"/>
  <c r="B7" i="37"/>
  <c r="H59" i="25"/>
  <c r="H10" i="37"/>
  <c r="R10" i="37" s="1"/>
  <c r="I55" i="35"/>
  <c r="R9" i="37"/>
  <c r="S9" i="37"/>
  <c r="J57" i="36"/>
  <c r="F7" i="37"/>
  <c r="G2" i="37"/>
  <c r="H61" i="33"/>
  <c r="H59" i="31"/>
  <c r="F190" i="37"/>
  <c r="E189" i="37"/>
  <c r="D189" i="37"/>
  <c r="C189" i="37"/>
  <c r="B189" i="37"/>
  <c r="A12" i="37"/>
  <c r="A13" i="37" s="1"/>
  <c r="A14" i="37" s="1"/>
  <c r="K11" i="37"/>
  <c r="K10" i="37"/>
  <c r="Q9" i="37"/>
  <c r="P9" i="37"/>
  <c r="O9" i="37"/>
  <c r="N9" i="37"/>
  <c r="M9" i="37"/>
  <c r="L9" i="37"/>
  <c r="I10" i="37" l="1"/>
  <c r="S10" i="37" s="1"/>
  <c r="K12" i="37"/>
  <c r="D7" i="37"/>
  <c r="E7" i="37"/>
  <c r="C7" i="37"/>
  <c r="A15" i="37"/>
  <c r="K14" i="37"/>
  <c r="K13" i="37"/>
  <c r="L13" i="30"/>
  <c r="L12" i="30"/>
  <c r="L11" i="30"/>
  <c r="L10" i="30"/>
  <c r="L13" i="10"/>
  <c r="L12" i="10"/>
  <c r="L11" i="10"/>
  <c r="L10" i="10"/>
  <c r="I15" i="10"/>
  <c r="I14" i="10"/>
  <c r="G15" i="10"/>
  <c r="F15" i="10"/>
  <c r="G14" i="10"/>
  <c r="F14" i="10"/>
  <c r="A16" i="37" l="1"/>
  <c r="K15" i="37"/>
  <c r="H10" i="4"/>
  <c r="H9" i="4"/>
  <c r="I15" i="29"/>
  <c r="I14" i="29"/>
  <c r="G15" i="29"/>
  <c r="G14" i="29"/>
  <c r="F15" i="29"/>
  <c r="F14" i="29"/>
  <c r="A17" i="37" l="1"/>
  <c r="K16" i="37"/>
  <c r="K23" i="5"/>
  <c r="H14" i="4"/>
  <c r="H8" i="4"/>
  <c r="L12" i="29"/>
  <c r="L12" i="33"/>
  <c r="F18" i="36"/>
  <c r="E18" i="36"/>
  <c r="D18" i="36"/>
  <c r="C18" i="36"/>
  <c r="K13" i="36"/>
  <c r="G13" i="36"/>
  <c r="F13" i="36"/>
  <c r="E13" i="36"/>
  <c r="K12" i="36"/>
  <c r="G12" i="36"/>
  <c r="F12" i="36"/>
  <c r="E12" i="36"/>
  <c r="K11" i="36"/>
  <c r="L11" i="36" s="1"/>
  <c r="G11" i="36"/>
  <c r="F11" i="36"/>
  <c r="E11" i="36"/>
  <c r="K10" i="36"/>
  <c r="L10" i="36" s="1"/>
  <c r="G10" i="36"/>
  <c r="G14" i="36" s="1"/>
  <c r="F10" i="36"/>
  <c r="E10" i="36"/>
  <c r="F18" i="35"/>
  <c r="E18" i="35"/>
  <c r="D18" i="35"/>
  <c r="C18" i="35"/>
  <c r="K13" i="35"/>
  <c r="G13" i="35"/>
  <c r="F13" i="35"/>
  <c r="E13" i="35"/>
  <c r="K12" i="35"/>
  <c r="G12" i="35"/>
  <c r="F12" i="35"/>
  <c r="E12" i="35"/>
  <c r="K11" i="35"/>
  <c r="L11" i="35" s="1"/>
  <c r="G11" i="35"/>
  <c r="G15" i="35" s="1"/>
  <c r="F11" i="35"/>
  <c r="E11" i="35"/>
  <c r="K10" i="35"/>
  <c r="L10" i="35" s="1"/>
  <c r="G10" i="35"/>
  <c r="F10" i="35"/>
  <c r="E10" i="35"/>
  <c r="F18" i="34"/>
  <c r="E18" i="34"/>
  <c r="D18" i="34"/>
  <c r="C18" i="34"/>
  <c r="K13" i="34"/>
  <c r="G13" i="34"/>
  <c r="F13" i="34"/>
  <c r="E13" i="34"/>
  <c r="K12" i="34"/>
  <c r="G12" i="34"/>
  <c r="F12" i="34"/>
  <c r="E12" i="34"/>
  <c r="K11" i="34"/>
  <c r="L11" i="34" s="1"/>
  <c r="G11" i="34"/>
  <c r="G15" i="34" s="1"/>
  <c r="F11" i="34"/>
  <c r="E11" i="34"/>
  <c r="K10" i="34"/>
  <c r="L10" i="34" s="1"/>
  <c r="G10" i="34"/>
  <c r="G14" i="34" s="1"/>
  <c r="F10" i="34"/>
  <c r="E10" i="34"/>
  <c r="J27" i="5"/>
  <c r="J28" i="5"/>
  <c r="J29" i="5"/>
  <c r="J30" i="5"/>
  <c r="J31" i="5"/>
  <c r="J32" i="5"/>
  <c r="J33" i="5"/>
  <c r="K33" i="5" s="1"/>
  <c r="J34" i="5"/>
  <c r="K31" i="5"/>
  <c r="I34" i="5"/>
  <c r="I33" i="5"/>
  <c r="I32" i="5"/>
  <c r="I31" i="5"/>
  <c r="I30" i="5"/>
  <c r="I29" i="5"/>
  <c r="K27" i="5"/>
  <c r="K29" i="5"/>
  <c r="A18" i="37" l="1"/>
  <c r="K17" i="37"/>
  <c r="F15" i="35"/>
  <c r="I13" i="35"/>
  <c r="G14" i="35"/>
  <c r="I12" i="35"/>
  <c r="F16" i="35"/>
  <c r="G15" i="36"/>
  <c r="F15" i="36"/>
  <c r="I13" i="36"/>
  <c r="F16" i="36"/>
  <c r="I12" i="36"/>
  <c r="F14" i="36"/>
  <c r="F15" i="34"/>
  <c r="I13" i="34"/>
  <c r="I12" i="34"/>
  <c r="F16" i="34"/>
  <c r="L12" i="36"/>
  <c r="L13" i="36"/>
  <c r="L12" i="35"/>
  <c r="L13" i="35"/>
  <c r="L12" i="34"/>
  <c r="L13" i="34"/>
  <c r="G16" i="36"/>
  <c r="I10" i="36"/>
  <c r="I11" i="36"/>
  <c r="I15" i="36" s="1"/>
  <c r="F14" i="35"/>
  <c r="G16" i="35"/>
  <c r="I10" i="35"/>
  <c r="I11" i="35"/>
  <c r="I15" i="35" s="1"/>
  <c r="F14" i="34"/>
  <c r="G16" i="34"/>
  <c r="I10" i="34"/>
  <c r="I11" i="34"/>
  <c r="A19" i="37" l="1"/>
  <c r="K18" i="37"/>
  <c r="I15" i="34"/>
  <c r="I16" i="36"/>
  <c r="I14" i="36"/>
  <c r="I16" i="35"/>
  <c r="I14" i="35"/>
  <c r="I16" i="34"/>
  <c r="I14" i="34"/>
  <c r="A20" i="37" l="1"/>
  <c r="K19" i="37"/>
  <c r="F18" i="33"/>
  <c r="E18" i="33"/>
  <c r="D18" i="33"/>
  <c r="C18" i="33"/>
  <c r="K13" i="33"/>
  <c r="L13" i="33" s="1"/>
  <c r="G13" i="33"/>
  <c r="F13" i="33"/>
  <c r="E13" i="33"/>
  <c r="K12" i="33"/>
  <c r="G12" i="33"/>
  <c r="F12" i="33"/>
  <c r="F15" i="33" s="1"/>
  <c r="E12" i="33"/>
  <c r="K11" i="33"/>
  <c r="G11" i="33"/>
  <c r="F11" i="33"/>
  <c r="E11" i="33"/>
  <c r="L10" i="33"/>
  <c r="K10" i="33"/>
  <c r="G10" i="33"/>
  <c r="F10" i="33"/>
  <c r="E10" i="33"/>
  <c r="F18" i="32"/>
  <c r="E18" i="32"/>
  <c r="D18" i="32"/>
  <c r="C18" i="32"/>
  <c r="K13" i="32"/>
  <c r="G13" i="32"/>
  <c r="F13" i="32"/>
  <c r="E13" i="32"/>
  <c r="K12" i="32"/>
  <c r="L12" i="32" s="1"/>
  <c r="G12" i="32"/>
  <c r="F12" i="32"/>
  <c r="E12" i="32"/>
  <c r="K11" i="32"/>
  <c r="L13" i="32" s="1"/>
  <c r="G11" i="32"/>
  <c r="G15" i="32" s="1"/>
  <c r="F11" i="32"/>
  <c r="F15" i="32" s="1"/>
  <c r="E11" i="32"/>
  <c r="L10" i="32"/>
  <c r="K10" i="32"/>
  <c r="G10" i="32"/>
  <c r="F10" i="32"/>
  <c r="E10" i="32"/>
  <c r="F18" i="31"/>
  <c r="E18" i="31"/>
  <c r="D18" i="31"/>
  <c r="C18" i="31"/>
  <c r="H14" i="31"/>
  <c r="K13" i="31"/>
  <c r="G13" i="31"/>
  <c r="F13" i="31"/>
  <c r="E13" i="31"/>
  <c r="K12" i="31"/>
  <c r="L12" i="31" s="1"/>
  <c r="G12" i="31"/>
  <c r="F12" i="31"/>
  <c r="E12" i="31"/>
  <c r="K11" i="31"/>
  <c r="L13" i="31" s="1"/>
  <c r="G11" i="31"/>
  <c r="F11" i="31"/>
  <c r="E11" i="31"/>
  <c r="L10" i="31"/>
  <c r="K10" i="31"/>
  <c r="G10" i="31"/>
  <c r="F10" i="31"/>
  <c r="E10" i="31"/>
  <c r="F18" i="30"/>
  <c r="E18" i="30"/>
  <c r="D18" i="30"/>
  <c r="C18" i="30"/>
  <c r="K13" i="30"/>
  <c r="G13" i="30"/>
  <c r="F13" i="30"/>
  <c r="E13" i="30"/>
  <c r="K12" i="30"/>
  <c r="G12" i="30"/>
  <c r="F12" i="30"/>
  <c r="E12" i="30"/>
  <c r="K11" i="30"/>
  <c r="G11" i="30"/>
  <c r="G15" i="30" s="1"/>
  <c r="F11" i="30"/>
  <c r="F15" i="30" s="1"/>
  <c r="E11" i="30"/>
  <c r="K10" i="30"/>
  <c r="G10" i="30"/>
  <c r="G14" i="30" s="1"/>
  <c r="F10" i="30"/>
  <c r="E10" i="30"/>
  <c r="F18" i="29"/>
  <c r="E18" i="29"/>
  <c r="D18" i="29"/>
  <c r="C18" i="29"/>
  <c r="K13" i="29"/>
  <c r="L13" i="29" s="1"/>
  <c r="G13" i="29"/>
  <c r="F13" i="29"/>
  <c r="E13" i="29"/>
  <c r="K12" i="29"/>
  <c r="G12" i="29"/>
  <c r="F12" i="29"/>
  <c r="E12" i="29"/>
  <c r="K11" i="29"/>
  <c r="L11" i="29" s="1"/>
  <c r="G11" i="29"/>
  <c r="F11" i="29"/>
  <c r="E11" i="29"/>
  <c r="K10" i="29"/>
  <c r="L10" i="29" s="1"/>
  <c r="G10" i="29"/>
  <c r="F10" i="29"/>
  <c r="E10" i="29"/>
  <c r="F18" i="28"/>
  <c r="E18" i="28"/>
  <c r="D18" i="28"/>
  <c r="C18" i="28"/>
  <c r="K13" i="28"/>
  <c r="G13" i="28"/>
  <c r="F13" i="28"/>
  <c r="E13" i="28"/>
  <c r="K12" i="28"/>
  <c r="G12" i="28"/>
  <c r="F12" i="28"/>
  <c r="E12" i="28"/>
  <c r="K11" i="28"/>
  <c r="L11" i="28" s="1"/>
  <c r="G11" i="28"/>
  <c r="F11" i="28"/>
  <c r="E11" i="28"/>
  <c r="K10" i="28"/>
  <c r="L10" i="28" s="1"/>
  <c r="G10" i="28"/>
  <c r="F10" i="28"/>
  <c r="E10" i="28"/>
  <c r="F18" i="27"/>
  <c r="E18" i="27"/>
  <c r="D18" i="27"/>
  <c r="C18" i="27"/>
  <c r="K13" i="27"/>
  <c r="G13" i="27"/>
  <c r="F13" i="27"/>
  <c r="E13" i="27"/>
  <c r="K12" i="27"/>
  <c r="G12" i="27"/>
  <c r="F12" i="27"/>
  <c r="E12" i="27"/>
  <c r="K11" i="27"/>
  <c r="L11" i="27" s="1"/>
  <c r="G11" i="27"/>
  <c r="F11" i="27"/>
  <c r="E11" i="27"/>
  <c r="K10" i="27"/>
  <c r="L10" i="27" s="1"/>
  <c r="G10" i="27"/>
  <c r="G14" i="27" s="1"/>
  <c r="F10" i="27"/>
  <c r="E10" i="27"/>
  <c r="F18" i="25"/>
  <c r="E18" i="25"/>
  <c r="D18" i="25"/>
  <c r="C18" i="25"/>
  <c r="K13" i="25"/>
  <c r="G13" i="25"/>
  <c r="F13" i="25"/>
  <c r="E13" i="25"/>
  <c r="K12" i="25"/>
  <c r="G12" i="25"/>
  <c r="F12" i="25"/>
  <c r="E12" i="25"/>
  <c r="K11" i="25"/>
  <c r="L11" i="25" s="1"/>
  <c r="G11" i="25"/>
  <c r="F11" i="25"/>
  <c r="E11" i="25"/>
  <c r="K10" i="25"/>
  <c r="L10" i="25" s="1"/>
  <c r="G10" i="25"/>
  <c r="F10" i="25"/>
  <c r="E10" i="25"/>
  <c r="G13" i="10"/>
  <c r="G12" i="10"/>
  <c r="G11" i="10"/>
  <c r="G10" i="10"/>
  <c r="F12" i="10"/>
  <c r="F13" i="10"/>
  <c r="F11" i="10"/>
  <c r="F10" i="10"/>
  <c r="C18" i="10"/>
  <c r="F18" i="10"/>
  <c r="E18" i="10"/>
  <c r="D18" i="10"/>
  <c r="A21" i="37" l="1"/>
  <c r="K20" i="37"/>
  <c r="I13" i="32"/>
  <c r="F14" i="32"/>
  <c r="I12" i="32"/>
  <c r="G16" i="32"/>
  <c r="G14" i="32"/>
  <c r="I13" i="30"/>
  <c r="I12" i="30"/>
  <c r="F16" i="30"/>
  <c r="F14" i="30"/>
  <c r="G15" i="27"/>
  <c r="F15" i="27"/>
  <c r="I13" i="27"/>
  <c r="I12" i="27"/>
  <c r="F16" i="27"/>
  <c r="G15" i="25"/>
  <c r="F15" i="25"/>
  <c r="I13" i="25"/>
  <c r="G14" i="25"/>
  <c r="I12" i="25"/>
  <c r="F16" i="25"/>
  <c r="G15" i="31"/>
  <c r="F15" i="31"/>
  <c r="I13" i="31"/>
  <c r="I12" i="31"/>
  <c r="F14" i="31"/>
  <c r="G16" i="31"/>
  <c r="G14" i="31"/>
  <c r="I13" i="33"/>
  <c r="F14" i="33"/>
  <c r="G15" i="33"/>
  <c r="I12" i="33"/>
  <c r="F16" i="33"/>
  <c r="I11" i="33"/>
  <c r="G16" i="33"/>
  <c r="G14" i="33"/>
  <c r="I13" i="29"/>
  <c r="I12" i="29"/>
  <c r="F16" i="29"/>
  <c r="F15" i="28"/>
  <c r="G15" i="28"/>
  <c r="I13" i="28"/>
  <c r="F16" i="28"/>
  <c r="I12" i="28"/>
  <c r="G14" i="28"/>
  <c r="L12" i="25"/>
  <c r="L13" i="25"/>
  <c r="L12" i="28"/>
  <c r="L13" i="28"/>
  <c r="L12" i="27"/>
  <c r="L13" i="27"/>
  <c r="L11" i="32"/>
  <c r="L11" i="31"/>
  <c r="L11" i="33"/>
  <c r="I10" i="33"/>
  <c r="I10" i="32"/>
  <c r="I11" i="32"/>
  <c r="F16" i="32"/>
  <c r="I10" i="31"/>
  <c r="I11" i="31"/>
  <c r="I15" i="31" s="1"/>
  <c r="F16" i="31"/>
  <c r="G16" i="30"/>
  <c r="I10" i="30"/>
  <c r="I14" i="30" s="1"/>
  <c r="I11" i="30"/>
  <c r="I15" i="30" s="1"/>
  <c r="G16" i="29"/>
  <c r="I10" i="29"/>
  <c r="I11" i="29"/>
  <c r="F14" i="28"/>
  <c r="G16" i="28"/>
  <c r="I10" i="28"/>
  <c r="I11" i="28"/>
  <c r="F14" i="27"/>
  <c r="G16" i="27"/>
  <c r="I10" i="27"/>
  <c r="I11" i="27"/>
  <c r="I15" i="27" s="1"/>
  <c r="F14" i="25"/>
  <c r="G16" i="25"/>
  <c r="I10" i="25"/>
  <c r="I11" i="25"/>
  <c r="A22" i="37" l="1"/>
  <c r="K21" i="37"/>
  <c r="I15" i="32"/>
  <c r="I15" i="25"/>
  <c r="I14" i="33"/>
  <c r="I15" i="33"/>
  <c r="I15" i="28"/>
  <c r="I16" i="33"/>
  <c r="I16" i="32"/>
  <c r="I14" i="32"/>
  <c r="I16" i="31"/>
  <c r="I14" i="31"/>
  <c r="I16" i="30"/>
  <c r="I16" i="29"/>
  <c r="I16" i="28"/>
  <c r="I14" i="28"/>
  <c r="I16" i="27"/>
  <c r="I14" i="27"/>
  <c r="I16" i="25"/>
  <c r="I14" i="25"/>
  <c r="A23" i="37" l="1"/>
  <c r="K22" i="37"/>
  <c r="G16" i="10"/>
  <c r="F16" i="10"/>
  <c r="K13" i="10"/>
  <c r="I13" i="10"/>
  <c r="E13" i="10"/>
  <c r="K12" i="10"/>
  <c r="I12" i="10"/>
  <c r="E12" i="10"/>
  <c r="K11" i="10"/>
  <c r="I11" i="10"/>
  <c r="E11" i="10"/>
  <c r="K10" i="10"/>
  <c r="I10" i="10"/>
  <c r="E10" i="10"/>
  <c r="I28" i="5"/>
  <c r="I27" i="5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A24" i="37" l="1"/>
  <c r="K23" i="37"/>
  <c r="K9" i="5"/>
  <c r="K17" i="5"/>
  <c r="I16" i="10"/>
  <c r="K13" i="5"/>
  <c r="K21" i="5"/>
  <c r="K25" i="5"/>
  <c r="K7" i="5"/>
  <c r="K11" i="5"/>
  <c r="K15" i="5"/>
  <c r="K19" i="5"/>
  <c r="A25" i="37" l="1"/>
  <c r="K24" i="37"/>
  <c r="A26" i="37" l="1"/>
  <c r="K25" i="37"/>
  <c r="A27" i="37" l="1"/>
  <c r="K26" i="37"/>
  <c r="A28" i="37" l="1"/>
  <c r="K27" i="37"/>
  <c r="A29" i="37" l="1"/>
  <c r="K28" i="37"/>
  <c r="A30" i="37" l="1"/>
  <c r="K29" i="37"/>
  <c r="A31" i="37" l="1"/>
  <c r="K30" i="37"/>
  <c r="A32" i="37" l="1"/>
  <c r="K31" i="37"/>
  <c r="A33" i="37" l="1"/>
  <c r="K32" i="37"/>
  <c r="A34" i="37" l="1"/>
  <c r="K33" i="37"/>
  <c r="A35" i="37" l="1"/>
  <c r="K34" i="37"/>
  <c r="A36" i="37" l="1"/>
  <c r="K35" i="37"/>
  <c r="A37" i="37" l="1"/>
  <c r="K36" i="37"/>
  <c r="A38" i="37" l="1"/>
  <c r="K37" i="37"/>
  <c r="A39" i="37" l="1"/>
  <c r="K38" i="37"/>
  <c r="A40" i="37" l="1"/>
  <c r="K39" i="37"/>
  <c r="A41" i="37" l="1"/>
  <c r="K40" i="37"/>
  <c r="A42" i="37" l="1"/>
  <c r="K41" i="37"/>
  <c r="A43" i="37" l="1"/>
  <c r="K42" i="37"/>
  <c r="A44" i="37" l="1"/>
  <c r="K43" i="37"/>
  <c r="A45" i="37" l="1"/>
  <c r="K44" i="37"/>
  <c r="A46" i="37" l="1"/>
  <c r="K45" i="37"/>
  <c r="A47" i="37" l="1"/>
  <c r="K46" i="37"/>
  <c r="A48" i="37" l="1"/>
  <c r="K47" i="37"/>
  <c r="A49" i="37" l="1"/>
  <c r="K48" i="37"/>
  <c r="A50" i="37" l="1"/>
  <c r="K49" i="37"/>
  <c r="A51" i="37" l="1"/>
  <c r="K50" i="37"/>
  <c r="A52" i="37" l="1"/>
  <c r="K51" i="37"/>
  <c r="A53" i="37" l="1"/>
  <c r="K52" i="37"/>
  <c r="A54" i="37" l="1"/>
  <c r="K53" i="37"/>
  <c r="A55" i="37" l="1"/>
  <c r="K54" i="37"/>
  <c r="A56" i="37" l="1"/>
  <c r="K55" i="37"/>
  <c r="A57" i="37" l="1"/>
  <c r="K56" i="37"/>
  <c r="A58" i="37" l="1"/>
  <c r="K57" i="37"/>
  <c r="A59" i="37" l="1"/>
  <c r="K58" i="37"/>
  <c r="A60" i="37" l="1"/>
  <c r="K59" i="37"/>
  <c r="A61" i="37" l="1"/>
  <c r="K60" i="37"/>
  <c r="A62" i="37" l="1"/>
  <c r="K61" i="37"/>
  <c r="A63" i="37" l="1"/>
  <c r="K62" i="37"/>
  <c r="A64" i="37" l="1"/>
  <c r="K63" i="37"/>
  <c r="A65" i="37" l="1"/>
  <c r="K64" i="37"/>
  <c r="A66" i="37" l="1"/>
  <c r="K65" i="37"/>
  <c r="A67" i="37" l="1"/>
  <c r="K66" i="37"/>
  <c r="A68" i="37" l="1"/>
  <c r="K67" i="37"/>
  <c r="A69" i="37" l="1"/>
  <c r="K68" i="37"/>
  <c r="A70" i="37" l="1"/>
  <c r="K69" i="37"/>
  <c r="A71" i="37" l="1"/>
  <c r="K70" i="37"/>
  <c r="A72" i="37" l="1"/>
  <c r="K71" i="37"/>
  <c r="A73" i="37" l="1"/>
  <c r="K72" i="37"/>
  <c r="A74" i="37" l="1"/>
  <c r="K73" i="37"/>
  <c r="A75" i="37" l="1"/>
  <c r="K74" i="37"/>
  <c r="A76" i="37" l="1"/>
  <c r="K75" i="37"/>
  <c r="A77" i="37" l="1"/>
  <c r="K76" i="37"/>
  <c r="A78" i="37" l="1"/>
  <c r="K77" i="37"/>
  <c r="A79" i="37" l="1"/>
  <c r="K78" i="37"/>
  <c r="A80" i="37" l="1"/>
  <c r="K79" i="37"/>
  <c r="A81" i="37" l="1"/>
  <c r="K80" i="37"/>
  <c r="A82" i="37" l="1"/>
  <c r="K81" i="37"/>
  <c r="A83" i="37" l="1"/>
  <c r="K82" i="37"/>
  <c r="A84" i="37" l="1"/>
  <c r="K83" i="37"/>
  <c r="A85" i="37" l="1"/>
  <c r="K84" i="37"/>
  <c r="A86" i="37" l="1"/>
  <c r="K85" i="37"/>
  <c r="A87" i="37" l="1"/>
  <c r="K86" i="37"/>
  <c r="A88" i="37" l="1"/>
  <c r="K87" i="37"/>
  <c r="A89" i="37" l="1"/>
  <c r="K88" i="37"/>
  <c r="A90" i="37" l="1"/>
  <c r="K89" i="37"/>
  <c r="A91" i="37" l="1"/>
  <c r="K90" i="37"/>
  <c r="A92" i="37" l="1"/>
  <c r="K91" i="37"/>
  <c r="A93" i="37" l="1"/>
  <c r="K92" i="37"/>
  <c r="A94" i="37" l="1"/>
  <c r="K93" i="37"/>
  <c r="A95" i="37" l="1"/>
  <c r="K94" i="37"/>
  <c r="A96" i="37" l="1"/>
  <c r="K95" i="37"/>
  <c r="A97" i="37" l="1"/>
  <c r="K96" i="37"/>
  <c r="A98" i="37" l="1"/>
  <c r="K97" i="37"/>
  <c r="A99" i="37" l="1"/>
  <c r="K98" i="37"/>
  <c r="A100" i="37" l="1"/>
  <c r="K99" i="37"/>
  <c r="A101" i="37" l="1"/>
  <c r="K100" i="37"/>
  <c r="A102" i="37" l="1"/>
  <c r="K101" i="37"/>
  <c r="A103" i="37" l="1"/>
  <c r="K102" i="37"/>
  <c r="A104" i="37" l="1"/>
  <c r="K103" i="37"/>
  <c r="A105" i="37" l="1"/>
  <c r="K104" i="37"/>
  <c r="A106" i="37" l="1"/>
  <c r="K105" i="37"/>
  <c r="A107" i="37" l="1"/>
  <c r="K106" i="37"/>
  <c r="A108" i="37" l="1"/>
  <c r="K107" i="37"/>
  <c r="A109" i="37" l="1"/>
  <c r="K108" i="37"/>
  <c r="A110" i="37" l="1"/>
  <c r="K109" i="37"/>
  <c r="A111" i="37" l="1"/>
  <c r="K110" i="37"/>
  <c r="A112" i="37" l="1"/>
  <c r="K111" i="37"/>
  <c r="A113" i="37" l="1"/>
  <c r="K112" i="37"/>
  <c r="A114" i="37" l="1"/>
  <c r="K113" i="37"/>
  <c r="A115" i="37" l="1"/>
  <c r="K114" i="37"/>
  <c r="A116" i="37" l="1"/>
  <c r="K115" i="37"/>
  <c r="A117" i="37" l="1"/>
  <c r="K116" i="37"/>
  <c r="A118" i="37" l="1"/>
  <c r="K117" i="37"/>
  <c r="A119" i="37" l="1"/>
  <c r="K118" i="37"/>
  <c r="A120" i="37" l="1"/>
  <c r="K119" i="37"/>
  <c r="A121" i="37" l="1"/>
  <c r="K120" i="37"/>
  <c r="A122" i="37" l="1"/>
  <c r="K121" i="37"/>
  <c r="A123" i="37" l="1"/>
  <c r="K122" i="37"/>
  <c r="A124" i="37" l="1"/>
  <c r="K123" i="37"/>
  <c r="A125" i="37" l="1"/>
  <c r="K124" i="37"/>
  <c r="A126" i="37" l="1"/>
  <c r="K125" i="37"/>
  <c r="A127" i="37" l="1"/>
  <c r="K126" i="37"/>
  <c r="A128" i="37" l="1"/>
  <c r="K127" i="37"/>
  <c r="A129" i="37" l="1"/>
  <c r="K128" i="37"/>
  <c r="A130" i="37" l="1"/>
  <c r="K129" i="37"/>
  <c r="A131" i="37" l="1"/>
  <c r="K130" i="37"/>
  <c r="A132" i="37" l="1"/>
  <c r="K131" i="37"/>
  <c r="A133" i="37" l="1"/>
  <c r="K132" i="37"/>
  <c r="A134" i="37" l="1"/>
  <c r="K133" i="37"/>
  <c r="A135" i="37" l="1"/>
  <c r="K134" i="37"/>
  <c r="K135" i="37" l="1"/>
  <c r="A136" i="37"/>
  <c r="A137" i="37" l="1"/>
  <c r="K136" i="37"/>
  <c r="A138" i="37" l="1"/>
  <c r="K137" i="37"/>
  <c r="A139" i="37" l="1"/>
  <c r="K138" i="37"/>
  <c r="A140" i="37" l="1"/>
  <c r="K139" i="37"/>
  <c r="A141" i="37" l="1"/>
  <c r="K140" i="37"/>
  <c r="A142" i="37" l="1"/>
  <c r="K141" i="37"/>
  <c r="A143" i="37" l="1"/>
  <c r="K142" i="37"/>
  <c r="A144" i="37" l="1"/>
  <c r="K143" i="37"/>
  <c r="A145" i="37" l="1"/>
  <c r="K144" i="37"/>
  <c r="A146" i="37" l="1"/>
  <c r="K145" i="37"/>
  <c r="A147" i="37" l="1"/>
  <c r="K146" i="37"/>
  <c r="A148" i="37" l="1"/>
  <c r="K147" i="37"/>
  <c r="A149" i="37" l="1"/>
  <c r="K148" i="37"/>
  <c r="A150" i="37" l="1"/>
  <c r="K149" i="37"/>
  <c r="A151" i="37" l="1"/>
  <c r="K150" i="37"/>
  <c r="A152" i="37" l="1"/>
  <c r="K151" i="37"/>
  <c r="A153" i="37" l="1"/>
  <c r="K152" i="37"/>
  <c r="A154" i="37" l="1"/>
  <c r="K153" i="37"/>
  <c r="A155" i="37" l="1"/>
  <c r="K154" i="37"/>
  <c r="A156" i="37" l="1"/>
  <c r="K155" i="37"/>
  <c r="A157" i="37" l="1"/>
  <c r="K156" i="37"/>
  <c r="A158" i="37" l="1"/>
  <c r="K157" i="37"/>
  <c r="A159" i="37" l="1"/>
  <c r="K158" i="37"/>
  <c r="A160" i="37" l="1"/>
  <c r="K159" i="37"/>
  <c r="A161" i="37" l="1"/>
  <c r="K160" i="37"/>
  <c r="A162" i="37" l="1"/>
  <c r="K161" i="37"/>
  <c r="A163" i="37" l="1"/>
  <c r="K162" i="37"/>
  <c r="K163" i="37" l="1"/>
  <c r="A164" i="37"/>
  <c r="A165" i="37" l="1"/>
  <c r="K164" i="37"/>
  <c r="A166" i="37" l="1"/>
  <c r="K165" i="37"/>
  <c r="A167" i="37" l="1"/>
  <c r="K166" i="37"/>
  <c r="A168" i="37" l="1"/>
  <c r="K167" i="37"/>
  <c r="A169" i="37" l="1"/>
  <c r="K168" i="37"/>
  <c r="A170" i="37" l="1"/>
  <c r="K169" i="37"/>
  <c r="A171" i="37" l="1"/>
  <c r="K170" i="37"/>
  <c r="A172" i="37" l="1"/>
  <c r="K171" i="37"/>
  <c r="A173" i="37" l="1"/>
  <c r="K172" i="37"/>
  <c r="A174" i="37" l="1"/>
  <c r="K173" i="37"/>
  <c r="A175" i="37" l="1"/>
  <c r="K174" i="37"/>
  <c r="A176" i="37" l="1"/>
  <c r="K175" i="37"/>
  <c r="A177" i="37" l="1"/>
  <c r="K176" i="37"/>
  <c r="A178" i="37" l="1"/>
  <c r="A179" i="37" l="1"/>
  <c r="A180" i="37" l="1"/>
  <c r="A181" i="37" l="1"/>
  <c r="A182" i="37" l="1"/>
  <c r="A183" i="37" l="1"/>
  <c r="A184" i="37" l="1"/>
  <c r="A185" i="37" l="1"/>
  <c r="A186" i="37" l="1"/>
  <c r="A187" i="37" l="1"/>
  <c r="G10" i="37"/>
  <c r="Q10" i="37" s="1"/>
  <c r="B10" i="37"/>
  <c r="C10" i="37"/>
  <c r="M10" i="37" s="1"/>
  <c r="D10" i="37"/>
  <c r="N10" i="37" s="1"/>
  <c r="E10" i="37"/>
  <c r="O10" i="37" s="1"/>
  <c r="F10" i="37"/>
  <c r="P10" i="37" s="1"/>
  <c r="L10" i="37" l="1"/>
  <c r="G4" i="37"/>
  <c r="R11" i="37" l="1"/>
  <c r="R12" i="37" s="1"/>
  <c r="R13" i="37" s="1"/>
  <c r="R14" i="37" s="1"/>
  <c r="R15" i="37" s="1"/>
  <c r="R16" i="37" s="1"/>
  <c r="R17" i="37" s="1"/>
  <c r="R18" i="37" s="1"/>
  <c r="R19" i="37" s="1"/>
  <c r="R20" i="37" s="1"/>
  <c r="R21" i="37" s="1"/>
  <c r="R22" i="37" s="1"/>
  <c r="R23" i="37" s="1"/>
  <c r="R24" i="37" s="1"/>
  <c r="R25" i="37" s="1"/>
  <c r="R26" i="37" s="1"/>
  <c r="R27" i="37" s="1"/>
  <c r="R28" i="37" s="1"/>
  <c r="R29" i="37" s="1"/>
  <c r="R30" i="37" s="1"/>
  <c r="R31" i="37" s="1"/>
  <c r="R32" i="37" s="1"/>
  <c r="R33" i="37" s="1"/>
  <c r="R34" i="37" s="1"/>
  <c r="R35" i="37" s="1"/>
  <c r="R36" i="37" s="1"/>
  <c r="R37" i="37" s="1"/>
  <c r="R38" i="37" s="1"/>
  <c r="R39" i="37" s="1"/>
  <c r="R40" i="37" s="1"/>
  <c r="R41" i="37" s="1"/>
  <c r="R42" i="37" s="1"/>
  <c r="R43" i="37" s="1"/>
  <c r="R44" i="37" s="1"/>
  <c r="R45" i="37" s="1"/>
  <c r="R46" i="37" s="1"/>
  <c r="R47" i="37" s="1"/>
  <c r="R48" i="37" s="1"/>
  <c r="R49" i="37" s="1"/>
  <c r="R50" i="37" s="1"/>
  <c r="R51" i="37" s="1"/>
  <c r="R52" i="37" s="1"/>
  <c r="R53" i="37" s="1"/>
  <c r="R54" i="37" s="1"/>
  <c r="R55" i="37" s="1"/>
  <c r="R56" i="37" s="1"/>
  <c r="R57" i="37" s="1"/>
  <c r="R58" i="37" s="1"/>
  <c r="R59" i="37" s="1"/>
  <c r="R60" i="37" s="1"/>
  <c r="R61" i="37" s="1"/>
  <c r="R62" i="37" s="1"/>
  <c r="R63" i="37" s="1"/>
  <c r="R64" i="37" s="1"/>
  <c r="R65" i="37" s="1"/>
  <c r="R66" i="37" s="1"/>
  <c r="R67" i="37" s="1"/>
  <c r="R68" i="37" s="1"/>
  <c r="R69" i="37" s="1"/>
  <c r="R70" i="37" s="1"/>
  <c r="R71" i="37" s="1"/>
  <c r="R72" i="37" s="1"/>
  <c r="R73" i="37" s="1"/>
  <c r="R74" i="37" s="1"/>
  <c r="R75" i="37" s="1"/>
  <c r="R76" i="37" s="1"/>
  <c r="R77" i="37" s="1"/>
  <c r="R78" i="37" s="1"/>
  <c r="R79" i="37" s="1"/>
  <c r="R80" i="37" s="1"/>
  <c r="R81" i="37" s="1"/>
  <c r="R82" i="37" s="1"/>
  <c r="R83" i="37" s="1"/>
  <c r="R84" i="37" s="1"/>
  <c r="R85" i="37" s="1"/>
  <c r="R86" i="37" s="1"/>
  <c r="R87" i="37" s="1"/>
  <c r="R88" i="37" s="1"/>
  <c r="R89" i="37" s="1"/>
  <c r="R90" i="37" s="1"/>
  <c r="R91" i="37" s="1"/>
  <c r="R92" i="37" s="1"/>
  <c r="R93" i="37" s="1"/>
  <c r="R94" i="37" s="1"/>
  <c r="R95" i="37" s="1"/>
  <c r="R96" i="37" s="1"/>
  <c r="R97" i="37" s="1"/>
  <c r="R98" i="37" s="1"/>
  <c r="R99" i="37" s="1"/>
  <c r="R100" i="37" s="1"/>
  <c r="R101" i="37" s="1"/>
  <c r="R102" i="37" s="1"/>
  <c r="R103" i="37" s="1"/>
  <c r="R104" i="37" s="1"/>
  <c r="R105" i="37" s="1"/>
  <c r="R106" i="37" s="1"/>
  <c r="R107" i="37" s="1"/>
  <c r="R108" i="37" s="1"/>
  <c r="R109" i="37" s="1"/>
  <c r="R110" i="37" s="1"/>
  <c r="R111" i="37" s="1"/>
  <c r="R112" i="37" s="1"/>
  <c r="R113" i="37" s="1"/>
  <c r="R114" i="37" s="1"/>
  <c r="R115" i="37" s="1"/>
  <c r="R116" i="37" s="1"/>
  <c r="R117" i="37" s="1"/>
  <c r="R118" i="37" s="1"/>
  <c r="R119" i="37" s="1"/>
  <c r="R120" i="37" s="1"/>
  <c r="R121" i="37" s="1"/>
  <c r="R122" i="37" s="1"/>
  <c r="R123" i="37" s="1"/>
  <c r="R124" i="37" s="1"/>
  <c r="R125" i="37" s="1"/>
  <c r="R126" i="37" s="1"/>
  <c r="R127" i="37" s="1"/>
  <c r="R128" i="37" s="1"/>
  <c r="R129" i="37" s="1"/>
  <c r="R130" i="37" s="1"/>
  <c r="R131" i="37" s="1"/>
  <c r="R132" i="37" s="1"/>
  <c r="R133" i="37" s="1"/>
  <c r="R134" i="37" s="1"/>
  <c r="R135" i="37" s="1"/>
  <c r="R136" i="37" s="1"/>
  <c r="R137" i="37" s="1"/>
  <c r="R138" i="37" s="1"/>
  <c r="R139" i="37" s="1"/>
  <c r="R140" i="37" s="1"/>
  <c r="R141" i="37" s="1"/>
  <c r="R142" i="37" s="1"/>
  <c r="R143" i="37" s="1"/>
  <c r="R144" i="37" s="1"/>
  <c r="R145" i="37" s="1"/>
  <c r="R146" i="37" s="1"/>
  <c r="R147" i="37" s="1"/>
  <c r="R148" i="37" s="1"/>
  <c r="R149" i="37" s="1"/>
  <c r="R150" i="37" s="1"/>
  <c r="R151" i="37" s="1"/>
  <c r="R152" i="37" s="1"/>
  <c r="R153" i="37" s="1"/>
  <c r="R154" i="37" s="1"/>
  <c r="R155" i="37" s="1"/>
  <c r="R156" i="37" s="1"/>
  <c r="R157" i="37" s="1"/>
  <c r="R158" i="37" s="1"/>
  <c r="R159" i="37" s="1"/>
  <c r="R160" i="37" s="1"/>
  <c r="R161" i="37" s="1"/>
  <c r="R162" i="37" s="1"/>
  <c r="R163" i="37" s="1"/>
  <c r="R164" i="37" s="1"/>
  <c r="R165" i="37" s="1"/>
  <c r="R166" i="37" s="1"/>
  <c r="R167" i="37" s="1"/>
  <c r="R168" i="37" s="1"/>
  <c r="R169" i="37" s="1"/>
  <c r="R170" i="37" s="1"/>
  <c r="R171" i="37" s="1"/>
  <c r="R172" i="37" s="1"/>
  <c r="R173" i="37" s="1"/>
  <c r="R174" i="37" s="1"/>
  <c r="R175" i="37" s="1"/>
  <c r="R176" i="37" s="1"/>
  <c r="S11" i="37"/>
  <c r="S12" i="37" s="1"/>
  <c r="S13" i="37" s="1"/>
  <c r="S14" i="37" s="1"/>
  <c r="S15" i="37" s="1"/>
  <c r="S16" i="37" s="1"/>
  <c r="S17" i="37" s="1"/>
  <c r="S18" i="37" s="1"/>
  <c r="S19" i="37" s="1"/>
  <c r="S20" i="37" s="1"/>
  <c r="S21" i="37" s="1"/>
  <c r="S22" i="37" s="1"/>
  <c r="S23" i="37" s="1"/>
  <c r="S24" i="37" s="1"/>
  <c r="S25" i="37" s="1"/>
  <c r="S26" i="37" s="1"/>
  <c r="S27" i="37" s="1"/>
  <c r="S28" i="37" s="1"/>
  <c r="S29" i="37" s="1"/>
  <c r="S30" i="37" s="1"/>
  <c r="S31" i="37" s="1"/>
  <c r="S32" i="37" s="1"/>
  <c r="S33" i="37" s="1"/>
  <c r="S34" i="37" s="1"/>
  <c r="S35" i="37" s="1"/>
  <c r="S36" i="37" s="1"/>
  <c r="S37" i="37" s="1"/>
  <c r="S38" i="37" s="1"/>
  <c r="S39" i="37" s="1"/>
  <c r="S40" i="37" s="1"/>
  <c r="S41" i="37" s="1"/>
  <c r="S42" i="37" s="1"/>
  <c r="S43" i="37" s="1"/>
  <c r="S44" i="37" s="1"/>
  <c r="S45" i="37" s="1"/>
  <c r="S46" i="37" s="1"/>
  <c r="S47" i="37" s="1"/>
  <c r="S48" i="37" s="1"/>
  <c r="S49" i="37" s="1"/>
  <c r="S50" i="37" s="1"/>
  <c r="S51" i="37" s="1"/>
  <c r="S52" i="37" s="1"/>
  <c r="S53" i="37" s="1"/>
  <c r="S54" i="37" s="1"/>
  <c r="S55" i="37" s="1"/>
  <c r="S56" i="37" s="1"/>
  <c r="S57" i="37" s="1"/>
  <c r="S58" i="37" s="1"/>
  <c r="S59" i="37" s="1"/>
  <c r="S60" i="37" s="1"/>
  <c r="S61" i="37" s="1"/>
  <c r="S62" i="37" s="1"/>
  <c r="S63" i="37" s="1"/>
  <c r="S64" i="37" s="1"/>
  <c r="S65" i="37" s="1"/>
  <c r="S66" i="37" s="1"/>
  <c r="S67" i="37" s="1"/>
  <c r="S68" i="37" s="1"/>
  <c r="S69" i="37" s="1"/>
  <c r="S70" i="37" s="1"/>
  <c r="S71" i="37" s="1"/>
  <c r="S72" i="37" s="1"/>
  <c r="S73" i="37" s="1"/>
  <c r="S74" i="37" s="1"/>
  <c r="S75" i="37" s="1"/>
  <c r="S76" i="37" s="1"/>
  <c r="S77" i="37" s="1"/>
  <c r="S78" i="37" s="1"/>
  <c r="S79" i="37" s="1"/>
  <c r="S80" i="37" s="1"/>
  <c r="S81" i="37" s="1"/>
  <c r="S82" i="37" s="1"/>
  <c r="S83" i="37" s="1"/>
  <c r="S84" i="37" s="1"/>
  <c r="S85" i="37" s="1"/>
  <c r="S86" i="37" s="1"/>
  <c r="S87" i="37" s="1"/>
  <c r="S88" i="37" s="1"/>
  <c r="S89" i="37" s="1"/>
  <c r="S90" i="37" s="1"/>
  <c r="S91" i="37" s="1"/>
  <c r="S92" i="37" s="1"/>
  <c r="S93" i="37" s="1"/>
  <c r="S94" i="37" s="1"/>
  <c r="S95" i="37" s="1"/>
  <c r="S96" i="37" s="1"/>
  <c r="S97" i="37" s="1"/>
  <c r="S98" i="37" s="1"/>
  <c r="S99" i="37" s="1"/>
  <c r="S100" i="37" s="1"/>
  <c r="S101" i="37" s="1"/>
  <c r="S102" i="37" s="1"/>
  <c r="S103" i="37" s="1"/>
  <c r="S104" i="37" s="1"/>
  <c r="S105" i="37" s="1"/>
  <c r="S106" i="37" s="1"/>
  <c r="S107" i="37" s="1"/>
  <c r="S108" i="37" s="1"/>
  <c r="S109" i="37" s="1"/>
  <c r="S110" i="37" s="1"/>
  <c r="S111" i="37" s="1"/>
  <c r="S112" i="37" s="1"/>
  <c r="S113" i="37" s="1"/>
  <c r="S114" i="37" s="1"/>
  <c r="S115" i="37" s="1"/>
  <c r="S116" i="37" s="1"/>
  <c r="S117" i="37" s="1"/>
  <c r="S118" i="37" s="1"/>
  <c r="S119" i="37" s="1"/>
  <c r="S120" i="37" s="1"/>
  <c r="S121" i="37" s="1"/>
  <c r="S122" i="37" s="1"/>
  <c r="S123" i="37" s="1"/>
  <c r="S124" i="37" s="1"/>
  <c r="S125" i="37" s="1"/>
  <c r="S126" i="37" s="1"/>
  <c r="S127" i="37" s="1"/>
  <c r="S128" i="37" s="1"/>
  <c r="S129" i="37" s="1"/>
  <c r="S130" i="37" s="1"/>
  <c r="S131" i="37" s="1"/>
  <c r="S132" i="37" s="1"/>
  <c r="S133" i="37" s="1"/>
  <c r="S134" i="37" s="1"/>
  <c r="S135" i="37" s="1"/>
  <c r="S136" i="37" s="1"/>
  <c r="S137" i="37" s="1"/>
  <c r="S138" i="37" s="1"/>
  <c r="S139" i="37" s="1"/>
  <c r="S140" i="37" s="1"/>
  <c r="S141" i="37" s="1"/>
  <c r="S142" i="37" s="1"/>
  <c r="S143" i="37" s="1"/>
  <c r="S144" i="37" s="1"/>
  <c r="S145" i="37" s="1"/>
  <c r="S146" i="37" s="1"/>
  <c r="S147" i="37" s="1"/>
  <c r="S148" i="37" s="1"/>
  <c r="S149" i="37" s="1"/>
  <c r="S150" i="37" s="1"/>
  <c r="S151" i="37" s="1"/>
  <c r="S152" i="37" s="1"/>
  <c r="S153" i="37" s="1"/>
  <c r="S154" i="37" s="1"/>
  <c r="S155" i="37" s="1"/>
  <c r="S156" i="37" s="1"/>
  <c r="S157" i="37" s="1"/>
  <c r="S158" i="37" s="1"/>
  <c r="S159" i="37" s="1"/>
  <c r="S160" i="37" s="1"/>
  <c r="S161" i="37" s="1"/>
  <c r="S162" i="37" s="1"/>
  <c r="S163" i="37" s="1"/>
  <c r="S164" i="37" s="1"/>
  <c r="S165" i="37" s="1"/>
  <c r="S166" i="37" s="1"/>
  <c r="S167" i="37" s="1"/>
  <c r="S168" i="37" s="1"/>
  <c r="S169" i="37" s="1"/>
  <c r="S170" i="37" s="1"/>
  <c r="S171" i="37" s="1"/>
  <c r="S172" i="37" s="1"/>
  <c r="S173" i="37" s="1"/>
  <c r="S174" i="37" s="1"/>
  <c r="S175" i="37" s="1"/>
  <c r="S176" i="37" s="1"/>
  <c r="Q11" i="37"/>
  <c r="Q12" i="37" s="1"/>
  <c r="Q13" i="37" s="1"/>
  <c r="Q14" i="37" s="1"/>
  <c r="Q15" i="37" s="1"/>
  <c r="Q16" i="37" s="1"/>
  <c r="Q17" i="37" s="1"/>
  <c r="Q18" i="37" s="1"/>
  <c r="Q19" i="37" s="1"/>
  <c r="Q20" i="37" s="1"/>
  <c r="Q21" i="37" s="1"/>
  <c r="Q22" i="37" s="1"/>
  <c r="Q23" i="37" s="1"/>
  <c r="Q24" i="37" s="1"/>
  <c r="Q25" i="37" s="1"/>
  <c r="Q26" i="37" s="1"/>
  <c r="Q27" i="37" s="1"/>
  <c r="Q28" i="37" s="1"/>
  <c r="Q29" i="37" s="1"/>
  <c r="Q30" i="37" s="1"/>
  <c r="Q31" i="37" s="1"/>
  <c r="Q32" i="37" s="1"/>
  <c r="Q33" i="37" s="1"/>
  <c r="Q34" i="37" s="1"/>
  <c r="Q35" i="37" s="1"/>
  <c r="Q36" i="37" s="1"/>
  <c r="Q37" i="37" s="1"/>
  <c r="Q38" i="37" s="1"/>
  <c r="Q39" i="37" s="1"/>
  <c r="Q40" i="37" s="1"/>
  <c r="Q41" i="37" s="1"/>
  <c r="Q42" i="37" s="1"/>
  <c r="Q43" i="37" s="1"/>
  <c r="Q44" i="37" s="1"/>
  <c r="Q45" i="37" s="1"/>
  <c r="Q46" i="37" s="1"/>
  <c r="Q47" i="37" s="1"/>
  <c r="Q48" i="37" s="1"/>
  <c r="Q49" i="37" s="1"/>
  <c r="Q50" i="37" s="1"/>
  <c r="Q51" i="37" s="1"/>
  <c r="Q52" i="37" s="1"/>
  <c r="Q53" i="37" s="1"/>
  <c r="Q54" i="37" s="1"/>
  <c r="Q55" i="37" s="1"/>
  <c r="Q56" i="37" s="1"/>
  <c r="Q57" i="37" s="1"/>
  <c r="Q58" i="37" s="1"/>
  <c r="Q59" i="37" s="1"/>
  <c r="Q60" i="37" s="1"/>
  <c r="Q61" i="37" s="1"/>
  <c r="Q62" i="37" s="1"/>
  <c r="Q63" i="37" s="1"/>
  <c r="Q64" i="37" s="1"/>
  <c r="Q65" i="37" s="1"/>
  <c r="Q66" i="37" s="1"/>
  <c r="Q67" i="37" s="1"/>
  <c r="Q68" i="37" s="1"/>
  <c r="Q69" i="37" s="1"/>
  <c r="Q70" i="37" s="1"/>
  <c r="Q71" i="37" s="1"/>
  <c r="Q72" i="37" s="1"/>
  <c r="Q73" i="37" s="1"/>
  <c r="Q74" i="37" s="1"/>
  <c r="Q75" i="37" s="1"/>
  <c r="Q76" i="37" s="1"/>
  <c r="Q77" i="37" s="1"/>
  <c r="Q78" i="37" s="1"/>
  <c r="Q79" i="37" s="1"/>
  <c r="Q80" i="37" s="1"/>
  <c r="Q81" i="37" s="1"/>
  <c r="Q82" i="37" s="1"/>
  <c r="Q83" i="37" s="1"/>
  <c r="Q84" i="37" s="1"/>
  <c r="Q85" i="37" s="1"/>
  <c r="Q86" i="37" s="1"/>
  <c r="Q87" i="37" s="1"/>
  <c r="Q88" i="37" s="1"/>
  <c r="Q89" i="37" s="1"/>
  <c r="Q90" i="37" s="1"/>
  <c r="Q91" i="37" s="1"/>
  <c r="Q92" i="37" s="1"/>
  <c r="Q93" i="37" s="1"/>
  <c r="Q94" i="37" s="1"/>
  <c r="Q95" i="37" s="1"/>
  <c r="Q96" i="37" s="1"/>
  <c r="Q97" i="37" s="1"/>
  <c r="Q98" i="37" s="1"/>
  <c r="Q99" i="37" s="1"/>
  <c r="Q100" i="37" s="1"/>
  <c r="Q101" i="37" s="1"/>
  <c r="Q102" i="37" s="1"/>
  <c r="Q103" i="37" s="1"/>
  <c r="Q104" i="37" s="1"/>
  <c r="Q105" i="37" s="1"/>
  <c r="Q106" i="37" s="1"/>
  <c r="Q107" i="37" s="1"/>
  <c r="Q108" i="37" s="1"/>
  <c r="Q109" i="37" s="1"/>
  <c r="Q110" i="37" s="1"/>
  <c r="Q111" i="37" s="1"/>
  <c r="Q112" i="37" s="1"/>
  <c r="Q113" i="37" s="1"/>
  <c r="Q114" i="37" s="1"/>
  <c r="Q115" i="37" s="1"/>
  <c r="Q116" i="37" s="1"/>
  <c r="Q117" i="37" s="1"/>
  <c r="Q118" i="37" s="1"/>
  <c r="Q119" i="37" s="1"/>
  <c r="Q120" i="37" s="1"/>
  <c r="Q121" i="37" s="1"/>
  <c r="Q122" i="37" s="1"/>
  <c r="Q123" i="37" s="1"/>
  <c r="Q124" i="37" s="1"/>
  <c r="Q125" i="37" s="1"/>
  <c r="Q126" i="37" s="1"/>
  <c r="Q127" i="37" s="1"/>
  <c r="Q128" i="37" s="1"/>
  <c r="Q129" i="37" s="1"/>
  <c r="Q130" i="37" s="1"/>
  <c r="Q131" i="37" s="1"/>
  <c r="Q132" i="37" s="1"/>
  <c r="Q133" i="37" s="1"/>
  <c r="Q134" i="37" s="1"/>
  <c r="Q135" i="37" s="1"/>
  <c r="Q136" i="37" s="1"/>
  <c r="Q137" i="37" s="1"/>
  <c r="Q138" i="37" s="1"/>
  <c r="Q139" i="37" s="1"/>
  <c r="Q140" i="37" s="1"/>
  <c r="Q141" i="37" s="1"/>
  <c r="Q142" i="37" s="1"/>
  <c r="Q143" i="37" s="1"/>
  <c r="Q144" i="37" s="1"/>
  <c r="Q145" i="37" s="1"/>
  <c r="Q146" i="37" s="1"/>
  <c r="Q147" i="37" s="1"/>
  <c r="Q148" i="37" s="1"/>
  <c r="Q149" i="37" s="1"/>
  <c r="Q150" i="37" s="1"/>
  <c r="Q151" i="37" s="1"/>
  <c r="Q152" i="37" s="1"/>
  <c r="Q153" i="37" s="1"/>
  <c r="Q154" i="37" s="1"/>
  <c r="Q155" i="37" s="1"/>
  <c r="Q156" i="37" s="1"/>
  <c r="Q157" i="37" s="1"/>
  <c r="Q158" i="37" s="1"/>
  <c r="Q159" i="37" s="1"/>
  <c r="Q160" i="37" s="1"/>
  <c r="Q161" i="37" s="1"/>
  <c r="Q162" i="37" s="1"/>
  <c r="Q163" i="37" s="1"/>
  <c r="Q164" i="37" s="1"/>
  <c r="Q165" i="37" s="1"/>
  <c r="Q166" i="37" s="1"/>
  <c r="Q167" i="37" s="1"/>
  <c r="Q168" i="37" s="1"/>
  <c r="Q169" i="37" s="1"/>
  <c r="Q170" i="37" s="1"/>
  <c r="Q171" i="37" s="1"/>
  <c r="Q172" i="37" s="1"/>
  <c r="Q173" i="37" s="1"/>
  <c r="Q174" i="37" s="1"/>
  <c r="Q175" i="37" s="1"/>
  <c r="Q176" i="37" s="1"/>
  <c r="N11" i="37"/>
  <c r="P11" i="37"/>
  <c r="N12" i="37"/>
  <c r="P12" i="37"/>
  <c r="N13" i="37"/>
  <c r="P13" i="37"/>
  <c r="N14" i="37"/>
  <c r="P14" i="37"/>
  <c r="N15" i="37"/>
  <c r="P15" i="37"/>
  <c r="N16" i="37"/>
  <c r="P16" i="37"/>
  <c r="N17" i="37"/>
  <c r="P17" i="37"/>
  <c r="N18" i="37"/>
  <c r="P18" i="37"/>
  <c r="N19" i="37"/>
  <c r="P19" i="37"/>
  <c r="N20" i="37"/>
  <c r="P20" i="37"/>
  <c r="N21" i="37"/>
  <c r="P21" i="37"/>
  <c r="N22" i="37"/>
  <c r="P22" i="37"/>
  <c r="N23" i="37"/>
  <c r="P23" i="37"/>
  <c r="N24" i="37"/>
  <c r="P24" i="37"/>
  <c r="N25" i="37"/>
  <c r="P25" i="37"/>
  <c r="N26" i="37"/>
  <c r="P26" i="37"/>
  <c r="N27" i="37"/>
  <c r="P27" i="37"/>
  <c r="N28" i="37"/>
  <c r="P28" i="37"/>
  <c r="N29" i="37"/>
  <c r="P29" i="37"/>
  <c r="N30" i="37"/>
  <c r="P30" i="37"/>
  <c r="N31" i="37"/>
  <c r="P31" i="37"/>
  <c r="N32" i="37"/>
  <c r="P32" i="37"/>
  <c r="N33" i="37"/>
  <c r="P33" i="37"/>
  <c r="P34" i="37" s="1"/>
  <c r="P35" i="37" s="1"/>
  <c r="P36" i="37" s="1"/>
  <c r="P37" i="37" s="1"/>
  <c r="P38" i="37" s="1"/>
  <c r="P39" i="37" s="1"/>
  <c r="P40" i="37" s="1"/>
  <c r="P41" i="37" s="1"/>
  <c r="P42" i="37" s="1"/>
  <c r="P43" i="37" s="1"/>
  <c r="P44" i="37" s="1"/>
  <c r="P45" i="37" s="1"/>
  <c r="P46" i="37" s="1"/>
  <c r="P47" i="37" s="1"/>
  <c r="P48" i="37" s="1"/>
  <c r="P49" i="37" s="1"/>
  <c r="P50" i="37" s="1"/>
  <c r="P51" i="37" s="1"/>
  <c r="P52" i="37" s="1"/>
  <c r="P53" i="37" s="1"/>
  <c r="P54" i="37" s="1"/>
  <c r="P55" i="37" s="1"/>
  <c r="P56" i="37" s="1"/>
  <c r="P57" i="37" s="1"/>
  <c r="P58" i="37" s="1"/>
  <c r="P59" i="37" s="1"/>
  <c r="P60" i="37" s="1"/>
  <c r="P61" i="37" s="1"/>
  <c r="P62" i="37" s="1"/>
  <c r="P63" i="37" s="1"/>
  <c r="P64" i="37" s="1"/>
  <c r="P65" i="37" s="1"/>
  <c r="P66" i="37" s="1"/>
  <c r="P67" i="37" s="1"/>
  <c r="P68" i="37" s="1"/>
  <c r="P69" i="37" s="1"/>
  <c r="P70" i="37" s="1"/>
  <c r="P71" i="37" s="1"/>
  <c r="P72" i="37" s="1"/>
  <c r="P73" i="37" s="1"/>
  <c r="P74" i="37" s="1"/>
  <c r="P75" i="37" s="1"/>
  <c r="P76" i="37" s="1"/>
  <c r="P77" i="37" s="1"/>
  <c r="P78" i="37" s="1"/>
  <c r="P79" i="37" s="1"/>
  <c r="P80" i="37" s="1"/>
  <c r="P81" i="37" s="1"/>
  <c r="P82" i="37" s="1"/>
  <c r="P83" i="37" s="1"/>
  <c r="P84" i="37" s="1"/>
  <c r="P85" i="37" s="1"/>
  <c r="P86" i="37" s="1"/>
  <c r="P87" i="37" s="1"/>
  <c r="P88" i="37" s="1"/>
  <c r="P89" i="37" s="1"/>
  <c r="P90" i="37" s="1"/>
  <c r="P91" i="37" s="1"/>
  <c r="P92" i="37" s="1"/>
  <c r="P93" i="37" s="1"/>
  <c r="P94" i="37" s="1"/>
  <c r="P95" i="37" s="1"/>
  <c r="P96" i="37" s="1"/>
  <c r="P97" i="37" s="1"/>
  <c r="P98" i="37" s="1"/>
  <c r="P99" i="37" s="1"/>
  <c r="P100" i="37" s="1"/>
  <c r="P101" i="37" s="1"/>
  <c r="P102" i="37" s="1"/>
  <c r="P103" i="37" s="1"/>
  <c r="P104" i="37" s="1"/>
  <c r="P105" i="37" s="1"/>
  <c r="P106" i="37" s="1"/>
  <c r="P107" i="37" s="1"/>
  <c r="P108" i="37" s="1"/>
  <c r="P109" i="37" s="1"/>
  <c r="P110" i="37" s="1"/>
  <c r="P111" i="37" s="1"/>
  <c r="P112" i="37" s="1"/>
  <c r="P113" i="37" s="1"/>
  <c r="P114" i="37" s="1"/>
  <c r="P115" i="37" s="1"/>
  <c r="P116" i="37" s="1"/>
  <c r="P117" i="37" s="1"/>
  <c r="P118" i="37" s="1"/>
  <c r="P119" i="37" s="1"/>
  <c r="P120" i="37" s="1"/>
  <c r="P121" i="37" s="1"/>
  <c r="P122" i="37" s="1"/>
  <c r="P123" i="37" s="1"/>
  <c r="P124" i="37" s="1"/>
  <c r="P125" i="37" s="1"/>
  <c r="P126" i="37" s="1"/>
  <c r="P127" i="37" s="1"/>
  <c r="P128" i="37" s="1"/>
  <c r="P129" i="37" s="1"/>
  <c r="P130" i="37" s="1"/>
  <c r="P131" i="37" s="1"/>
  <c r="P132" i="37" s="1"/>
  <c r="P133" i="37" s="1"/>
  <c r="P134" i="37" s="1"/>
  <c r="P135" i="37" s="1"/>
  <c r="P136" i="37" s="1"/>
  <c r="P137" i="37" s="1"/>
  <c r="P138" i="37" s="1"/>
  <c r="P139" i="37" s="1"/>
  <c r="P140" i="37" s="1"/>
  <c r="P141" i="37" s="1"/>
  <c r="P142" i="37" s="1"/>
  <c r="P143" i="37" s="1"/>
  <c r="P144" i="37" s="1"/>
  <c r="P145" i="37" s="1"/>
  <c r="P146" i="37" s="1"/>
  <c r="P147" i="37" s="1"/>
  <c r="P148" i="37" s="1"/>
  <c r="P149" i="37" s="1"/>
  <c r="P150" i="37" s="1"/>
  <c r="P151" i="37" s="1"/>
  <c r="P152" i="37" s="1"/>
  <c r="P153" i="37" s="1"/>
  <c r="P154" i="37" s="1"/>
  <c r="P155" i="37" s="1"/>
  <c r="P156" i="37" s="1"/>
  <c r="P157" i="37" s="1"/>
  <c r="P158" i="37" s="1"/>
  <c r="P159" i="37" s="1"/>
  <c r="P160" i="37" s="1"/>
  <c r="P161" i="37" s="1"/>
  <c r="P162" i="37" s="1"/>
  <c r="P163" i="37" s="1"/>
  <c r="P164" i="37" s="1"/>
  <c r="P165" i="37" s="1"/>
  <c r="P166" i="37" s="1"/>
  <c r="P167" i="37" s="1"/>
  <c r="P168" i="37" s="1"/>
  <c r="P169" i="37" s="1"/>
  <c r="P170" i="37" s="1"/>
  <c r="P171" i="37" s="1"/>
  <c r="P172" i="37" s="1"/>
  <c r="P173" i="37" s="1"/>
  <c r="P174" i="37" s="1"/>
  <c r="P175" i="37" s="1"/>
  <c r="P176" i="37" s="1"/>
  <c r="N34" i="37"/>
  <c r="N35" i="37"/>
  <c r="N36" i="37" s="1"/>
  <c r="N37" i="37" s="1"/>
  <c r="N38" i="37" s="1"/>
  <c r="N39" i="37" s="1"/>
  <c r="N40" i="37" s="1"/>
  <c r="N41" i="37" s="1"/>
  <c r="N42" i="37" s="1"/>
  <c r="N43" i="37" s="1"/>
  <c r="N44" i="37" s="1"/>
  <c r="N45" i="37" s="1"/>
  <c r="N46" i="37" s="1"/>
  <c r="N47" i="37" s="1"/>
  <c r="N48" i="37" s="1"/>
  <c r="N49" i="37" s="1"/>
  <c r="N50" i="37" s="1"/>
  <c r="N51" i="37" s="1"/>
  <c r="N52" i="37" s="1"/>
  <c r="N53" i="37" s="1"/>
  <c r="N54" i="37" s="1"/>
  <c r="N55" i="37" s="1"/>
  <c r="N56" i="37" s="1"/>
  <c r="N57" i="37" s="1"/>
  <c r="N58" i="37" s="1"/>
  <c r="N59" i="37" s="1"/>
  <c r="N60" i="37" s="1"/>
  <c r="N61" i="37" s="1"/>
  <c r="N62" i="37" s="1"/>
  <c r="N63" i="37" s="1"/>
  <c r="N64" i="37" s="1"/>
  <c r="N65" i="37" s="1"/>
  <c r="N66" i="37" s="1"/>
  <c r="N67" i="37" s="1"/>
  <c r="N68" i="37" s="1"/>
  <c r="N69" i="37" s="1"/>
  <c r="N70" i="37" s="1"/>
  <c r="N71" i="37" s="1"/>
  <c r="N72" i="37" s="1"/>
  <c r="N73" i="37" s="1"/>
  <c r="N74" i="37" s="1"/>
  <c r="N75" i="37" s="1"/>
  <c r="N76" i="37" s="1"/>
  <c r="N77" i="37" s="1"/>
  <c r="N78" i="37" s="1"/>
  <c r="N79" i="37" s="1"/>
  <c r="N80" i="37" s="1"/>
  <c r="N81" i="37" s="1"/>
  <c r="N82" i="37" s="1"/>
  <c r="N83" i="37" s="1"/>
  <c r="N84" i="37" s="1"/>
  <c r="N85" i="37" s="1"/>
  <c r="N86" i="37" s="1"/>
  <c r="N87" i="37" s="1"/>
  <c r="N88" i="37" s="1"/>
  <c r="N89" i="37" s="1"/>
  <c r="N90" i="37" s="1"/>
  <c r="N91" i="37" s="1"/>
  <c r="N92" i="37" s="1"/>
  <c r="N93" i="37" s="1"/>
  <c r="N94" i="37" s="1"/>
  <c r="N95" i="37" s="1"/>
  <c r="N96" i="37" s="1"/>
  <c r="N97" i="37" s="1"/>
  <c r="N98" i="37" s="1"/>
  <c r="N99" i="37" s="1"/>
  <c r="N100" i="37" s="1"/>
  <c r="N101" i="37" s="1"/>
  <c r="N102" i="37" s="1"/>
  <c r="N103" i="37" s="1"/>
  <c r="N104" i="37" s="1"/>
  <c r="N105" i="37" s="1"/>
  <c r="N106" i="37" s="1"/>
  <c r="N107" i="37" s="1"/>
  <c r="N108" i="37" s="1"/>
  <c r="N109" i="37" s="1"/>
  <c r="N110" i="37" s="1"/>
  <c r="N111" i="37" s="1"/>
  <c r="N112" i="37" s="1"/>
  <c r="N113" i="37" s="1"/>
  <c r="N114" i="37" s="1"/>
  <c r="N115" i="37" s="1"/>
  <c r="N116" i="37" s="1"/>
  <c r="N117" i="37" s="1"/>
  <c r="N118" i="37" s="1"/>
  <c r="N119" i="37" s="1"/>
  <c r="N120" i="37" s="1"/>
  <c r="N121" i="37" s="1"/>
  <c r="N122" i="37" s="1"/>
  <c r="N123" i="37" s="1"/>
  <c r="N124" i="37" s="1"/>
  <c r="N125" i="37" s="1"/>
  <c r="N126" i="37" s="1"/>
  <c r="N127" i="37" s="1"/>
  <c r="N128" i="37" s="1"/>
  <c r="N129" i="37" s="1"/>
  <c r="N130" i="37" s="1"/>
  <c r="N131" i="37" s="1"/>
  <c r="N132" i="37" s="1"/>
  <c r="N133" i="37" s="1"/>
  <c r="N134" i="37" s="1"/>
  <c r="N135" i="37" s="1"/>
  <c r="N136" i="37" s="1"/>
  <c r="N137" i="37" s="1"/>
  <c r="N138" i="37" s="1"/>
  <c r="N139" i="37" s="1"/>
  <c r="N140" i="37" s="1"/>
  <c r="N141" i="37" s="1"/>
  <c r="N142" i="37" s="1"/>
  <c r="N143" i="37" s="1"/>
  <c r="N144" i="37" s="1"/>
  <c r="N145" i="37" s="1"/>
  <c r="N146" i="37" s="1"/>
  <c r="N147" i="37" s="1"/>
  <c r="N148" i="37" s="1"/>
  <c r="N149" i="37" s="1"/>
  <c r="N150" i="37" s="1"/>
  <c r="N151" i="37" s="1"/>
  <c r="N152" i="37" s="1"/>
  <c r="N153" i="37" s="1"/>
  <c r="N154" i="37" s="1"/>
  <c r="N155" i="37" s="1"/>
  <c r="N156" i="37" s="1"/>
  <c r="N157" i="37" s="1"/>
  <c r="N158" i="37" s="1"/>
  <c r="N159" i="37" s="1"/>
  <c r="N160" i="37" s="1"/>
  <c r="N161" i="37" s="1"/>
  <c r="N162" i="37" s="1"/>
  <c r="N163" i="37" s="1"/>
  <c r="N164" i="37" s="1"/>
  <c r="N165" i="37" s="1"/>
  <c r="N166" i="37" s="1"/>
  <c r="N167" i="37" s="1"/>
  <c r="N168" i="37" s="1"/>
  <c r="N169" i="37" s="1"/>
  <c r="N170" i="37" s="1"/>
  <c r="N171" i="37" s="1"/>
  <c r="N172" i="37" s="1"/>
  <c r="N173" i="37" s="1"/>
  <c r="N174" i="37" s="1"/>
  <c r="N175" i="37" s="1"/>
  <c r="N176" i="37" s="1"/>
  <c r="M11" i="37"/>
  <c r="M12" i="37" s="1"/>
  <c r="M13" i="37" s="1"/>
  <c r="M14" i="37" s="1"/>
  <c r="M15" i="37" s="1"/>
  <c r="M16" i="37" s="1"/>
  <c r="M17" i="37" s="1"/>
  <c r="M18" i="37" s="1"/>
  <c r="M19" i="37" s="1"/>
  <c r="M20" i="37" s="1"/>
  <c r="M21" i="37" s="1"/>
  <c r="M22" i="37" s="1"/>
  <c r="M23" i="37" s="1"/>
  <c r="M24" i="37" s="1"/>
  <c r="M25" i="37" s="1"/>
  <c r="M26" i="37" s="1"/>
  <c r="M27" i="37" s="1"/>
  <c r="M28" i="37" s="1"/>
  <c r="M29" i="37" s="1"/>
  <c r="M30" i="37" s="1"/>
  <c r="M31" i="37" s="1"/>
  <c r="M32" i="37" s="1"/>
  <c r="M33" i="37" s="1"/>
  <c r="M34" i="37" s="1"/>
  <c r="M35" i="37" s="1"/>
  <c r="M36" i="37" s="1"/>
  <c r="M37" i="37" s="1"/>
  <c r="M38" i="37" s="1"/>
  <c r="M39" i="37" s="1"/>
  <c r="M40" i="37" s="1"/>
  <c r="M41" i="37" s="1"/>
  <c r="M42" i="37" s="1"/>
  <c r="M43" i="37" s="1"/>
  <c r="M44" i="37" s="1"/>
  <c r="M45" i="37" s="1"/>
  <c r="M46" i="37" s="1"/>
  <c r="M47" i="37" s="1"/>
  <c r="M48" i="37" s="1"/>
  <c r="M49" i="37" s="1"/>
  <c r="M50" i="37" s="1"/>
  <c r="M51" i="37" s="1"/>
  <c r="M52" i="37" s="1"/>
  <c r="M53" i="37" s="1"/>
  <c r="M54" i="37" s="1"/>
  <c r="M55" i="37" s="1"/>
  <c r="M56" i="37" s="1"/>
  <c r="M57" i="37" s="1"/>
  <c r="M58" i="37" s="1"/>
  <c r="M59" i="37" s="1"/>
  <c r="M60" i="37" s="1"/>
  <c r="M61" i="37" s="1"/>
  <c r="M62" i="37" s="1"/>
  <c r="M63" i="37" s="1"/>
  <c r="M64" i="37" s="1"/>
  <c r="M65" i="37" s="1"/>
  <c r="M66" i="37" s="1"/>
  <c r="M67" i="37" s="1"/>
  <c r="M68" i="37" s="1"/>
  <c r="M69" i="37" s="1"/>
  <c r="M70" i="37" s="1"/>
  <c r="M71" i="37" s="1"/>
  <c r="M72" i="37" s="1"/>
  <c r="M73" i="37" s="1"/>
  <c r="M74" i="37" s="1"/>
  <c r="M75" i="37" s="1"/>
  <c r="M76" i="37" s="1"/>
  <c r="M77" i="37" s="1"/>
  <c r="M78" i="37" s="1"/>
  <c r="M79" i="37" s="1"/>
  <c r="M80" i="37" s="1"/>
  <c r="M81" i="37" s="1"/>
  <c r="M82" i="37" s="1"/>
  <c r="M83" i="37" s="1"/>
  <c r="M84" i="37" s="1"/>
  <c r="M85" i="37" s="1"/>
  <c r="M86" i="37" s="1"/>
  <c r="M87" i="37" s="1"/>
  <c r="M88" i="37" s="1"/>
  <c r="M89" i="37" s="1"/>
  <c r="M90" i="37" s="1"/>
  <c r="M91" i="37" s="1"/>
  <c r="M92" i="37" s="1"/>
  <c r="M93" i="37" s="1"/>
  <c r="M94" i="37" s="1"/>
  <c r="M95" i="37" s="1"/>
  <c r="M96" i="37" s="1"/>
  <c r="M97" i="37" s="1"/>
  <c r="M98" i="37" s="1"/>
  <c r="M99" i="37" s="1"/>
  <c r="M100" i="37" s="1"/>
  <c r="M101" i="37" s="1"/>
  <c r="M102" i="37" s="1"/>
  <c r="M103" i="37" s="1"/>
  <c r="M104" i="37" s="1"/>
  <c r="M105" i="37" s="1"/>
  <c r="M106" i="37" s="1"/>
  <c r="M107" i="37" s="1"/>
  <c r="M108" i="37" s="1"/>
  <c r="M109" i="37" s="1"/>
  <c r="M110" i="37" s="1"/>
  <c r="M111" i="37" s="1"/>
  <c r="M112" i="37" s="1"/>
  <c r="M113" i="37" s="1"/>
  <c r="M114" i="37" s="1"/>
  <c r="M115" i="37" s="1"/>
  <c r="M116" i="37" s="1"/>
  <c r="M117" i="37" s="1"/>
  <c r="M118" i="37" s="1"/>
  <c r="M119" i="37" s="1"/>
  <c r="M120" i="37" s="1"/>
  <c r="M121" i="37" s="1"/>
  <c r="M122" i="37" s="1"/>
  <c r="M123" i="37" s="1"/>
  <c r="M124" i="37" s="1"/>
  <c r="M125" i="37" s="1"/>
  <c r="M126" i="37" s="1"/>
  <c r="M127" i="37" s="1"/>
  <c r="M128" i="37" s="1"/>
  <c r="M129" i="37" s="1"/>
  <c r="M130" i="37" s="1"/>
  <c r="M131" i="37" s="1"/>
  <c r="M132" i="37" s="1"/>
  <c r="M133" i="37" s="1"/>
  <c r="M134" i="37" s="1"/>
  <c r="M135" i="37" s="1"/>
  <c r="M136" i="37" s="1"/>
  <c r="M137" i="37" s="1"/>
  <c r="M138" i="37" s="1"/>
  <c r="M139" i="37" s="1"/>
  <c r="M140" i="37" s="1"/>
  <c r="M141" i="37" s="1"/>
  <c r="M142" i="37" s="1"/>
  <c r="M143" i="37" s="1"/>
  <c r="M144" i="37" s="1"/>
  <c r="M145" i="37" s="1"/>
  <c r="M146" i="37" s="1"/>
  <c r="M147" i="37" s="1"/>
  <c r="M148" i="37" s="1"/>
  <c r="M149" i="37" s="1"/>
  <c r="M150" i="37" s="1"/>
  <c r="M151" i="37" s="1"/>
  <c r="M152" i="37" s="1"/>
  <c r="M153" i="37" s="1"/>
  <c r="M154" i="37" s="1"/>
  <c r="M155" i="37" s="1"/>
  <c r="M156" i="37" s="1"/>
  <c r="M157" i="37" s="1"/>
  <c r="M158" i="37" s="1"/>
  <c r="M159" i="37" s="1"/>
  <c r="M160" i="37" s="1"/>
  <c r="M161" i="37" s="1"/>
  <c r="M162" i="37" s="1"/>
  <c r="M163" i="37" s="1"/>
  <c r="M164" i="37" s="1"/>
  <c r="M165" i="37" s="1"/>
  <c r="M166" i="37" s="1"/>
  <c r="M167" i="37" s="1"/>
  <c r="M168" i="37" s="1"/>
  <c r="M169" i="37" s="1"/>
  <c r="M170" i="37" s="1"/>
  <c r="M171" i="37" s="1"/>
  <c r="M172" i="37" s="1"/>
  <c r="M173" i="37" s="1"/>
  <c r="M174" i="37" s="1"/>
  <c r="M175" i="37" s="1"/>
  <c r="M176" i="37" s="1"/>
  <c r="O11" i="37"/>
  <c r="O12" i="37" s="1"/>
  <c r="O13" i="37" s="1"/>
  <c r="O14" i="37" s="1"/>
  <c r="O15" i="37" s="1"/>
  <c r="O16" i="37" s="1"/>
  <c r="O17" i="37" s="1"/>
  <c r="O18" i="37" s="1"/>
  <c r="O19" i="37" s="1"/>
  <c r="O20" i="37" s="1"/>
  <c r="O21" i="37" s="1"/>
  <c r="O22" i="37" s="1"/>
  <c r="O23" i="37" s="1"/>
  <c r="O24" i="37" s="1"/>
  <c r="O25" i="37" s="1"/>
  <c r="O26" i="37" s="1"/>
  <c r="O27" i="37" s="1"/>
  <c r="O28" i="37" s="1"/>
  <c r="O29" i="37" s="1"/>
  <c r="O30" i="37" s="1"/>
  <c r="O31" i="37" s="1"/>
  <c r="O32" i="37" s="1"/>
  <c r="O33" i="37" s="1"/>
  <c r="O34" i="37" s="1"/>
  <c r="O35" i="37" s="1"/>
  <c r="O36" i="37" s="1"/>
  <c r="O37" i="37" s="1"/>
  <c r="O38" i="37" s="1"/>
  <c r="O39" i="37" s="1"/>
  <c r="O40" i="37" s="1"/>
  <c r="O41" i="37" s="1"/>
  <c r="O42" i="37" s="1"/>
  <c r="O43" i="37" s="1"/>
  <c r="O44" i="37" s="1"/>
  <c r="O45" i="37" s="1"/>
  <c r="O46" i="37" s="1"/>
  <c r="O47" i="37" s="1"/>
  <c r="O48" i="37" s="1"/>
  <c r="O49" i="37" s="1"/>
  <c r="O50" i="37" s="1"/>
  <c r="O51" i="37" s="1"/>
  <c r="O52" i="37" s="1"/>
  <c r="O53" i="37" s="1"/>
  <c r="O54" i="37" s="1"/>
  <c r="O55" i="37" s="1"/>
  <c r="O56" i="37" s="1"/>
  <c r="O57" i="37" s="1"/>
  <c r="O58" i="37" s="1"/>
  <c r="O59" i="37" s="1"/>
  <c r="O60" i="37" s="1"/>
  <c r="O61" i="37" s="1"/>
  <c r="O62" i="37" s="1"/>
  <c r="O63" i="37" s="1"/>
  <c r="O64" i="37" s="1"/>
  <c r="O65" i="37" s="1"/>
  <c r="O66" i="37" s="1"/>
  <c r="O67" i="37" s="1"/>
  <c r="O68" i="37" s="1"/>
  <c r="O69" i="37" s="1"/>
  <c r="O70" i="37" s="1"/>
  <c r="O71" i="37" s="1"/>
  <c r="O72" i="37" s="1"/>
  <c r="O73" i="37" s="1"/>
  <c r="O74" i="37" s="1"/>
  <c r="O75" i="37" s="1"/>
  <c r="O76" i="37" s="1"/>
  <c r="O77" i="37" s="1"/>
  <c r="O78" i="37" s="1"/>
  <c r="O79" i="37" s="1"/>
  <c r="O80" i="37" s="1"/>
  <c r="O81" i="37" s="1"/>
  <c r="O82" i="37" s="1"/>
  <c r="O83" i="37" s="1"/>
  <c r="O84" i="37" s="1"/>
  <c r="O85" i="37" s="1"/>
  <c r="O86" i="37" s="1"/>
  <c r="O87" i="37" s="1"/>
  <c r="O88" i="37" s="1"/>
  <c r="O89" i="37" s="1"/>
  <c r="O90" i="37" s="1"/>
  <c r="O91" i="37" s="1"/>
  <c r="O92" i="37" s="1"/>
  <c r="O93" i="37" s="1"/>
  <c r="O94" i="37" s="1"/>
  <c r="O95" i="37" s="1"/>
  <c r="O96" i="37" s="1"/>
  <c r="O97" i="37" s="1"/>
  <c r="O98" i="37" s="1"/>
  <c r="O99" i="37" s="1"/>
  <c r="O100" i="37" s="1"/>
  <c r="O101" i="37" s="1"/>
  <c r="O102" i="37" s="1"/>
  <c r="O103" i="37" s="1"/>
  <c r="O104" i="37" s="1"/>
  <c r="O105" i="37" s="1"/>
  <c r="O106" i="37" s="1"/>
  <c r="O107" i="37" s="1"/>
  <c r="O108" i="37" s="1"/>
  <c r="O109" i="37" s="1"/>
  <c r="O110" i="37" s="1"/>
  <c r="O111" i="37" s="1"/>
  <c r="O112" i="37" s="1"/>
  <c r="O113" i="37" s="1"/>
  <c r="O114" i="37" s="1"/>
  <c r="O115" i="37" s="1"/>
  <c r="O116" i="37" s="1"/>
  <c r="O117" i="37" s="1"/>
  <c r="O118" i="37" s="1"/>
  <c r="O119" i="37" s="1"/>
  <c r="O120" i="37" s="1"/>
  <c r="O121" i="37" s="1"/>
  <c r="O122" i="37" s="1"/>
  <c r="O123" i="37" s="1"/>
  <c r="O124" i="37" s="1"/>
  <c r="O125" i="37" s="1"/>
  <c r="O126" i="37" s="1"/>
  <c r="O127" i="37" s="1"/>
  <c r="O128" i="37" s="1"/>
  <c r="O129" i="37" s="1"/>
  <c r="O130" i="37" s="1"/>
  <c r="O131" i="37" s="1"/>
  <c r="O132" i="37" s="1"/>
  <c r="O133" i="37" s="1"/>
  <c r="O134" i="37" s="1"/>
  <c r="O135" i="37" s="1"/>
  <c r="O136" i="37" s="1"/>
  <c r="O137" i="37" s="1"/>
  <c r="O138" i="37" s="1"/>
  <c r="O139" i="37" s="1"/>
  <c r="O140" i="37" s="1"/>
  <c r="O141" i="37" s="1"/>
  <c r="O142" i="37" s="1"/>
  <c r="O143" i="37" s="1"/>
  <c r="O144" i="37" s="1"/>
  <c r="O145" i="37" s="1"/>
  <c r="O146" i="37" s="1"/>
  <c r="O147" i="37" s="1"/>
  <c r="O148" i="37" s="1"/>
  <c r="O149" i="37" s="1"/>
  <c r="O150" i="37" s="1"/>
  <c r="O151" i="37" s="1"/>
  <c r="O152" i="37" s="1"/>
  <c r="O153" i="37" s="1"/>
  <c r="O154" i="37" s="1"/>
  <c r="O155" i="37" s="1"/>
  <c r="O156" i="37" s="1"/>
  <c r="O157" i="37" s="1"/>
  <c r="O158" i="37" s="1"/>
  <c r="O159" i="37" s="1"/>
  <c r="O160" i="37" s="1"/>
  <c r="O161" i="37" s="1"/>
  <c r="O162" i="37" s="1"/>
  <c r="O163" i="37" s="1"/>
  <c r="O164" i="37" s="1"/>
  <c r="O165" i="37" s="1"/>
  <c r="O166" i="37" s="1"/>
  <c r="O167" i="37" s="1"/>
  <c r="O168" i="37" s="1"/>
  <c r="O169" i="37" s="1"/>
  <c r="O170" i="37" s="1"/>
  <c r="O171" i="37" s="1"/>
  <c r="O172" i="37" s="1"/>
  <c r="O173" i="37" s="1"/>
  <c r="O174" i="37" s="1"/>
  <c r="O175" i="37" s="1"/>
  <c r="O176" i="37" s="1"/>
  <c r="L11" i="37"/>
  <c r="L12" i="37" s="1"/>
  <c r="L13" i="37" s="1"/>
  <c r="L14" i="37" s="1"/>
  <c r="L15" i="37" s="1"/>
  <c r="L16" i="37" s="1"/>
  <c r="L17" i="37" s="1"/>
  <c r="L18" i="37" s="1"/>
  <c r="L19" i="37" s="1"/>
  <c r="L20" i="37" s="1"/>
  <c r="L21" i="37" s="1"/>
  <c r="L22" i="37" s="1"/>
  <c r="L23" i="37" s="1"/>
  <c r="L24" i="37" s="1"/>
  <c r="L25" i="37" s="1"/>
  <c r="L26" i="37" s="1"/>
  <c r="L27" i="37" s="1"/>
  <c r="L28" i="37" s="1"/>
  <c r="L29" i="37" s="1"/>
  <c r="L30" i="37" s="1"/>
  <c r="L31" i="37" s="1"/>
  <c r="L32" i="37" s="1"/>
  <c r="L33" i="37" s="1"/>
  <c r="L34" i="37" s="1"/>
  <c r="L35" i="37" s="1"/>
  <c r="L36" i="37" s="1"/>
  <c r="L37" i="37" s="1"/>
  <c r="L38" i="37" s="1"/>
  <c r="L39" i="37" s="1"/>
  <c r="L40" i="37" s="1"/>
  <c r="L41" i="37" s="1"/>
  <c r="L42" i="37" s="1"/>
  <c r="L43" i="37" s="1"/>
  <c r="L44" i="37" s="1"/>
  <c r="L45" i="37" s="1"/>
  <c r="L46" i="37" s="1"/>
  <c r="L47" i="37" s="1"/>
  <c r="L48" i="37" s="1"/>
  <c r="L49" i="37" s="1"/>
  <c r="L50" i="37" s="1"/>
  <c r="L51" i="37" s="1"/>
  <c r="L52" i="37" s="1"/>
  <c r="L53" i="37" s="1"/>
  <c r="L54" i="37" s="1"/>
  <c r="L55" i="37" s="1"/>
  <c r="L56" i="37" s="1"/>
  <c r="L57" i="37" s="1"/>
  <c r="L58" i="37" s="1"/>
  <c r="L59" i="37" s="1"/>
  <c r="L60" i="37" s="1"/>
  <c r="L61" i="37" s="1"/>
  <c r="L62" i="37" s="1"/>
  <c r="L63" i="37" s="1"/>
  <c r="L64" i="37" s="1"/>
  <c r="L65" i="37" s="1"/>
  <c r="L66" i="37" s="1"/>
  <c r="L67" i="37" s="1"/>
  <c r="L68" i="37" s="1"/>
  <c r="L69" i="37" s="1"/>
  <c r="L70" i="37" s="1"/>
  <c r="L71" i="37" s="1"/>
  <c r="L72" i="37" s="1"/>
  <c r="L73" i="37" s="1"/>
  <c r="L74" i="37" s="1"/>
  <c r="L75" i="37" s="1"/>
  <c r="L76" i="37" s="1"/>
  <c r="L77" i="37" s="1"/>
  <c r="L78" i="37" s="1"/>
  <c r="L79" i="37" s="1"/>
  <c r="L80" i="37" s="1"/>
  <c r="L81" i="37" s="1"/>
  <c r="L82" i="37" s="1"/>
  <c r="L83" i="37" s="1"/>
  <c r="L84" i="37" s="1"/>
  <c r="L85" i="37" s="1"/>
  <c r="L86" i="37" s="1"/>
  <c r="L87" i="37" s="1"/>
  <c r="L88" i="37" s="1"/>
  <c r="L89" i="37" s="1"/>
  <c r="L90" i="37" s="1"/>
  <c r="L91" i="37" s="1"/>
  <c r="L92" i="37" s="1"/>
  <c r="L93" i="37" s="1"/>
  <c r="L94" i="37" s="1"/>
  <c r="L95" i="37" s="1"/>
  <c r="L96" i="37" s="1"/>
  <c r="L97" i="37" s="1"/>
  <c r="L98" i="37" s="1"/>
  <c r="L99" i="37" s="1"/>
  <c r="L100" i="37" s="1"/>
  <c r="L101" i="37" s="1"/>
  <c r="L102" i="37" s="1"/>
  <c r="L103" i="37" s="1"/>
  <c r="L104" i="37" s="1"/>
  <c r="L105" i="37" s="1"/>
  <c r="L106" i="37" s="1"/>
  <c r="L107" i="37" s="1"/>
  <c r="L108" i="37" s="1"/>
  <c r="L109" i="37" s="1"/>
  <c r="L110" i="37" s="1"/>
  <c r="L111" i="37" s="1"/>
  <c r="L112" i="37" s="1"/>
  <c r="L113" i="37" s="1"/>
  <c r="L114" i="37" s="1"/>
  <c r="L115" i="37" s="1"/>
  <c r="L116" i="37" s="1"/>
  <c r="L117" i="37" s="1"/>
  <c r="L118" i="37" s="1"/>
  <c r="L119" i="37" s="1"/>
  <c r="L120" i="37" s="1"/>
  <c r="L121" i="37" s="1"/>
  <c r="L122" i="37" s="1"/>
  <c r="L123" i="37" s="1"/>
  <c r="L124" i="37" s="1"/>
  <c r="L125" i="37" s="1"/>
  <c r="L126" i="37" s="1"/>
  <c r="L127" i="37" s="1"/>
  <c r="L128" i="37" s="1"/>
  <c r="L129" i="37" s="1"/>
  <c r="L130" i="37" s="1"/>
  <c r="L131" i="37" s="1"/>
  <c r="L132" i="37" s="1"/>
  <c r="L133" i="37" s="1"/>
  <c r="L134" i="37" s="1"/>
  <c r="L135" i="37" s="1"/>
  <c r="L136" i="37" s="1"/>
  <c r="L137" i="37" s="1"/>
  <c r="L138" i="37" s="1"/>
  <c r="L139" i="37" s="1"/>
  <c r="L140" i="37" s="1"/>
  <c r="L141" i="37" s="1"/>
  <c r="L142" i="37" s="1"/>
  <c r="L143" i="37" s="1"/>
  <c r="L144" i="37" s="1"/>
  <c r="L145" i="37" s="1"/>
  <c r="L146" i="37" s="1"/>
  <c r="L147" i="37" s="1"/>
  <c r="L148" i="37" s="1"/>
  <c r="L149" i="37" s="1"/>
  <c r="L150" i="37" s="1"/>
  <c r="L151" i="37" s="1"/>
  <c r="L152" i="37" s="1"/>
  <c r="L153" i="37" s="1"/>
  <c r="L154" i="37" s="1"/>
  <c r="L155" i="37" s="1"/>
  <c r="L156" i="37" s="1"/>
  <c r="L157" i="37" s="1"/>
  <c r="L158" i="37" s="1"/>
  <c r="L159" i="37" s="1"/>
  <c r="L160" i="37" s="1"/>
  <c r="L161" i="37" s="1"/>
  <c r="L162" i="37" s="1"/>
  <c r="L163" i="37" s="1"/>
  <c r="L164" i="37" s="1"/>
  <c r="L165" i="37" s="1"/>
  <c r="L166" i="37" s="1"/>
  <c r="L167" i="37" s="1"/>
  <c r="L168" i="37" s="1"/>
  <c r="L169" i="37" s="1"/>
  <c r="L170" i="37" s="1"/>
  <c r="L171" i="37" s="1"/>
  <c r="L172" i="37" s="1"/>
  <c r="L173" i="37" s="1"/>
  <c r="L174" i="37" s="1"/>
  <c r="L175" i="37" s="1"/>
  <c r="L176" i="37" s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<sst xmlns="http://schemas.openxmlformats.org/spreadsheetml/2006/main" count="516" uniqueCount="206">
  <si>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</si>
  <si>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</si>
  <si>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</si>
  <si>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</si>
  <si>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</si>
  <si>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</si>
  <si>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</si>
  <si>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</si>
  <si>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</si>
  <si>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</si>
  <si>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</si>
  <si>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</si>
  <si>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</si>
  <si>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</si>
  <si>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</si>
  <si>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</si>
  <si>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</si>
  <si>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</si>
  <si>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</si>
  <si>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</si>
  <si>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</si>
  <si>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</si>
  <si>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</si>
  <si>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</si>
  <si>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</si>
  <si>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</si>
  <si>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</si>
  <si>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</si>
  <si>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</si>
  <si>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</si>
  <si>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</si>
  <si>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</si>
  <si>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</si>
  <si>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</si>
  <si>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</si>
  <si>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</si>
  <si>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</si>
  <si>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</si>
  <si>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</si>
  <si>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</si>
  <si>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</si>
  <si>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</si>
  <si>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</si>
  <si>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</si>
  <si>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</si>
  <si>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</si>
  <si>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</si>
  <si>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</si>
  <si>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</si>
  <si>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</si>
  <si>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</si>
  <si>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</si>
  <si>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</si>
  <si>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</si>
  <si>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</si>
  <si>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</si>
  <si>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</si>
  <si>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</si>
  <si>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</si>
  <si>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</si>
  <si>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Конфигурация №</t>
  </si>
  <si>
    <t>Серия мини марафонов "Большие Гонки 2016", 11-й этап, 17.09.16</t>
  </si>
  <si>
    <t>Чемпионат мини марафон "Большие Гонки", 12-й этап</t>
  </si>
  <si>
    <t>Назарчук Игорь</t>
  </si>
  <si>
    <t>etage</t>
  </si>
  <si>
    <t>Конан Хаджи</t>
  </si>
  <si>
    <t>PaSiTeam</t>
  </si>
  <si>
    <t>Паненко Евгений</t>
  </si>
  <si>
    <t>Терещенко Андрей</t>
  </si>
  <si>
    <t>94,5</t>
  </si>
  <si>
    <t>82,1</t>
  </si>
  <si>
    <t>5-gt</t>
  </si>
  <si>
    <t>Звягин Григорий</t>
  </si>
  <si>
    <t>Коруз Вадим</t>
  </si>
  <si>
    <t>Ognem Racing</t>
  </si>
  <si>
    <t>Пикулин Павел</t>
  </si>
  <si>
    <t>73,5</t>
  </si>
  <si>
    <t>Беда</t>
  </si>
  <si>
    <t>Котляр Алексей</t>
  </si>
  <si>
    <t>Ерофеев Денис</t>
  </si>
  <si>
    <t>Mesnyki</t>
  </si>
  <si>
    <t>Наум</t>
  </si>
  <si>
    <t>74,6</t>
  </si>
  <si>
    <t>Бойко Николай</t>
  </si>
  <si>
    <t>Winni</t>
  </si>
  <si>
    <t>Бахмацкий Олег</t>
  </si>
  <si>
    <t>Таволжан Виталик</t>
  </si>
  <si>
    <t>chaykaschool</t>
  </si>
  <si>
    <t>Горбоконь Андрей</t>
  </si>
  <si>
    <t>81,9</t>
  </si>
  <si>
    <t>Члечко Сергей</t>
  </si>
  <si>
    <t>Хавило Дима</t>
  </si>
  <si>
    <t>84,2</t>
  </si>
  <si>
    <t>Fury</t>
  </si>
  <si>
    <t>Горошко Игорь</t>
  </si>
  <si>
    <t>68</t>
  </si>
  <si>
    <t>73,7</t>
  </si>
  <si>
    <t>Несторенко Андрей</t>
  </si>
  <si>
    <t>92,8</t>
  </si>
  <si>
    <t>78</t>
  </si>
  <si>
    <t>87,8</t>
  </si>
  <si>
    <t>Онащук Максим</t>
  </si>
  <si>
    <t>12-1</t>
  </si>
  <si>
    <t>Хлопонин Андрей</t>
  </si>
  <si>
    <t>12-2</t>
  </si>
  <si>
    <t>71,1</t>
  </si>
  <si>
    <t>82</t>
  </si>
  <si>
    <t>Fortune</t>
  </si>
  <si>
    <t>Лабинский Николай</t>
  </si>
  <si>
    <t>13-1</t>
  </si>
  <si>
    <t>13-2</t>
  </si>
  <si>
    <t>Лантушенко Игорь</t>
  </si>
  <si>
    <t>89,5</t>
  </si>
  <si>
    <t>Shum</t>
  </si>
  <si>
    <t>Шутка Виталий</t>
  </si>
  <si>
    <t>Козак и разбойники</t>
  </si>
  <si>
    <t>Манило Денис</t>
  </si>
  <si>
    <t>86,1</t>
  </si>
  <si>
    <t>Пилипчук Василий</t>
  </si>
  <si>
    <t>Димко Вячеслав</t>
  </si>
  <si>
    <t>94,8</t>
  </si>
  <si>
    <t>Бойко Коля</t>
  </si>
  <si>
    <t>поломка</t>
  </si>
  <si>
    <t>2:00:37.12</t>
  </si>
  <si>
    <r>
      <t>Серия мини марафонов "Большие Гонки", 17.09.2016, Конфигурация</t>
    </r>
    <r>
      <rPr>
        <b/>
        <i/>
        <sz val="18"/>
        <color indexed="8"/>
        <rFont val="Calibri"/>
        <family val="2"/>
        <charset val="204"/>
      </rPr>
      <t xml:space="preserve"> №4R</t>
    </r>
  </si>
  <si>
    <t>Kozak I razboiniki</t>
  </si>
  <si>
    <t>1 круг</t>
  </si>
  <si>
    <t>2 круга</t>
  </si>
  <si>
    <t>5 кругов</t>
  </si>
  <si>
    <t>---</t>
  </si>
  <si>
    <t>3 круга</t>
  </si>
  <si>
    <t>Андрей</t>
  </si>
  <si>
    <t>Женя</t>
  </si>
  <si>
    <t>PaSiTEAM</t>
  </si>
  <si>
    <t>1:46.86</t>
  </si>
  <si>
    <t>2:26.40</t>
  </si>
  <si>
    <t>2:16.77</t>
  </si>
  <si>
    <t>бонус за вес</t>
  </si>
  <si>
    <t>10 секунд недодержали на 1 пите</t>
  </si>
  <si>
    <t>1:55.85</t>
  </si>
  <si>
    <t>2:16.35</t>
  </si>
  <si>
    <t>2:17.12</t>
  </si>
  <si>
    <t>Паша</t>
  </si>
  <si>
    <t>нарушение против 13</t>
  </si>
  <si>
    <t>2:04.87</t>
  </si>
  <si>
    <t>2:21.73</t>
  </si>
  <si>
    <t>2:16.62</t>
  </si>
  <si>
    <t>Игорь</t>
  </si>
  <si>
    <t>Дима</t>
  </si>
  <si>
    <t>2:08.64</t>
  </si>
  <si>
    <t>2:16.70</t>
  </si>
  <si>
    <t>Денис</t>
  </si>
  <si>
    <t>2:16.55</t>
  </si>
  <si>
    <t>Kozak i razboiniki</t>
  </si>
  <si>
    <t>2:15.81</t>
  </si>
  <si>
    <t>2:15.90</t>
  </si>
  <si>
    <t>Коля</t>
  </si>
  <si>
    <t>2:31.70</t>
  </si>
  <si>
    <t>+5+10</t>
  </si>
  <si>
    <t>линия пит-стопа, нарушение против 5</t>
  </si>
  <si>
    <t>2:17.05</t>
  </si>
  <si>
    <t>2:15.93</t>
  </si>
  <si>
    <t>2:16.8</t>
  </si>
  <si>
    <t>Виталий</t>
  </si>
  <si>
    <t>Олег</t>
  </si>
  <si>
    <t>2:03.05</t>
  </si>
  <si>
    <t>2:34.19</t>
  </si>
  <si>
    <t>2:17.81</t>
  </si>
  <si>
    <t xml:space="preserve">штраф за время </t>
  </si>
  <si>
    <t>-20+10</t>
  </si>
  <si>
    <t>бонус за вес, нарушение против 2</t>
  </si>
  <si>
    <t>+10+5</t>
  </si>
  <si>
    <t>нарушение против 1 и против 11</t>
  </si>
  <si>
    <t>2:17.65</t>
  </si>
  <si>
    <t>2:18.42</t>
  </si>
  <si>
    <t>2:22.22</t>
  </si>
  <si>
    <t>Конан</t>
  </si>
  <si>
    <t>2:18.48</t>
  </si>
  <si>
    <t>2:35.22</t>
  </si>
  <si>
    <t>2:17.53</t>
  </si>
  <si>
    <t>Вадим</t>
  </si>
  <si>
    <t>Григорий</t>
  </si>
  <si>
    <t>нарушение против 2 и против 2</t>
  </si>
  <si>
    <t>2:18.38</t>
  </si>
  <si>
    <t>2:14.48</t>
  </si>
  <si>
    <t>2:17.28</t>
  </si>
  <si>
    <t>Максим</t>
  </si>
  <si>
    <t>2:10.80</t>
  </si>
  <si>
    <t>недодержали</t>
  </si>
  <si>
    <t>1:46.26</t>
  </si>
  <si>
    <t>2:48.48</t>
  </si>
  <si>
    <t>вернули время за предыдущие питы</t>
  </si>
  <si>
    <t>Сергей</t>
  </si>
  <si>
    <t>Алексей</t>
  </si>
  <si>
    <t>2:12.68</t>
  </si>
  <si>
    <t>2:01.44</t>
  </si>
  <si>
    <t>2:19.17</t>
  </si>
  <si>
    <t>Beda</t>
  </si>
  <si>
    <t>Etage</t>
  </si>
  <si>
    <t>Время гонки</t>
  </si>
  <si>
    <t>Квалиф</t>
  </si>
  <si>
    <t>Среднее круга время победителя без питов</t>
  </si>
  <si>
    <t>Отставание на финише из закладки результатов с коррекцией на круг отставания</t>
  </si>
  <si>
    <t>Отставание на финише из общего времени на трассе со страницы покруговки команды</t>
  </si>
  <si>
    <t>Время питстопа вырезаемое из графика</t>
  </si>
  <si>
    <t>Коррекция ошибки округления покруговки - по времени гонки команды с нулевым временем нулевого круга - обычно это пол ситтер.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</si>
</sst>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0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2" fontId="2" fillId="0" borderId="4" xfId="1" applyNumberFormat="1" applyFill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9" xfId="1" applyFill="1" applyBorder="1" applyAlignment="1">
      <alignment horizontal="center" vertical="center"/>
    </xf>
    <xf numFmtId="164" fontId="2" fillId="0" borderId="20" xfId="1" applyNumberFormat="1" applyFill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2" fillId="0" borderId="20" xfId="1" applyFill="1" applyBorder="1" applyAlignment="1">
      <alignment horizontal="center" vertical="center"/>
    </xf>
    <xf numFmtId="2" fontId="2" fillId="0" borderId="23" xfId="1" applyNumberFormat="1" applyFill="1" applyBorder="1" applyAlignment="1">
      <alignment horizontal="center" vertical="center"/>
    </xf>
    <xf numFmtId="2" fontId="2" fillId="0" borderId="20" xfId="1" applyNumberForma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20" xfId="1" applyFont="1" applyFill="1" applyBorder="1" applyAlignment="1">
      <alignment horizontal="center" vertical="center"/>
    </xf>
    <xf numFmtId="0" fontId="2" fillId="0" borderId="19" xfId="1" applyBorder="1" applyAlignment="1">
      <alignment horizontal="center" vertical="center"/>
    </xf>
    <xf numFmtId="164" fontId="2" fillId="0" borderId="20" xfId="1" applyNumberForma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/>
    </xf>
    <xf numFmtId="0" fontId="2" fillId="0" borderId="31" xfId="1" applyBorder="1" applyAlignment="1">
      <alignment horizontal="center" vertical="center"/>
    </xf>
    <xf numFmtId="0" fontId="2" fillId="0" borderId="0" xfId="1" applyAlignment="1"/>
    <xf numFmtId="0" fontId="2" fillId="0" borderId="0" xfId="1" applyFill="1" applyBorder="1" applyAlignment="1"/>
    <xf numFmtId="0" fontId="7" fillId="0" borderId="0" xfId="1" applyFont="1" applyBorder="1" applyAlignment="1">
      <alignment horizontal="center"/>
    </xf>
    <xf numFmtId="0" fontId="3" fillId="0" borderId="27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7" fillId="0" borderId="29" xfId="1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11" fillId="0" borderId="7" xfId="1" applyFont="1" applyFill="1" applyBorder="1" applyAlignment="1">
      <alignment vertical="center"/>
    </xf>
    <xf numFmtId="49" fontId="9" fillId="0" borderId="4" xfId="1" applyNumberFormat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2" fontId="12" fillId="0" borderId="6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vertical="center"/>
    </xf>
    <xf numFmtId="49" fontId="9" fillId="0" borderId="20" xfId="1" applyNumberFormat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9" xfId="1" applyFont="1" applyFill="1" applyBorder="1" applyAlignment="1">
      <alignment horizontal="center" vertical="center"/>
    </xf>
    <xf numFmtId="2" fontId="12" fillId="0" borderId="39" xfId="1" applyNumberFormat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0" fontId="11" fillId="0" borderId="43" xfId="1" applyFont="1" applyFill="1" applyBorder="1" applyAlignment="1">
      <alignment vertical="center"/>
    </xf>
    <xf numFmtId="49" fontId="9" fillId="0" borderId="44" xfId="1" applyNumberFormat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165" fontId="12" fillId="0" borderId="23" xfId="1" applyNumberFormat="1" applyFont="1" applyFill="1" applyBorder="1" applyAlignment="1">
      <alignment horizontal="center" vertical="center"/>
    </xf>
    <xf numFmtId="165" fontId="12" fillId="0" borderId="45" xfId="1" applyNumberFormat="1" applyFont="1" applyFill="1" applyBorder="1" applyAlignment="1">
      <alignment horizontal="center" vertical="center"/>
    </xf>
    <xf numFmtId="49" fontId="9" fillId="0" borderId="39" xfId="1" applyNumberFormat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39" xfId="1" applyFont="1" applyFill="1" applyBorder="1" applyAlignment="1">
      <alignment horizontal="center" vertical="center"/>
    </xf>
    <xf numFmtId="2" fontId="9" fillId="0" borderId="39" xfId="1" applyNumberFormat="1" applyFont="1" applyFill="1" applyBorder="1" applyAlignment="1">
      <alignment horizontal="center" vertical="center"/>
    </xf>
    <xf numFmtId="49" fontId="9" fillId="0" borderId="46" xfId="1" applyNumberFormat="1" applyFont="1" applyFill="1" applyBorder="1" applyAlignment="1">
      <alignment horizontal="center" vertical="center"/>
    </xf>
    <xf numFmtId="0" fontId="9" fillId="0" borderId="0" xfId="1" applyFont="1"/>
    <xf numFmtId="0" fontId="11" fillId="0" borderId="49" xfId="1" applyFont="1" applyFill="1" applyBorder="1" applyAlignment="1">
      <alignment vertical="center"/>
    </xf>
    <xf numFmtId="49" fontId="9" fillId="0" borderId="11" xfId="1" applyNumberFormat="1" applyFont="1" applyFill="1" applyBorder="1" applyAlignment="1">
      <alignment horizontal="center" vertical="center"/>
    </xf>
    <xf numFmtId="49" fontId="9" fillId="0" borderId="13" xfId="1" applyNumberFormat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2" fontId="9" fillId="0" borderId="13" xfId="1" applyNumberFormat="1" applyFont="1" applyFill="1" applyBorder="1" applyAlignment="1">
      <alignment horizontal="center" vertical="center"/>
    </xf>
    <xf numFmtId="0" fontId="12" fillId="0" borderId="50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vertical="center"/>
    </xf>
    <xf numFmtId="49" fontId="9" fillId="0" borderId="27" xfId="1" applyNumberFormat="1" applyFont="1" applyFill="1" applyBorder="1" applyAlignment="1">
      <alignment horizontal="center" vertical="center"/>
    </xf>
    <xf numFmtId="49" fontId="9" fillId="0" borderId="38" xfId="1" applyNumberFormat="1" applyFont="1" applyFill="1" applyBorder="1" applyAlignment="1">
      <alignment horizontal="center" vertical="center"/>
    </xf>
    <xf numFmtId="0" fontId="9" fillId="0" borderId="35" xfId="1" applyFont="1" applyFill="1" applyBorder="1" applyAlignment="1">
      <alignment horizontal="center" vertical="center"/>
    </xf>
    <xf numFmtId="0" fontId="9" fillId="0" borderId="38" xfId="1" applyFont="1" applyFill="1" applyBorder="1" applyAlignment="1">
      <alignment horizontal="center" vertical="center"/>
    </xf>
    <xf numFmtId="2" fontId="9" fillId="0" borderId="38" xfId="1" applyNumberFormat="1" applyFont="1" applyFill="1" applyBorder="1" applyAlignment="1">
      <alignment horizontal="center" vertical="center"/>
    </xf>
    <xf numFmtId="0" fontId="11" fillId="0" borderId="45" xfId="1" applyFont="1" applyBorder="1" applyAlignment="1">
      <alignment vertical="center"/>
    </xf>
    <xf numFmtId="165" fontId="9" fillId="0" borderId="40" xfId="1" applyNumberFormat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12" fillId="0" borderId="46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5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wrapText="1"/>
    </xf>
    <xf numFmtId="0" fontId="14" fillId="0" borderId="22" xfId="1" applyFont="1" applyBorder="1" applyAlignment="1">
      <alignment horizontal="center" vertical="center"/>
    </xf>
    <xf numFmtId="0" fontId="15" fillId="0" borderId="22" xfId="1" applyFont="1" applyBorder="1" applyAlignment="1">
      <alignment vertical="center"/>
    </xf>
    <xf numFmtId="0" fontId="15" fillId="0" borderId="22" xfId="1" applyFont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164" fontId="15" fillId="0" borderId="39" xfId="1" applyNumberFormat="1" applyFont="1" applyFill="1" applyBorder="1" applyAlignment="1">
      <alignment horizontal="center" vertical="center"/>
    </xf>
    <xf numFmtId="166" fontId="15" fillId="0" borderId="22" xfId="1" applyNumberFormat="1" applyFont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7" fontId="14" fillId="0" borderId="22" xfId="1" applyNumberFormat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2" fillId="0" borderId="5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" fontId="15" fillId="0" borderId="22" xfId="1" applyNumberFormat="1" applyFont="1" applyBorder="1" applyAlignment="1">
      <alignment horizontal="center" vertical="center"/>
    </xf>
    <xf numFmtId="0" fontId="14" fillId="0" borderId="53" xfId="1" applyFont="1" applyBorder="1" applyAlignment="1">
      <alignment horizontal="center" vertical="center"/>
    </xf>
    <xf numFmtId="0" fontId="15" fillId="0" borderId="53" xfId="1" applyFont="1" applyBorder="1" applyAlignment="1">
      <alignment vertical="center"/>
    </xf>
    <xf numFmtId="0" fontId="15" fillId="0" borderId="53" xfId="1" applyFont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6" fontId="15" fillId="0" borderId="53" xfId="1" applyNumberFormat="1" applyFont="1" applyBorder="1" applyAlignment="1">
      <alignment horizontal="center" vertical="center"/>
    </xf>
    <xf numFmtId="166" fontId="15" fillId="0" borderId="53" xfId="1" applyNumberFormat="1" applyFont="1" applyFill="1" applyBorder="1" applyAlignment="1">
      <alignment horizontal="center" vertical="center"/>
    </xf>
    <xf numFmtId="0" fontId="14" fillId="0" borderId="49" xfId="1" applyFont="1" applyBorder="1" applyAlignment="1">
      <alignment horizontal="center" vertical="center"/>
    </xf>
    <xf numFmtId="0" fontId="15" fillId="0" borderId="49" xfId="1" applyFont="1" applyBorder="1" applyAlignment="1">
      <alignment vertical="center"/>
    </xf>
    <xf numFmtId="0" fontId="15" fillId="0" borderId="49" xfId="1" applyFont="1" applyBorder="1" applyAlignment="1">
      <alignment horizontal="center" vertical="center"/>
    </xf>
    <xf numFmtId="164" fontId="14" fillId="0" borderId="5" xfId="1" applyNumberFormat="1" applyFont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1" applyFont="1" applyAlignment="1">
      <alignment horizontal="center"/>
    </xf>
    <xf numFmtId="164" fontId="14" fillId="0" borderId="20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0" xfId="1" applyFont="1"/>
    <xf numFmtId="164" fontId="14" fillId="2" borderId="27" xfId="1" applyNumberFormat="1" applyFont="1" applyFill="1" applyBorder="1" applyAlignment="1">
      <alignment horizontal="center" vertical="center"/>
    </xf>
    <xf numFmtId="164" fontId="14" fillId="2" borderId="29" xfId="1" applyNumberFormat="1" applyFont="1" applyFill="1" applyBorder="1" applyAlignment="1">
      <alignment horizontal="center" vertical="center"/>
    </xf>
    <xf numFmtId="164" fontId="14" fillId="0" borderId="29" xfId="1" applyNumberFormat="1" applyFont="1" applyBorder="1" applyAlignment="1">
      <alignment horizontal="center" vertical="center"/>
    </xf>
    <xf numFmtId="164" fontId="14" fillId="2" borderId="28" xfId="1" applyNumberFormat="1" applyFont="1" applyFill="1" applyBorder="1" applyAlignment="1">
      <alignment horizontal="center" vertical="center"/>
    </xf>
    <xf numFmtId="2" fontId="16" fillId="0" borderId="22" xfId="1" applyNumberFormat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2" fontId="18" fillId="0" borderId="22" xfId="1" applyNumberFormat="1" applyFont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2" fontId="16" fillId="0" borderId="53" xfId="1" applyNumberFormat="1" applyFont="1" applyFill="1" applyBorder="1" applyAlignment="1">
      <alignment horizontal="center" vertical="center"/>
    </xf>
    <xf numFmtId="164" fontId="16" fillId="0" borderId="53" xfId="1" applyNumberFormat="1" applyFont="1" applyFill="1" applyBorder="1" applyAlignment="1">
      <alignment horizontal="center" vertical="center"/>
    </xf>
    <xf numFmtId="0" fontId="16" fillId="0" borderId="53" xfId="1" applyFont="1" applyFill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0" fontId="2" fillId="0" borderId="0" xfId="1" applyAlignment="1">
      <alignment horizontal="left"/>
    </xf>
    <xf numFmtId="2" fontId="2" fillId="0" borderId="55" xfId="1" applyNumberFormat="1" applyBorder="1" applyAlignment="1">
      <alignment horizontal="center"/>
    </xf>
    <xf numFmtId="2" fontId="2" fillId="0" borderId="56" xfId="1" applyNumberFormat="1" applyBorder="1" applyAlignment="1">
      <alignment horizontal="center"/>
    </xf>
    <xf numFmtId="2" fontId="2" fillId="0" borderId="57" xfId="1" applyNumberFormat="1" applyBorder="1" applyAlignment="1">
      <alignment horizontal="center"/>
    </xf>
    <xf numFmtId="2" fontId="2" fillId="0" borderId="51" xfId="1" applyNumberFormat="1" applyBorder="1" applyAlignment="1">
      <alignment horizontal="center"/>
    </xf>
    <xf numFmtId="2" fontId="2" fillId="0" borderId="0" xfId="1" applyNumberFormat="1" applyBorder="1" applyAlignment="1">
      <alignment horizontal="center"/>
    </xf>
    <xf numFmtId="2" fontId="2" fillId="0" borderId="58" xfId="1" applyNumberFormat="1" applyBorder="1" applyAlignment="1">
      <alignment horizontal="center"/>
    </xf>
    <xf numFmtId="2" fontId="2" fillId="0" borderId="31" xfId="1" applyNumberFormat="1" applyBorder="1" applyAlignment="1">
      <alignment horizontal="center"/>
    </xf>
    <xf numFmtId="2" fontId="2" fillId="0" borderId="33" xfId="1" applyNumberFormat="1" applyBorder="1" applyAlignment="1">
      <alignment horizontal="center"/>
    </xf>
    <xf numFmtId="2" fontId="2" fillId="0" borderId="59" xfId="1" applyNumberFormat="1" applyBorder="1" applyAlignment="1">
      <alignment horizontal="center"/>
    </xf>
    <xf numFmtId="0" fontId="11" fillId="0" borderId="9" xfId="1" applyFont="1" applyBorder="1" applyAlignment="1">
      <alignment vertical="center"/>
    </xf>
    <xf numFmtId="0" fontId="9" fillId="0" borderId="5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9" fillId="0" borderId="52" xfId="1" applyFont="1" applyFill="1" applyBorder="1" applyAlignment="1">
      <alignment horizontal="center" vertical="center"/>
    </xf>
    <xf numFmtId="0" fontId="9" fillId="0" borderId="46" xfId="1" applyFont="1" applyFill="1" applyBorder="1" applyAlignment="1">
      <alignment horizontal="center" vertical="center"/>
    </xf>
    <xf numFmtId="2" fontId="9" fillId="0" borderId="46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0" fontId="1" fillId="0" borderId="18" xfId="1" applyFont="1" applyBorder="1" applyAlignment="1">
      <alignment horizontal="left" vertical="center"/>
    </xf>
    <xf numFmtId="0" fontId="1" fillId="0" borderId="32" xfId="1" applyFont="1" applyFill="1" applyBorder="1" applyAlignment="1">
      <alignment horizontal="left" vertical="center"/>
    </xf>
    <xf numFmtId="0" fontId="2" fillId="0" borderId="33" xfId="1" applyFill="1" applyBorder="1" applyAlignment="1">
      <alignment horizontal="center" vertical="center"/>
    </xf>
    <xf numFmtId="164" fontId="2" fillId="0" borderId="4" xfId="1" applyNumberFormat="1" applyFont="1" applyFill="1" applyBorder="1" applyAlignment="1">
      <alignment horizontal="center" vertical="center"/>
    </xf>
    <xf numFmtId="164" fontId="2" fillId="0" borderId="34" xfId="1" applyNumberFormat="1" applyFill="1" applyBorder="1" applyAlignment="1">
      <alignment horizontal="center" vertical="center"/>
    </xf>
    <xf numFmtId="0" fontId="2" fillId="0" borderId="35" xfId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6" xfId="1" applyFill="1" applyBorder="1" applyAlignment="1">
      <alignment horizontal="center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37" xfId="1" applyNumberFormat="1" applyFont="1" applyFill="1" applyBorder="1" applyAlignment="1">
      <alignment horizontal="center" vertical="center"/>
    </xf>
    <xf numFmtId="2" fontId="2" fillId="0" borderId="23" xfId="1" applyNumberFormat="1" applyBorder="1" applyAlignment="1">
      <alignment horizontal="center" vertical="center"/>
    </xf>
    <xf numFmtId="2" fontId="2" fillId="0" borderId="34" xfId="1" applyNumberFormat="1" applyFill="1" applyBorder="1" applyAlignment="1">
      <alignment horizontal="center" vertical="center"/>
    </xf>
    <xf numFmtId="2" fontId="1" fillId="0" borderId="2" xfId="1" quotePrefix="1" applyNumberFormat="1" applyFont="1" applyFill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164" fontId="18" fillId="0" borderId="39" xfId="1" applyNumberFormat="1" applyFont="1" applyFill="1" applyBorder="1" applyAlignment="1">
      <alignment horizontal="center" vertical="center"/>
    </xf>
    <xf numFmtId="164" fontId="16" fillId="0" borderId="39" xfId="1" applyNumberFormat="1" applyFont="1" applyFill="1" applyBorder="1" applyAlignment="1">
      <alignment horizontal="center" vertical="center"/>
    </xf>
    <xf numFmtId="2" fontId="16" fillId="0" borderId="50" xfId="1" applyNumberFormat="1" applyFont="1" applyFill="1" applyBorder="1" applyAlignment="1">
      <alignment horizontal="center" vertical="center"/>
    </xf>
    <xf numFmtId="2" fontId="21" fillId="0" borderId="60" xfId="1" applyNumberFormat="1" applyFont="1" applyFill="1" applyBorder="1" applyAlignment="1">
      <alignment horizontal="center" vertical="center"/>
    </xf>
    <xf numFmtId="2" fontId="22" fillId="0" borderId="60" xfId="1" applyNumberFormat="1" applyFont="1" applyFill="1" applyBorder="1" applyAlignment="1">
      <alignment horizontal="center" vertical="center"/>
    </xf>
    <xf numFmtId="2" fontId="21" fillId="3" borderId="60" xfId="1" applyNumberFormat="1" applyFont="1" applyFill="1" applyBorder="1" applyAlignment="1">
      <alignment horizontal="center" vertical="center"/>
    </xf>
    <xf numFmtId="0" fontId="1" fillId="0" borderId="54" xfId="1" applyFont="1" applyBorder="1" applyAlignment="1">
      <alignment vertical="center"/>
    </xf>
    <xf numFmtId="2" fontId="16" fillId="0" borderId="40" xfId="1" applyNumberFormat="1" applyFont="1" applyFill="1" applyBorder="1" applyAlignment="1">
      <alignment horizontal="center" vertical="center"/>
    </xf>
    <xf numFmtId="2" fontId="22" fillId="3" borderId="6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164" fontId="16" fillId="0" borderId="13" xfId="1" applyNumberFormat="1" applyFont="1" applyFill="1" applyBorder="1" applyAlignment="1">
      <alignment horizontal="center" vertical="center"/>
    </xf>
    <xf numFmtId="2" fontId="18" fillId="0" borderId="53" xfId="1" applyNumberFormat="1" applyFont="1" applyFill="1" applyBorder="1" applyAlignment="1">
      <alignment horizontal="center" vertical="center"/>
    </xf>
    <xf numFmtId="164" fontId="14" fillId="0" borderId="44" xfId="1" applyNumberFormat="1" applyFont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166" fontId="15" fillId="4" borderId="53" xfId="1" applyNumberFormat="1" applyFont="1" applyFill="1" applyBorder="1" applyAlignment="1">
      <alignment horizontal="center" vertical="center"/>
    </xf>
    <xf numFmtId="49" fontId="14" fillId="0" borderId="22" xfId="1" applyNumberFormat="1" applyFont="1" applyBorder="1" applyAlignment="1">
      <alignment horizontal="center" vertical="center" wrapText="1"/>
    </xf>
    <xf numFmtId="2" fontId="18" fillId="0" borderId="40" xfId="1" applyNumberFormat="1" applyFont="1" applyFill="1" applyBorder="1" applyAlignment="1">
      <alignment horizontal="center" vertical="center"/>
    </xf>
    <xf numFmtId="2" fontId="1" fillId="0" borderId="51" xfId="1" applyNumberFormat="1" applyFont="1" applyBorder="1" applyAlignment="1">
      <alignment horizontal="center"/>
    </xf>
    <xf numFmtId="2" fontId="1" fillId="0" borderId="58" xfId="1" applyNumberFormat="1" applyFont="1" applyBorder="1" applyAlignment="1">
      <alignment horizontal="center"/>
    </xf>
    <xf numFmtId="2" fontId="18" fillId="0" borderId="50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10" fillId="0" borderId="41" xfId="1" applyFont="1" applyFill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0" fontId="10" fillId="0" borderId="42" xfId="1" applyFont="1" applyFill="1" applyBorder="1" applyAlignment="1">
      <alignment horizontal="center" vertical="center"/>
    </xf>
    <xf numFmtId="0" fontId="10" fillId="0" borderId="25" xfId="1" applyFont="1" applyFill="1" applyBorder="1" applyAlignment="1">
      <alignment horizontal="center" vertical="center"/>
    </xf>
    <xf numFmtId="164" fontId="9" fillId="0" borderId="22" xfId="1" applyNumberFormat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51" xfId="1" applyFont="1" applyBorder="1" applyAlignment="1">
      <alignment horizontal="center" vertical="center"/>
    </xf>
    <xf numFmtId="0" fontId="10" fillId="0" borderId="44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164" fontId="9" fillId="0" borderId="40" xfId="1" applyNumberFormat="1" applyFont="1" applyBorder="1" applyAlignment="1">
      <alignment horizontal="center" vertical="center"/>
    </xf>
    <xf numFmtId="164" fontId="9" fillId="0" borderId="29" xfId="1" applyNumberFormat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0" fillId="0" borderId="47" xfId="1" applyFont="1" applyFill="1" applyBorder="1" applyAlignment="1">
      <alignment horizontal="center" vertical="center"/>
    </xf>
    <xf numFmtId="0" fontId="10" fillId="0" borderId="48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3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13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53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/>
    </xf>
    <xf numFmtId="2" fontId="13" fillId="0" borderId="53" xfId="1" applyNumberFormat="1" applyFont="1" applyBorder="1" applyAlignment="1">
      <alignment horizontal="center" vertical="center" wrapText="1"/>
    </xf>
    <xf numFmtId="2" fontId="13" fillId="0" borderId="40" xfId="1" applyNumberFormat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3" fillId="0" borderId="39" xfId="1" applyFont="1" applyBorder="1" applyAlignment="1">
      <alignment horizontal="center" vertical="center"/>
    </xf>
    <xf numFmtId="0" fontId="13" fillId="0" borderId="53" xfId="1" applyFont="1" applyBorder="1" applyAlignment="1">
      <alignment horizontal="center" vertical="center" wrapText="1"/>
    </xf>
    <xf numFmtId="0" fontId="13" fillId="0" borderId="40" xfId="1" applyFont="1" applyBorder="1" applyAlignment="1">
      <alignment horizontal="center" vertical="center" wrapText="1"/>
    </xf>
    <xf numFmtId="2" fontId="0" fillId="0" borderId="0" xfId="0" applyNumberFormat="1"/>
    <xf numFmtId="2" fontId="2" fillId="0" borderId="0" xfId="1" applyNumberFormat="1" applyFill="1" applyBorder="1" applyAlignment="1">
      <alignment horizontal="center"/>
    </xf>
    <xf numFmtId="1" fontId="0" fillId="0" borderId="0" xfId="0" applyNumberFormat="1"/>
    <xf numFmtId="2" fontId="0" fillId="0" borderId="0" xfId="0" applyNumberFormat="1" applyBorder="1"/>
    <xf numFmtId="2" fontId="2" fillId="0" borderId="54" xfId="1" applyNumberFormat="1" applyBorder="1" applyAlignment="1">
      <alignment horizontal="center"/>
    </xf>
    <xf numFmtId="2" fontId="2" fillId="0" borderId="61" xfId="1" applyNumberFormat="1" applyBorder="1" applyAlignment="1">
      <alignment horizontal="center"/>
    </xf>
    <xf numFmtId="2" fontId="1" fillId="0" borderId="61" xfId="1" applyNumberFormat="1" applyFont="1" applyBorder="1" applyAlignment="1">
      <alignment horizontal="center"/>
    </xf>
    <xf numFmtId="2" fontId="2" fillId="0" borderId="45" xfId="1" applyNumberFormat="1" applyBorder="1" applyAlignment="1">
      <alignment horizontal="center"/>
    </xf>
    <xf numFmtId="2" fontId="2" fillId="0" borderId="43" xfId="1" applyNumberFormat="1" applyBorder="1" applyAlignment="1">
      <alignment horizontal="center"/>
    </xf>
    <xf numFmtId="2" fontId="2" fillId="0" borderId="46" xfId="1" applyNumberFormat="1" applyBorder="1" applyAlignment="1">
      <alignment horizontal="center"/>
    </xf>
    <xf numFmtId="2" fontId="0" fillId="0" borderId="54" xfId="0" applyNumberFormat="1" applyBorder="1"/>
    <xf numFmtId="0" fontId="0" fillId="0" borderId="43" xfId="0" applyBorder="1"/>
    <xf numFmtId="2" fontId="0" fillId="0" borderId="61" xfId="0" applyNumberFormat="1" applyBorder="1"/>
    <xf numFmtId="0" fontId="0" fillId="0" borderId="62" xfId="0" applyBorder="1"/>
    <xf numFmtId="0" fontId="0" fillId="0" borderId="63" xfId="0" applyBorder="1"/>
    <xf numFmtId="0" fontId="0" fillId="0" borderId="64" xfId="0" applyBorder="1"/>
  </cellXfs>
  <cellStyles count="2">
    <cellStyle name="Обычный" xfId="0" builtinId="0"/>
    <cellStyle name="Обычный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PaSiTEAM!$C$18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PaSiTEAM!$C$19:$C$79</c:f>
              <c:numCache>
                <c:formatCode>0.00</c:formatCode>
                <c:ptCount val="61"/>
                <c:pt idx="0">
                  <c:v>43.17</c:v>
                </c:pt>
                <c:pt idx="1">
                  <c:v>42.73</c:v>
                </c:pt>
                <c:pt idx="2">
                  <c:v>42.64</c:v>
                </c:pt>
                <c:pt idx="3">
                  <c:v>42.47</c:v>
                </c:pt>
                <c:pt idx="4">
                  <c:v>42.25</c:v>
                </c:pt>
                <c:pt idx="5">
                  <c:v>42.07</c:v>
                </c:pt>
                <c:pt idx="6">
                  <c:v>42.32</c:v>
                </c:pt>
                <c:pt idx="7">
                  <c:v>41.9</c:v>
                </c:pt>
                <c:pt idx="8">
                  <c:v>42.32</c:v>
                </c:pt>
                <c:pt idx="9">
                  <c:v>42.18</c:v>
                </c:pt>
                <c:pt idx="10">
                  <c:v>42.17</c:v>
                </c:pt>
                <c:pt idx="11">
                  <c:v>45.31</c:v>
                </c:pt>
                <c:pt idx="12">
                  <c:v>41.98</c:v>
                </c:pt>
                <c:pt idx="13">
                  <c:v>42.21</c:v>
                </c:pt>
                <c:pt idx="14">
                  <c:v>41.89</c:v>
                </c:pt>
                <c:pt idx="15">
                  <c:v>41.93</c:v>
                </c:pt>
                <c:pt idx="16">
                  <c:v>44.13</c:v>
                </c:pt>
                <c:pt idx="17">
                  <c:v>42.59</c:v>
                </c:pt>
                <c:pt idx="18">
                  <c:v>44.41</c:v>
                </c:pt>
                <c:pt idx="19">
                  <c:v>42.14</c:v>
                </c:pt>
                <c:pt idx="20">
                  <c:v>41.84</c:v>
                </c:pt>
                <c:pt idx="21">
                  <c:v>41.96</c:v>
                </c:pt>
                <c:pt idx="22">
                  <c:v>44.08</c:v>
                </c:pt>
                <c:pt idx="23">
                  <c:v>42.31</c:v>
                </c:pt>
                <c:pt idx="24">
                  <c:v>42.03</c:v>
                </c:pt>
                <c:pt idx="25">
                  <c:v>41.92</c:v>
                </c:pt>
                <c:pt idx="26">
                  <c:v>41.94</c:v>
                </c:pt>
                <c:pt idx="27">
                  <c:v>41.98</c:v>
                </c:pt>
                <c:pt idx="28">
                  <c:v>42.07</c:v>
                </c:pt>
                <c:pt idx="29">
                  <c:v>42.15</c:v>
                </c:pt>
                <c:pt idx="30">
                  <c:v>42.03</c:v>
                </c:pt>
                <c:pt idx="31">
                  <c:v>42.12</c:v>
                </c:pt>
                <c:pt idx="32">
                  <c:v>42.16</c:v>
                </c:pt>
                <c:pt idx="33">
                  <c:v>43.02</c:v>
                </c:pt>
                <c:pt idx="34">
                  <c:v>42.15</c:v>
                </c:pt>
                <c:pt idx="35">
                  <c:v>42.21</c:v>
                </c:pt>
                <c:pt idx="36">
                  <c:v>42.21</c:v>
                </c:pt>
                <c:pt idx="37">
                  <c:v>42.17</c:v>
                </c:pt>
                <c:pt idx="38">
                  <c:v>42.99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PaSiTEAM!$D$18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PaSiTEAM!$D$19:$D$79</c:f>
              <c:numCache>
                <c:formatCode>0.00</c:formatCode>
                <c:ptCount val="61"/>
                <c:pt idx="0">
                  <c:v>43.12</c:v>
                </c:pt>
                <c:pt idx="1">
                  <c:v>41.83</c:v>
                </c:pt>
                <c:pt idx="2">
                  <c:v>41.89</c:v>
                </c:pt>
                <c:pt idx="3">
                  <c:v>41.91</c:v>
                </c:pt>
                <c:pt idx="4">
                  <c:v>41.7</c:v>
                </c:pt>
                <c:pt idx="5">
                  <c:v>41.88</c:v>
                </c:pt>
                <c:pt idx="6">
                  <c:v>41.82</c:v>
                </c:pt>
                <c:pt idx="7">
                  <c:v>41.91</c:v>
                </c:pt>
                <c:pt idx="8">
                  <c:v>41.67</c:v>
                </c:pt>
                <c:pt idx="9">
                  <c:v>41.52</c:v>
                </c:pt>
                <c:pt idx="10">
                  <c:v>41.56</c:v>
                </c:pt>
                <c:pt idx="11">
                  <c:v>41.78</c:v>
                </c:pt>
                <c:pt idx="12">
                  <c:v>42.78</c:v>
                </c:pt>
                <c:pt idx="13">
                  <c:v>41.63</c:v>
                </c:pt>
                <c:pt idx="14">
                  <c:v>41.75</c:v>
                </c:pt>
                <c:pt idx="15">
                  <c:v>41.97</c:v>
                </c:pt>
                <c:pt idx="16">
                  <c:v>41.87</c:v>
                </c:pt>
                <c:pt idx="17">
                  <c:v>43.43</c:v>
                </c:pt>
                <c:pt idx="18">
                  <c:v>41.91</c:v>
                </c:pt>
                <c:pt idx="19">
                  <c:v>41.56</c:v>
                </c:pt>
                <c:pt idx="20">
                  <c:v>41.52</c:v>
                </c:pt>
                <c:pt idx="21">
                  <c:v>41.79</c:v>
                </c:pt>
                <c:pt idx="22">
                  <c:v>41.64</c:v>
                </c:pt>
                <c:pt idx="23">
                  <c:v>41.63</c:v>
                </c:pt>
                <c:pt idx="24">
                  <c:v>41.66</c:v>
                </c:pt>
                <c:pt idx="25">
                  <c:v>41.47</c:v>
                </c:pt>
                <c:pt idx="26">
                  <c:v>41.52</c:v>
                </c:pt>
                <c:pt idx="27">
                  <c:v>41.56</c:v>
                </c:pt>
                <c:pt idx="28">
                  <c:v>41.34</c:v>
                </c:pt>
                <c:pt idx="29">
                  <c:v>41.47</c:v>
                </c:pt>
                <c:pt idx="30">
                  <c:v>41.42</c:v>
                </c:pt>
                <c:pt idx="31">
                  <c:v>41.65</c:v>
                </c:pt>
                <c:pt idx="32">
                  <c:v>41.45</c:v>
                </c:pt>
                <c:pt idx="33">
                  <c:v>41.66</c:v>
                </c:pt>
                <c:pt idx="34">
                  <c:v>41.65</c:v>
                </c:pt>
                <c:pt idx="35">
                  <c:v>41.59</c:v>
                </c:pt>
                <c:pt idx="36">
                  <c:v>41.89</c:v>
                </c:pt>
                <c:pt idx="37">
                  <c:v>41.82</c:v>
                </c:pt>
                <c:pt idx="38">
                  <c:v>41.46</c:v>
                </c:pt>
                <c:pt idx="39">
                  <c:v>41.74</c:v>
                </c:pt>
                <c:pt idx="40">
                  <c:v>41.47</c:v>
                </c:pt>
                <c:pt idx="41">
                  <c:v>41.44</c:v>
                </c:pt>
                <c:pt idx="42">
                  <c:v>41.57</c:v>
                </c:pt>
                <c:pt idx="43">
                  <c:v>41.64</c:v>
                </c:pt>
                <c:pt idx="44">
                  <c:v>41.65</c:v>
                </c:pt>
                <c:pt idx="45">
                  <c:v>41.86</c:v>
                </c:pt>
                <c:pt idx="46">
                  <c:v>41.84</c:v>
                </c:pt>
                <c:pt idx="47">
                  <c:v>41.76</c:v>
                </c:pt>
                <c:pt idx="48">
                  <c:v>41.63</c:v>
                </c:pt>
                <c:pt idx="49">
                  <c:v>41.64</c:v>
                </c:pt>
                <c:pt idx="50">
                  <c:v>41.69</c:v>
                </c:pt>
                <c:pt idx="51">
                  <c:v>41.48</c:v>
                </c:pt>
                <c:pt idx="52">
                  <c:v>41.49</c:v>
                </c:pt>
                <c:pt idx="53">
                  <c:v>41.37</c:v>
                </c:pt>
                <c:pt idx="54">
                  <c:v>41.48</c:v>
                </c:pt>
                <c:pt idx="55">
                  <c:v>41.56</c:v>
                </c:pt>
                <c:pt idx="56">
                  <c:v>41.58</c:v>
                </c:pt>
                <c:pt idx="57">
                  <c:v>41.56</c:v>
                </c:pt>
                <c:pt idx="58">
                  <c:v>41.62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PaSiTEAM!$E$18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PaSiTEAM!$E$19:$E$79</c:f>
              <c:numCache>
                <c:formatCode>0.00</c:formatCode>
                <c:ptCount val="61"/>
                <c:pt idx="0">
                  <c:v>43.42</c:v>
                </c:pt>
                <c:pt idx="1">
                  <c:v>42.39</c:v>
                </c:pt>
                <c:pt idx="2">
                  <c:v>42.3</c:v>
                </c:pt>
                <c:pt idx="3">
                  <c:v>42.34</c:v>
                </c:pt>
                <c:pt idx="4">
                  <c:v>42.14</c:v>
                </c:pt>
                <c:pt idx="5">
                  <c:v>42.43</c:v>
                </c:pt>
                <c:pt idx="6">
                  <c:v>42.11</c:v>
                </c:pt>
                <c:pt idx="7">
                  <c:v>42.47</c:v>
                </c:pt>
                <c:pt idx="8">
                  <c:v>42.08</c:v>
                </c:pt>
                <c:pt idx="9">
                  <c:v>41.9</c:v>
                </c:pt>
                <c:pt idx="10">
                  <c:v>41.99</c:v>
                </c:pt>
                <c:pt idx="11">
                  <c:v>41.96</c:v>
                </c:pt>
                <c:pt idx="12">
                  <c:v>41.89</c:v>
                </c:pt>
                <c:pt idx="13">
                  <c:v>41.99</c:v>
                </c:pt>
                <c:pt idx="14">
                  <c:v>41.91</c:v>
                </c:pt>
                <c:pt idx="15">
                  <c:v>41.84</c:v>
                </c:pt>
                <c:pt idx="16">
                  <c:v>42.03</c:v>
                </c:pt>
                <c:pt idx="17">
                  <c:v>42.09</c:v>
                </c:pt>
                <c:pt idx="18">
                  <c:v>41.89</c:v>
                </c:pt>
                <c:pt idx="19">
                  <c:v>42.17</c:v>
                </c:pt>
                <c:pt idx="20">
                  <c:v>42.13</c:v>
                </c:pt>
                <c:pt idx="21">
                  <c:v>41.9</c:v>
                </c:pt>
                <c:pt idx="22">
                  <c:v>42.24</c:v>
                </c:pt>
                <c:pt idx="23">
                  <c:v>41.98</c:v>
                </c:pt>
                <c:pt idx="24">
                  <c:v>42.26</c:v>
                </c:pt>
                <c:pt idx="25">
                  <c:v>42.03</c:v>
                </c:pt>
                <c:pt idx="26">
                  <c:v>42.17</c:v>
                </c:pt>
                <c:pt idx="27">
                  <c:v>41.87</c:v>
                </c:pt>
                <c:pt idx="28">
                  <c:v>42.06</c:v>
                </c:pt>
                <c:pt idx="29">
                  <c:v>42.24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PaSiTEAM!$F$18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PaSiTEAM!$B$19:$B$79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PaSiTEAM!$F$19:$F$79</c:f>
              <c:numCache>
                <c:formatCode>0.00</c:formatCode>
                <c:ptCount val="61"/>
                <c:pt idx="0">
                  <c:v>42.74</c:v>
                </c:pt>
                <c:pt idx="1">
                  <c:v>41.96</c:v>
                </c:pt>
                <c:pt idx="2">
                  <c:v>42.2</c:v>
                </c:pt>
                <c:pt idx="3">
                  <c:v>41.52</c:v>
                </c:pt>
                <c:pt idx="4">
                  <c:v>41.68</c:v>
                </c:pt>
                <c:pt idx="5">
                  <c:v>41.98</c:v>
                </c:pt>
                <c:pt idx="6">
                  <c:v>42.06</c:v>
                </c:pt>
                <c:pt idx="7">
                  <c:v>41.62</c:v>
                </c:pt>
                <c:pt idx="8">
                  <c:v>41.63</c:v>
                </c:pt>
                <c:pt idx="9">
                  <c:v>41.42</c:v>
                </c:pt>
                <c:pt idx="10">
                  <c:v>41.44</c:v>
                </c:pt>
                <c:pt idx="11">
                  <c:v>41.85</c:v>
                </c:pt>
                <c:pt idx="12">
                  <c:v>41.7</c:v>
                </c:pt>
                <c:pt idx="13">
                  <c:v>41.7</c:v>
                </c:pt>
                <c:pt idx="14">
                  <c:v>41.73</c:v>
                </c:pt>
                <c:pt idx="15">
                  <c:v>41.59</c:v>
                </c:pt>
                <c:pt idx="16">
                  <c:v>41.51</c:v>
                </c:pt>
                <c:pt idx="17">
                  <c:v>41.61</c:v>
                </c:pt>
                <c:pt idx="18">
                  <c:v>41.61</c:v>
                </c:pt>
                <c:pt idx="19">
                  <c:v>41.64</c:v>
                </c:pt>
                <c:pt idx="20">
                  <c:v>41.56</c:v>
                </c:pt>
                <c:pt idx="21">
                  <c:v>41.72</c:v>
                </c:pt>
                <c:pt idx="22">
                  <c:v>41.76</c:v>
                </c:pt>
                <c:pt idx="23">
                  <c:v>41.52</c:v>
                </c:pt>
                <c:pt idx="24">
                  <c:v>41.61</c:v>
                </c:pt>
                <c:pt idx="25">
                  <c:v>42.56</c:v>
                </c:pt>
                <c:pt idx="26">
                  <c:v>42.76</c:v>
                </c:pt>
                <c:pt idx="27">
                  <c:v>41.84</c:v>
                </c:pt>
                <c:pt idx="28">
                  <c:v>41.98</c:v>
                </c:pt>
                <c:pt idx="29">
                  <c:v>42.48</c:v>
                </c:pt>
                <c:pt idx="30">
                  <c:v>41.83</c:v>
                </c:pt>
                <c:pt idx="31">
                  <c:v>41.51</c:v>
                </c:pt>
                <c:pt idx="32">
                  <c:v>41.83</c:v>
                </c:pt>
                <c:pt idx="33">
                  <c:v>41.75</c:v>
                </c:pt>
                <c:pt idx="34">
                  <c:v>41.65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962432"/>
        <c:axId val="94963968"/>
      </c:lineChart>
      <c:catAx>
        <c:axId val="9496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963968"/>
        <c:crosses val="autoZero"/>
        <c:auto val="1"/>
        <c:lblAlgn val="ctr"/>
        <c:lblOffset val="100"/>
        <c:noMultiLvlLbl val="0"/>
      </c:catAx>
      <c:valAx>
        <c:axId val="949639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9624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'Ognem Racing'!$C$18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Racing'!$C$19:$C$83</c:f>
              <c:numCache>
                <c:formatCode>0.00</c:formatCode>
                <c:ptCount val="65"/>
                <c:pt idx="0">
                  <c:v>42.37</c:v>
                </c:pt>
                <c:pt idx="1">
                  <c:v>42.32</c:v>
                </c:pt>
                <c:pt idx="2">
                  <c:v>42.19</c:v>
                </c:pt>
                <c:pt idx="3">
                  <c:v>42</c:v>
                </c:pt>
                <c:pt idx="4">
                  <c:v>42.21</c:v>
                </c:pt>
                <c:pt idx="5">
                  <c:v>42.43</c:v>
                </c:pt>
                <c:pt idx="6">
                  <c:v>42.56</c:v>
                </c:pt>
                <c:pt idx="7">
                  <c:v>42.37</c:v>
                </c:pt>
                <c:pt idx="8">
                  <c:v>42.38</c:v>
                </c:pt>
                <c:pt idx="9">
                  <c:v>42.01</c:v>
                </c:pt>
                <c:pt idx="10">
                  <c:v>43.1</c:v>
                </c:pt>
                <c:pt idx="11">
                  <c:v>41.87</c:v>
                </c:pt>
                <c:pt idx="12">
                  <c:v>42.28</c:v>
                </c:pt>
                <c:pt idx="13">
                  <c:v>43.16</c:v>
                </c:pt>
                <c:pt idx="14">
                  <c:v>42.2</c:v>
                </c:pt>
                <c:pt idx="15">
                  <c:v>41.94</c:v>
                </c:pt>
                <c:pt idx="16">
                  <c:v>41.74</c:v>
                </c:pt>
                <c:pt idx="17">
                  <c:v>41.58</c:v>
                </c:pt>
                <c:pt idx="18">
                  <c:v>41.5</c:v>
                </c:pt>
                <c:pt idx="19">
                  <c:v>41.47</c:v>
                </c:pt>
                <c:pt idx="20">
                  <c:v>41.28</c:v>
                </c:pt>
                <c:pt idx="21">
                  <c:v>41.68</c:v>
                </c:pt>
                <c:pt idx="22">
                  <c:v>41.31</c:v>
                </c:pt>
                <c:pt idx="23">
                  <c:v>41.28</c:v>
                </c:pt>
                <c:pt idx="24">
                  <c:v>41.62</c:v>
                </c:pt>
                <c:pt idx="25">
                  <c:v>41.55</c:v>
                </c:pt>
                <c:pt idx="26">
                  <c:v>41.38</c:v>
                </c:pt>
                <c:pt idx="27">
                  <c:v>41.38</c:v>
                </c:pt>
                <c:pt idx="28">
                  <c:v>41.51</c:v>
                </c:pt>
                <c:pt idx="29">
                  <c:v>41.34</c:v>
                </c:pt>
                <c:pt idx="30">
                  <c:v>41.64</c:v>
                </c:pt>
                <c:pt idx="31">
                  <c:v>41.33</c:v>
                </c:pt>
                <c:pt idx="32">
                  <c:v>41.49</c:v>
                </c:pt>
                <c:pt idx="33">
                  <c:v>41.65</c:v>
                </c:pt>
                <c:pt idx="34">
                  <c:v>41.73</c:v>
                </c:pt>
                <c:pt idx="35">
                  <c:v>41.61</c:v>
                </c:pt>
                <c:pt idx="36">
                  <c:v>41.74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Racing'!$D$19:$D$83</c:f>
              <c:numCache>
                <c:formatCode>0.00</c:formatCode>
                <c:ptCount val="65"/>
                <c:pt idx="0">
                  <c:v>43.35</c:v>
                </c:pt>
                <c:pt idx="1">
                  <c:v>42.26</c:v>
                </c:pt>
                <c:pt idx="2">
                  <c:v>42.2</c:v>
                </c:pt>
                <c:pt idx="3">
                  <c:v>42.29</c:v>
                </c:pt>
                <c:pt idx="4">
                  <c:v>42.16</c:v>
                </c:pt>
                <c:pt idx="5">
                  <c:v>42.07</c:v>
                </c:pt>
                <c:pt idx="6">
                  <c:v>42.19</c:v>
                </c:pt>
                <c:pt idx="7">
                  <c:v>42.75</c:v>
                </c:pt>
                <c:pt idx="8">
                  <c:v>42.2</c:v>
                </c:pt>
                <c:pt idx="9">
                  <c:v>42.56</c:v>
                </c:pt>
                <c:pt idx="10">
                  <c:v>42.36</c:v>
                </c:pt>
                <c:pt idx="11">
                  <c:v>41.99</c:v>
                </c:pt>
                <c:pt idx="12">
                  <c:v>42.01</c:v>
                </c:pt>
                <c:pt idx="13">
                  <c:v>41.95</c:v>
                </c:pt>
                <c:pt idx="14">
                  <c:v>42.58</c:v>
                </c:pt>
                <c:pt idx="15">
                  <c:v>41.91</c:v>
                </c:pt>
                <c:pt idx="16">
                  <c:v>42.13</c:v>
                </c:pt>
                <c:pt idx="17">
                  <c:v>42.01</c:v>
                </c:pt>
                <c:pt idx="18">
                  <c:v>42.04</c:v>
                </c:pt>
                <c:pt idx="19">
                  <c:v>42.04</c:v>
                </c:pt>
                <c:pt idx="20">
                  <c:v>42.11</c:v>
                </c:pt>
                <c:pt idx="21">
                  <c:v>42.04</c:v>
                </c:pt>
                <c:pt idx="22">
                  <c:v>42.08</c:v>
                </c:pt>
                <c:pt idx="23">
                  <c:v>42.64</c:v>
                </c:pt>
                <c:pt idx="24">
                  <c:v>42.47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Racing'!$E$18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Racing'!$E$19:$E$83</c:f>
              <c:numCache>
                <c:formatCode>0.00</c:formatCode>
                <c:ptCount val="65"/>
                <c:pt idx="0">
                  <c:v>42.92</c:v>
                </c:pt>
                <c:pt idx="1">
                  <c:v>42.52</c:v>
                </c:pt>
                <c:pt idx="2">
                  <c:v>41.99</c:v>
                </c:pt>
                <c:pt idx="3">
                  <c:v>42.03</c:v>
                </c:pt>
                <c:pt idx="4">
                  <c:v>42.13</c:v>
                </c:pt>
                <c:pt idx="5">
                  <c:v>41.95</c:v>
                </c:pt>
                <c:pt idx="6">
                  <c:v>42.07</c:v>
                </c:pt>
                <c:pt idx="7">
                  <c:v>42.14</c:v>
                </c:pt>
                <c:pt idx="8">
                  <c:v>42.06</c:v>
                </c:pt>
                <c:pt idx="9">
                  <c:v>42.29</c:v>
                </c:pt>
                <c:pt idx="10">
                  <c:v>42.32</c:v>
                </c:pt>
                <c:pt idx="11">
                  <c:v>42.07</c:v>
                </c:pt>
                <c:pt idx="12">
                  <c:v>42.02</c:v>
                </c:pt>
                <c:pt idx="13">
                  <c:v>42.31</c:v>
                </c:pt>
                <c:pt idx="14">
                  <c:v>42.33</c:v>
                </c:pt>
                <c:pt idx="15">
                  <c:v>42.25</c:v>
                </c:pt>
                <c:pt idx="16">
                  <c:v>42.09</c:v>
                </c:pt>
                <c:pt idx="17">
                  <c:v>42.74</c:v>
                </c:pt>
                <c:pt idx="18">
                  <c:v>42.37</c:v>
                </c:pt>
                <c:pt idx="19">
                  <c:v>43.18</c:v>
                </c:pt>
                <c:pt idx="20">
                  <c:v>42.36</c:v>
                </c:pt>
                <c:pt idx="21">
                  <c:v>42.3</c:v>
                </c:pt>
                <c:pt idx="22">
                  <c:v>42.36</c:v>
                </c:pt>
                <c:pt idx="23">
                  <c:v>42.17</c:v>
                </c:pt>
                <c:pt idx="24">
                  <c:v>42.4</c:v>
                </c:pt>
                <c:pt idx="25">
                  <c:v>42.3</c:v>
                </c:pt>
                <c:pt idx="26">
                  <c:v>42.36</c:v>
                </c:pt>
                <c:pt idx="27">
                  <c:v>42.26</c:v>
                </c:pt>
                <c:pt idx="28">
                  <c:v>42.11</c:v>
                </c:pt>
                <c:pt idx="29">
                  <c:v>42.12</c:v>
                </c:pt>
                <c:pt idx="30">
                  <c:v>42.19</c:v>
                </c:pt>
                <c:pt idx="31">
                  <c:v>42.28</c:v>
                </c:pt>
                <c:pt idx="32">
                  <c:v>42.24</c:v>
                </c:pt>
                <c:pt idx="33">
                  <c:v>42.3</c:v>
                </c:pt>
                <c:pt idx="34">
                  <c:v>42.34</c:v>
                </c:pt>
                <c:pt idx="35">
                  <c:v>42.38</c:v>
                </c:pt>
                <c:pt idx="36">
                  <c:v>42.38</c:v>
                </c:pt>
                <c:pt idx="37">
                  <c:v>42.02</c:v>
                </c:pt>
                <c:pt idx="38">
                  <c:v>42.23</c:v>
                </c:pt>
                <c:pt idx="39">
                  <c:v>42.7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Racing'!$F$18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'Ognem Racing'!$F$19:$F$83</c:f>
              <c:numCache>
                <c:formatCode>0.00</c:formatCode>
                <c:ptCount val="65"/>
                <c:pt idx="0">
                  <c:v>42.81</c:v>
                </c:pt>
                <c:pt idx="1">
                  <c:v>41.79</c:v>
                </c:pt>
                <c:pt idx="2">
                  <c:v>41.84</c:v>
                </c:pt>
                <c:pt idx="3">
                  <c:v>41.81</c:v>
                </c:pt>
                <c:pt idx="4">
                  <c:v>41.69</c:v>
                </c:pt>
                <c:pt idx="5">
                  <c:v>41.52</c:v>
                </c:pt>
                <c:pt idx="6">
                  <c:v>41.67</c:v>
                </c:pt>
                <c:pt idx="7">
                  <c:v>41.68</c:v>
                </c:pt>
                <c:pt idx="8">
                  <c:v>41.51</c:v>
                </c:pt>
                <c:pt idx="9">
                  <c:v>41.9</c:v>
                </c:pt>
                <c:pt idx="10">
                  <c:v>41.69</c:v>
                </c:pt>
                <c:pt idx="11">
                  <c:v>42.5</c:v>
                </c:pt>
                <c:pt idx="12">
                  <c:v>41.73</c:v>
                </c:pt>
                <c:pt idx="13">
                  <c:v>41.59</c:v>
                </c:pt>
                <c:pt idx="14">
                  <c:v>41.85</c:v>
                </c:pt>
                <c:pt idx="15">
                  <c:v>41.98</c:v>
                </c:pt>
                <c:pt idx="16">
                  <c:v>41.66</c:v>
                </c:pt>
                <c:pt idx="17">
                  <c:v>41.87</c:v>
                </c:pt>
                <c:pt idx="18">
                  <c:v>41.46</c:v>
                </c:pt>
                <c:pt idx="19">
                  <c:v>41.74</c:v>
                </c:pt>
                <c:pt idx="20">
                  <c:v>41.6</c:v>
                </c:pt>
                <c:pt idx="21">
                  <c:v>41.61</c:v>
                </c:pt>
                <c:pt idx="22">
                  <c:v>41.77</c:v>
                </c:pt>
                <c:pt idx="23">
                  <c:v>41.4</c:v>
                </c:pt>
                <c:pt idx="24">
                  <c:v>42.17</c:v>
                </c:pt>
                <c:pt idx="25">
                  <c:v>41.58</c:v>
                </c:pt>
                <c:pt idx="26">
                  <c:v>41.46</c:v>
                </c:pt>
                <c:pt idx="27">
                  <c:v>41.63</c:v>
                </c:pt>
                <c:pt idx="28">
                  <c:v>41.69</c:v>
                </c:pt>
                <c:pt idx="29">
                  <c:v>41.45</c:v>
                </c:pt>
                <c:pt idx="30">
                  <c:v>41.57</c:v>
                </c:pt>
                <c:pt idx="31">
                  <c:v>41.75</c:v>
                </c:pt>
                <c:pt idx="32">
                  <c:v>41.52</c:v>
                </c:pt>
                <c:pt idx="33">
                  <c:v>41.7</c:v>
                </c:pt>
                <c:pt idx="34">
                  <c:v>41.94</c:v>
                </c:pt>
                <c:pt idx="35">
                  <c:v>41.81</c:v>
                </c:pt>
                <c:pt idx="36">
                  <c:v>41.71</c:v>
                </c:pt>
                <c:pt idx="37">
                  <c:v>41.81</c:v>
                </c:pt>
                <c:pt idx="38">
                  <c:v>41.75</c:v>
                </c:pt>
                <c:pt idx="39">
                  <c:v>41.64</c:v>
                </c:pt>
                <c:pt idx="40">
                  <c:v>41.44</c:v>
                </c:pt>
                <c:pt idx="41">
                  <c:v>41.5</c:v>
                </c:pt>
                <c:pt idx="42">
                  <c:v>41.57</c:v>
                </c:pt>
                <c:pt idx="43">
                  <c:v>41.49</c:v>
                </c:pt>
                <c:pt idx="44">
                  <c:v>41.46</c:v>
                </c:pt>
                <c:pt idx="45">
                  <c:v>41.59</c:v>
                </c:pt>
                <c:pt idx="46">
                  <c:v>41.8</c:v>
                </c:pt>
                <c:pt idx="47">
                  <c:v>41.56</c:v>
                </c:pt>
                <c:pt idx="48">
                  <c:v>41.47</c:v>
                </c:pt>
                <c:pt idx="49">
                  <c:v>41.59</c:v>
                </c:pt>
                <c:pt idx="50">
                  <c:v>42.41</c:v>
                </c:pt>
                <c:pt idx="51">
                  <c:v>43.62</c:v>
                </c:pt>
                <c:pt idx="52">
                  <c:v>45.33</c:v>
                </c:pt>
                <c:pt idx="53">
                  <c:v>43.79</c:v>
                </c:pt>
                <c:pt idx="54">
                  <c:v>42.34</c:v>
                </c:pt>
                <c:pt idx="55">
                  <c:v>43.79</c:v>
                </c:pt>
                <c:pt idx="56">
                  <c:v>41.7</c:v>
                </c:pt>
                <c:pt idx="57">
                  <c:v>42.21</c:v>
                </c:pt>
                <c:pt idx="58">
                  <c:v>41.76</c:v>
                </c:pt>
                <c:pt idx="59">
                  <c:v>43.13</c:v>
                </c:pt>
                <c:pt idx="60">
                  <c:v>41.63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14368"/>
        <c:axId val="95115904"/>
      </c:lineChart>
      <c:catAx>
        <c:axId val="95114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115904"/>
        <c:crosses val="autoZero"/>
        <c:auto val="1"/>
        <c:lblAlgn val="ctr"/>
        <c:lblOffset val="100"/>
        <c:noMultiLvlLbl val="0"/>
      </c:catAx>
      <c:valAx>
        <c:axId val="9511590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1143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Fury!$C$18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Fury!$C$19:$C$83</c:f>
              <c:numCache>
                <c:formatCode>0.00</c:formatCode>
                <c:ptCount val="65"/>
                <c:pt idx="0">
                  <c:v>43.2</c:v>
                </c:pt>
                <c:pt idx="1">
                  <c:v>42.46</c:v>
                </c:pt>
                <c:pt idx="2">
                  <c:v>42.8</c:v>
                </c:pt>
                <c:pt idx="3">
                  <c:v>42.18</c:v>
                </c:pt>
                <c:pt idx="4">
                  <c:v>42.2</c:v>
                </c:pt>
                <c:pt idx="5">
                  <c:v>42.43</c:v>
                </c:pt>
                <c:pt idx="6">
                  <c:v>42.13</c:v>
                </c:pt>
                <c:pt idx="7">
                  <c:v>42.1</c:v>
                </c:pt>
                <c:pt idx="8">
                  <c:v>42.04</c:v>
                </c:pt>
                <c:pt idx="9">
                  <c:v>41.92</c:v>
                </c:pt>
                <c:pt idx="10">
                  <c:v>42.18</c:v>
                </c:pt>
                <c:pt idx="11">
                  <c:v>42.21</c:v>
                </c:pt>
                <c:pt idx="12">
                  <c:v>41.95</c:v>
                </c:pt>
                <c:pt idx="13">
                  <c:v>42.57</c:v>
                </c:pt>
                <c:pt idx="14">
                  <c:v>42.53</c:v>
                </c:pt>
                <c:pt idx="15">
                  <c:v>42.19</c:v>
                </c:pt>
                <c:pt idx="16">
                  <c:v>44.81</c:v>
                </c:pt>
                <c:pt idx="17">
                  <c:v>42.59</c:v>
                </c:pt>
                <c:pt idx="18">
                  <c:v>42.09</c:v>
                </c:pt>
                <c:pt idx="19">
                  <c:v>41.99</c:v>
                </c:pt>
                <c:pt idx="20">
                  <c:v>42.08</c:v>
                </c:pt>
                <c:pt idx="21">
                  <c:v>42.61</c:v>
                </c:pt>
                <c:pt idx="22">
                  <c:v>42.12</c:v>
                </c:pt>
                <c:pt idx="23">
                  <c:v>42.28</c:v>
                </c:pt>
                <c:pt idx="24">
                  <c:v>41.95</c:v>
                </c:pt>
                <c:pt idx="25">
                  <c:v>42.07</c:v>
                </c:pt>
                <c:pt idx="26">
                  <c:v>42.03</c:v>
                </c:pt>
                <c:pt idx="27">
                  <c:v>41.88</c:v>
                </c:pt>
                <c:pt idx="28">
                  <c:v>41.97</c:v>
                </c:pt>
                <c:pt idx="29">
                  <c:v>42.07</c:v>
                </c:pt>
                <c:pt idx="30">
                  <c:v>41.92</c:v>
                </c:pt>
                <c:pt idx="31">
                  <c:v>42.16</c:v>
                </c:pt>
                <c:pt idx="32">
                  <c:v>42.09</c:v>
                </c:pt>
                <c:pt idx="33">
                  <c:v>42.13</c:v>
                </c:pt>
                <c:pt idx="34">
                  <c:v>42.1</c:v>
                </c:pt>
                <c:pt idx="35">
                  <c:v>42.17</c:v>
                </c:pt>
                <c:pt idx="36">
                  <c:v>42.2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Fury!$D$19:$D$83</c:f>
              <c:numCache>
                <c:formatCode>0.00</c:formatCode>
                <c:ptCount val="65"/>
                <c:pt idx="0">
                  <c:v>42.82</c:v>
                </c:pt>
                <c:pt idx="1">
                  <c:v>41.8</c:v>
                </c:pt>
                <c:pt idx="2">
                  <c:v>41.86</c:v>
                </c:pt>
                <c:pt idx="3">
                  <c:v>42.01</c:v>
                </c:pt>
                <c:pt idx="4">
                  <c:v>41.83</c:v>
                </c:pt>
                <c:pt idx="5">
                  <c:v>41.53</c:v>
                </c:pt>
                <c:pt idx="6">
                  <c:v>41.57</c:v>
                </c:pt>
                <c:pt idx="7">
                  <c:v>41.87</c:v>
                </c:pt>
                <c:pt idx="8">
                  <c:v>43.28</c:v>
                </c:pt>
                <c:pt idx="9">
                  <c:v>41.74</c:v>
                </c:pt>
                <c:pt idx="10">
                  <c:v>41.73</c:v>
                </c:pt>
                <c:pt idx="11">
                  <c:v>41.42</c:v>
                </c:pt>
                <c:pt idx="12">
                  <c:v>41.68</c:v>
                </c:pt>
                <c:pt idx="13">
                  <c:v>41.38</c:v>
                </c:pt>
                <c:pt idx="14">
                  <c:v>41.56</c:v>
                </c:pt>
                <c:pt idx="15">
                  <c:v>41.52</c:v>
                </c:pt>
                <c:pt idx="16">
                  <c:v>41.58</c:v>
                </c:pt>
                <c:pt idx="17">
                  <c:v>43.23</c:v>
                </c:pt>
                <c:pt idx="18">
                  <c:v>43.46</c:v>
                </c:pt>
                <c:pt idx="19">
                  <c:v>42.3</c:v>
                </c:pt>
                <c:pt idx="20">
                  <c:v>41.8</c:v>
                </c:pt>
                <c:pt idx="21">
                  <c:v>41.68</c:v>
                </c:pt>
                <c:pt idx="22">
                  <c:v>41.6</c:v>
                </c:pt>
                <c:pt idx="23">
                  <c:v>41.65</c:v>
                </c:pt>
                <c:pt idx="24">
                  <c:v>41.61</c:v>
                </c:pt>
                <c:pt idx="25">
                  <c:v>41.62</c:v>
                </c:pt>
                <c:pt idx="26">
                  <c:v>41.41</c:v>
                </c:pt>
                <c:pt idx="27">
                  <c:v>41.71</c:v>
                </c:pt>
                <c:pt idx="28">
                  <c:v>41.94</c:v>
                </c:pt>
                <c:pt idx="29">
                  <c:v>42.62</c:v>
                </c:pt>
                <c:pt idx="30">
                  <c:v>43.16</c:v>
                </c:pt>
                <c:pt idx="31">
                  <c:v>41.52</c:v>
                </c:pt>
                <c:pt idx="32">
                  <c:v>41.56</c:v>
                </c:pt>
                <c:pt idx="33">
                  <c:v>41.72</c:v>
                </c:pt>
                <c:pt idx="34">
                  <c:v>41.55</c:v>
                </c:pt>
                <c:pt idx="35">
                  <c:v>41.57</c:v>
                </c:pt>
                <c:pt idx="36">
                  <c:v>41.54</c:v>
                </c:pt>
                <c:pt idx="37">
                  <c:v>41.91</c:v>
                </c:pt>
                <c:pt idx="38">
                  <c:v>41.53</c:v>
                </c:pt>
                <c:pt idx="39">
                  <c:v>41.75</c:v>
                </c:pt>
                <c:pt idx="40">
                  <c:v>41.55</c:v>
                </c:pt>
                <c:pt idx="41">
                  <c:v>41.52</c:v>
                </c:pt>
                <c:pt idx="42">
                  <c:v>42.03</c:v>
                </c:pt>
                <c:pt idx="43">
                  <c:v>43.08</c:v>
                </c:pt>
                <c:pt idx="44">
                  <c:v>41.59</c:v>
                </c:pt>
                <c:pt idx="45">
                  <c:v>42.55</c:v>
                </c:pt>
                <c:pt idx="46">
                  <c:v>42.21</c:v>
                </c:pt>
                <c:pt idx="47">
                  <c:v>42.26</c:v>
                </c:pt>
                <c:pt idx="48">
                  <c:v>41.41</c:v>
                </c:pt>
                <c:pt idx="49">
                  <c:v>41.46</c:v>
                </c:pt>
                <c:pt idx="50">
                  <c:v>41.59</c:v>
                </c:pt>
                <c:pt idx="51">
                  <c:v>41.5</c:v>
                </c:pt>
                <c:pt idx="52">
                  <c:v>41.45</c:v>
                </c:pt>
                <c:pt idx="53">
                  <c:v>42.33</c:v>
                </c:pt>
                <c:pt idx="54">
                  <c:v>41.84</c:v>
                </c:pt>
                <c:pt idx="55">
                  <c:v>41.37</c:v>
                </c:pt>
                <c:pt idx="56">
                  <c:v>41.49</c:v>
                </c:pt>
                <c:pt idx="57">
                  <c:v>41.57</c:v>
                </c:pt>
                <c:pt idx="58">
                  <c:v>41.42</c:v>
                </c:pt>
                <c:pt idx="59">
                  <c:v>41.58</c:v>
                </c:pt>
                <c:pt idx="60">
                  <c:v>41.72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Fury!$E$18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Fury!$E$19:$E$83</c:f>
              <c:numCache>
                <c:formatCode>0.00</c:formatCode>
                <c:ptCount val="65"/>
                <c:pt idx="0">
                  <c:v>43.21</c:v>
                </c:pt>
                <c:pt idx="1">
                  <c:v>42.14</c:v>
                </c:pt>
                <c:pt idx="2">
                  <c:v>42.15</c:v>
                </c:pt>
                <c:pt idx="3">
                  <c:v>42.27</c:v>
                </c:pt>
                <c:pt idx="4">
                  <c:v>42.18</c:v>
                </c:pt>
                <c:pt idx="5">
                  <c:v>42.21</c:v>
                </c:pt>
                <c:pt idx="6">
                  <c:v>42.04</c:v>
                </c:pt>
                <c:pt idx="7">
                  <c:v>42.74</c:v>
                </c:pt>
                <c:pt idx="8">
                  <c:v>42.12</c:v>
                </c:pt>
                <c:pt idx="9">
                  <c:v>42.95</c:v>
                </c:pt>
                <c:pt idx="10">
                  <c:v>42.01</c:v>
                </c:pt>
                <c:pt idx="11">
                  <c:v>41.9</c:v>
                </c:pt>
                <c:pt idx="12">
                  <c:v>42.26</c:v>
                </c:pt>
                <c:pt idx="13">
                  <c:v>42.07</c:v>
                </c:pt>
                <c:pt idx="14">
                  <c:v>41.86</c:v>
                </c:pt>
                <c:pt idx="15">
                  <c:v>42.95</c:v>
                </c:pt>
                <c:pt idx="16">
                  <c:v>42.03</c:v>
                </c:pt>
                <c:pt idx="17">
                  <c:v>41.72</c:v>
                </c:pt>
                <c:pt idx="18">
                  <c:v>43.38</c:v>
                </c:pt>
                <c:pt idx="19">
                  <c:v>41.73</c:v>
                </c:pt>
                <c:pt idx="20">
                  <c:v>41.71</c:v>
                </c:pt>
                <c:pt idx="21">
                  <c:v>41.78</c:v>
                </c:pt>
                <c:pt idx="22">
                  <c:v>41.95</c:v>
                </c:pt>
                <c:pt idx="23">
                  <c:v>41.95</c:v>
                </c:pt>
                <c:pt idx="24">
                  <c:v>41.7</c:v>
                </c:pt>
                <c:pt idx="25">
                  <c:v>41.86</c:v>
                </c:pt>
                <c:pt idx="26">
                  <c:v>41.85</c:v>
                </c:pt>
                <c:pt idx="27">
                  <c:v>41.85</c:v>
                </c:pt>
                <c:pt idx="28">
                  <c:v>41.68</c:v>
                </c:pt>
                <c:pt idx="29">
                  <c:v>42.07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Fury!$F$18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Fury!$F$19:$F$83</c:f>
              <c:numCache>
                <c:formatCode>0.00</c:formatCode>
                <c:ptCount val="65"/>
                <c:pt idx="0">
                  <c:v>42.74</c:v>
                </c:pt>
                <c:pt idx="1">
                  <c:v>41.86</c:v>
                </c:pt>
                <c:pt idx="2">
                  <c:v>41.7</c:v>
                </c:pt>
                <c:pt idx="3">
                  <c:v>41.59</c:v>
                </c:pt>
                <c:pt idx="4">
                  <c:v>41.69</c:v>
                </c:pt>
                <c:pt idx="5">
                  <c:v>41.63</c:v>
                </c:pt>
                <c:pt idx="6">
                  <c:v>41.55</c:v>
                </c:pt>
                <c:pt idx="7">
                  <c:v>43.31</c:v>
                </c:pt>
                <c:pt idx="8">
                  <c:v>41.68</c:v>
                </c:pt>
                <c:pt idx="9">
                  <c:v>41.49</c:v>
                </c:pt>
                <c:pt idx="10">
                  <c:v>42.61</c:v>
                </c:pt>
                <c:pt idx="11">
                  <c:v>44.84</c:v>
                </c:pt>
                <c:pt idx="12">
                  <c:v>41.81</c:v>
                </c:pt>
                <c:pt idx="13">
                  <c:v>41.84</c:v>
                </c:pt>
                <c:pt idx="14">
                  <c:v>42.02</c:v>
                </c:pt>
                <c:pt idx="15">
                  <c:v>41.55</c:v>
                </c:pt>
                <c:pt idx="16">
                  <c:v>41.55</c:v>
                </c:pt>
                <c:pt idx="17">
                  <c:v>41.58</c:v>
                </c:pt>
                <c:pt idx="18">
                  <c:v>41.74</c:v>
                </c:pt>
                <c:pt idx="19">
                  <c:v>41.47</c:v>
                </c:pt>
                <c:pt idx="20">
                  <c:v>41.78</c:v>
                </c:pt>
                <c:pt idx="21">
                  <c:v>41.36</c:v>
                </c:pt>
                <c:pt idx="22">
                  <c:v>41.48</c:v>
                </c:pt>
                <c:pt idx="23">
                  <c:v>41.51</c:v>
                </c:pt>
                <c:pt idx="24">
                  <c:v>41.57</c:v>
                </c:pt>
                <c:pt idx="25">
                  <c:v>41.47</c:v>
                </c:pt>
                <c:pt idx="26">
                  <c:v>41.66</c:v>
                </c:pt>
                <c:pt idx="27">
                  <c:v>41.71</c:v>
                </c:pt>
                <c:pt idx="28">
                  <c:v>41.7</c:v>
                </c:pt>
                <c:pt idx="29">
                  <c:v>41.72</c:v>
                </c:pt>
                <c:pt idx="30">
                  <c:v>41.5</c:v>
                </c:pt>
                <c:pt idx="31">
                  <c:v>41.64</c:v>
                </c:pt>
                <c:pt idx="32">
                  <c:v>41.65</c:v>
                </c:pt>
                <c:pt idx="33">
                  <c:v>41.65</c:v>
                </c:pt>
                <c:pt idx="34">
                  <c:v>42.14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69696"/>
        <c:axId val="95071232"/>
      </c:lineChart>
      <c:catAx>
        <c:axId val="95069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071232"/>
        <c:crosses val="autoZero"/>
        <c:auto val="1"/>
        <c:lblAlgn val="ctr"/>
        <c:lblOffset val="100"/>
        <c:noMultiLvlLbl val="0"/>
      </c:catAx>
      <c:valAx>
        <c:axId val="9507123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6969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Mesnyki!$C$18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Mesnyki!$C$19:$C$68</c:f>
              <c:numCache>
                <c:formatCode>0.00</c:formatCode>
                <c:ptCount val="50"/>
                <c:pt idx="0">
                  <c:v>42.34</c:v>
                </c:pt>
                <c:pt idx="1">
                  <c:v>42.43</c:v>
                </c:pt>
                <c:pt idx="2">
                  <c:v>42.19</c:v>
                </c:pt>
                <c:pt idx="3">
                  <c:v>42.06</c:v>
                </c:pt>
                <c:pt idx="4">
                  <c:v>42.24</c:v>
                </c:pt>
                <c:pt idx="5">
                  <c:v>42.41</c:v>
                </c:pt>
                <c:pt idx="6">
                  <c:v>42.56</c:v>
                </c:pt>
                <c:pt idx="7">
                  <c:v>42.22</c:v>
                </c:pt>
                <c:pt idx="8">
                  <c:v>42.99</c:v>
                </c:pt>
                <c:pt idx="9">
                  <c:v>42.04</c:v>
                </c:pt>
                <c:pt idx="10">
                  <c:v>42.32</c:v>
                </c:pt>
                <c:pt idx="11">
                  <c:v>42.15</c:v>
                </c:pt>
                <c:pt idx="12">
                  <c:v>42.28</c:v>
                </c:pt>
                <c:pt idx="13">
                  <c:v>42.24</c:v>
                </c:pt>
                <c:pt idx="14">
                  <c:v>41.69</c:v>
                </c:pt>
                <c:pt idx="15">
                  <c:v>41.81</c:v>
                </c:pt>
                <c:pt idx="16">
                  <c:v>41.43</c:v>
                </c:pt>
                <c:pt idx="17">
                  <c:v>41.59</c:v>
                </c:pt>
                <c:pt idx="18">
                  <c:v>41.49</c:v>
                </c:pt>
                <c:pt idx="19">
                  <c:v>41.62</c:v>
                </c:pt>
                <c:pt idx="20">
                  <c:v>41.64</c:v>
                </c:pt>
                <c:pt idx="21">
                  <c:v>41.59</c:v>
                </c:pt>
                <c:pt idx="22">
                  <c:v>41.71</c:v>
                </c:pt>
                <c:pt idx="23">
                  <c:v>41.58</c:v>
                </c:pt>
                <c:pt idx="24">
                  <c:v>41.32</c:v>
                </c:pt>
                <c:pt idx="25">
                  <c:v>41.54</c:v>
                </c:pt>
                <c:pt idx="26">
                  <c:v>41.44</c:v>
                </c:pt>
                <c:pt idx="27">
                  <c:v>41.38</c:v>
                </c:pt>
                <c:pt idx="28">
                  <c:v>41.66</c:v>
                </c:pt>
                <c:pt idx="29">
                  <c:v>41.37</c:v>
                </c:pt>
                <c:pt idx="30">
                  <c:v>41.33</c:v>
                </c:pt>
                <c:pt idx="31">
                  <c:v>41.61</c:v>
                </c:pt>
                <c:pt idx="32">
                  <c:v>41.47</c:v>
                </c:pt>
                <c:pt idx="33">
                  <c:v>41.38</c:v>
                </c:pt>
                <c:pt idx="34">
                  <c:v>41.82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Mesnyki!$D$18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Mesnyki!$D$19:$D$68</c:f>
              <c:numCache>
                <c:formatCode>0.00</c:formatCode>
                <c:ptCount val="50"/>
                <c:pt idx="0">
                  <c:v>42.8</c:v>
                </c:pt>
                <c:pt idx="1">
                  <c:v>41.99</c:v>
                </c:pt>
                <c:pt idx="2">
                  <c:v>41.92</c:v>
                </c:pt>
                <c:pt idx="3">
                  <c:v>41.72</c:v>
                </c:pt>
                <c:pt idx="4">
                  <c:v>41.93</c:v>
                </c:pt>
                <c:pt idx="5">
                  <c:v>41.98</c:v>
                </c:pt>
                <c:pt idx="6">
                  <c:v>41.98</c:v>
                </c:pt>
                <c:pt idx="7">
                  <c:v>43.12</c:v>
                </c:pt>
                <c:pt idx="8">
                  <c:v>42.74</c:v>
                </c:pt>
                <c:pt idx="9">
                  <c:v>41.76</c:v>
                </c:pt>
                <c:pt idx="10">
                  <c:v>41.77</c:v>
                </c:pt>
                <c:pt idx="11">
                  <c:v>41.98</c:v>
                </c:pt>
                <c:pt idx="12">
                  <c:v>41.5</c:v>
                </c:pt>
                <c:pt idx="13">
                  <c:v>41.65</c:v>
                </c:pt>
                <c:pt idx="14">
                  <c:v>41.98</c:v>
                </c:pt>
                <c:pt idx="15">
                  <c:v>41.78</c:v>
                </c:pt>
                <c:pt idx="16">
                  <c:v>41.81</c:v>
                </c:pt>
                <c:pt idx="17">
                  <c:v>42.56</c:v>
                </c:pt>
                <c:pt idx="18">
                  <c:v>43.38</c:v>
                </c:pt>
                <c:pt idx="19">
                  <c:v>43.43</c:v>
                </c:pt>
                <c:pt idx="20">
                  <c:v>41.81</c:v>
                </c:pt>
                <c:pt idx="21">
                  <c:v>41.83</c:v>
                </c:pt>
                <c:pt idx="22">
                  <c:v>41.78</c:v>
                </c:pt>
                <c:pt idx="23">
                  <c:v>41.67</c:v>
                </c:pt>
                <c:pt idx="24">
                  <c:v>41.75</c:v>
                </c:pt>
                <c:pt idx="25">
                  <c:v>41.45</c:v>
                </c:pt>
                <c:pt idx="26">
                  <c:v>41.52</c:v>
                </c:pt>
                <c:pt idx="27">
                  <c:v>41.62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Mesnyki!$E$18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Mesnyki!$E$19:$E$68</c:f>
              <c:numCache>
                <c:formatCode>0.00</c:formatCode>
                <c:ptCount val="50"/>
                <c:pt idx="0">
                  <c:v>42.67</c:v>
                </c:pt>
                <c:pt idx="1">
                  <c:v>41.37</c:v>
                </c:pt>
                <c:pt idx="2">
                  <c:v>41.56</c:v>
                </c:pt>
                <c:pt idx="3">
                  <c:v>41.44</c:v>
                </c:pt>
                <c:pt idx="4">
                  <c:v>41.76</c:v>
                </c:pt>
                <c:pt idx="5">
                  <c:v>41.54</c:v>
                </c:pt>
                <c:pt idx="6">
                  <c:v>41.68</c:v>
                </c:pt>
                <c:pt idx="7">
                  <c:v>41.43</c:v>
                </c:pt>
                <c:pt idx="8">
                  <c:v>41.43</c:v>
                </c:pt>
                <c:pt idx="9">
                  <c:v>41.51</c:v>
                </c:pt>
                <c:pt idx="10">
                  <c:v>41.44</c:v>
                </c:pt>
                <c:pt idx="11">
                  <c:v>41.49</c:v>
                </c:pt>
                <c:pt idx="12">
                  <c:v>41.51</c:v>
                </c:pt>
                <c:pt idx="13">
                  <c:v>41.43</c:v>
                </c:pt>
                <c:pt idx="14">
                  <c:v>41.65</c:v>
                </c:pt>
                <c:pt idx="15">
                  <c:v>42</c:v>
                </c:pt>
                <c:pt idx="16">
                  <c:v>41.65</c:v>
                </c:pt>
                <c:pt idx="17">
                  <c:v>41.74</c:v>
                </c:pt>
                <c:pt idx="18">
                  <c:v>41.55</c:v>
                </c:pt>
                <c:pt idx="19">
                  <c:v>41.49</c:v>
                </c:pt>
                <c:pt idx="20">
                  <c:v>41.32</c:v>
                </c:pt>
                <c:pt idx="21">
                  <c:v>41.25</c:v>
                </c:pt>
                <c:pt idx="22">
                  <c:v>41.4</c:v>
                </c:pt>
                <c:pt idx="23">
                  <c:v>41.36</c:v>
                </c:pt>
                <c:pt idx="24">
                  <c:v>41.67</c:v>
                </c:pt>
                <c:pt idx="25">
                  <c:v>41.69</c:v>
                </c:pt>
                <c:pt idx="26">
                  <c:v>41.46</c:v>
                </c:pt>
                <c:pt idx="27">
                  <c:v>41.1</c:v>
                </c:pt>
                <c:pt idx="28">
                  <c:v>41.97</c:v>
                </c:pt>
                <c:pt idx="29">
                  <c:v>41.51</c:v>
                </c:pt>
                <c:pt idx="30">
                  <c:v>41.61</c:v>
                </c:pt>
                <c:pt idx="31">
                  <c:v>41.46</c:v>
                </c:pt>
                <c:pt idx="32">
                  <c:v>41.48</c:v>
                </c:pt>
                <c:pt idx="33">
                  <c:v>41.41</c:v>
                </c:pt>
                <c:pt idx="34">
                  <c:v>41.24</c:v>
                </c:pt>
                <c:pt idx="35">
                  <c:v>42.11</c:v>
                </c:pt>
                <c:pt idx="36">
                  <c:v>42.26</c:v>
                </c:pt>
                <c:pt idx="37">
                  <c:v>41.46</c:v>
                </c:pt>
                <c:pt idx="38">
                  <c:v>41.4</c:v>
                </c:pt>
                <c:pt idx="39">
                  <c:v>41.54</c:v>
                </c:pt>
                <c:pt idx="40">
                  <c:v>42.32</c:v>
                </c:pt>
                <c:pt idx="41">
                  <c:v>41.8</c:v>
                </c:pt>
                <c:pt idx="42">
                  <c:v>41.8</c:v>
                </c:pt>
                <c:pt idx="43">
                  <c:v>41.55</c:v>
                </c:pt>
                <c:pt idx="44">
                  <c:v>41.5</c:v>
                </c:pt>
                <c:pt idx="45">
                  <c:v>41.98</c:v>
                </c:pt>
                <c:pt idx="46">
                  <c:v>41.59</c:v>
                </c:pt>
                <c:pt idx="47">
                  <c:v>41.58</c:v>
                </c:pt>
                <c:pt idx="48">
                  <c:v>41.61</c:v>
                </c:pt>
                <c:pt idx="49">
                  <c:v>41.56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Mesnyki!$F$18</c:f>
              <c:strCache>
                <c:ptCount val="1"/>
                <c:pt idx="0">
                  <c:v>Бойко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Mesnyki!$F$19:$F$68</c:f>
              <c:numCache>
                <c:formatCode>0.00</c:formatCode>
                <c:ptCount val="50"/>
                <c:pt idx="0">
                  <c:v>44.51</c:v>
                </c:pt>
                <c:pt idx="1">
                  <c:v>42.09</c:v>
                </c:pt>
                <c:pt idx="2">
                  <c:v>41.98</c:v>
                </c:pt>
                <c:pt idx="3">
                  <c:v>42.45</c:v>
                </c:pt>
                <c:pt idx="4">
                  <c:v>41.86</c:v>
                </c:pt>
                <c:pt idx="5">
                  <c:v>42.1</c:v>
                </c:pt>
                <c:pt idx="6">
                  <c:v>41.77</c:v>
                </c:pt>
                <c:pt idx="7">
                  <c:v>41.89</c:v>
                </c:pt>
                <c:pt idx="8">
                  <c:v>42</c:v>
                </c:pt>
                <c:pt idx="9">
                  <c:v>42.86</c:v>
                </c:pt>
                <c:pt idx="10">
                  <c:v>42.09</c:v>
                </c:pt>
                <c:pt idx="11">
                  <c:v>41.93</c:v>
                </c:pt>
                <c:pt idx="12">
                  <c:v>41.64</c:v>
                </c:pt>
                <c:pt idx="13">
                  <c:v>41.76</c:v>
                </c:pt>
                <c:pt idx="14">
                  <c:v>41.69</c:v>
                </c:pt>
                <c:pt idx="15">
                  <c:v>41.59</c:v>
                </c:pt>
                <c:pt idx="16">
                  <c:v>42.42</c:v>
                </c:pt>
                <c:pt idx="17">
                  <c:v>41.64</c:v>
                </c:pt>
                <c:pt idx="18">
                  <c:v>43.89</c:v>
                </c:pt>
                <c:pt idx="19">
                  <c:v>44.13</c:v>
                </c:pt>
                <c:pt idx="20">
                  <c:v>42.44</c:v>
                </c:pt>
                <c:pt idx="21">
                  <c:v>43.57</c:v>
                </c:pt>
                <c:pt idx="22">
                  <c:v>42.81</c:v>
                </c:pt>
                <c:pt idx="23">
                  <c:v>42.04</c:v>
                </c:pt>
                <c:pt idx="24">
                  <c:v>42.17</c:v>
                </c:pt>
                <c:pt idx="25">
                  <c:v>42.95</c:v>
                </c:pt>
                <c:pt idx="26">
                  <c:v>45.25</c:v>
                </c:pt>
                <c:pt idx="27">
                  <c:v>44.56</c:v>
                </c:pt>
                <c:pt idx="28">
                  <c:v>41.96</c:v>
                </c:pt>
                <c:pt idx="29">
                  <c:v>41.73</c:v>
                </c:pt>
                <c:pt idx="30">
                  <c:v>41.85</c:v>
                </c:pt>
                <c:pt idx="31">
                  <c:v>41.7</c:v>
                </c:pt>
                <c:pt idx="32">
                  <c:v>41.78</c:v>
                </c:pt>
                <c:pt idx="33">
                  <c:v>41.75</c:v>
                </c:pt>
                <c:pt idx="34">
                  <c:v>41.94</c:v>
                </c:pt>
                <c:pt idx="35">
                  <c:v>41.8</c:v>
                </c:pt>
                <c:pt idx="36">
                  <c:v>41.85</c:v>
                </c:pt>
                <c:pt idx="37">
                  <c:v>41.88</c:v>
                </c:pt>
                <c:pt idx="38">
                  <c:v>42.54</c:v>
                </c:pt>
                <c:pt idx="39">
                  <c:v>42.3</c:v>
                </c:pt>
                <c:pt idx="40">
                  <c:v>44.14</c:v>
                </c:pt>
                <c:pt idx="41">
                  <c:v>42.92</c:v>
                </c:pt>
                <c:pt idx="42">
                  <c:v>44.82</c:v>
                </c:pt>
                <c:pt idx="43">
                  <c:v>42.62</c:v>
                </c:pt>
                <c:pt idx="44">
                  <c:v>42.07</c:v>
                </c:pt>
                <c:pt idx="45">
                  <c:v>41.73</c:v>
                </c:pt>
                <c:pt idx="46">
                  <c:v>41.68</c:v>
                </c:pt>
                <c:pt idx="47">
                  <c:v>42.54</c:v>
                </c:pt>
                <c:pt idx="48">
                  <c:v>42.36</c:v>
                </c:pt>
                <c:pt idx="49">
                  <c:v>42.42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332224"/>
        <c:axId val="95333760"/>
      </c:lineChart>
      <c:catAx>
        <c:axId val="9533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333760"/>
        <c:crosses val="autoZero"/>
        <c:auto val="1"/>
        <c:lblAlgn val="ctr"/>
        <c:lblOffset val="100"/>
        <c:noMultiLvlLbl val="0"/>
      </c:catAx>
      <c:valAx>
        <c:axId val="95333760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3322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razboiniki'!$C$19:$C$83</c:f>
              <c:numCache>
                <c:formatCode>0.00</c:formatCode>
                <c:ptCount val="65"/>
                <c:pt idx="0">
                  <c:v>42.39</c:v>
                </c:pt>
                <c:pt idx="1">
                  <c:v>42.41</c:v>
                </c:pt>
                <c:pt idx="2">
                  <c:v>42.09</c:v>
                </c:pt>
                <c:pt idx="3">
                  <c:v>42.18</c:v>
                </c:pt>
                <c:pt idx="4">
                  <c:v>42.22</c:v>
                </c:pt>
                <c:pt idx="5">
                  <c:v>42.41</c:v>
                </c:pt>
                <c:pt idx="6">
                  <c:v>42.59</c:v>
                </c:pt>
                <c:pt idx="7">
                  <c:v>42.23</c:v>
                </c:pt>
                <c:pt idx="8">
                  <c:v>42.53</c:v>
                </c:pt>
                <c:pt idx="9">
                  <c:v>42.39</c:v>
                </c:pt>
                <c:pt idx="10">
                  <c:v>42.42</c:v>
                </c:pt>
                <c:pt idx="11">
                  <c:v>42.17</c:v>
                </c:pt>
                <c:pt idx="12">
                  <c:v>42.25</c:v>
                </c:pt>
                <c:pt idx="13">
                  <c:v>43.32</c:v>
                </c:pt>
                <c:pt idx="14">
                  <c:v>42</c:v>
                </c:pt>
                <c:pt idx="15">
                  <c:v>42.48</c:v>
                </c:pt>
                <c:pt idx="16">
                  <c:v>43.06</c:v>
                </c:pt>
                <c:pt idx="17">
                  <c:v>41.81</c:v>
                </c:pt>
                <c:pt idx="18">
                  <c:v>42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'Kozak i razboiniki'!$D$18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razboiniki'!$D$19:$D$83</c:f>
              <c:numCache>
                <c:formatCode>0.00</c:formatCode>
                <c:ptCount val="65"/>
                <c:pt idx="0">
                  <c:v>43.02</c:v>
                </c:pt>
                <c:pt idx="1">
                  <c:v>42.02</c:v>
                </c:pt>
                <c:pt idx="2">
                  <c:v>42.12</c:v>
                </c:pt>
                <c:pt idx="3">
                  <c:v>41.92</c:v>
                </c:pt>
                <c:pt idx="4">
                  <c:v>42.13</c:v>
                </c:pt>
                <c:pt idx="5">
                  <c:v>42.04</c:v>
                </c:pt>
                <c:pt idx="6">
                  <c:v>41.97</c:v>
                </c:pt>
                <c:pt idx="7">
                  <c:v>41.67</c:v>
                </c:pt>
                <c:pt idx="8">
                  <c:v>41.74</c:v>
                </c:pt>
                <c:pt idx="9">
                  <c:v>41.58</c:v>
                </c:pt>
                <c:pt idx="10">
                  <c:v>41.63</c:v>
                </c:pt>
                <c:pt idx="11">
                  <c:v>41.95</c:v>
                </c:pt>
                <c:pt idx="12">
                  <c:v>41.67</c:v>
                </c:pt>
                <c:pt idx="13">
                  <c:v>41.74</c:v>
                </c:pt>
                <c:pt idx="14">
                  <c:v>41.72</c:v>
                </c:pt>
                <c:pt idx="15">
                  <c:v>42.51</c:v>
                </c:pt>
                <c:pt idx="16">
                  <c:v>41.98</c:v>
                </c:pt>
                <c:pt idx="17">
                  <c:v>41.8</c:v>
                </c:pt>
                <c:pt idx="18">
                  <c:v>41.92</c:v>
                </c:pt>
                <c:pt idx="19">
                  <c:v>41.96</c:v>
                </c:pt>
                <c:pt idx="20">
                  <c:v>41.94</c:v>
                </c:pt>
                <c:pt idx="21">
                  <c:v>42.05</c:v>
                </c:pt>
                <c:pt idx="22">
                  <c:v>41.86</c:v>
                </c:pt>
                <c:pt idx="23">
                  <c:v>42.02</c:v>
                </c:pt>
                <c:pt idx="24">
                  <c:v>42.3</c:v>
                </c:pt>
                <c:pt idx="25">
                  <c:v>43.16</c:v>
                </c:pt>
                <c:pt idx="26">
                  <c:v>44.06</c:v>
                </c:pt>
                <c:pt idx="27">
                  <c:v>43.78</c:v>
                </c:pt>
                <c:pt idx="28">
                  <c:v>41.87</c:v>
                </c:pt>
                <c:pt idx="29">
                  <c:v>41.96</c:v>
                </c:pt>
                <c:pt idx="30">
                  <c:v>41.9</c:v>
                </c:pt>
                <c:pt idx="31">
                  <c:v>42.11</c:v>
                </c:pt>
                <c:pt idx="32">
                  <c:v>41.94</c:v>
                </c:pt>
                <c:pt idx="33">
                  <c:v>42.03</c:v>
                </c:pt>
                <c:pt idx="34">
                  <c:v>42.06</c:v>
                </c:pt>
                <c:pt idx="35">
                  <c:v>41.94</c:v>
                </c:pt>
                <c:pt idx="36">
                  <c:v>42.07</c:v>
                </c:pt>
                <c:pt idx="37">
                  <c:v>42.06</c:v>
                </c:pt>
                <c:pt idx="38">
                  <c:v>42.07</c:v>
                </c:pt>
                <c:pt idx="39">
                  <c:v>41.95</c:v>
                </c:pt>
                <c:pt idx="40">
                  <c:v>41.95</c:v>
                </c:pt>
                <c:pt idx="41">
                  <c:v>41.9</c:v>
                </c:pt>
                <c:pt idx="42">
                  <c:v>42.17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'Kozak i razboiniki'!$E$18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razboiniki'!$E$19:$E$83</c:f>
              <c:numCache>
                <c:formatCode>0.00</c:formatCode>
                <c:ptCount val="65"/>
                <c:pt idx="0">
                  <c:v>42.57</c:v>
                </c:pt>
                <c:pt idx="1">
                  <c:v>41.9</c:v>
                </c:pt>
                <c:pt idx="2">
                  <c:v>41.82</c:v>
                </c:pt>
                <c:pt idx="3">
                  <c:v>41.82</c:v>
                </c:pt>
                <c:pt idx="4">
                  <c:v>41.93</c:v>
                </c:pt>
                <c:pt idx="5">
                  <c:v>41.99</c:v>
                </c:pt>
                <c:pt idx="6">
                  <c:v>41.9</c:v>
                </c:pt>
                <c:pt idx="7">
                  <c:v>41.72</c:v>
                </c:pt>
                <c:pt idx="8">
                  <c:v>42.19</c:v>
                </c:pt>
                <c:pt idx="9">
                  <c:v>41.94</c:v>
                </c:pt>
                <c:pt idx="10">
                  <c:v>41.83</c:v>
                </c:pt>
                <c:pt idx="11">
                  <c:v>41.98</c:v>
                </c:pt>
                <c:pt idx="12">
                  <c:v>41.92</c:v>
                </c:pt>
                <c:pt idx="13">
                  <c:v>41.78</c:v>
                </c:pt>
                <c:pt idx="14">
                  <c:v>42.58</c:v>
                </c:pt>
                <c:pt idx="15">
                  <c:v>43.86</c:v>
                </c:pt>
                <c:pt idx="16">
                  <c:v>41.69</c:v>
                </c:pt>
                <c:pt idx="17">
                  <c:v>41.88</c:v>
                </c:pt>
                <c:pt idx="18">
                  <c:v>41.72</c:v>
                </c:pt>
                <c:pt idx="19">
                  <c:v>41.65</c:v>
                </c:pt>
                <c:pt idx="20">
                  <c:v>41.67</c:v>
                </c:pt>
                <c:pt idx="21">
                  <c:v>41.66</c:v>
                </c:pt>
                <c:pt idx="22">
                  <c:v>41.98</c:v>
                </c:pt>
                <c:pt idx="23">
                  <c:v>41.9</c:v>
                </c:pt>
                <c:pt idx="24">
                  <c:v>41.82</c:v>
                </c:pt>
                <c:pt idx="25">
                  <c:v>41.98</c:v>
                </c:pt>
                <c:pt idx="26">
                  <c:v>41.73</c:v>
                </c:pt>
                <c:pt idx="27">
                  <c:v>41.87</c:v>
                </c:pt>
                <c:pt idx="28">
                  <c:v>41.89</c:v>
                </c:pt>
                <c:pt idx="29">
                  <c:v>42.14</c:v>
                </c:pt>
                <c:pt idx="30">
                  <c:v>41.84</c:v>
                </c:pt>
                <c:pt idx="31">
                  <c:v>41.88</c:v>
                </c:pt>
                <c:pt idx="32">
                  <c:v>42.21</c:v>
                </c:pt>
                <c:pt idx="33">
                  <c:v>42.06</c:v>
                </c:pt>
                <c:pt idx="34">
                  <c:v>42.02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razboiniki'!$F$19:$F$83</c:f>
              <c:numCache>
                <c:formatCode>0.00</c:formatCode>
                <c:ptCount val="65"/>
                <c:pt idx="0">
                  <c:v>42.72</c:v>
                </c:pt>
                <c:pt idx="1">
                  <c:v>41.97</c:v>
                </c:pt>
                <c:pt idx="2">
                  <c:v>41.96</c:v>
                </c:pt>
                <c:pt idx="3">
                  <c:v>42.25</c:v>
                </c:pt>
                <c:pt idx="4">
                  <c:v>41.76</c:v>
                </c:pt>
                <c:pt idx="5">
                  <c:v>41.77</c:v>
                </c:pt>
                <c:pt idx="6">
                  <c:v>41.64</c:v>
                </c:pt>
                <c:pt idx="7">
                  <c:v>41.93</c:v>
                </c:pt>
                <c:pt idx="8">
                  <c:v>41.66</c:v>
                </c:pt>
                <c:pt idx="9">
                  <c:v>41.99</c:v>
                </c:pt>
                <c:pt idx="10">
                  <c:v>41.83</c:v>
                </c:pt>
                <c:pt idx="11">
                  <c:v>41.66</c:v>
                </c:pt>
                <c:pt idx="12">
                  <c:v>41.67</c:v>
                </c:pt>
                <c:pt idx="13">
                  <c:v>41.46</c:v>
                </c:pt>
                <c:pt idx="14">
                  <c:v>41.75</c:v>
                </c:pt>
                <c:pt idx="15">
                  <c:v>41.61</c:v>
                </c:pt>
                <c:pt idx="16">
                  <c:v>41.83</c:v>
                </c:pt>
                <c:pt idx="17">
                  <c:v>41.64</c:v>
                </c:pt>
                <c:pt idx="18">
                  <c:v>41.73</c:v>
                </c:pt>
                <c:pt idx="19">
                  <c:v>41.69</c:v>
                </c:pt>
                <c:pt idx="20">
                  <c:v>41.8</c:v>
                </c:pt>
                <c:pt idx="21">
                  <c:v>41.75</c:v>
                </c:pt>
                <c:pt idx="22">
                  <c:v>41.65</c:v>
                </c:pt>
                <c:pt idx="23">
                  <c:v>41.93</c:v>
                </c:pt>
                <c:pt idx="24">
                  <c:v>41.65</c:v>
                </c:pt>
                <c:pt idx="25">
                  <c:v>41.66</c:v>
                </c:pt>
                <c:pt idx="26">
                  <c:v>41.8</c:v>
                </c:pt>
                <c:pt idx="27">
                  <c:v>41.51</c:v>
                </c:pt>
                <c:pt idx="28">
                  <c:v>41.51</c:v>
                </c:pt>
                <c:pt idx="29">
                  <c:v>41.72</c:v>
                </c:pt>
                <c:pt idx="30">
                  <c:v>41.95</c:v>
                </c:pt>
                <c:pt idx="31">
                  <c:v>41.93</c:v>
                </c:pt>
                <c:pt idx="32">
                  <c:v>41.64</c:v>
                </c:pt>
                <c:pt idx="33">
                  <c:v>41.72</c:v>
                </c:pt>
                <c:pt idx="34">
                  <c:v>43.53</c:v>
                </c:pt>
                <c:pt idx="35">
                  <c:v>42.59</c:v>
                </c:pt>
                <c:pt idx="36">
                  <c:v>43.02</c:v>
                </c:pt>
                <c:pt idx="37">
                  <c:v>42.28</c:v>
                </c:pt>
                <c:pt idx="38">
                  <c:v>42.43</c:v>
                </c:pt>
                <c:pt idx="39">
                  <c:v>42.32</c:v>
                </c:pt>
                <c:pt idx="40">
                  <c:v>43.14</c:v>
                </c:pt>
                <c:pt idx="41">
                  <c:v>46.96</c:v>
                </c:pt>
                <c:pt idx="42">
                  <c:v>44.17</c:v>
                </c:pt>
                <c:pt idx="43">
                  <c:v>42.39</c:v>
                </c:pt>
                <c:pt idx="44">
                  <c:v>41.54</c:v>
                </c:pt>
                <c:pt idx="45">
                  <c:v>42.12</c:v>
                </c:pt>
                <c:pt idx="46">
                  <c:v>41.75</c:v>
                </c:pt>
                <c:pt idx="47">
                  <c:v>41.63</c:v>
                </c:pt>
                <c:pt idx="48">
                  <c:v>41.81</c:v>
                </c:pt>
                <c:pt idx="49">
                  <c:v>41.74</c:v>
                </c:pt>
                <c:pt idx="50">
                  <c:v>41.59</c:v>
                </c:pt>
                <c:pt idx="51">
                  <c:v>41.58</c:v>
                </c:pt>
                <c:pt idx="52">
                  <c:v>41.29</c:v>
                </c:pt>
                <c:pt idx="53">
                  <c:v>42.2</c:v>
                </c:pt>
                <c:pt idx="54">
                  <c:v>42.34</c:v>
                </c:pt>
                <c:pt idx="55">
                  <c:v>44.11</c:v>
                </c:pt>
                <c:pt idx="56">
                  <c:v>42.93</c:v>
                </c:pt>
                <c:pt idx="57">
                  <c:v>44.43</c:v>
                </c:pt>
                <c:pt idx="58">
                  <c:v>42.46</c:v>
                </c:pt>
                <c:pt idx="59">
                  <c:v>41.85</c:v>
                </c:pt>
                <c:pt idx="60">
                  <c:v>41.62</c:v>
                </c:pt>
                <c:pt idx="61">
                  <c:v>41.56</c:v>
                </c:pt>
                <c:pt idx="62">
                  <c:v>42.31</c:v>
                </c:pt>
                <c:pt idx="63">
                  <c:v>41.83</c:v>
                </c:pt>
                <c:pt idx="64">
                  <c:v>41.72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418624"/>
        <c:axId val="95432704"/>
      </c:lineChart>
      <c:catAx>
        <c:axId val="9541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432704"/>
        <c:crosses val="autoZero"/>
        <c:auto val="1"/>
        <c:lblAlgn val="ctr"/>
        <c:lblOffset val="100"/>
        <c:noMultiLvlLbl val="0"/>
      </c:catAx>
      <c:valAx>
        <c:axId val="9543270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41862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Winni!$C$18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Winni!$C$19:$C$74</c:f>
              <c:numCache>
                <c:formatCode>0.00</c:formatCode>
                <c:ptCount val="56"/>
                <c:pt idx="0">
                  <c:v>43.08</c:v>
                </c:pt>
                <c:pt idx="1">
                  <c:v>43.38</c:v>
                </c:pt>
                <c:pt idx="2">
                  <c:v>42.89</c:v>
                </c:pt>
                <c:pt idx="3">
                  <c:v>44.652000000000001</c:v>
                </c:pt>
                <c:pt idx="4">
                  <c:v>42.53</c:v>
                </c:pt>
                <c:pt idx="5">
                  <c:v>43.34</c:v>
                </c:pt>
                <c:pt idx="6">
                  <c:v>42.63</c:v>
                </c:pt>
                <c:pt idx="7">
                  <c:v>42.04</c:v>
                </c:pt>
                <c:pt idx="8">
                  <c:v>42.16</c:v>
                </c:pt>
                <c:pt idx="9">
                  <c:v>42.44</c:v>
                </c:pt>
                <c:pt idx="10">
                  <c:v>42.13</c:v>
                </c:pt>
                <c:pt idx="11">
                  <c:v>41.93</c:v>
                </c:pt>
                <c:pt idx="12">
                  <c:v>42.42</c:v>
                </c:pt>
                <c:pt idx="13">
                  <c:v>41.95</c:v>
                </c:pt>
                <c:pt idx="14">
                  <c:v>42.51</c:v>
                </c:pt>
                <c:pt idx="15">
                  <c:v>42.04</c:v>
                </c:pt>
                <c:pt idx="16">
                  <c:v>42.05</c:v>
                </c:pt>
                <c:pt idx="17">
                  <c:v>42.69</c:v>
                </c:pt>
                <c:pt idx="18">
                  <c:v>43.76</c:v>
                </c:pt>
                <c:pt idx="19">
                  <c:v>42.85</c:v>
                </c:pt>
                <c:pt idx="20">
                  <c:v>41.88</c:v>
                </c:pt>
                <c:pt idx="21">
                  <c:v>42.11</c:v>
                </c:pt>
                <c:pt idx="22">
                  <c:v>42.99</c:v>
                </c:pt>
                <c:pt idx="23">
                  <c:v>42.34</c:v>
                </c:pt>
                <c:pt idx="24">
                  <c:v>42.26</c:v>
                </c:pt>
                <c:pt idx="25">
                  <c:v>41.99</c:v>
                </c:pt>
                <c:pt idx="26">
                  <c:v>42.06</c:v>
                </c:pt>
                <c:pt idx="27">
                  <c:v>42.63</c:v>
                </c:pt>
                <c:pt idx="28">
                  <c:v>42.41</c:v>
                </c:pt>
                <c:pt idx="29">
                  <c:v>42.54</c:v>
                </c:pt>
                <c:pt idx="30">
                  <c:v>42.51</c:v>
                </c:pt>
                <c:pt idx="31">
                  <c:v>42.3</c:v>
                </c:pt>
                <c:pt idx="32">
                  <c:v>43.51</c:v>
                </c:pt>
                <c:pt idx="33">
                  <c:v>44.33</c:v>
                </c:pt>
                <c:pt idx="34">
                  <c:v>42.07</c:v>
                </c:pt>
                <c:pt idx="35">
                  <c:v>42.75</c:v>
                </c:pt>
                <c:pt idx="36">
                  <c:v>42.94</c:v>
                </c:pt>
                <c:pt idx="37">
                  <c:v>42.66</c:v>
                </c:pt>
                <c:pt idx="38">
                  <c:v>42.08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Winni!$D$18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Winni!$D$19:$D$74</c:f>
              <c:numCache>
                <c:formatCode>0.00</c:formatCode>
                <c:ptCount val="56"/>
                <c:pt idx="0">
                  <c:v>42.87</c:v>
                </c:pt>
                <c:pt idx="1">
                  <c:v>42.41</c:v>
                </c:pt>
                <c:pt idx="2">
                  <c:v>41.79</c:v>
                </c:pt>
                <c:pt idx="3">
                  <c:v>41.63</c:v>
                </c:pt>
                <c:pt idx="4">
                  <c:v>41.93</c:v>
                </c:pt>
                <c:pt idx="5">
                  <c:v>42.7</c:v>
                </c:pt>
                <c:pt idx="6">
                  <c:v>42.41</c:v>
                </c:pt>
                <c:pt idx="7">
                  <c:v>41.76</c:v>
                </c:pt>
                <c:pt idx="8">
                  <c:v>41.81</c:v>
                </c:pt>
                <c:pt idx="9">
                  <c:v>41.69</c:v>
                </c:pt>
                <c:pt idx="10">
                  <c:v>41.6</c:v>
                </c:pt>
                <c:pt idx="11">
                  <c:v>42.35</c:v>
                </c:pt>
                <c:pt idx="12">
                  <c:v>42.12</c:v>
                </c:pt>
                <c:pt idx="13">
                  <c:v>41.79</c:v>
                </c:pt>
                <c:pt idx="14">
                  <c:v>41.79</c:v>
                </c:pt>
                <c:pt idx="15">
                  <c:v>41.68</c:v>
                </c:pt>
                <c:pt idx="16">
                  <c:v>41.84</c:v>
                </c:pt>
                <c:pt idx="17">
                  <c:v>41.58</c:v>
                </c:pt>
                <c:pt idx="18">
                  <c:v>42.11</c:v>
                </c:pt>
                <c:pt idx="19">
                  <c:v>41.67</c:v>
                </c:pt>
                <c:pt idx="20">
                  <c:v>41.68</c:v>
                </c:pt>
                <c:pt idx="21">
                  <c:v>41.69</c:v>
                </c:pt>
                <c:pt idx="22">
                  <c:v>41.76</c:v>
                </c:pt>
                <c:pt idx="23">
                  <c:v>41.65</c:v>
                </c:pt>
                <c:pt idx="24">
                  <c:v>41.81</c:v>
                </c:pt>
                <c:pt idx="25">
                  <c:v>41.81</c:v>
                </c:pt>
                <c:pt idx="26">
                  <c:v>41.79</c:v>
                </c:pt>
                <c:pt idx="27">
                  <c:v>41.62</c:v>
                </c:pt>
                <c:pt idx="28">
                  <c:v>41.68</c:v>
                </c:pt>
                <c:pt idx="29">
                  <c:v>41.59</c:v>
                </c:pt>
                <c:pt idx="30">
                  <c:v>41.63</c:v>
                </c:pt>
                <c:pt idx="31">
                  <c:v>41.55</c:v>
                </c:pt>
                <c:pt idx="32">
                  <c:v>41.99</c:v>
                </c:pt>
                <c:pt idx="33">
                  <c:v>41.98</c:v>
                </c:pt>
                <c:pt idx="34">
                  <c:v>41.58</c:v>
                </c:pt>
                <c:pt idx="35">
                  <c:v>41.67</c:v>
                </c:pt>
                <c:pt idx="36">
                  <c:v>41.9</c:v>
                </c:pt>
                <c:pt idx="37">
                  <c:v>41.86</c:v>
                </c:pt>
                <c:pt idx="38">
                  <c:v>42.08</c:v>
                </c:pt>
                <c:pt idx="39">
                  <c:v>41.6</c:v>
                </c:pt>
                <c:pt idx="40">
                  <c:v>41.75</c:v>
                </c:pt>
                <c:pt idx="41">
                  <c:v>41.64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Winni!$E$18</c:f>
              <c:strCache>
                <c:ptCount val="1"/>
                <c:pt idx="0">
                  <c:v>Таволжан Виталик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Winni!$E$19:$E$74</c:f>
              <c:numCache>
                <c:formatCode>0.00</c:formatCode>
                <c:ptCount val="56"/>
                <c:pt idx="0">
                  <c:v>43.75</c:v>
                </c:pt>
                <c:pt idx="1">
                  <c:v>43.28</c:v>
                </c:pt>
                <c:pt idx="2">
                  <c:v>43.41</c:v>
                </c:pt>
                <c:pt idx="3">
                  <c:v>42.56</c:v>
                </c:pt>
                <c:pt idx="4">
                  <c:v>42.66</c:v>
                </c:pt>
                <c:pt idx="5">
                  <c:v>43.89</c:v>
                </c:pt>
                <c:pt idx="6">
                  <c:v>42.11</c:v>
                </c:pt>
                <c:pt idx="7">
                  <c:v>42.49</c:v>
                </c:pt>
                <c:pt idx="8">
                  <c:v>42.58</c:v>
                </c:pt>
                <c:pt idx="9">
                  <c:v>42.17</c:v>
                </c:pt>
                <c:pt idx="10">
                  <c:v>42.3</c:v>
                </c:pt>
                <c:pt idx="11">
                  <c:v>42.61</c:v>
                </c:pt>
                <c:pt idx="12">
                  <c:v>42.25</c:v>
                </c:pt>
                <c:pt idx="13">
                  <c:v>42.93</c:v>
                </c:pt>
                <c:pt idx="14">
                  <c:v>42.33</c:v>
                </c:pt>
                <c:pt idx="15">
                  <c:v>42.47</c:v>
                </c:pt>
                <c:pt idx="16">
                  <c:v>42.44</c:v>
                </c:pt>
                <c:pt idx="17">
                  <c:v>41.99</c:v>
                </c:pt>
                <c:pt idx="18">
                  <c:v>43.51</c:v>
                </c:pt>
                <c:pt idx="19">
                  <c:v>42.28</c:v>
                </c:pt>
                <c:pt idx="20">
                  <c:v>43.58</c:v>
                </c:pt>
                <c:pt idx="21">
                  <c:v>42.66</c:v>
                </c:pt>
                <c:pt idx="22">
                  <c:v>42.73</c:v>
                </c:pt>
                <c:pt idx="23">
                  <c:v>42.87</c:v>
                </c:pt>
                <c:pt idx="24">
                  <c:v>42.62</c:v>
                </c:pt>
                <c:pt idx="25">
                  <c:v>42.25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Winni!$F$18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Winni!$B$19:$B$74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Winni!$F$19:$F$74</c:f>
              <c:numCache>
                <c:formatCode>0.00</c:formatCode>
                <c:ptCount val="56"/>
                <c:pt idx="0">
                  <c:v>43.09</c:v>
                </c:pt>
                <c:pt idx="1">
                  <c:v>42.21</c:v>
                </c:pt>
                <c:pt idx="2">
                  <c:v>42.01</c:v>
                </c:pt>
                <c:pt idx="3">
                  <c:v>41.77</c:v>
                </c:pt>
                <c:pt idx="4">
                  <c:v>41.73</c:v>
                </c:pt>
                <c:pt idx="5">
                  <c:v>41.71</c:v>
                </c:pt>
                <c:pt idx="6">
                  <c:v>41.71</c:v>
                </c:pt>
                <c:pt idx="7">
                  <c:v>41.67</c:v>
                </c:pt>
                <c:pt idx="8">
                  <c:v>41.48</c:v>
                </c:pt>
                <c:pt idx="9">
                  <c:v>41.6</c:v>
                </c:pt>
                <c:pt idx="10">
                  <c:v>41.66</c:v>
                </c:pt>
                <c:pt idx="11">
                  <c:v>41.51</c:v>
                </c:pt>
                <c:pt idx="12">
                  <c:v>41.52</c:v>
                </c:pt>
                <c:pt idx="13">
                  <c:v>41.67</c:v>
                </c:pt>
                <c:pt idx="14">
                  <c:v>41.98</c:v>
                </c:pt>
                <c:pt idx="15">
                  <c:v>41.45</c:v>
                </c:pt>
                <c:pt idx="16">
                  <c:v>41.74</c:v>
                </c:pt>
                <c:pt idx="17">
                  <c:v>41.72</c:v>
                </c:pt>
                <c:pt idx="18">
                  <c:v>41.65</c:v>
                </c:pt>
                <c:pt idx="19">
                  <c:v>41.38</c:v>
                </c:pt>
                <c:pt idx="20">
                  <c:v>41.59</c:v>
                </c:pt>
                <c:pt idx="21">
                  <c:v>43.84</c:v>
                </c:pt>
                <c:pt idx="22">
                  <c:v>41.67</c:v>
                </c:pt>
                <c:pt idx="23">
                  <c:v>42.11</c:v>
                </c:pt>
                <c:pt idx="24">
                  <c:v>41.56</c:v>
                </c:pt>
                <c:pt idx="25">
                  <c:v>41.48</c:v>
                </c:pt>
                <c:pt idx="26">
                  <c:v>41.82</c:v>
                </c:pt>
                <c:pt idx="27">
                  <c:v>41.66</c:v>
                </c:pt>
                <c:pt idx="28">
                  <c:v>41.48</c:v>
                </c:pt>
                <c:pt idx="29">
                  <c:v>41.62</c:v>
                </c:pt>
                <c:pt idx="30">
                  <c:v>41.51</c:v>
                </c:pt>
                <c:pt idx="31">
                  <c:v>41.66</c:v>
                </c:pt>
                <c:pt idx="32">
                  <c:v>41.72</c:v>
                </c:pt>
                <c:pt idx="33">
                  <c:v>41.52</c:v>
                </c:pt>
                <c:pt idx="34">
                  <c:v>41.53</c:v>
                </c:pt>
                <c:pt idx="35">
                  <c:v>41.5</c:v>
                </c:pt>
                <c:pt idx="36">
                  <c:v>41.51</c:v>
                </c:pt>
                <c:pt idx="37">
                  <c:v>41.43</c:v>
                </c:pt>
                <c:pt idx="38">
                  <c:v>41.42</c:v>
                </c:pt>
                <c:pt idx="39">
                  <c:v>41.74</c:v>
                </c:pt>
                <c:pt idx="40">
                  <c:v>41.66</c:v>
                </c:pt>
                <c:pt idx="41">
                  <c:v>41.72</c:v>
                </c:pt>
                <c:pt idx="42">
                  <c:v>41.63</c:v>
                </c:pt>
                <c:pt idx="43">
                  <c:v>41.81</c:v>
                </c:pt>
                <c:pt idx="44">
                  <c:v>41.7</c:v>
                </c:pt>
                <c:pt idx="45">
                  <c:v>41.69</c:v>
                </c:pt>
                <c:pt idx="46">
                  <c:v>42.07</c:v>
                </c:pt>
                <c:pt idx="47">
                  <c:v>42.6</c:v>
                </c:pt>
                <c:pt idx="48">
                  <c:v>41.76</c:v>
                </c:pt>
                <c:pt idx="49">
                  <c:v>42.32</c:v>
                </c:pt>
                <c:pt idx="50">
                  <c:v>41.69</c:v>
                </c:pt>
                <c:pt idx="51">
                  <c:v>41.95</c:v>
                </c:pt>
                <c:pt idx="52">
                  <c:v>41.77</c:v>
                </c:pt>
                <c:pt idx="53">
                  <c:v>41.62</c:v>
                </c:pt>
                <c:pt idx="54">
                  <c:v>41.81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857856"/>
        <c:axId val="94863744"/>
      </c:lineChart>
      <c:catAx>
        <c:axId val="94857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4863744"/>
        <c:crosses val="autoZero"/>
        <c:auto val="1"/>
        <c:lblAlgn val="ctr"/>
        <c:lblOffset val="100"/>
        <c:noMultiLvlLbl val="0"/>
      </c:catAx>
      <c:valAx>
        <c:axId val="9486374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48578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Fortune!$C$19:$C$83</c:f>
              <c:numCache>
                <c:formatCode>0.00</c:formatCode>
                <c:ptCount val="65"/>
                <c:pt idx="0">
                  <c:v>45.44</c:v>
                </c:pt>
                <c:pt idx="1">
                  <c:v>41.95</c:v>
                </c:pt>
                <c:pt idx="2">
                  <c:v>42.32</c:v>
                </c:pt>
                <c:pt idx="3">
                  <c:v>43.21</c:v>
                </c:pt>
                <c:pt idx="4">
                  <c:v>41.71</c:v>
                </c:pt>
                <c:pt idx="5">
                  <c:v>41.85</c:v>
                </c:pt>
                <c:pt idx="6">
                  <c:v>41.42</c:v>
                </c:pt>
                <c:pt idx="7">
                  <c:v>41.96</c:v>
                </c:pt>
                <c:pt idx="8">
                  <c:v>41.91</c:v>
                </c:pt>
                <c:pt idx="9">
                  <c:v>42.16</c:v>
                </c:pt>
                <c:pt idx="10">
                  <c:v>42.14</c:v>
                </c:pt>
                <c:pt idx="11">
                  <c:v>43.16</c:v>
                </c:pt>
                <c:pt idx="12">
                  <c:v>41.8</c:v>
                </c:pt>
                <c:pt idx="13">
                  <c:v>41.68</c:v>
                </c:pt>
                <c:pt idx="14">
                  <c:v>42.32</c:v>
                </c:pt>
                <c:pt idx="15">
                  <c:v>42.28</c:v>
                </c:pt>
                <c:pt idx="16">
                  <c:v>45.37</c:v>
                </c:pt>
                <c:pt idx="17">
                  <c:v>42.74</c:v>
                </c:pt>
                <c:pt idx="18">
                  <c:v>44.16</c:v>
                </c:pt>
                <c:pt idx="19">
                  <c:v>42.68</c:v>
                </c:pt>
                <c:pt idx="20">
                  <c:v>41.87</c:v>
                </c:pt>
                <c:pt idx="21">
                  <c:v>41.58</c:v>
                </c:pt>
                <c:pt idx="22">
                  <c:v>43.37</c:v>
                </c:pt>
                <c:pt idx="23">
                  <c:v>41.93</c:v>
                </c:pt>
                <c:pt idx="24">
                  <c:v>41.9</c:v>
                </c:pt>
                <c:pt idx="25">
                  <c:v>42.03</c:v>
                </c:pt>
                <c:pt idx="26">
                  <c:v>42.19</c:v>
                </c:pt>
                <c:pt idx="27">
                  <c:v>42.01</c:v>
                </c:pt>
                <c:pt idx="28">
                  <c:v>42.21</c:v>
                </c:pt>
                <c:pt idx="29">
                  <c:v>41.94</c:v>
                </c:pt>
                <c:pt idx="30">
                  <c:v>41.86</c:v>
                </c:pt>
                <c:pt idx="31">
                  <c:v>42.1</c:v>
                </c:pt>
                <c:pt idx="32">
                  <c:v>41.92</c:v>
                </c:pt>
                <c:pt idx="33">
                  <c:v>41.77</c:v>
                </c:pt>
                <c:pt idx="34">
                  <c:v>42.09</c:v>
                </c:pt>
                <c:pt idx="35">
                  <c:v>41.86</c:v>
                </c:pt>
                <c:pt idx="36">
                  <c:v>41.88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Fortune!$D$19:$D$83</c:f>
              <c:numCache>
                <c:formatCode>0.00</c:formatCode>
                <c:ptCount val="65"/>
                <c:pt idx="0">
                  <c:v>43.52</c:v>
                </c:pt>
                <c:pt idx="1">
                  <c:v>43.39</c:v>
                </c:pt>
                <c:pt idx="2">
                  <c:v>42.29</c:v>
                </c:pt>
                <c:pt idx="3">
                  <c:v>42.15</c:v>
                </c:pt>
                <c:pt idx="4">
                  <c:v>42.08</c:v>
                </c:pt>
                <c:pt idx="5">
                  <c:v>41.77</c:v>
                </c:pt>
                <c:pt idx="6">
                  <c:v>42.11</c:v>
                </c:pt>
                <c:pt idx="7">
                  <c:v>41.83</c:v>
                </c:pt>
                <c:pt idx="8">
                  <c:v>43.01</c:v>
                </c:pt>
                <c:pt idx="9">
                  <c:v>42.15</c:v>
                </c:pt>
                <c:pt idx="10">
                  <c:v>41.99</c:v>
                </c:pt>
                <c:pt idx="11">
                  <c:v>41.84</c:v>
                </c:pt>
                <c:pt idx="12">
                  <c:v>41.87</c:v>
                </c:pt>
                <c:pt idx="13">
                  <c:v>42.36</c:v>
                </c:pt>
                <c:pt idx="14">
                  <c:v>41.97</c:v>
                </c:pt>
                <c:pt idx="15">
                  <c:v>41.82</c:v>
                </c:pt>
                <c:pt idx="16">
                  <c:v>41.92</c:v>
                </c:pt>
                <c:pt idx="17">
                  <c:v>42.23</c:v>
                </c:pt>
                <c:pt idx="18">
                  <c:v>42.06</c:v>
                </c:pt>
                <c:pt idx="19">
                  <c:v>41.92</c:v>
                </c:pt>
                <c:pt idx="20">
                  <c:v>42</c:v>
                </c:pt>
                <c:pt idx="21">
                  <c:v>42.06</c:v>
                </c:pt>
                <c:pt idx="22">
                  <c:v>44.48</c:v>
                </c:pt>
                <c:pt idx="23">
                  <c:v>42.2</c:v>
                </c:pt>
                <c:pt idx="24">
                  <c:v>41.95</c:v>
                </c:pt>
                <c:pt idx="25">
                  <c:v>42.86</c:v>
                </c:pt>
                <c:pt idx="26">
                  <c:v>42.42</c:v>
                </c:pt>
                <c:pt idx="27">
                  <c:v>41.96</c:v>
                </c:pt>
                <c:pt idx="28">
                  <c:v>41.92</c:v>
                </c:pt>
                <c:pt idx="29">
                  <c:v>42</c:v>
                </c:pt>
                <c:pt idx="30">
                  <c:v>41.94</c:v>
                </c:pt>
                <c:pt idx="31">
                  <c:v>41.97</c:v>
                </c:pt>
                <c:pt idx="32">
                  <c:v>41.87</c:v>
                </c:pt>
                <c:pt idx="33">
                  <c:v>41.65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Fortune!$E$18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Fortune!$E$19:$E$83</c:f>
              <c:numCache>
                <c:formatCode>0.00</c:formatCode>
                <c:ptCount val="65"/>
                <c:pt idx="0">
                  <c:v>43.3</c:v>
                </c:pt>
                <c:pt idx="1">
                  <c:v>42.29</c:v>
                </c:pt>
                <c:pt idx="2">
                  <c:v>42.31</c:v>
                </c:pt>
                <c:pt idx="3">
                  <c:v>42.62</c:v>
                </c:pt>
                <c:pt idx="4">
                  <c:v>42.52</c:v>
                </c:pt>
                <c:pt idx="5">
                  <c:v>42.41</c:v>
                </c:pt>
                <c:pt idx="6">
                  <c:v>41.99</c:v>
                </c:pt>
                <c:pt idx="7">
                  <c:v>42.31</c:v>
                </c:pt>
                <c:pt idx="8">
                  <c:v>42.03</c:v>
                </c:pt>
                <c:pt idx="9">
                  <c:v>41.87</c:v>
                </c:pt>
                <c:pt idx="10">
                  <c:v>42.01</c:v>
                </c:pt>
                <c:pt idx="11">
                  <c:v>41.89</c:v>
                </c:pt>
                <c:pt idx="12">
                  <c:v>41.89</c:v>
                </c:pt>
                <c:pt idx="13">
                  <c:v>41.71</c:v>
                </c:pt>
                <c:pt idx="14">
                  <c:v>41.89</c:v>
                </c:pt>
                <c:pt idx="15">
                  <c:v>42.98</c:v>
                </c:pt>
                <c:pt idx="16">
                  <c:v>42.04</c:v>
                </c:pt>
                <c:pt idx="17">
                  <c:v>41.4</c:v>
                </c:pt>
                <c:pt idx="18">
                  <c:v>41.64</c:v>
                </c:pt>
                <c:pt idx="19">
                  <c:v>41.79</c:v>
                </c:pt>
                <c:pt idx="20">
                  <c:v>41.74</c:v>
                </c:pt>
                <c:pt idx="21">
                  <c:v>41.87</c:v>
                </c:pt>
                <c:pt idx="22">
                  <c:v>41.97</c:v>
                </c:pt>
                <c:pt idx="23">
                  <c:v>42.49</c:v>
                </c:pt>
                <c:pt idx="24">
                  <c:v>42.14</c:v>
                </c:pt>
                <c:pt idx="25">
                  <c:v>41.86</c:v>
                </c:pt>
                <c:pt idx="26">
                  <c:v>41.79</c:v>
                </c:pt>
                <c:pt idx="27">
                  <c:v>41.85</c:v>
                </c:pt>
                <c:pt idx="28">
                  <c:v>41.97</c:v>
                </c:pt>
                <c:pt idx="29">
                  <c:v>41.94</c:v>
                </c:pt>
                <c:pt idx="30">
                  <c:v>41.76</c:v>
                </c:pt>
                <c:pt idx="31">
                  <c:v>42.06</c:v>
                </c:pt>
                <c:pt idx="32">
                  <c:v>41.79</c:v>
                </c:pt>
                <c:pt idx="33">
                  <c:v>41.77</c:v>
                </c:pt>
                <c:pt idx="34">
                  <c:v>41.84</c:v>
                </c:pt>
                <c:pt idx="35">
                  <c:v>41.78</c:v>
                </c:pt>
                <c:pt idx="36">
                  <c:v>41.89</c:v>
                </c:pt>
                <c:pt idx="37">
                  <c:v>41.47</c:v>
                </c:pt>
                <c:pt idx="38">
                  <c:v>42.03</c:v>
                </c:pt>
                <c:pt idx="39">
                  <c:v>41.63</c:v>
                </c:pt>
                <c:pt idx="40">
                  <c:v>41.7</c:v>
                </c:pt>
                <c:pt idx="41">
                  <c:v>41.61</c:v>
                </c:pt>
                <c:pt idx="42">
                  <c:v>41.67</c:v>
                </c:pt>
                <c:pt idx="43">
                  <c:v>42.01</c:v>
                </c:pt>
                <c:pt idx="44">
                  <c:v>42</c:v>
                </c:pt>
                <c:pt idx="45">
                  <c:v>41.92</c:v>
                </c:pt>
                <c:pt idx="46">
                  <c:v>41.87</c:v>
                </c:pt>
                <c:pt idx="47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Fortune!$F$19:$F$83</c:f>
              <c:numCache>
                <c:formatCode>0.00</c:formatCode>
                <c:ptCount val="65"/>
                <c:pt idx="0">
                  <c:v>42.98</c:v>
                </c:pt>
                <c:pt idx="1">
                  <c:v>42.1</c:v>
                </c:pt>
                <c:pt idx="2">
                  <c:v>42.63</c:v>
                </c:pt>
                <c:pt idx="3">
                  <c:v>43.41</c:v>
                </c:pt>
                <c:pt idx="4">
                  <c:v>42.13</c:v>
                </c:pt>
                <c:pt idx="5">
                  <c:v>42.09</c:v>
                </c:pt>
                <c:pt idx="6">
                  <c:v>42.03</c:v>
                </c:pt>
                <c:pt idx="7">
                  <c:v>41.94</c:v>
                </c:pt>
                <c:pt idx="8">
                  <c:v>41.99</c:v>
                </c:pt>
                <c:pt idx="9">
                  <c:v>42.01</c:v>
                </c:pt>
                <c:pt idx="10">
                  <c:v>42.06</c:v>
                </c:pt>
                <c:pt idx="11">
                  <c:v>42.16</c:v>
                </c:pt>
                <c:pt idx="12">
                  <c:v>42.28</c:v>
                </c:pt>
                <c:pt idx="13">
                  <c:v>42.05</c:v>
                </c:pt>
                <c:pt idx="14">
                  <c:v>42.225000000000001</c:v>
                </c:pt>
                <c:pt idx="15">
                  <c:v>41.81</c:v>
                </c:pt>
                <c:pt idx="16">
                  <c:v>43.33</c:v>
                </c:pt>
                <c:pt idx="17">
                  <c:v>41.93</c:v>
                </c:pt>
                <c:pt idx="18">
                  <c:v>41.85</c:v>
                </c:pt>
                <c:pt idx="19">
                  <c:v>42.55</c:v>
                </c:pt>
                <c:pt idx="20">
                  <c:v>42.15</c:v>
                </c:pt>
                <c:pt idx="21">
                  <c:v>42.34</c:v>
                </c:pt>
                <c:pt idx="22">
                  <c:v>41.87</c:v>
                </c:pt>
                <c:pt idx="23">
                  <c:v>41.86</c:v>
                </c:pt>
                <c:pt idx="24">
                  <c:v>41.8</c:v>
                </c:pt>
                <c:pt idx="25">
                  <c:v>41.96</c:v>
                </c:pt>
                <c:pt idx="26">
                  <c:v>42.95</c:v>
                </c:pt>
                <c:pt idx="27">
                  <c:v>42.02</c:v>
                </c:pt>
                <c:pt idx="28">
                  <c:v>41.98</c:v>
                </c:pt>
                <c:pt idx="29">
                  <c:v>41.84</c:v>
                </c:pt>
                <c:pt idx="30">
                  <c:v>42</c:v>
                </c:pt>
                <c:pt idx="31">
                  <c:v>41.92</c:v>
                </c:pt>
                <c:pt idx="32">
                  <c:v>42.02</c:v>
                </c:pt>
                <c:pt idx="33">
                  <c:v>42.07</c:v>
                </c:pt>
                <c:pt idx="34">
                  <c:v>42.06</c:v>
                </c:pt>
                <c:pt idx="35">
                  <c:v>42.19</c:v>
                </c:pt>
                <c:pt idx="36">
                  <c:v>42.1</c:v>
                </c:pt>
                <c:pt idx="37">
                  <c:v>43.46</c:v>
                </c:pt>
                <c:pt idx="38">
                  <c:v>42.29</c:v>
                </c:pt>
                <c:pt idx="39">
                  <c:v>42.09</c:v>
                </c:pt>
                <c:pt idx="40">
                  <c:v>41.96</c:v>
                </c:pt>
                <c:pt idx="41">
                  <c:v>42.65</c:v>
                </c:pt>
                <c:pt idx="42">
                  <c:v>56.9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583232"/>
        <c:axId val="95605504"/>
      </c:lineChart>
      <c:catAx>
        <c:axId val="95583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605504"/>
        <c:crosses val="autoZero"/>
        <c:auto val="1"/>
        <c:lblAlgn val="ctr"/>
        <c:lblOffset val="100"/>
        <c:noMultiLvlLbl val="0"/>
      </c:catAx>
      <c:valAx>
        <c:axId val="95605504"/>
        <c:scaling>
          <c:orientation val="minMax"/>
          <c:max val="57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5832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Shum!$C$19:$C$83</c:f>
              <c:numCache>
                <c:formatCode>0.00</c:formatCode>
                <c:ptCount val="65"/>
                <c:pt idx="0">
                  <c:v>43.28</c:v>
                </c:pt>
                <c:pt idx="1">
                  <c:v>43.11</c:v>
                </c:pt>
                <c:pt idx="2">
                  <c:v>42.78</c:v>
                </c:pt>
                <c:pt idx="3">
                  <c:v>42.58</c:v>
                </c:pt>
                <c:pt idx="4">
                  <c:v>42.17</c:v>
                </c:pt>
                <c:pt idx="5">
                  <c:v>41.87</c:v>
                </c:pt>
                <c:pt idx="6">
                  <c:v>41.72</c:v>
                </c:pt>
                <c:pt idx="7">
                  <c:v>42.24</c:v>
                </c:pt>
                <c:pt idx="8">
                  <c:v>42.02</c:v>
                </c:pt>
                <c:pt idx="9">
                  <c:v>42.21</c:v>
                </c:pt>
                <c:pt idx="10">
                  <c:v>41.92</c:v>
                </c:pt>
                <c:pt idx="11">
                  <c:v>42.34</c:v>
                </c:pt>
                <c:pt idx="12">
                  <c:v>42.52</c:v>
                </c:pt>
                <c:pt idx="13">
                  <c:v>41.73</c:v>
                </c:pt>
                <c:pt idx="14">
                  <c:v>42.47</c:v>
                </c:pt>
                <c:pt idx="15">
                  <c:v>42.3</c:v>
                </c:pt>
                <c:pt idx="16">
                  <c:v>42.76</c:v>
                </c:pt>
                <c:pt idx="17">
                  <c:v>41.71</c:v>
                </c:pt>
                <c:pt idx="18">
                  <c:v>41.8</c:v>
                </c:pt>
                <c:pt idx="19">
                  <c:v>41.76</c:v>
                </c:pt>
                <c:pt idx="20">
                  <c:v>42.14</c:v>
                </c:pt>
                <c:pt idx="21">
                  <c:v>41.98</c:v>
                </c:pt>
                <c:pt idx="22">
                  <c:v>41.93</c:v>
                </c:pt>
                <c:pt idx="23">
                  <c:v>41.92</c:v>
                </c:pt>
                <c:pt idx="24">
                  <c:v>42.26</c:v>
                </c:pt>
                <c:pt idx="25">
                  <c:v>41.96</c:v>
                </c:pt>
                <c:pt idx="26">
                  <c:v>42.24</c:v>
                </c:pt>
                <c:pt idx="27">
                  <c:v>42.03</c:v>
                </c:pt>
                <c:pt idx="28">
                  <c:v>41.85</c:v>
                </c:pt>
                <c:pt idx="29">
                  <c:v>41.8</c:v>
                </c:pt>
                <c:pt idx="30">
                  <c:v>41.96</c:v>
                </c:pt>
                <c:pt idx="31">
                  <c:v>41.74</c:v>
                </c:pt>
                <c:pt idx="32">
                  <c:v>42.2</c:v>
                </c:pt>
                <c:pt idx="33">
                  <c:v>41.94</c:v>
                </c:pt>
                <c:pt idx="34">
                  <c:v>42</c:v>
                </c:pt>
                <c:pt idx="35">
                  <c:v>42.2</c:v>
                </c:pt>
                <c:pt idx="36">
                  <c:v>41.93</c:v>
                </c:pt>
                <c:pt idx="37">
                  <c:v>42.15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Shum!$D$19:$D$83</c:f>
              <c:numCache>
                <c:formatCode>0.00</c:formatCode>
                <c:ptCount val="65"/>
                <c:pt idx="0">
                  <c:v>42.68</c:v>
                </c:pt>
                <c:pt idx="1">
                  <c:v>42.1</c:v>
                </c:pt>
                <c:pt idx="2">
                  <c:v>42.05</c:v>
                </c:pt>
                <c:pt idx="3">
                  <c:v>41.69</c:v>
                </c:pt>
                <c:pt idx="4">
                  <c:v>42.83</c:v>
                </c:pt>
                <c:pt idx="5">
                  <c:v>41.82</c:v>
                </c:pt>
                <c:pt idx="6">
                  <c:v>42</c:v>
                </c:pt>
                <c:pt idx="7">
                  <c:v>41.95</c:v>
                </c:pt>
                <c:pt idx="8">
                  <c:v>41.83</c:v>
                </c:pt>
                <c:pt idx="9">
                  <c:v>42.08</c:v>
                </c:pt>
                <c:pt idx="10">
                  <c:v>42.08</c:v>
                </c:pt>
                <c:pt idx="11">
                  <c:v>42.16</c:v>
                </c:pt>
                <c:pt idx="12">
                  <c:v>41.79</c:v>
                </c:pt>
                <c:pt idx="13">
                  <c:v>41.76</c:v>
                </c:pt>
                <c:pt idx="14">
                  <c:v>42.66</c:v>
                </c:pt>
                <c:pt idx="15">
                  <c:v>43.36</c:v>
                </c:pt>
                <c:pt idx="16">
                  <c:v>43.92</c:v>
                </c:pt>
                <c:pt idx="17">
                  <c:v>43.54</c:v>
                </c:pt>
                <c:pt idx="18">
                  <c:v>43.69</c:v>
                </c:pt>
                <c:pt idx="19">
                  <c:v>42.05</c:v>
                </c:pt>
                <c:pt idx="20">
                  <c:v>42.35</c:v>
                </c:pt>
                <c:pt idx="21">
                  <c:v>41.77</c:v>
                </c:pt>
                <c:pt idx="22">
                  <c:v>41.73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Shum!$E$18</c:f>
              <c:strCache>
                <c:ptCount val="1"/>
                <c:pt idx="0">
                  <c:v>Лабинский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Shum!$E$19:$E$83</c:f>
              <c:numCache>
                <c:formatCode>0.00</c:formatCode>
                <c:ptCount val="65"/>
                <c:pt idx="0">
                  <c:v>42.72</c:v>
                </c:pt>
                <c:pt idx="1">
                  <c:v>42.42</c:v>
                </c:pt>
                <c:pt idx="2">
                  <c:v>42.38</c:v>
                </c:pt>
                <c:pt idx="3">
                  <c:v>42.26</c:v>
                </c:pt>
                <c:pt idx="4">
                  <c:v>42.37</c:v>
                </c:pt>
                <c:pt idx="5">
                  <c:v>42.41</c:v>
                </c:pt>
                <c:pt idx="6">
                  <c:v>42.42</c:v>
                </c:pt>
                <c:pt idx="7">
                  <c:v>42.42</c:v>
                </c:pt>
                <c:pt idx="8">
                  <c:v>42.51</c:v>
                </c:pt>
                <c:pt idx="9">
                  <c:v>43.11</c:v>
                </c:pt>
                <c:pt idx="10">
                  <c:v>42.23</c:v>
                </c:pt>
                <c:pt idx="11">
                  <c:v>42.18</c:v>
                </c:pt>
                <c:pt idx="12">
                  <c:v>42.13</c:v>
                </c:pt>
                <c:pt idx="13">
                  <c:v>42.36</c:v>
                </c:pt>
                <c:pt idx="14">
                  <c:v>42.82</c:v>
                </c:pt>
                <c:pt idx="15">
                  <c:v>44.12</c:v>
                </c:pt>
                <c:pt idx="16">
                  <c:v>42.48</c:v>
                </c:pt>
                <c:pt idx="17">
                  <c:v>42.49</c:v>
                </c:pt>
                <c:pt idx="18">
                  <c:v>42.56</c:v>
                </c:pt>
                <c:pt idx="19">
                  <c:v>42.57</c:v>
                </c:pt>
                <c:pt idx="20">
                  <c:v>42.52</c:v>
                </c:pt>
                <c:pt idx="21">
                  <c:v>42.49</c:v>
                </c:pt>
                <c:pt idx="22">
                  <c:v>42.68</c:v>
                </c:pt>
                <c:pt idx="23">
                  <c:v>42.88</c:v>
                </c:pt>
                <c:pt idx="24">
                  <c:v>42.95</c:v>
                </c:pt>
                <c:pt idx="25">
                  <c:v>42.85</c:v>
                </c:pt>
                <c:pt idx="26">
                  <c:v>43.04</c:v>
                </c:pt>
                <c:pt idx="27">
                  <c:v>43.07</c:v>
                </c:pt>
                <c:pt idx="28">
                  <c:v>43.47</c:v>
                </c:pt>
                <c:pt idx="29">
                  <c:v>43.25</c:v>
                </c:pt>
                <c:pt idx="30">
                  <c:v>43.13</c:v>
                </c:pt>
                <c:pt idx="31">
                  <c:v>43.04</c:v>
                </c:pt>
                <c:pt idx="32">
                  <c:v>43.82</c:v>
                </c:pt>
                <c:pt idx="33">
                  <c:v>45.01</c:v>
                </c:pt>
                <c:pt idx="34">
                  <c:v>43.39</c:v>
                </c:pt>
                <c:pt idx="35">
                  <c:v>43.13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Shum!$B$19:$B$83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Shum!$F$19:$F$83</c:f>
              <c:numCache>
                <c:formatCode>0.00</c:formatCode>
                <c:ptCount val="65"/>
                <c:pt idx="0">
                  <c:v>42.75</c:v>
                </c:pt>
                <c:pt idx="1">
                  <c:v>41.93</c:v>
                </c:pt>
                <c:pt idx="2">
                  <c:v>41.81</c:v>
                </c:pt>
                <c:pt idx="3">
                  <c:v>41.72</c:v>
                </c:pt>
                <c:pt idx="4">
                  <c:v>41.71</c:v>
                </c:pt>
                <c:pt idx="5">
                  <c:v>41.77</c:v>
                </c:pt>
                <c:pt idx="6">
                  <c:v>41.79</c:v>
                </c:pt>
                <c:pt idx="7">
                  <c:v>41.65</c:v>
                </c:pt>
                <c:pt idx="8">
                  <c:v>41.71</c:v>
                </c:pt>
                <c:pt idx="9">
                  <c:v>41.47</c:v>
                </c:pt>
                <c:pt idx="10">
                  <c:v>41.66</c:v>
                </c:pt>
                <c:pt idx="11">
                  <c:v>41.73</c:v>
                </c:pt>
                <c:pt idx="12">
                  <c:v>41.85</c:v>
                </c:pt>
                <c:pt idx="13">
                  <c:v>42.34</c:v>
                </c:pt>
                <c:pt idx="14">
                  <c:v>42.42</c:v>
                </c:pt>
                <c:pt idx="15">
                  <c:v>41.94</c:v>
                </c:pt>
                <c:pt idx="16">
                  <c:v>41.64</c:v>
                </c:pt>
                <c:pt idx="17">
                  <c:v>41.94</c:v>
                </c:pt>
                <c:pt idx="18">
                  <c:v>41.66</c:v>
                </c:pt>
                <c:pt idx="19">
                  <c:v>41.71</c:v>
                </c:pt>
                <c:pt idx="20">
                  <c:v>41.95</c:v>
                </c:pt>
                <c:pt idx="21">
                  <c:v>41.76</c:v>
                </c:pt>
                <c:pt idx="22">
                  <c:v>41.59</c:v>
                </c:pt>
                <c:pt idx="23">
                  <c:v>41.9</c:v>
                </c:pt>
                <c:pt idx="24">
                  <c:v>41.95</c:v>
                </c:pt>
                <c:pt idx="25">
                  <c:v>41.74</c:v>
                </c:pt>
                <c:pt idx="26">
                  <c:v>41.72</c:v>
                </c:pt>
                <c:pt idx="27">
                  <c:v>41.61</c:v>
                </c:pt>
                <c:pt idx="28">
                  <c:v>41.95</c:v>
                </c:pt>
                <c:pt idx="29">
                  <c:v>41.57</c:v>
                </c:pt>
                <c:pt idx="30">
                  <c:v>41.63</c:v>
                </c:pt>
                <c:pt idx="31">
                  <c:v>41.59</c:v>
                </c:pt>
                <c:pt idx="32">
                  <c:v>41.61</c:v>
                </c:pt>
                <c:pt idx="33">
                  <c:v>41.64</c:v>
                </c:pt>
                <c:pt idx="34">
                  <c:v>41.73</c:v>
                </c:pt>
                <c:pt idx="35">
                  <c:v>41.46</c:v>
                </c:pt>
                <c:pt idx="36">
                  <c:v>41.77</c:v>
                </c:pt>
                <c:pt idx="37">
                  <c:v>43.18</c:v>
                </c:pt>
                <c:pt idx="38">
                  <c:v>43.16</c:v>
                </c:pt>
                <c:pt idx="39">
                  <c:v>41.92</c:v>
                </c:pt>
                <c:pt idx="40">
                  <c:v>42.3</c:v>
                </c:pt>
                <c:pt idx="41">
                  <c:v>43.24</c:v>
                </c:pt>
                <c:pt idx="42">
                  <c:v>43.51</c:v>
                </c:pt>
                <c:pt idx="43">
                  <c:v>41.65</c:v>
                </c:pt>
                <c:pt idx="44">
                  <c:v>41.8</c:v>
                </c:pt>
                <c:pt idx="45">
                  <c:v>41.94</c:v>
                </c:pt>
                <c:pt idx="46">
                  <c:v>41.54</c:v>
                </c:pt>
                <c:pt idx="47">
                  <c:v>41.65</c:v>
                </c:pt>
                <c:pt idx="48">
                  <c:v>41.52</c:v>
                </c:pt>
                <c:pt idx="49">
                  <c:v>41.55</c:v>
                </c:pt>
                <c:pt idx="50">
                  <c:v>41.58</c:v>
                </c:pt>
                <c:pt idx="51">
                  <c:v>41.68</c:v>
                </c:pt>
                <c:pt idx="52">
                  <c:v>41.78</c:v>
                </c:pt>
                <c:pt idx="53">
                  <c:v>41.94</c:v>
                </c:pt>
                <c:pt idx="54">
                  <c:v>41.75</c:v>
                </c:pt>
                <c:pt idx="55">
                  <c:v>41.89</c:v>
                </c:pt>
                <c:pt idx="56">
                  <c:v>41.83</c:v>
                </c:pt>
                <c:pt idx="57">
                  <c:v>42.73</c:v>
                </c:pt>
                <c:pt idx="58">
                  <c:v>41.82</c:v>
                </c:pt>
                <c:pt idx="59">
                  <c:v>42.03</c:v>
                </c:pt>
                <c:pt idx="60">
                  <c:v>42.04</c:v>
                </c:pt>
                <c:pt idx="61">
                  <c:v>41.76</c:v>
                </c:pt>
                <c:pt idx="62">
                  <c:v>41.88</c:v>
                </c:pt>
                <c:pt idx="63">
                  <c:v>41.84</c:v>
                </c:pt>
                <c:pt idx="64">
                  <c:v>42.29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686016"/>
        <c:axId val="95691904"/>
      </c:lineChart>
      <c:catAx>
        <c:axId val="9568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691904"/>
        <c:crosses val="autoZero"/>
        <c:auto val="1"/>
        <c:lblAlgn val="ctr"/>
        <c:lblOffset val="100"/>
        <c:noMultiLvlLbl val="0"/>
      </c:catAx>
      <c:valAx>
        <c:axId val="9569190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6860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Chaykaschool!$C$18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Chaykaschool!$C$19:$C$76</c:f>
              <c:numCache>
                <c:formatCode>0.00</c:formatCode>
                <c:ptCount val="58"/>
                <c:pt idx="0">
                  <c:v>43.02</c:v>
                </c:pt>
                <c:pt idx="1">
                  <c:v>42.7</c:v>
                </c:pt>
                <c:pt idx="2">
                  <c:v>42.94</c:v>
                </c:pt>
                <c:pt idx="3">
                  <c:v>42.16</c:v>
                </c:pt>
                <c:pt idx="4">
                  <c:v>42.28</c:v>
                </c:pt>
                <c:pt idx="5">
                  <c:v>42.23</c:v>
                </c:pt>
                <c:pt idx="6">
                  <c:v>42.24</c:v>
                </c:pt>
                <c:pt idx="7">
                  <c:v>42.97</c:v>
                </c:pt>
                <c:pt idx="8">
                  <c:v>42.82</c:v>
                </c:pt>
                <c:pt idx="9">
                  <c:v>42.1</c:v>
                </c:pt>
                <c:pt idx="10">
                  <c:v>41.94</c:v>
                </c:pt>
                <c:pt idx="11">
                  <c:v>42.86</c:v>
                </c:pt>
                <c:pt idx="12">
                  <c:v>41.98</c:v>
                </c:pt>
                <c:pt idx="13">
                  <c:v>41.79</c:v>
                </c:pt>
                <c:pt idx="14">
                  <c:v>42.49</c:v>
                </c:pt>
                <c:pt idx="15">
                  <c:v>41.9</c:v>
                </c:pt>
                <c:pt idx="16">
                  <c:v>44.48</c:v>
                </c:pt>
                <c:pt idx="17">
                  <c:v>42.33</c:v>
                </c:pt>
                <c:pt idx="18">
                  <c:v>42.17</c:v>
                </c:pt>
                <c:pt idx="19">
                  <c:v>41.87</c:v>
                </c:pt>
                <c:pt idx="20">
                  <c:v>42.3</c:v>
                </c:pt>
                <c:pt idx="21">
                  <c:v>42.38</c:v>
                </c:pt>
                <c:pt idx="22">
                  <c:v>42.17</c:v>
                </c:pt>
                <c:pt idx="23">
                  <c:v>42.11</c:v>
                </c:pt>
                <c:pt idx="24">
                  <c:v>42.04</c:v>
                </c:pt>
                <c:pt idx="25">
                  <c:v>42</c:v>
                </c:pt>
                <c:pt idx="26">
                  <c:v>42.02</c:v>
                </c:pt>
                <c:pt idx="27">
                  <c:v>42.14</c:v>
                </c:pt>
                <c:pt idx="28">
                  <c:v>42.29</c:v>
                </c:pt>
                <c:pt idx="29">
                  <c:v>42.13</c:v>
                </c:pt>
                <c:pt idx="30">
                  <c:v>42.31</c:v>
                </c:pt>
                <c:pt idx="31">
                  <c:v>42.96</c:v>
                </c:pt>
                <c:pt idx="32">
                  <c:v>41.94</c:v>
                </c:pt>
                <c:pt idx="33">
                  <c:v>41.68</c:v>
                </c:pt>
                <c:pt idx="34">
                  <c:v>42.2</c:v>
                </c:pt>
                <c:pt idx="35">
                  <c:v>41.87</c:v>
                </c:pt>
                <c:pt idx="36">
                  <c:v>42.28</c:v>
                </c:pt>
                <c:pt idx="37">
                  <c:v>42.43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Chaykaschool!$D$18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Chaykaschool!$D$19:$D$76</c:f>
              <c:numCache>
                <c:formatCode>0.00</c:formatCode>
                <c:ptCount val="58"/>
                <c:pt idx="0">
                  <c:v>44.19</c:v>
                </c:pt>
                <c:pt idx="1">
                  <c:v>42.71</c:v>
                </c:pt>
                <c:pt idx="2" formatCode="General">
                  <c:v>42.26</c:v>
                </c:pt>
                <c:pt idx="3">
                  <c:v>42.5</c:v>
                </c:pt>
                <c:pt idx="4">
                  <c:v>42.32</c:v>
                </c:pt>
                <c:pt idx="5">
                  <c:v>42.49</c:v>
                </c:pt>
                <c:pt idx="6">
                  <c:v>42.42</c:v>
                </c:pt>
                <c:pt idx="7">
                  <c:v>42.03</c:v>
                </c:pt>
                <c:pt idx="8">
                  <c:v>42.64</c:v>
                </c:pt>
                <c:pt idx="9">
                  <c:v>42.25</c:v>
                </c:pt>
                <c:pt idx="10">
                  <c:v>41.92</c:v>
                </c:pt>
                <c:pt idx="11">
                  <c:v>42.49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Chaykaschool!$E$18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Chaykaschool!$E$19:$E$76</c:f>
              <c:numCache>
                <c:formatCode>0.00</c:formatCode>
                <c:ptCount val="58"/>
                <c:pt idx="0">
                  <c:v>42.54</c:v>
                </c:pt>
                <c:pt idx="1">
                  <c:v>42.61</c:v>
                </c:pt>
                <c:pt idx="2">
                  <c:v>42.31</c:v>
                </c:pt>
                <c:pt idx="3">
                  <c:v>42.27</c:v>
                </c:pt>
                <c:pt idx="4">
                  <c:v>42.12</c:v>
                </c:pt>
                <c:pt idx="5">
                  <c:v>42.06</c:v>
                </c:pt>
                <c:pt idx="6">
                  <c:v>41.89</c:v>
                </c:pt>
                <c:pt idx="7">
                  <c:v>41.77</c:v>
                </c:pt>
                <c:pt idx="8">
                  <c:v>42.06</c:v>
                </c:pt>
                <c:pt idx="9">
                  <c:v>41.93</c:v>
                </c:pt>
                <c:pt idx="10">
                  <c:v>41.97</c:v>
                </c:pt>
                <c:pt idx="11">
                  <c:v>43.15</c:v>
                </c:pt>
                <c:pt idx="12">
                  <c:v>43.67</c:v>
                </c:pt>
                <c:pt idx="13">
                  <c:v>43.05</c:v>
                </c:pt>
                <c:pt idx="14">
                  <c:v>43.220999999999997</c:v>
                </c:pt>
                <c:pt idx="15">
                  <c:v>42.67</c:v>
                </c:pt>
                <c:pt idx="16">
                  <c:v>42.46</c:v>
                </c:pt>
                <c:pt idx="17">
                  <c:v>42.44</c:v>
                </c:pt>
                <c:pt idx="18">
                  <c:v>43.14</c:v>
                </c:pt>
                <c:pt idx="19">
                  <c:v>42.64</c:v>
                </c:pt>
                <c:pt idx="20">
                  <c:v>43.69</c:v>
                </c:pt>
                <c:pt idx="21">
                  <c:v>42.98</c:v>
                </c:pt>
                <c:pt idx="22">
                  <c:v>43.36</c:v>
                </c:pt>
                <c:pt idx="23">
                  <c:v>42.09</c:v>
                </c:pt>
                <c:pt idx="24">
                  <c:v>41.84</c:v>
                </c:pt>
                <c:pt idx="25">
                  <c:v>42.09</c:v>
                </c:pt>
                <c:pt idx="26">
                  <c:v>41.61</c:v>
                </c:pt>
                <c:pt idx="27">
                  <c:v>42.2</c:v>
                </c:pt>
                <c:pt idx="28">
                  <c:v>41.74</c:v>
                </c:pt>
                <c:pt idx="29">
                  <c:v>42.15</c:v>
                </c:pt>
                <c:pt idx="30">
                  <c:v>41.78</c:v>
                </c:pt>
                <c:pt idx="31">
                  <c:v>42.02</c:v>
                </c:pt>
                <c:pt idx="32">
                  <c:v>41.98</c:v>
                </c:pt>
                <c:pt idx="33">
                  <c:v>41.91</c:v>
                </c:pt>
                <c:pt idx="34">
                  <c:v>41.77</c:v>
                </c:pt>
                <c:pt idx="35">
                  <c:v>41.97</c:v>
                </c:pt>
                <c:pt idx="36">
                  <c:v>42.07</c:v>
                </c:pt>
                <c:pt idx="37">
                  <c:v>41.84</c:v>
                </c:pt>
                <c:pt idx="38">
                  <c:v>41.78</c:v>
                </c:pt>
                <c:pt idx="39">
                  <c:v>41.91</c:v>
                </c:pt>
                <c:pt idx="40">
                  <c:v>42.15</c:v>
                </c:pt>
                <c:pt idx="41">
                  <c:v>41.93</c:v>
                </c:pt>
                <c:pt idx="42">
                  <c:v>41.94</c:v>
                </c:pt>
                <c:pt idx="43">
                  <c:v>41.92</c:v>
                </c:pt>
                <c:pt idx="44">
                  <c:v>41.69</c:v>
                </c:pt>
                <c:pt idx="45">
                  <c:v>41.93</c:v>
                </c:pt>
                <c:pt idx="46">
                  <c:v>41.69</c:v>
                </c:pt>
                <c:pt idx="47">
                  <c:v>42.01</c:v>
                </c:pt>
                <c:pt idx="48">
                  <c:v>42.11</c:v>
                </c:pt>
                <c:pt idx="49">
                  <c:v>43.34</c:v>
                </c:pt>
                <c:pt idx="50">
                  <c:v>42.03</c:v>
                </c:pt>
                <c:pt idx="51">
                  <c:v>42.27</c:v>
                </c:pt>
                <c:pt idx="52">
                  <c:v>42.03</c:v>
                </c:pt>
                <c:pt idx="53">
                  <c:v>42.01</c:v>
                </c:pt>
                <c:pt idx="54">
                  <c:v>42.69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Chaykaschool!$F$18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Chaykaschool!$B$19:$B$76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Chaykaschool!$F$19:$F$76</c:f>
              <c:numCache>
                <c:formatCode>0.00</c:formatCode>
                <c:ptCount val="58"/>
                <c:pt idx="0">
                  <c:v>43.22</c:v>
                </c:pt>
                <c:pt idx="1">
                  <c:v>42.81</c:v>
                </c:pt>
                <c:pt idx="2">
                  <c:v>42.46</c:v>
                </c:pt>
                <c:pt idx="3">
                  <c:v>42.16</c:v>
                </c:pt>
                <c:pt idx="4">
                  <c:v>42.46</c:v>
                </c:pt>
                <c:pt idx="5">
                  <c:v>41.66</c:v>
                </c:pt>
                <c:pt idx="6">
                  <c:v>42.48</c:v>
                </c:pt>
                <c:pt idx="7">
                  <c:v>42</c:v>
                </c:pt>
                <c:pt idx="8">
                  <c:v>42.28</c:v>
                </c:pt>
                <c:pt idx="9">
                  <c:v>41.92</c:v>
                </c:pt>
                <c:pt idx="10">
                  <c:v>41.83</c:v>
                </c:pt>
                <c:pt idx="11">
                  <c:v>43.11</c:v>
                </c:pt>
                <c:pt idx="12">
                  <c:v>42.38</c:v>
                </c:pt>
                <c:pt idx="13">
                  <c:v>42.2</c:v>
                </c:pt>
                <c:pt idx="14">
                  <c:v>42.04</c:v>
                </c:pt>
                <c:pt idx="15">
                  <c:v>41.76</c:v>
                </c:pt>
                <c:pt idx="16">
                  <c:v>41.77</c:v>
                </c:pt>
                <c:pt idx="17">
                  <c:v>41.9</c:v>
                </c:pt>
                <c:pt idx="18">
                  <c:v>41.64</c:v>
                </c:pt>
                <c:pt idx="19">
                  <c:v>41.7</c:v>
                </c:pt>
                <c:pt idx="20">
                  <c:v>41.65</c:v>
                </c:pt>
                <c:pt idx="21">
                  <c:v>41.79</c:v>
                </c:pt>
                <c:pt idx="22">
                  <c:v>41.79</c:v>
                </c:pt>
                <c:pt idx="23">
                  <c:v>45.14</c:v>
                </c:pt>
                <c:pt idx="24">
                  <c:v>41.82</c:v>
                </c:pt>
                <c:pt idx="25">
                  <c:v>43.1</c:v>
                </c:pt>
                <c:pt idx="26">
                  <c:v>44.15</c:v>
                </c:pt>
                <c:pt idx="27">
                  <c:v>42.28</c:v>
                </c:pt>
                <c:pt idx="28">
                  <c:v>44.3</c:v>
                </c:pt>
                <c:pt idx="29">
                  <c:v>44.48</c:v>
                </c:pt>
                <c:pt idx="30">
                  <c:v>43.58</c:v>
                </c:pt>
                <c:pt idx="31">
                  <c:v>42.22</c:v>
                </c:pt>
                <c:pt idx="32">
                  <c:v>41.98</c:v>
                </c:pt>
                <c:pt idx="33">
                  <c:v>44.45</c:v>
                </c:pt>
                <c:pt idx="34">
                  <c:v>43.64</c:v>
                </c:pt>
                <c:pt idx="35">
                  <c:v>42.96</c:v>
                </c:pt>
                <c:pt idx="36">
                  <c:v>42.24</c:v>
                </c:pt>
                <c:pt idx="37">
                  <c:v>41.99</c:v>
                </c:pt>
                <c:pt idx="38">
                  <c:v>42.08</c:v>
                </c:pt>
                <c:pt idx="39">
                  <c:v>42.11</c:v>
                </c:pt>
                <c:pt idx="40">
                  <c:v>41.96</c:v>
                </c:pt>
                <c:pt idx="41">
                  <c:v>41.93</c:v>
                </c:pt>
                <c:pt idx="42">
                  <c:v>41.89</c:v>
                </c:pt>
                <c:pt idx="43">
                  <c:v>41.83</c:v>
                </c:pt>
                <c:pt idx="44">
                  <c:v>42.19</c:v>
                </c:pt>
                <c:pt idx="45">
                  <c:v>41.82</c:v>
                </c:pt>
                <c:pt idx="46">
                  <c:v>41.79</c:v>
                </c:pt>
                <c:pt idx="47">
                  <c:v>41.94</c:v>
                </c:pt>
                <c:pt idx="48">
                  <c:v>42.81</c:v>
                </c:pt>
                <c:pt idx="49">
                  <c:v>43.94</c:v>
                </c:pt>
                <c:pt idx="50">
                  <c:v>41.67</c:v>
                </c:pt>
                <c:pt idx="51">
                  <c:v>41.86</c:v>
                </c:pt>
                <c:pt idx="52">
                  <c:v>41.84</c:v>
                </c:pt>
                <c:pt idx="53">
                  <c:v>42.02</c:v>
                </c:pt>
                <c:pt idx="54">
                  <c:v>43.58</c:v>
                </c:pt>
                <c:pt idx="55">
                  <c:v>41.96</c:v>
                </c:pt>
                <c:pt idx="56">
                  <c:v>41.78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66016"/>
        <c:axId val="97367552"/>
      </c:lineChart>
      <c:catAx>
        <c:axId val="9736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367552"/>
        <c:crosses val="autoZero"/>
        <c:auto val="1"/>
        <c:lblAlgn val="ctr"/>
        <c:lblOffset val="100"/>
        <c:noMultiLvlLbl val="0"/>
      </c:catAx>
      <c:valAx>
        <c:axId val="9736755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3660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'5-gt'!$C$18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'5-gt'!$C$19:$C$68</c:f>
              <c:numCache>
                <c:formatCode>0.00</c:formatCode>
                <c:ptCount val="50"/>
                <c:pt idx="0">
                  <c:v>44.07</c:v>
                </c:pt>
                <c:pt idx="1">
                  <c:v>42.69</c:v>
                </c:pt>
                <c:pt idx="2">
                  <c:v>42.54</c:v>
                </c:pt>
                <c:pt idx="3">
                  <c:v>44.56</c:v>
                </c:pt>
                <c:pt idx="4">
                  <c:v>42.46</c:v>
                </c:pt>
                <c:pt idx="5">
                  <c:v>42.53</c:v>
                </c:pt>
                <c:pt idx="6">
                  <c:v>42.26</c:v>
                </c:pt>
                <c:pt idx="7">
                  <c:v>42.33</c:v>
                </c:pt>
                <c:pt idx="8">
                  <c:v>42.21</c:v>
                </c:pt>
                <c:pt idx="9">
                  <c:v>42.07</c:v>
                </c:pt>
                <c:pt idx="10">
                  <c:v>42.1</c:v>
                </c:pt>
                <c:pt idx="11">
                  <c:v>42.29</c:v>
                </c:pt>
                <c:pt idx="12">
                  <c:v>42.34</c:v>
                </c:pt>
                <c:pt idx="13">
                  <c:v>42.05</c:v>
                </c:pt>
                <c:pt idx="14">
                  <c:v>42.31</c:v>
                </c:pt>
                <c:pt idx="15">
                  <c:v>42.12</c:v>
                </c:pt>
                <c:pt idx="16">
                  <c:v>42.23</c:v>
                </c:pt>
                <c:pt idx="17">
                  <c:v>42.67</c:v>
                </c:pt>
                <c:pt idx="18">
                  <c:v>44.28</c:v>
                </c:pt>
                <c:pt idx="19">
                  <c:v>43.11</c:v>
                </c:pt>
                <c:pt idx="20">
                  <c:v>42.39</c:v>
                </c:pt>
                <c:pt idx="21">
                  <c:v>42.43</c:v>
                </c:pt>
                <c:pt idx="22">
                  <c:v>42.01</c:v>
                </c:pt>
                <c:pt idx="23">
                  <c:v>42.68</c:v>
                </c:pt>
                <c:pt idx="24">
                  <c:v>42.2</c:v>
                </c:pt>
                <c:pt idx="25">
                  <c:v>42.57</c:v>
                </c:pt>
                <c:pt idx="26">
                  <c:v>42.19</c:v>
                </c:pt>
                <c:pt idx="27">
                  <c:v>41.91</c:v>
                </c:pt>
                <c:pt idx="28">
                  <c:v>42.31</c:v>
                </c:pt>
                <c:pt idx="29">
                  <c:v>42.3</c:v>
                </c:pt>
                <c:pt idx="30">
                  <c:v>42.45</c:v>
                </c:pt>
                <c:pt idx="31">
                  <c:v>42.31</c:v>
                </c:pt>
                <c:pt idx="32">
                  <c:v>43.48</c:v>
                </c:pt>
                <c:pt idx="33">
                  <c:v>43.1</c:v>
                </c:pt>
                <c:pt idx="34">
                  <c:v>42.08</c:v>
                </c:pt>
                <c:pt idx="35">
                  <c:v>42.36</c:v>
                </c:pt>
                <c:pt idx="36">
                  <c:v>42.4</c:v>
                </c:pt>
                <c:pt idx="37">
                  <c:v>42.49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'5-gt'!$D$18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'5-gt'!$D$19:$D$68</c:f>
              <c:numCache>
                <c:formatCode>0.00</c:formatCode>
                <c:ptCount val="50"/>
                <c:pt idx="0">
                  <c:v>42.76</c:v>
                </c:pt>
                <c:pt idx="1">
                  <c:v>42.02</c:v>
                </c:pt>
                <c:pt idx="2">
                  <c:v>41.8</c:v>
                </c:pt>
                <c:pt idx="3">
                  <c:v>41.95</c:v>
                </c:pt>
                <c:pt idx="4">
                  <c:v>42.17</c:v>
                </c:pt>
                <c:pt idx="5">
                  <c:v>42.1</c:v>
                </c:pt>
                <c:pt idx="6">
                  <c:v>43</c:v>
                </c:pt>
                <c:pt idx="7">
                  <c:v>41.87</c:v>
                </c:pt>
                <c:pt idx="8">
                  <c:v>41.86</c:v>
                </c:pt>
                <c:pt idx="9">
                  <c:v>41.92</c:v>
                </c:pt>
                <c:pt idx="10">
                  <c:v>41.85</c:v>
                </c:pt>
                <c:pt idx="11">
                  <c:v>41.68</c:v>
                </c:pt>
                <c:pt idx="12">
                  <c:v>42.44</c:v>
                </c:pt>
                <c:pt idx="13">
                  <c:v>41.83</c:v>
                </c:pt>
                <c:pt idx="14">
                  <c:v>41.79</c:v>
                </c:pt>
                <c:pt idx="15">
                  <c:v>42.7</c:v>
                </c:pt>
                <c:pt idx="16">
                  <c:v>41.8</c:v>
                </c:pt>
                <c:pt idx="17">
                  <c:v>41.8</c:v>
                </c:pt>
                <c:pt idx="18">
                  <c:v>41.73</c:v>
                </c:pt>
                <c:pt idx="19">
                  <c:v>41.73</c:v>
                </c:pt>
                <c:pt idx="20">
                  <c:v>41.77</c:v>
                </c:pt>
                <c:pt idx="21">
                  <c:v>41.63</c:v>
                </c:pt>
                <c:pt idx="22">
                  <c:v>41.76</c:v>
                </c:pt>
                <c:pt idx="23">
                  <c:v>41.82</c:v>
                </c:pt>
                <c:pt idx="24">
                  <c:v>41.5</c:v>
                </c:pt>
                <c:pt idx="25">
                  <c:v>41.73</c:v>
                </c:pt>
                <c:pt idx="26">
                  <c:v>41.98</c:v>
                </c:pt>
                <c:pt idx="27">
                  <c:v>41.74</c:v>
                </c:pt>
                <c:pt idx="28">
                  <c:v>41.64</c:v>
                </c:pt>
                <c:pt idx="29">
                  <c:v>41.61</c:v>
                </c:pt>
                <c:pt idx="30">
                  <c:v>41.76</c:v>
                </c:pt>
                <c:pt idx="31">
                  <c:v>41.53</c:v>
                </c:pt>
                <c:pt idx="32">
                  <c:v>41.76</c:v>
                </c:pt>
                <c:pt idx="33">
                  <c:v>41.67</c:v>
                </c:pt>
                <c:pt idx="34">
                  <c:v>42.66</c:v>
                </c:pt>
                <c:pt idx="35">
                  <c:v>42.05</c:v>
                </c:pt>
                <c:pt idx="36">
                  <c:v>41.83</c:v>
                </c:pt>
                <c:pt idx="37">
                  <c:v>42.13</c:v>
                </c:pt>
                <c:pt idx="38">
                  <c:v>41.8</c:v>
                </c:pt>
                <c:pt idx="39">
                  <c:v>41.66</c:v>
                </c:pt>
                <c:pt idx="40">
                  <c:v>41.74</c:v>
                </c:pt>
                <c:pt idx="41">
                  <c:v>41.39</c:v>
                </c:pt>
                <c:pt idx="42">
                  <c:v>41.64</c:v>
                </c:pt>
                <c:pt idx="43">
                  <c:v>42.38</c:v>
                </c:pt>
                <c:pt idx="44">
                  <c:v>42.03</c:v>
                </c:pt>
                <c:pt idx="45">
                  <c:v>41.92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'5-gt'!$E$18</c:f>
              <c:strCache>
                <c:ptCount val="1"/>
                <c:pt idx="0">
                  <c:v>Коруз Вадим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'5-gt'!$E$19:$E$68</c:f>
              <c:numCache>
                <c:formatCode>0.00</c:formatCode>
                <c:ptCount val="50"/>
                <c:pt idx="0">
                  <c:v>43.48</c:v>
                </c:pt>
                <c:pt idx="1">
                  <c:v>42.38</c:v>
                </c:pt>
                <c:pt idx="2">
                  <c:v>42.94</c:v>
                </c:pt>
                <c:pt idx="3">
                  <c:v>42.38</c:v>
                </c:pt>
                <c:pt idx="4">
                  <c:v>42.16</c:v>
                </c:pt>
                <c:pt idx="5">
                  <c:v>42.5</c:v>
                </c:pt>
                <c:pt idx="6">
                  <c:v>42.12</c:v>
                </c:pt>
                <c:pt idx="7">
                  <c:v>43.35</c:v>
                </c:pt>
                <c:pt idx="8">
                  <c:v>42.48</c:v>
                </c:pt>
                <c:pt idx="9">
                  <c:v>42.28</c:v>
                </c:pt>
                <c:pt idx="10">
                  <c:v>42.5</c:v>
                </c:pt>
                <c:pt idx="11">
                  <c:v>42.36</c:v>
                </c:pt>
                <c:pt idx="12">
                  <c:v>42.4</c:v>
                </c:pt>
                <c:pt idx="13">
                  <c:v>42.6</c:v>
                </c:pt>
                <c:pt idx="14">
                  <c:v>42.47</c:v>
                </c:pt>
                <c:pt idx="15">
                  <c:v>42.27</c:v>
                </c:pt>
                <c:pt idx="16">
                  <c:v>43.9</c:v>
                </c:pt>
                <c:pt idx="17">
                  <c:v>42.7</c:v>
                </c:pt>
                <c:pt idx="18">
                  <c:v>42.74</c:v>
                </c:pt>
                <c:pt idx="19">
                  <c:v>42.59</c:v>
                </c:pt>
                <c:pt idx="20">
                  <c:v>42.69</c:v>
                </c:pt>
                <c:pt idx="21">
                  <c:v>42.61</c:v>
                </c:pt>
                <c:pt idx="22">
                  <c:v>42.23</c:v>
                </c:pt>
                <c:pt idx="23">
                  <c:v>42.24</c:v>
                </c:pt>
                <c:pt idx="24">
                  <c:v>42.32</c:v>
                </c:pt>
                <c:pt idx="25">
                  <c:v>42.61</c:v>
                </c:pt>
                <c:pt idx="26">
                  <c:v>42.18</c:v>
                </c:pt>
                <c:pt idx="27">
                  <c:v>42.12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'5-gt'!$F$18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'5-gt'!$B$19:$B$68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'5-gt'!$F$19:$F$68</c:f>
              <c:numCache>
                <c:formatCode>0.00</c:formatCode>
                <c:ptCount val="50"/>
                <c:pt idx="0">
                  <c:v>43</c:v>
                </c:pt>
                <c:pt idx="1">
                  <c:v>42.15</c:v>
                </c:pt>
                <c:pt idx="2">
                  <c:v>42.64</c:v>
                </c:pt>
                <c:pt idx="3">
                  <c:v>42.18</c:v>
                </c:pt>
                <c:pt idx="4">
                  <c:v>42.19</c:v>
                </c:pt>
                <c:pt idx="5">
                  <c:v>42.98</c:v>
                </c:pt>
                <c:pt idx="6">
                  <c:v>42.23</c:v>
                </c:pt>
                <c:pt idx="7">
                  <c:v>42.2</c:v>
                </c:pt>
                <c:pt idx="8">
                  <c:v>42.37</c:v>
                </c:pt>
                <c:pt idx="9">
                  <c:v>42.1</c:v>
                </c:pt>
                <c:pt idx="10">
                  <c:v>41.92</c:v>
                </c:pt>
                <c:pt idx="11">
                  <c:v>41.85</c:v>
                </c:pt>
                <c:pt idx="12">
                  <c:v>42.2</c:v>
                </c:pt>
                <c:pt idx="13">
                  <c:v>42.11</c:v>
                </c:pt>
                <c:pt idx="14">
                  <c:v>42.14</c:v>
                </c:pt>
                <c:pt idx="15">
                  <c:v>42.17</c:v>
                </c:pt>
                <c:pt idx="16">
                  <c:v>42.31</c:v>
                </c:pt>
                <c:pt idx="17">
                  <c:v>42.2</c:v>
                </c:pt>
                <c:pt idx="18">
                  <c:v>42.46</c:v>
                </c:pt>
                <c:pt idx="19">
                  <c:v>42.27</c:v>
                </c:pt>
                <c:pt idx="20">
                  <c:v>42.17</c:v>
                </c:pt>
                <c:pt idx="21">
                  <c:v>42.09</c:v>
                </c:pt>
                <c:pt idx="22">
                  <c:v>42.05</c:v>
                </c:pt>
                <c:pt idx="23">
                  <c:v>42.29</c:v>
                </c:pt>
                <c:pt idx="24">
                  <c:v>41.99</c:v>
                </c:pt>
                <c:pt idx="25">
                  <c:v>42.55</c:v>
                </c:pt>
                <c:pt idx="26">
                  <c:v>42.06</c:v>
                </c:pt>
                <c:pt idx="27">
                  <c:v>42.33</c:v>
                </c:pt>
                <c:pt idx="28">
                  <c:v>41.98</c:v>
                </c:pt>
                <c:pt idx="29">
                  <c:v>42.04</c:v>
                </c:pt>
                <c:pt idx="30">
                  <c:v>42.09</c:v>
                </c:pt>
                <c:pt idx="31">
                  <c:v>42.07</c:v>
                </c:pt>
                <c:pt idx="32">
                  <c:v>41.97</c:v>
                </c:pt>
                <c:pt idx="33">
                  <c:v>42.09</c:v>
                </c:pt>
                <c:pt idx="34">
                  <c:v>42.12</c:v>
                </c:pt>
                <c:pt idx="35">
                  <c:v>43.03</c:v>
                </c:pt>
                <c:pt idx="36">
                  <c:v>42</c:v>
                </c:pt>
                <c:pt idx="37">
                  <c:v>41.8</c:v>
                </c:pt>
                <c:pt idx="38">
                  <c:v>42.04</c:v>
                </c:pt>
                <c:pt idx="39">
                  <c:v>42.89</c:v>
                </c:pt>
                <c:pt idx="40">
                  <c:v>42.26</c:v>
                </c:pt>
                <c:pt idx="41">
                  <c:v>42.45</c:v>
                </c:pt>
                <c:pt idx="42">
                  <c:v>42.14</c:v>
                </c:pt>
                <c:pt idx="43">
                  <c:v>42.94</c:v>
                </c:pt>
                <c:pt idx="44">
                  <c:v>42.1</c:v>
                </c:pt>
                <c:pt idx="45">
                  <c:v>42.33</c:v>
                </c:pt>
                <c:pt idx="46">
                  <c:v>42.22</c:v>
                </c:pt>
                <c:pt idx="47">
                  <c:v>41.92</c:v>
                </c:pt>
                <c:pt idx="48">
                  <c:v>42.17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190272"/>
        <c:axId val="97191808"/>
      </c:lineChart>
      <c:catAx>
        <c:axId val="97190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191808"/>
        <c:crosses val="autoZero"/>
        <c:auto val="1"/>
        <c:lblAlgn val="ctr"/>
        <c:lblOffset val="100"/>
        <c:noMultiLvlLbl val="0"/>
      </c:catAx>
      <c:valAx>
        <c:axId val="9719180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190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Beda!$C$18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Beda!$C$19:$C$67</c:f>
              <c:numCache>
                <c:formatCode>0.00</c:formatCode>
                <c:ptCount val="49"/>
                <c:pt idx="0">
                  <c:v>45.32</c:v>
                </c:pt>
                <c:pt idx="1">
                  <c:v>43.22</c:v>
                </c:pt>
                <c:pt idx="2">
                  <c:v>42.48</c:v>
                </c:pt>
                <c:pt idx="3">
                  <c:v>42.6</c:v>
                </c:pt>
                <c:pt idx="4">
                  <c:v>43.19</c:v>
                </c:pt>
                <c:pt idx="5">
                  <c:v>42.4</c:v>
                </c:pt>
                <c:pt idx="6">
                  <c:v>42.44</c:v>
                </c:pt>
                <c:pt idx="7">
                  <c:v>42.17</c:v>
                </c:pt>
                <c:pt idx="8">
                  <c:v>42.08</c:v>
                </c:pt>
                <c:pt idx="9">
                  <c:v>42.37</c:v>
                </c:pt>
                <c:pt idx="10">
                  <c:v>42.16</c:v>
                </c:pt>
                <c:pt idx="11">
                  <c:v>42.32</c:v>
                </c:pt>
                <c:pt idx="12">
                  <c:v>42.31</c:v>
                </c:pt>
                <c:pt idx="13">
                  <c:v>42.72</c:v>
                </c:pt>
                <c:pt idx="14">
                  <c:v>42.43</c:v>
                </c:pt>
                <c:pt idx="15">
                  <c:v>42.2</c:v>
                </c:pt>
                <c:pt idx="16">
                  <c:v>41.98</c:v>
                </c:pt>
                <c:pt idx="17">
                  <c:v>42.38</c:v>
                </c:pt>
                <c:pt idx="18">
                  <c:v>43</c:v>
                </c:pt>
                <c:pt idx="19">
                  <c:v>42.97</c:v>
                </c:pt>
                <c:pt idx="20">
                  <c:v>42.47</c:v>
                </c:pt>
                <c:pt idx="21">
                  <c:v>42.78</c:v>
                </c:pt>
                <c:pt idx="22">
                  <c:v>42.38</c:v>
                </c:pt>
                <c:pt idx="23">
                  <c:v>42.32</c:v>
                </c:pt>
                <c:pt idx="24">
                  <c:v>42.6</c:v>
                </c:pt>
                <c:pt idx="25">
                  <c:v>42.57</c:v>
                </c:pt>
                <c:pt idx="26">
                  <c:v>42.01</c:v>
                </c:pt>
                <c:pt idx="27">
                  <c:v>42.4</c:v>
                </c:pt>
                <c:pt idx="28">
                  <c:v>42.34</c:v>
                </c:pt>
                <c:pt idx="29">
                  <c:v>42.51</c:v>
                </c:pt>
                <c:pt idx="30">
                  <c:v>42.37</c:v>
                </c:pt>
                <c:pt idx="31">
                  <c:v>42.38</c:v>
                </c:pt>
                <c:pt idx="32">
                  <c:v>42.6</c:v>
                </c:pt>
                <c:pt idx="33">
                  <c:v>42.89</c:v>
                </c:pt>
                <c:pt idx="34">
                  <c:v>42.2</c:v>
                </c:pt>
                <c:pt idx="35">
                  <c:v>42.75</c:v>
                </c:pt>
                <c:pt idx="36">
                  <c:v>42.55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Beda!$D$18</c:f>
              <c:strCache>
                <c:ptCount val="1"/>
                <c:pt idx="0">
                  <c:v>Котляр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Beda!$D$19:$D$67</c:f>
              <c:numCache>
                <c:formatCode>0.00</c:formatCode>
                <c:ptCount val="49"/>
                <c:pt idx="0">
                  <c:v>43.15</c:v>
                </c:pt>
                <c:pt idx="1">
                  <c:v>42.92</c:v>
                </c:pt>
                <c:pt idx="2">
                  <c:v>42.58</c:v>
                </c:pt>
                <c:pt idx="3">
                  <c:v>42.89</c:v>
                </c:pt>
                <c:pt idx="4">
                  <c:v>42.75</c:v>
                </c:pt>
                <c:pt idx="5">
                  <c:v>42.77</c:v>
                </c:pt>
                <c:pt idx="6">
                  <c:v>42.52</c:v>
                </c:pt>
                <c:pt idx="7">
                  <c:v>43.75</c:v>
                </c:pt>
                <c:pt idx="8">
                  <c:v>42.73</c:v>
                </c:pt>
                <c:pt idx="9">
                  <c:v>42.62</c:v>
                </c:pt>
                <c:pt idx="10">
                  <c:v>42.06</c:v>
                </c:pt>
                <c:pt idx="11">
                  <c:v>42.61</c:v>
                </c:pt>
                <c:pt idx="12">
                  <c:v>42.24</c:v>
                </c:pt>
                <c:pt idx="13">
                  <c:v>43.92</c:v>
                </c:pt>
                <c:pt idx="14">
                  <c:v>42.24</c:v>
                </c:pt>
                <c:pt idx="15">
                  <c:v>42.39</c:v>
                </c:pt>
                <c:pt idx="16">
                  <c:v>42.26</c:v>
                </c:pt>
                <c:pt idx="17">
                  <c:v>42.15</c:v>
                </c:pt>
                <c:pt idx="18">
                  <c:v>42.22</c:v>
                </c:pt>
                <c:pt idx="19">
                  <c:v>42.58</c:v>
                </c:pt>
                <c:pt idx="20">
                  <c:v>42.22</c:v>
                </c:pt>
                <c:pt idx="21">
                  <c:v>42.4</c:v>
                </c:pt>
                <c:pt idx="22">
                  <c:v>41.94</c:v>
                </c:pt>
                <c:pt idx="23">
                  <c:v>42.28</c:v>
                </c:pt>
                <c:pt idx="24">
                  <c:v>42.21</c:v>
                </c:pt>
                <c:pt idx="25">
                  <c:v>44.32</c:v>
                </c:pt>
                <c:pt idx="26">
                  <c:v>43.01</c:v>
                </c:pt>
                <c:pt idx="27">
                  <c:v>43.47</c:v>
                </c:pt>
                <c:pt idx="28">
                  <c:v>44.02</c:v>
                </c:pt>
                <c:pt idx="29">
                  <c:v>43.16</c:v>
                </c:pt>
                <c:pt idx="30">
                  <c:v>42.61</c:v>
                </c:pt>
                <c:pt idx="31">
                  <c:v>42.56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Beda!$E$18</c:f>
              <c:strCache>
                <c:ptCount val="1"/>
                <c:pt idx="0">
                  <c:v>Ерофеев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Beda!$E$19:$E$67</c:f>
              <c:numCache>
                <c:formatCode>0.00</c:formatCode>
                <c:ptCount val="49"/>
                <c:pt idx="0">
                  <c:v>43.79</c:v>
                </c:pt>
                <c:pt idx="1">
                  <c:v>42.69</c:v>
                </c:pt>
                <c:pt idx="2">
                  <c:v>42.43</c:v>
                </c:pt>
                <c:pt idx="3">
                  <c:v>42.53</c:v>
                </c:pt>
                <c:pt idx="4">
                  <c:v>42.62</c:v>
                </c:pt>
                <c:pt idx="5">
                  <c:v>42.32</c:v>
                </c:pt>
                <c:pt idx="6">
                  <c:v>42.57</c:v>
                </c:pt>
                <c:pt idx="7">
                  <c:v>42.26</c:v>
                </c:pt>
                <c:pt idx="8">
                  <c:v>42.39</c:v>
                </c:pt>
                <c:pt idx="9">
                  <c:v>42.5</c:v>
                </c:pt>
                <c:pt idx="10">
                  <c:v>42.49</c:v>
                </c:pt>
                <c:pt idx="11">
                  <c:v>42.23</c:v>
                </c:pt>
                <c:pt idx="12">
                  <c:v>42.53</c:v>
                </c:pt>
                <c:pt idx="13">
                  <c:v>42.14</c:v>
                </c:pt>
                <c:pt idx="14">
                  <c:v>42.54</c:v>
                </c:pt>
                <c:pt idx="15">
                  <c:v>42.88</c:v>
                </c:pt>
                <c:pt idx="16">
                  <c:v>43.02</c:v>
                </c:pt>
                <c:pt idx="17">
                  <c:v>42.38</c:v>
                </c:pt>
                <c:pt idx="18">
                  <c:v>42.14</c:v>
                </c:pt>
                <c:pt idx="19">
                  <c:v>42.46</c:v>
                </c:pt>
                <c:pt idx="20">
                  <c:v>42.58</c:v>
                </c:pt>
                <c:pt idx="21">
                  <c:v>42.61</c:v>
                </c:pt>
                <c:pt idx="22">
                  <c:v>42.63</c:v>
                </c:pt>
                <c:pt idx="23">
                  <c:v>42.7</c:v>
                </c:pt>
                <c:pt idx="24">
                  <c:v>43.38</c:v>
                </c:pt>
                <c:pt idx="25">
                  <c:v>42.94</c:v>
                </c:pt>
                <c:pt idx="26">
                  <c:v>42.96</c:v>
                </c:pt>
                <c:pt idx="27">
                  <c:v>42.65</c:v>
                </c:pt>
                <c:pt idx="28">
                  <c:v>42.72</c:v>
                </c:pt>
                <c:pt idx="29">
                  <c:v>42.96</c:v>
                </c:pt>
                <c:pt idx="30">
                  <c:v>42.48</c:v>
                </c:pt>
                <c:pt idx="31">
                  <c:v>43.91</c:v>
                </c:pt>
                <c:pt idx="32">
                  <c:v>43.41</c:v>
                </c:pt>
                <c:pt idx="33">
                  <c:v>42.94</c:v>
                </c:pt>
                <c:pt idx="34">
                  <c:v>42.77</c:v>
                </c:pt>
                <c:pt idx="35">
                  <c:v>42.79</c:v>
                </c:pt>
                <c:pt idx="36">
                  <c:v>42.36</c:v>
                </c:pt>
                <c:pt idx="37">
                  <c:v>42.44</c:v>
                </c:pt>
                <c:pt idx="38">
                  <c:v>43.07</c:v>
                </c:pt>
                <c:pt idx="39">
                  <c:v>42.44</c:v>
                </c:pt>
                <c:pt idx="40">
                  <c:v>42.49</c:v>
                </c:pt>
                <c:pt idx="41">
                  <c:v>42.4</c:v>
                </c:pt>
                <c:pt idx="42">
                  <c:v>42.24</c:v>
                </c:pt>
                <c:pt idx="43">
                  <c:v>42.45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Beda!$F$18</c:f>
              <c:strCache>
                <c:ptCount val="1"/>
                <c:pt idx="0">
                  <c:v>Котляр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Beda!$B$19:$B$67</c:f>
              <c:numCache>
                <c:formatCode>General</c:formatCode>
                <c:ptCount val="4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</c:numCache>
            </c:numRef>
          </c:cat>
          <c:val>
            <c:numRef>
              <c:f>Beda!$F$19:$F$67</c:f>
              <c:numCache>
                <c:formatCode>0.00</c:formatCode>
                <c:ptCount val="49"/>
                <c:pt idx="0">
                  <c:v>42.7</c:v>
                </c:pt>
                <c:pt idx="1">
                  <c:v>41.89</c:v>
                </c:pt>
                <c:pt idx="2">
                  <c:v>41.95</c:v>
                </c:pt>
                <c:pt idx="3">
                  <c:v>42.66</c:v>
                </c:pt>
                <c:pt idx="4">
                  <c:v>43.66</c:v>
                </c:pt>
                <c:pt idx="5">
                  <c:v>42.87</c:v>
                </c:pt>
                <c:pt idx="6">
                  <c:v>42.42</c:v>
                </c:pt>
                <c:pt idx="7">
                  <c:v>42.3</c:v>
                </c:pt>
                <c:pt idx="8">
                  <c:v>42.07</c:v>
                </c:pt>
                <c:pt idx="9">
                  <c:v>41.97</c:v>
                </c:pt>
                <c:pt idx="10">
                  <c:v>41.93</c:v>
                </c:pt>
                <c:pt idx="11">
                  <c:v>41.81</c:v>
                </c:pt>
                <c:pt idx="12">
                  <c:v>41.86</c:v>
                </c:pt>
                <c:pt idx="13">
                  <c:v>42.2</c:v>
                </c:pt>
                <c:pt idx="14">
                  <c:v>41.99</c:v>
                </c:pt>
                <c:pt idx="15">
                  <c:v>42.2</c:v>
                </c:pt>
                <c:pt idx="16">
                  <c:v>42.6</c:v>
                </c:pt>
                <c:pt idx="17">
                  <c:v>41.88</c:v>
                </c:pt>
                <c:pt idx="18">
                  <c:v>41.86</c:v>
                </c:pt>
                <c:pt idx="19">
                  <c:v>42.35</c:v>
                </c:pt>
                <c:pt idx="20">
                  <c:v>41.93</c:v>
                </c:pt>
                <c:pt idx="21">
                  <c:v>41.63</c:v>
                </c:pt>
                <c:pt idx="22">
                  <c:v>42.12</c:v>
                </c:pt>
                <c:pt idx="23">
                  <c:v>41.87</c:v>
                </c:pt>
                <c:pt idx="24">
                  <c:v>41.56</c:v>
                </c:pt>
                <c:pt idx="25">
                  <c:v>41.73</c:v>
                </c:pt>
                <c:pt idx="26">
                  <c:v>41.93</c:v>
                </c:pt>
                <c:pt idx="27">
                  <c:v>41.82</c:v>
                </c:pt>
                <c:pt idx="28">
                  <c:v>41.61</c:v>
                </c:pt>
                <c:pt idx="29">
                  <c:v>41.58</c:v>
                </c:pt>
                <c:pt idx="30">
                  <c:v>42.01</c:v>
                </c:pt>
                <c:pt idx="31">
                  <c:v>41.75</c:v>
                </c:pt>
                <c:pt idx="32">
                  <c:v>42.2</c:v>
                </c:pt>
                <c:pt idx="33">
                  <c:v>43.04</c:v>
                </c:pt>
                <c:pt idx="34">
                  <c:v>41.99</c:v>
                </c:pt>
                <c:pt idx="35">
                  <c:v>42.05</c:v>
                </c:pt>
                <c:pt idx="36">
                  <c:v>42.2</c:v>
                </c:pt>
                <c:pt idx="37">
                  <c:v>41.56</c:v>
                </c:pt>
                <c:pt idx="38">
                  <c:v>43.38</c:v>
                </c:pt>
                <c:pt idx="39">
                  <c:v>44.8</c:v>
                </c:pt>
                <c:pt idx="40">
                  <c:v>43.08</c:v>
                </c:pt>
                <c:pt idx="41">
                  <c:v>42.57</c:v>
                </c:pt>
                <c:pt idx="42">
                  <c:v>43.31</c:v>
                </c:pt>
                <c:pt idx="43">
                  <c:v>42.12</c:v>
                </c:pt>
                <c:pt idx="44">
                  <c:v>42.67</c:v>
                </c:pt>
                <c:pt idx="45">
                  <c:v>42.26</c:v>
                </c:pt>
                <c:pt idx="46">
                  <c:v>42.96</c:v>
                </c:pt>
                <c:pt idx="47">
                  <c:v>43.68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415936"/>
        <c:axId val="97417472"/>
      </c:lineChart>
      <c:catAx>
        <c:axId val="9741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417472"/>
        <c:crosses val="autoZero"/>
        <c:auto val="1"/>
        <c:lblAlgn val="ctr"/>
        <c:lblOffset val="100"/>
        <c:noMultiLvlLbl val="0"/>
      </c:catAx>
      <c:valAx>
        <c:axId val="9741747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4159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4"/>
          <c:order val="0"/>
          <c:tx>
            <c:strRef>
              <c:f>Etage!$C$18</c:f>
              <c:strCache>
                <c:ptCount val="1"/>
                <c:pt idx="0">
                  <c:v>Конан Хаджи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Etage!$C$19:$C$73</c:f>
              <c:numCache>
                <c:formatCode>0.00</c:formatCode>
                <c:ptCount val="55"/>
                <c:pt idx="0">
                  <c:v>45.59</c:v>
                </c:pt>
                <c:pt idx="1">
                  <c:v>43.6</c:v>
                </c:pt>
                <c:pt idx="2">
                  <c:v>42.62</c:v>
                </c:pt>
                <c:pt idx="3">
                  <c:v>42.94</c:v>
                </c:pt>
                <c:pt idx="4">
                  <c:v>42.39</c:v>
                </c:pt>
                <c:pt idx="5">
                  <c:v>43.09</c:v>
                </c:pt>
                <c:pt idx="6">
                  <c:v>42.22</c:v>
                </c:pt>
                <c:pt idx="7">
                  <c:v>42.61</c:v>
                </c:pt>
                <c:pt idx="8">
                  <c:v>42.52</c:v>
                </c:pt>
                <c:pt idx="9">
                  <c:v>42.41</c:v>
                </c:pt>
                <c:pt idx="10">
                  <c:v>42.98</c:v>
                </c:pt>
                <c:pt idx="11">
                  <c:v>42.74</c:v>
                </c:pt>
                <c:pt idx="12">
                  <c:v>42.33</c:v>
                </c:pt>
                <c:pt idx="13">
                  <c:v>42.76</c:v>
                </c:pt>
                <c:pt idx="14">
                  <c:v>42.47</c:v>
                </c:pt>
                <c:pt idx="15">
                  <c:v>42.47</c:v>
                </c:pt>
                <c:pt idx="16">
                  <c:v>42.8</c:v>
                </c:pt>
                <c:pt idx="17">
                  <c:v>42.69</c:v>
                </c:pt>
                <c:pt idx="18">
                  <c:v>42.25</c:v>
                </c:pt>
                <c:pt idx="19">
                  <c:v>42.42</c:v>
                </c:pt>
                <c:pt idx="20">
                  <c:v>42.81</c:v>
                </c:pt>
                <c:pt idx="21">
                  <c:v>42.17</c:v>
                </c:pt>
                <c:pt idx="22">
                  <c:v>42.86</c:v>
                </c:pt>
                <c:pt idx="23">
                  <c:v>42.16</c:v>
                </c:pt>
                <c:pt idx="24">
                  <c:v>42.39</c:v>
                </c:pt>
                <c:pt idx="25">
                  <c:v>42.2</c:v>
                </c:pt>
                <c:pt idx="26">
                  <c:v>42.34</c:v>
                </c:pt>
                <c:pt idx="27">
                  <c:v>42.51</c:v>
                </c:pt>
                <c:pt idx="28">
                  <c:v>42.7</c:v>
                </c:pt>
                <c:pt idx="29">
                  <c:v>42.36</c:v>
                </c:pt>
                <c:pt idx="30">
                  <c:v>42.02</c:v>
                </c:pt>
                <c:pt idx="31">
                  <c:v>42.15</c:v>
                </c:pt>
                <c:pt idx="32">
                  <c:v>42.86</c:v>
                </c:pt>
                <c:pt idx="33">
                  <c:v>42.53</c:v>
                </c:pt>
                <c:pt idx="34">
                  <c:v>42.59</c:v>
                </c:pt>
                <c:pt idx="35">
                  <c:v>42.81</c:v>
                </c:pt>
              </c:numCache>
            </c:numRef>
          </c:val>
          <c:smooth val="0"/>
        </c:ser>
        <c:ser>
          <c:idx val="5"/>
          <c:order val="1"/>
          <c:tx>
            <c:strRef>
              <c:f>Etage!$D$18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Etage!$D$19:$D$73</c:f>
              <c:numCache>
                <c:formatCode>0.00</c:formatCode>
                <c:ptCount val="55"/>
                <c:pt idx="0">
                  <c:v>44.26</c:v>
                </c:pt>
                <c:pt idx="1">
                  <c:v>43.34</c:v>
                </c:pt>
                <c:pt idx="2">
                  <c:v>44.57</c:v>
                </c:pt>
                <c:pt idx="3">
                  <c:v>43.11</c:v>
                </c:pt>
                <c:pt idx="4">
                  <c:v>43.21</c:v>
                </c:pt>
                <c:pt idx="5">
                  <c:v>43.81</c:v>
                </c:pt>
                <c:pt idx="6">
                  <c:v>44.39</c:v>
                </c:pt>
                <c:pt idx="7">
                  <c:v>43.08</c:v>
                </c:pt>
                <c:pt idx="8">
                  <c:v>44.11</c:v>
                </c:pt>
                <c:pt idx="9">
                  <c:v>44.12</c:v>
                </c:pt>
                <c:pt idx="10">
                  <c:v>43.65</c:v>
                </c:pt>
                <c:pt idx="11">
                  <c:v>43.35</c:v>
                </c:pt>
                <c:pt idx="12">
                  <c:v>43.27</c:v>
                </c:pt>
                <c:pt idx="13">
                  <c:v>43.3</c:v>
                </c:pt>
                <c:pt idx="14">
                  <c:v>43.64</c:v>
                </c:pt>
                <c:pt idx="15">
                  <c:v>44.11</c:v>
                </c:pt>
                <c:pt idx="16">
                  <c:v>43.26</c:v>
                </c:pt>
                <c:pt idx="17">
                  <c:v>43.28</c:v>
                </c:pt>
                <c:pt idx="18">
                  <c:v>43.04</c:v>
                </c:pt>
                <c:pt idx="19">
                  <c:v>43.7</c:v>
                </c:pt>
                <c:pt idx="20">
                  <c:v>43.4</c:v>
                </c:pt>
                <c:pt idx="21">
                  <c:v>43.35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Etage!$E$18</c:f>
              <c:strCache>
                <c:ptCount val="1"/>
                <c:pt idx="0">
                  <c:v>Назарчук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Etage!$E$19:$E$73</c:f>
              <c:numCache>
                <c:formatCode>0.00</c:formatCode>
                <c:ptCount val="55"/>
                <c:pt idx="0">
                  <c:v>45.38</c:v>
                </c:pt>
                <c:pt idx="1">
                  <c:v>42.93</c:v>
                </c:pt>
                <c:pt idx="2">
                  <c:v>43.35</c:v>
                </c:pt>
                <c:pt idx="3">
                  <c:v>43.01</c:v>
                </c:pt>
                <c:pt idx="4">
                  <c:v>43.92</c:v>
                </c:pt>
                <c:pt idx="5">
                  <c:v>42.63</c:v>
                </c:pt>
                <c:pt idx="6">
                  <c:v>42.45</c:v>
                </c:pt>
                <c:pt idx="7">
                  <c:v>42.61</c:v>
                </c:pt>
                <c:pt idx="8">
                  <c:v>43.04</c:v>
                </c:pt>
                <c:pt idx="9">
                  <c:v>42.72</c:v>
                </c:pt>
                <c:pt idx="10">
                  <c:v>43.66</c:v>
                </c:pt>
                <c:pt idx="11">
                  <c:v>43.01</c:v>
                </c:pt>
                <c:pt idx="12">
                  <c:v>43.35</c:v>
                </c:pt>
                <c:pt idx="13">
                  <c:v>44.04</c:v>
                </c:pt>
                <c:pt idx="14">
                  <c:v>43.67</c:v>
                </c:pt>
                <c:pt idx="15">
                  <c:v>42.88</c:v>
                </c:pt>
                <c:pt idx="16">
                  <c:v>43</c:v>
                </c:pt>
                <c:pt idx="17">
                  <c:v>42.69</c:v>
                </c:pt>
                <c:pt idx="18">
                  <c:v>44.17</c:v>
                </c:pt>
                <c:pt idx="19">
                  <c:v>43.35</c:v>
                </c:pt>
                <c:pt idx="20">
                  <c:v>43.49</c:v>
                </c:pt>
                <c:pt idx="21">
                  <c:v>44.43</c:v>
                </c:pt>
                <c:pt idx="22">
                  <c:v>42.95</c:v>
                </c:pt>
                <c:pt idx="23">
                  <c:v>43.37</c:v>
                </c:pt>
                <c:pt idx="24">
                  <c:v>42.98</c:v>
                </c:pt>
                <c:pt idx="25">
                  <c:v>43.27</c:v>
                </c:pt>
                <c:pt idx="26">
                  <c:v>42.87</c:v>
                </c:pt>
                <c:pt idx="27">
                  <c:v>42.96</c:v>
                </c:pt>
                <c:pt idx="28">
                  <c:v>43.22</c:v>
                </c:pt>
                <c:pt idx="29">
                  <c:v>42.92</c:v>
                </c:pt>
                <c:pt idx="30">
                  <c:v>43.3</c:v>
                </c:pt>
                <c:pt idx="31">
                  <c:v>43.05</c:v>
                </c:pt>
                <c:pt idx="32">
                  <c:v>42.75</c:v>
                </c:pt>
                <c:pt idx="33">
                  <c:v>42.59</c:v>
                </c:pt>
                <c:pt idx="34">
                  <c:v>44.26</c:v>
                </c:pt>
                <c:pt idx="35">
                  <c:v>43.87</c:v>
                </c:pt>
                <c:pt idx="36">
                  <c:v>43.55</c:v>
                </c:pt>
                <c:pt idx="37">
                  <c:v>42.95</c:v>
                </c:pt>
                <c:pt idx="38">
                  <c:v>42.7</c:v>
                </c:pt>
                <c:pt idx="39">
                  <c:v>43.76</c:v>
                </c:pt>
                <c:pt idx="40">
                  <c:v>43.01</c:v>
                </c:pt>
                <c:pt idx="41">
                  <c:v>44.75</c:v>
                </c:pt>
                <c:pt idx="42">
                  <c:v>44.38</c:v>
                </c:pt>
                <c:pt idx="43">
                  <c:v>43.21</c:v>
                </c:pt>
                <c:pt idx="44">
                  <c:v>43.44</c:v>
                </c:pt>
                <c:pt idx="45">
                  <c:v>42.98</c:v>
                </c:pt>
                <c:pt idx="46">
                  <c:v>42.91</c:v>
                </c:pt>
              </c:numCache>
            </c:numRef>
          </c:val>
          <c:smooth val="0"/>
        </c:ser>
        <c:ser>
          <c:idx val="7"/>
          <c:order val="3"/>
          <c:tx>
            <c:strRef>
              <c:f>Etage!$F$18</c:f>
              <c:strCache>
                <c:ptCount val="1"/>
                <c:pt idx="0">
                  <c:v>Конан Хаджи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Etage!$B$19:$B$73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Etage!$F$19:$F$73</c:f>
              <c:numCache>
                <c:formatCode>0.00</c:formatCode>
                <c:ptCount val="55"/>
                <c:pt idx="0">
                  <c:v>44.02</c:v>
                </c:pt>
                <c:pt idx="1">
                  <c:v>42.65</c:v>
                </c:pt>
                <c:pt idx="2">
                  <c:v>43.14</c:v>
                </c:pt>
                <c:pt idx="3">
                  <c:v>44.07</c:v>
                </c:pt>
                <c:pt idx="4">
                  <c:v>43.45</c:v>
                </c:pt>
                <c:pt idx="5">
                  <c:v>43</c:v>
                </c:pt>
                <c:pt idx="6">
                  <c:v>42.6</c:v>
                </c:pt>
                <c:pt idx="7">
                  <c:v>43.24</c:v>
                </c:pt>
                <c:pt idx="8">
                  <c:v>43.89</c:v>
                </c:pt>
                <c:pt idx="9">
                  <c:v>43.03</c:v>
                </c:pt>
                <c:pt idx="10">
                  <c:v>43.68</c:v>
                </c:pt>
                <c:pt idx="11">
                  <c:v>43.46</c:v>
                </c:pt>
                <c:pt idx="12">
                  <c:v>42.57</c:v>
                </c:pt>
                <c:pt idx="13">
                  <c:v>42.83</c:v>
                </c:pt>
                <c:pt idx="14">
                  <c:v>44.27</c:v>
                </c:pt>
                <c:pt idx="15">
                  <c:v>43.42</c:v>
                </c:pt>
                <c:pt idx="16">
                  <c:v>43.5</c:v>
                </c:pt>
                <c:pt idx="17">
                  <c:v>43.61</c:v>
                </c:pt>
                <c:pt idx="18">
                  <c:v>42.58</c:v>
                </c:pt>
                <c:pt idx="19">
                  <c:v>42.98</c:v>
                </c:pt>
                <c:pt idx="20">
                  <c:v>42.85</c:v>
                </c:pt>
                <c:pt idx="21">
                  <c:v>42.75</c:v>
                </c:pt>
                <c:pt idx="22">
                  <c:v>44.2</c:v>
                </c:pt>
                <c:pt idx="23">
                  <c:v>43.72</c:v>
                </c:pt>
                <c:pt idx="24">
                  <c:v>42.87</c:v>
                </c:pt>
                <c:pt idx="25">
                  <c:v>43.32</c:v>
                </c:pt>
                <c:pt idx="26">
                  <c:v>42.79</c:v>
                </c:pt>
                <c:pt idx="27">
                  <c:v>42.29</c:v>
                </c:pt>
                <c:pt idx="28">
                  <c:v>42.34</c:v>
                </c:pt>
                <c:pt idx="29">
                  <c:v>43.21</c:v>
                </c:pt>
                <c:pt idx="30">
                  <c:v>52.12</c:v>
                </c:pt>
                <c:pt idx="31">
                  <c:v>42.92</c:v>
                </c:pt>
                <c:pt idx="32">
                  <c:v>42.79</c:v>
                </c:pt>
                <c:pt idx="33">
                  <c:v>42.7</c:v>
                </c:pt>
                <c:pt idx="34">
                  <c:v>42.8</c:v>
                </c:pt>
                <c:pt idx="35">
                  <c:v>42.6</c:v>
                </c:pt>
                <c:pt idx="36">
                  <c:v>42.77</c:v>
                </c:pt>
                <c:pt idx="37">
                  <c:v>42.85</c:v>
                </c:pt>
                <c:pt idx="38">
                  <c:v>42.61</c:v>
                </c:pt>
                <c:pt idx="39">
                  <c:v>43.8</c:v>
                </c:pt>
                <c:pt idx="40">
                  <c:v>42.89</c:v>
                </c:pt>
                <c:pt idx="41">
                  <c:v>42.8</c:v>
                </c:pt>
                <c:pt idx="42">
                  <c:v>42.48</c:v>
                </c:pt>
                <c:pt idx="43">
                  <c:v>43.3</c:v>
                </c:pt>
                <c:pt idx="44">
                  <c:v>42.72</c:v>
                </c:pt>
                <c:pt idx="45">
                  <c:v>44.43</c:v>
                </c:pt>
                <c:pt idx="46">
                  <c:v>42.47</c:v>
                </c:pt>
                <c:pt idx="47">
                  <c:v>43.62</c:v>
                </c:pt>
                <c:pt idx="48">
                  <c:v>42.71</c:v>
                </c:pt>
                <c:pt idx="49">
                  <c:v>42.99</c:v>
                </c:pt>
                <c:pt idx="50">
                  <c:v>42.5</c:v>
                </c:pt>
                <c:pt idx="51">
                  <c:v>43.63</c:v>
                </c:pt>
                <c:pt idx="52">
                  <c:v>42.72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494144"/>
        <c:axId val="97495680"/>
      </c:lineChart>
      <c:catAx>
        <c:axId val="97494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495680"/>
        <c:crosses val="autoZero"/>
        <c:auto val="1"/>
        <c:lblAlgn val="ctr"/>
        <c:lblOffset val="100"/>
        <c:noMultiLvlLbl val="0"/>
      </c:catAx>
      <c:valAx>
        <c:axId val="97495680"/>
        <c:scaling>
          <c:orientation val="minMax"/>
          <c:max val="53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49414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Кардиограмма!$L$9</c:f>
              <c:strCache>
                <c:ptCount val="1"/>
                <c:pt idx="0">
                  <c:v>PaSiTEAM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Кардиограмма!$L$10:$L$176</c:f>
              <c:numCache>
                <c:formatCode>0.00</c:formatCode>
                <c:ptCount val="167"/>
                <c:pt idx="0">
                  <c:v>0.72000000000738851</c:v>
                </c:pt>
                <c:pt idx="1">
                  <c:v>1.9236144578386671</c:v>
                </c:pt>
                <c:pt idx="2">
                  <c:v>2.6872289156699409</c:v>
                </c:pt>
                <c:pt idx="3">
                  <c:v>3.3608433735012184</c:v>
                </c:pt>
                <c:pt idx="4">
                  <c:v>3.8644578313324942</c:v>
                </c:pt>
                <c:pt idx="5">
                  <c:v>4.1480722891637711</c:v>
                </c:pt>
                <c:pt idx="6">
                  <c:v>4.2516867469950483</c:v>
                </c:pt>
                <c:pt idx="7">
                  <c:v>4.6053012048263255</c:v>
                </c:pt>
                <c:pt idx="8">
                  <c:v>4.538915662657601</c:v>
                </c:pt>
                <c:pt idx="9">
                  <c:v>4.8925301204888783</c:v>
                </c:pt>
                <c:pt idx="10">
                  <c:v>5.1061445783201549</c:v>
                </c:pt>
                <c:pt idx="11">
                  <c:v>5.3097590361514335</c:v>
                </c:pt>
                <c:pt idx="12">
                  <c:v>8.6533734939827127</c:v>
                </c:pt>
                <c:pt idx="13">
                  <c:v>8.6669879518139865</c:v>
                </c:pt>
                <c:pt idx="14">
                  <c:v>8.9106024096452643</c:v>
                </c:pt>
                <c:pt idx="15">
                  <c:v>8.8342168674765418</c:v>
                </c:pt>
                <c:pt idx="16">
                  <c:v>8.7978313253078184</c:v>
                </c:pt>
                <c:pt idx="17">
                  <c:v>10.961445783139098</c:v>
                </c:pt>
                <c:pt idx="18">
                  <c:v>11.585060240970378</c:v>
                </c:pt>
                <c:pt idx="19">
                  <c:v>14.028674698801652</c:v>
                </c:pt>
                <c:pt idx="20">
                  <c:v>14.202289156632929</c:v>
                </c:pt>
                <c:pt idx="21">
                  <c:v>14.07590361446421</c:v>
                </c:pt>
                <c:pt idx="22">
                  <c:v>14.069518072295487</c:v>
                </c:pt>
                <c:pt idx="23">
                  <c:v>16.183132530126763</c:v>
                </c:pt>
                <c:pt idx="24">
                  <c:v>16.526746987958042</c:v>
                </c:pt>
                <c:pt idx="25">
                  <c:v>16.59036144578932</c:v>
                </c:pt>
                <c:pt idx="26">
                  <c:v>16.543975903620598</c:v>
                </c:pt>
                <c:pt idx="27">
                  <c:v>16.517590361451873</c:v>
                </c:pt>
                <c:pt idx="28">
                  <c:v>16.531204819283147</c:v>
                </c:pt>
                <c:pt idx="29">
                  <c:v>16.634819277114424</c:v>
                </c:pt>
                <c:pt idx="30">
                  <c:v>16.8184337349457</c:v>
                </c:pt>
                <c:pt idx="31">
                  <c:v>16.882048192776978</c:v>
                </c:pt>
                <c:pt idx="32">
                  <c:v>17.035662650608252</c:v>
                </c:pt>
                <c:pt idx="33">
                  <c:v>17.229277108439526</c:v>
                </c:pt>
                <c:pt idx="34">
                  <c:v>18.282891566270806</c:v>
                </c:pt>
                <c:pt idx="35">
                  <c:v>18.466506024102081</c:v>
                </c:pt>
                <c:pt idx="36">
                  <c:v>18.710120481933359</c:v>
                </c:pt>
                <c:pt idx="37">
                  <c:v>18.953734939764637</c:v>
                </c:pt>
                <c:pt idx="38">
                  <c:v>19.157349397595915</c:v>
                </c:pt>
                <c:pt idx="39">
                  <c:v>20.180963855427194</c:v>
                </c:pt>
                <c:pt idx="40">
                  <c:v>-4.9254216867415295</c:v>
                </c:pt>
                <c:pt idx="41">
                  <c:v>-3.7718072289102551</c:v>
                </c:pt>
                <c:pt idx="42">
                  <c:v>-3.9081927710789799</c:v>
                </c:pt>
                <c:pt idx="43">
                  <c:v>-3.9845783132477024</c:v>
                </c:pt>
                <c:pt idx="44">
                  <c:v>-4.0409638554164289</c:v>
                </c:pt>
                <c:pt idx="45">
                  <c:v>-4.3073493975851491</c:v>
                </c:pt>
                <c:pt idx="46">
                  <c:v>-4.3937349397538696</c:v>
                </c:pt>
                <c:pt idx="47">
                  <c:v>-4.5401204819225924</c:v>
                </c:pt>
                <c:pt idx="48">
                  <c:v>-4.5965060240913189</c:v>
                </c:pt>
                <c:pt idx="49">
                  <c:v>-4.8928915662600403</c:v>
                </c:pt>
                <c:pt idx="50">
                  <c:v>-5.3392771084287602</c:v>
                </c:pt>
                <c:pt idx="51">
                  <c:v>-5.745662650597481</c:v>
                </c:pt>
                <c:pt idx="52">
                  <c:v>-5.932048192766203</c:v>
                </c:pt>
                <c:pt idx="53">
                  <c:v>-5.1184337349349249</c:v>
                </c:pt>
                <c:pt idx="54">
                  <c:v>-5.4548192771036454</c:v>
                </c:pt>
                <c:pt idx="55">
                  <c:v>-5.6712048192723685</c:v>
                </c:pt>
                <c:pt idx="56">
                  <c:v>-5.6675903614410927</c:v>
                </c:pt>
                <c:pt idx="57">
                  <c:v>-5.7639759036098184</c:v>
                </c:pt>
                <c:pt idx="58">
                  <c:v>-4.3003614457785417</c:v>
                </c:pt>
                <c:pt idx="59">
                  <c:v>-4.3567469879472682</c:v>
                </c:pt>
                <c:pt idx="60">
                  <c:v>-4.763132530115989</c:v>
                </c:pt>
                <c:pt idx="61">
                  <c:v>-5.209518072284709</c:v>
                </c:pt>
                <c:pt idx="62">
                  <c:v>-5.3859036144534329</c:v>
                </c:pt>
                <c:pt idx="63">
                  <c:v>-5.7122891566221554</c:v>
                </c:pt>
                <c:pt idx="64">
                  <c:v>-6.0486746987908759</c:v>
                </c:pt>
                <c:pt idx="65">
                  <c:v>-6.3550602409596024</c:v>
                </c:pt>
                <c:pt idx="66">
                  <c:v>-6.8514457831283266</c:v>
                </c:pt>
                <c:pt idx="67">
                  <c:v>-7.2978313252970466</c:v>
                </c:pt>
                <c:pt idx="68">
                  <c:v>-7.7042168674657674</c:v>
                </c:pt>
                <c:pt idx="69">
                  <c:v>-8.3306024096344871</c:v>
                </c:pt>
                <c:pt idx="70">
                  <c:v>-8.8269879518032113</c:v>
                </c:pt>
                <c:pt idx="71">
                  <c:v>-9.3733734939719326</c:v>
                </c:pt>
                <c:pt idx="72">
                  <c:v>-9.6897590361406571</c:v>
                </c:pt>
                <c:pt idx="73">
                  <c:v>-10.206144578309377</c:v>
                </c:pt>
                <c:pt idx="74">
                  <c:v>-10.512530120478104</c:v>
                </c:pt>
                <c:pt idx="75">
                  <c:v>-10.828915662646828</c:v>
                </c:pt>
                <c:pt idx="76">
                  <c:v>-11.205301204815548</c:v>
                </c:pt>
                <c:pt idx="77">
                  <c:v>-11.281686746984271</c:v>
                </c:pt>
                <c:pt idx="78">
                  <c:v>-11.428072289152993</c:v>
                </c:pt>
                <c:pt idx="79">
                  <c:v>-11.934457831321716</c:v>
                </c:pt>
                <c:pt idx="80">
                  <c:v>-12.160843373490437</c:v>
                </c:pt>
                <c:pt idx="81">
                  <c:v>-12.657228915659161</c:v>
                </c:pt>
                <c:pt idx="82">
                  <c:v>-13.183614457827886</c:v>
                </c:pt>
                <c:pt idx="83">
                  <c:v>-13.579999999996609</c:v>
                </c:pt>
                <c:pt idx="84">
                  <c:v>-13.906385542165332</c:v>
                </c:pt>
                <c:pt idx="85">
                  <c:v>-14.222771084334056</c:v>
                </c:pt>
                <c:pt idx="86">
                  <c:v>-14.32915662650278</c:v>
                </c:pt>
                <c:pt idx="87">
                  <c:v>-14.455542168671499</c:v>
                </c:pt>
                <c:pt idx="88">
                  <c:v>-14.661927710840224</c:v>
                </c:pt>
                <c:pt idx="89">
                  <c:v>-14.998313253008945</c:v>
                </c:pt>
                <c:pt idx="90">
                  <c:v>-15.324698795177667</c:v>
                </c:pt>
                <c:pt idx="91">
                  <c:v>-15.601084337346393</c:v>
                </c:pt>
                <c:pt idx="92">
                  <c:v>-16.087469879515119</c:v>
                </c:pt>
                <c:pt idx="93">
                  <c:v>-16.56385542168384</c:v>
                </c:pt>
                <c:pt idx="94">
                  <c:v>-17.160240963852566</c:v>
                </c:pt>
                <c:pt idx="95">
                  <c:v>-17.646626506021292</c:v>
                </c:pt>
                <c:pt idx="96">
                  <c:v>-18.053012048190013</c:v>
                </c:pt>
                <c:pt idx="97">
                  <c:v>-18.439397590358737</c:v>
                </c:pt>
                <c:pt idx="98">
                  <c:v>-18.845783132527458</c:v>
                </c:pt>
                <c:pt idx="99">
                  <c:v>-19.192168674696184</c:v>
                </c:pt>
                <c:pt idx="100">
                  <c:v>-4.7585542168648942</c:v>
                </c:pt>
                <c:pt idx="101">
                  <c:v>-3.3049397590336156</c:v>
                </c:pt>
                <c:pt idx="102">
                  <c:v>-2.8813253012023381</c:v>
                </c:pt>
                <c:pt idx="103">
                  <c:v>-2.547710843371064</c:v>
                </c:pt>
                <c:pt idx="104">
                  <c:v>-2.1740963855397837</c:v>
                </c:pt>
                <c:pt idx="105">
                  <c:v>-2.0004819277085062</c:v>
                </c:pt>
                <c:pt idx="106">
                  <c:v>-1.5368674698772296</c:v>
                </c:pt>
                <c:pt idx="107">
                  <c:v>-1.3932530120459532</c:v>
                </c:pt>
                <c:pt idx="108">
                  <c:v>-0.88963855421467741</c:v>
                </c:pt>
                <c:pt idx="109">
                  <c:v>-0.7760240963834022</c:v>
                </c:pt>
                <c:pt idx="110">
                  <c:v>-0.84240963855212669</c:v>
                </c:pt>
                <c:pt idx="111">
                  <c:v>-0.81879518072084778</c:v>
                </c:pt>
                <c:pt idx="112">
                  <c:v>-0.82518072288957001</c:v>
                </c:pt>
                <c:pt idx="113">
                  <c:v>-0.90156626505829252</c:v>
                </c:pt>
                <c:pt idx="114">
                  <c:v>-0.8779518072270136</c:v>
                </c:pt>
                <c:pt idx="115">
                  <c:v>-0.93433734939574009</c:v>
                </c:pt>
                <c:pt idx="116">
                  <c:v>-1.0607228915644598</c:v>
                </c:pt>
                <c:pt idx="117">
                  <c:v>-0.9971084337331817</c:v>
                </c:pt>
                <c:pt idx="118">
                  <c:v>-0.87349397590190136</c:v>
                </c:pt>
                <c:pt idx="119">
                  <c:v>-0.94987951807062387</c:v>
                </c:pt>
                <c:pt idx="120">
                  <c:v>-0.74626506023934525</c:v>
                </c:pt>
                <c:pt idx="121">
                  <c:v>-0.58265060240806577</c:v>
                </c:pt>
                <c:pt idx="122">
                  <c:v>-0.64903614457679026</c:v>
                </c:pt>
                <c:pt idx="123">
                  <c:v>-0.37542168674551135</c:v>
                </c:pt>
                <c:pt idx="124">
                  <c:v>-0.36180722891423756</c:v>
                </c:pt>
                <c:pt idx="125">
                  <c:v>-6.8192771082962622E-2</c:v>
                </c:pt>
                <c:pt idx="126">
                  <c:v>-4.5783132516845626E-3</c:v>
                </c:pt>
                <c:pt idx="127">
                  <c:v>0.19903614457959407</c:v>
                </c:pt>
                <c:pt idx="128">
                  <c:v>0.10265060241086843</c:v>
                </c:pt>
                <c:pt idx="129">
                  <c:v>0.19626506024214763</c:v>
                </c:pt>
                <c:pt idx="130">
                  <c:v>0.46987951807342654</c:v>
                </c:pt>
                <c:pt idx="131">
                  <c:v>5.2734939759047137</c:v>
                </c:pt>
                <c:pt idx="132">
                  <c:v>6.0471084337359926</c:v>
                </c:pt>
                <c:pt idx="133">
                  <c:v>6.0407228915672704</c:v>
                </c:pt>
                <c:pt idx="134">
                  <c:v>6.2743373493985501</c:v>
                </c:pt>
                <c:pt idx="135">
                  <c:v>5.8279518072298302</c:v>
                </c:pt>
                <c:pt idx="136">
                  <c:v>5.5415662650611068</c:v>
                </c:pt>
                <c:pt idx="137">
                  <c:v>5.5551807228923806</c:v>
                </c:pt>
                <c:pt idx="138">
                  <c:v>5.6487951807236598</c:v>
                </c:pt>
                <c:pt idx="139">
                  <c:v>5.3024096385549342</c:v>
                </c:pt>
                <c:pt idx="140">
                  <c:v>4.9660240963862137</c:v>
                </c:pt>
                <c:pt idx="141">
                  <c:v>4.4196385542174923</c:v>
                </c:pt>
                <c:pt idx="142">
                  <c:v>3.8932530120487669</c:v>
                </c:pt>
                <c:pt idx="143">
                  <c:v>3.7768674698800453</c:v>
                </c:pt>
                <c:pt idx="144">
                  <c:v>3.5104819277113251</c:v>
                </c:pt>
                <c:pt idx="145">
                  <c:v>3.2440963855426048</c:v>
                </c:pt>
                <c:pt idx="146">
                  <c:v>3.0077108433738786</c:v>
                </c:pt>
                <c:pt idx="147">
                  <c:v>2.631325301205159</c:v>
                </c:pt>
                <c:pt idx="148">
                  <c:v>2.1749397590364339</c:v>
                </c:pt>
                <c:pt idx="149">
                  <c:v>1.8185542168677102</c:v>
                </c:pt>
                <c:pt idx="150">
                  <c:v>1.4621686746989866</c:v>
                </c:pt>
                <c:pt idx="151">
                  <c:v>1.1357831325302641</c:v>
                </c:pt>
                <c:pt idx="152">
                  <c:v>0.72939759036154328</c:v>
                </c:pt>
                <c:pt idx="153">
                  <c:v>0.48301204819281907</c:v>
                </c:pt>
                <c:pt idx="154">
                  <c:v>0.276626506024094</c:v>
                </c:pt>
                <c:pt idx="155">
                  <c:v>-0.16975903614462595</c:v>
                </c:pt>
                <c:pt idx="156">
                  <c:v>-0.5261445783133496</c:v>
                </c:pt>
                <c:pt idx="157">
                  <c:v>6.7469879517929598E-2</c:v>
                </c:pt>
                <c:pt idx="158">
                  <c:v>0.86108433734920453</c:v>
                </c:pt>
                <c:pt idx="159">
                  <c:v>0.73469879518048486</c:v>
                </c:pt>
                <c:pt idx="160">
                  <c:v>0.74831325301175866</c:v>
                </c:pt>
                <c:pt idx="161">
                  <c:v>1.2619277108430325</c:v>
                </c:pt>
                <c:pt idx="162">
                  <c:v>1.1255421686743077</c:v>
                </c:pt>
                <c:pt idx="163">
                  <c:v>0.66915662650558261</c:v>
                </c:pt>
                <c:pt idx="164">
                  <c:v>0.53277108433685783</c:v>
                </c:pt>
                <c:pt idx="165">
                  <c:v>0.31638554216813475</c:v>
                </c:pt>
                <c:pt idx="166">
                  <c:v>-5.8975047068088315E-13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Кардиограмма!$M$9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Кардиограмма!$M$10:$M$176</c:f>
              <c:numCache>
                <c:formatCode>0.00</c:formatCode>
                <c:ptCount val="167"/>
                <c:pt idx="0">
                  <c:v>0.44000000000767958</c:v>
                </c:pt>
                <c:pt idx="1">
                  <c:v>0.84361445783895395</c:v>
                </c:pt>
                <c:pt idx="2">
                  <c:v>1.1972289156702312</c:v>
                </c:pt>
                <c:pt idx="3">
                  <c:v>1.4208433735015058</c:v>
                </c:pt>
                <c:pt idx="4">
                  <c:v>1.4544578313327827</c:v>
                </c:pt>
                <c:pt idx="5">
                  <c:v>1.6980722891640605</c:v>
                </c:pt>
                <c:pt idx="6">
                  <c:v>2.1616867469953371</c:v>
                </c:pt>
                <c:pt idx="7">
                  <c:v>2.7553012048266163</c:v>
                </c:pt>
                <c:pt idx="8">
                  <c:v>3.1589156626578907</c:v>
                </c:pt>
                <c:pt idx="9">
                  <c:v>3.5725301204891702</c:v>
                </c:pt>
                <c:pt idx="10">
                  <c:v>3.6161445783204451</c:v>
                </c:pt>
                <c:pt idx="11">
                  <c:v>4.7497590361517235</c:v>
                </c:pt>
                <c:pt idx="12">
                  <c:v>4.6533734939829978</c:v>
                </c:pt>
                <c:pt idx="13">
                  <c:v>4.9669879518142759</c:v>
                </c:pt>
                <c:pt idx="14">
                  <c:v>6.1606024096455494</c:v>
                </c:pt>
                <c:pt idx="15">
                  <c:v>6.3942168674768292</c:v>
                </c:pt>
                <c:pt idx="16">
                  <c:v>6.3678313253081038</c:v>
                </c:pt>
                <c:pt idx="17">
                  <c:v>6.1414457831393827</c:v>
                </c:pt>
                <c:pt idx="18">
                  <c:v>5.7550602409706579</c:v>
                </c:pt>
                <c:pt idx="19">
                  <c:v>5.2886746988019349</c:v>
                </c:pt>
                <c:pt idx="20">
                  <c:v>4.7922891566332106</c:v>
                </c:pt>
                <c:pt idx="21">
                  <c:v>4.1059036144644887</c:v>
                </c:pt>
                <c:pt idx="22">
                  <c:v>3.8195180722957653</c:v>
                </c:pt>
                <c:pt idx="23">
                  <c:v>3.1631325301270445</c:v>
                </c:pt>
                <c:pt idx="24">
                  <c:v>2.4767469879583226</c:v>
                </c:pt>
                <c:pt idx="25">
                  <c:v>2.130361445789597</c:v>
                </c:pt>
                <c:pt idx="26">
                  <c:v>1.713975903620871</c:v>
                </c:pt>
                <c:pt idx="27">
                  <c:v>1.1275903614521505</c:v>
                </c:pt>
                <c:pt idx="28">
                  <c:v>0.54120481928343001</c:v>
                </c:pt>
                <c:pt idx="29">
                  <c:v>8.4819277114704938E-2</c:v>
                </c:pt>
                <c:pt idx="30">
                  <c:v>-0.54156626505401473</c:v>
                </c:pt>
                <c:pt idx="31">
                  <c:v>-0.86795180722273724</c:v>
                </c:pt>
                <c:pt idx="32">
                  <c:v>-1.504337349391462</c:v>
                </c:pt>
                <c:pt idx="33">
                  <c:v>-1.9807228915601831</c:v>
                </c:pt>
                <c:pt idx="34">
                  <c:v>-2.2971084337289076</c:v>
                </c:pt>
                <c:pt idx="35">
                  <c:v>-2.5334939758976338</c:v>
                </c:pt>
                <c:pt idx="36">
                  <c:v>-2.8898795180663575</c:v>
                </c:pt>
                <c:pt idx="37">
                  <c:v>-3.1162650602350785</c:v>
                </c:pt>
                <c:pt idx="38">
                  <c:v>-19.232650602403808</c:v>
                </c:pt>
                <c:pt idx="39">
                  <c:v>-17.84903614457253</c:v>
                </c:pt>
                <c:pt idx="40">
                  <c:v>-17.555421686741255</c:v>
                </c:pt>
                <c:pt idx="41">
                  <c:v>-17.321807228909975</c:v>
                </c:pt>
                <c:pt idx="42">
                  <c:v>-16.998192771078699</c:v>
                </c:pt>
                <c:pt idx="43">
                  <c:v>-16.804578313247426</c:v>
                </c:pt>
                <c:pt idx="44">
                  <c:v>-16.700963855416148</c:v>
                </c:pt>
                <c:pt idx="45">
                  <c:v>-16.477349397584874</c:v>
                </c:pt>
                <c:pt idx="46">
                  <c:v>-15.693734939753597</c:v>
                </c:pt>
                <c:pt idx="47">
                  <c:v>-15.460120481922317</c:v>
                </c:pt>
                <c:pt idx="48">
                  <c:v>-14.866506024091038</c:v>
                </c:pt>
                <c:pt idx="49">
                  <c:v>-14.472891566259761</c:v>
                </c:pt>
                <c:pt idx="50">
                  <c:v>-14.449277108428483</c:v>
                </c:pt>
                <c:pt idx="51">
                  <c:v>-14.405662650597208</c:v>
                </c:pt>
                <c:pt idx="52">
                  <c:v>-14.422048192765928</c:v>
                </c:pt>
                <c:pt idx="53">
                  <c:v>-13.808433734934653</c:v>
                </c:pt>
                <c:pt idx="54">
                  <c:v>-13.864819277103379</c:v>
                </c:pt>
                <c:pt idx="55">
                  <c:v>-13.7012048192721</c:v>
                </c:pt>
                <c:pt idx="56">
                  <c:v>-13.657590361440825</c:v>
                </c:pt>
                <c:pt idx="57">
                  <c:v>-13.583975903609549</c:v>
                </c:pt>
                <c:pt idx="58">
                  <c:v>-13.510361445778273</c:v>
                </c:pt>
                <c:pt idx="59">
                  <c:v>-13.366746987946996</c:v>
                </c:pt>
                <c:pt idx="60">
                  <c:v>-13.29313253011572</c:v>
                </c:pt>
                <c:pt idx="61">
                  <c:v>-13.179518072284445</c:v>
                </c:pt>
                <c:pt idx="62">
                  <c:v>-12.505903614453167</c:v>
                </c:pt>
                <c:pt idx="63">
                  <c:v>-12.002289156621892</c:v>
                </c:pt>
                <c:pt idx="64">
                  <c:v>-7.6186746987906133</c:v>
                </c:pt>
                <c:pt idx="65">
                  <c:v>-6.6650602409593347</c:v>
                </c:pt>
                <c:pt idx="66">
                  <c:v>-6.1114457831280546</c:v>
                </c:pt>
                <c:pt idx="67">
                  <c:v>-6.0878313252967757</c:v>
                </c:pt>
                <c:pt idx="68">
                  <c:v>-6.0242168674654977</c:v>
                </c:pt>
                <c:pt idx="69">
                  <c:v>-5.8606024096342182</c:v>
                </c:pt>
                <c:pt idx="70">
                  <c:v>-5.8769879518029384</c:v>
                </c:pt>
                <c:pt idx="71">
                  <c:v>-5.7733734939716612</c:v>
                </c:pt>
                <c:pt idx="72">
                  <c:v>-5.5997590361403837</c:v>
                </c:pt>
                <c:pt idx="73">
                  <c:v>-5.5061445783091045</c:v>
                </c:pt>
                <c:pt idx="74">
                  <c:v>-5.1825301204778285</c:v>
                </c:pt>
                <c:pt idx="75">
                  <c:v>-4.8289156626465513</c:v>
                </c:pt>
                <c:pt idx="76">
                  <c:v>-4.725301204815274</c:v>
                </c:pt>
                <c:pt idx="77">
                  <c:v>-4.671686746983994</c:v>
                </c:pt>
                <c:pt idx="78">
                  <c:v>-4.3280722891527148</c:v>
                </c:pt>
                <c:pt idx="79">
                  <c:v>-3.9644578313214396</c:v>
                </c:pt>
                <c:pt idx="80">
                  <c:v>-3.6808433734901627</c:v>
                </c:pt>
                <c:pt idx="81">
                  <c:v>-3.5572289156588823</c:v>
                </c:pt>
                <c:pt idx="82">
                  <c:v>-2.7836144578276034</c:v>
                </c:pt>
                <c:pt idx="83">
                  <c:v>-2.3799999999963291</c:v>
                </c:pt>
                <c:pt idx="84">
                  <c:v>-1.1663855421650524</c:v>
                </c:pt>
                <c:pt idx="85">
                  <c:v>-0.77277108433377606</c:v>
                </c:pt>
                <c:pt idx="86">
                  <c:v>-0.43915662650250198</c:v>
                </c:pt>
                <c:pt idx="87">
                  <c:v>-4.5542168671225625E-2</c:v>
                </c:pt>
                <c:pt idx="88">
                  <c:v>0.158072289160053</c:v>
                </c:pt>
                <c:pt idx="89">
                  <c:v>0.5916867469913285</c:v>
                </c:pt>
                <c:pt idx="90">
                  <c:v>0.92530120482260259</c:v>
                </c:pt>
                <c:pt idx="91">
                  <c:v>1.3189156626538789</c:v>
                </c:pt>
                <c:pt idx="92">
                  <c:v>1.6125301204851539</c:v>
                </c:pt>
                <c:pt idx="93">
                  <c:v>1.7561445783164302</c:v>
                </c:pt>
                <c:pt idx="94">
                  <c:v>1.9097590361477046</c:v>
                </c:pt>
                <c:pt idx="95">
                  <c:v>2.1333734939789792</c:v>
                </c:pt>
                <c:pt idx="96">
                  <c:v>2.4469879518102573</c:v>
                </c:pt>
                <c:pt idx="97">
                  <c:v>2.7206024096415362</c:v>
                </c:pt>
                <c:pt idx="98">
                  <c:v>3.0542168674728103</c:v>
                </c:pt>
                <c:pt idx="99">
                  <c:v>3.4278313253040906</c:v>
                </c:pt>
                <c:pt idx="100">
                  <c:v>3.8414457831353701</c:v>
                </c:pt>
                <c:pt idx="101">
                  <c:v>4.2550602409666496</c:v>
                </c:pt>
                <c:pt idx="102">
                  <c:v>4.3086746987979296</c:v>
                </c:pt>
                <c:pt idx="103">
                  <c:v>4.5722891566292034</c:v>
                </c:pt>
                <c:pt idx="104">
                  <c:v>5.3059036144604832</c:v>
                </c:pt>
                <c:pt idx="105">
                  <c:v>10.459518072291758</c:v>
                </c:pt>
                <c:pt idx="106">
                  <c:v>11.303132530123037</c:v>
                </c:pt>
                <c:pt idx="107">
                  <c:v>11.126746987954313</c:v>
                </c:pt>
                <c:pt idx="108">
                  <c:v>11.000361445785593</c:v>
                </c:pt>
                <c:pt idx="109">
                  <c:v>10.843975903616872</c:v>
                </c:pt>
                <c:pt idx="110">
                  <c:v>10.567590361448147</c:v>
                </c:pt>
                <c:pt idx="111">
                  <c:v>10.121204819279427</c:v>
                </c:pt>
                <c:pt idx="112">
                  <c:v>9.8248192771107057</c:v>
                </c:pt>
                <c:pt idx="113">
                  <c:v>9.5384337349419823</c:v>
                </c:pt>
                <c:pt idx="114">
                  <c:v>9.0820481927732573</c:v>
                </c:pt>
                <c:pt idx="115">
                  <c:v>9.0156626506045328</c:v>
                </c:pt>
                <c:pt idx="116">
                  <c:v>8.7392771084358074</c:v>
                </c:pt>
                <c:pt idx="117">
                  <c:v>9.2728915662670843</c:v>
                </c:pt>
                <c:pt idx="118">
                  <c:v>9.0365060240983581</c:v>
                </c:pt>
                <c:pt idx="119">
                  <c:v>8.6601204819296385</c:v>
                </c:pt>
                <c:pt idx="120">
                  <c:v>8.5437349397609168</c:v>
                </c:pt>
                <c:pt idx="121">
                  <c:v>8.5573493975921906</c:v>
                </c:pt>
                <c:pt idx="122">
                  <c:v>8.2509638554234641</c:v>
                </c:pt>
                <c:pt idx="123">
                  <c:v>8.1545783132547385</c:v>
                </c:pt>
                <c:pt idx="124">
                  <c:v>7.6481927710860163</c:v>
                </c:pt>
                <c:pt idx="125">
                  <c:v>7.4218072289172952</c:v>
                </c:pt>
                <c:pt idx="126">
                  <c:v>7.0554216867485735</c:v>
                </c:pt>
                <c:pt idx="127">
                  <c:v>6.6990361445798499</c:v>
                </c:pt>
                <c:pt idx="128">
                  <c:v>6.5026506024111299</c:v>
                </c:pt>
                <c:pt idx="129">
                  <c:v>5.9362650602424054</c:v>
                </c:pt>
                <c:pt idx="130">
                  <c:v>6.139879518073684</c:v>
                </c:pt>
                <c:pt idx="131">
                  <c:v>5.7534939759049593</c:v>
                </c:pt>
                <c:pt idx="132">
                  <c:v>5.247108433736237</c:v>
                </c:pt>
                <c:pt idx="133">
                  <c:v>4.9107228915675165</c:v>
                </c:pt>
                <c:pt idx="134">
                  <c:v>4.6343373493987912</c:v>
                </c:pt>
                <c:pt idx="135">
                  <c:v>4.1179518072300709</c:v>
                </c:pt>
                <c:pt idx="136">
                  <c:v>3.7215662650613481</c:v>
                </c:pt>
                <c:pt idx="137">
                  <c:v>3.5051807228926251</c:v>
                </c:pt>
                <c:pt idx="138">
                  <c:v>3.0587951807239051</c:v>
                </c:pt>
                <c:pt idx="139">
                  <c:v>2.7924096385551849</c:v>
                </c:pt>
                <c:pt idx="140">
                  <c:v>2.7660240963864595</c:v>
                </c:pt>
                <c:pt idx="141">
                  <c:v>2.6096385542177387</c:v>
                </c:pt>
                <c:pt idx="142">
                  <c:v>2.3532530120490165</c:v>
                </c:pt>
                <c:pt idx="143">
                  <c:v>2.1968674698802957</c:v>
                </c:pt>
                <c:pt idx="144">
                  <c:v>1.9804819277115726</c:v>
                </c:pt>
                <c:pt idx="145">
                  <c:v>1.6540963855428501</c:v>
                </c:pt>
                <c:pt idx="146">
                  <c:v>1.1277108433741247</c:v>
                </c:pt>
                <c:pt idx="147">
                  <c:v>0.66132530120540167</c:v>
                </c:pt>
                <c:pt idx="148">
                  <c:v>0.26493975903667888</c:v>
                </c:pt>
                <c:pt idx="149">
                  <c:v>-0.21144578313204221</c:v>
                </c:pt>
                <c:pt idx="150">
                  <c:v>-0.71783132530076443</c:v>
                </c:pt>
                <c:pt idx="151">
                  <c:v>-1.0942168674694841</c:v>
                </c:pt>
                <c:pt idx="152">
                  <c:v>-1.26060240963821</c:v>
                </c:pt>
                <c:pt idx="153">
                  <c:v>-1.6669879518069308</c:v>
                </c:pt>
                <c:pt idx="154">
                  <c:v>-2.163373493975655</c:v>
                </c:pt>
                <c:pt idx="155">
                  <c:v>-2.5397590361443747</c:v>
                </c:pt>
                <c:pt idx="156">
                  <c:v>-2.0961445783131012</c:v>
                </c:pt>
                <c:pt idx="157">
                  <c:v>-0.44253012048182683</c:v>
                </c:pt>
                <c:pt idx="158">
                  <c:v>2.9210843373494484</c:v>
                </c:pt>
                <c:pt idx="159">
                  <c:v>4.7446987951807245</c:v>
                </c:pt>
                <c:pt idx="160">
                  <c:v>5.1183132530120048</c:v>
                </c:pt>
                <c:pt idx="161">
                  <c:v>6.9419277108432809</c:v>
                </c:pt>
                <c:pt idx="162">
                  <c:v>6.6755421686745606</c:v>
                </c:pt>
                <c:pt idx="163">
                  <c:v>6.9191566265058384</c:v>
                </c:pt>
                <c:pt idx="164">
                  <c:v>6.7127710843371133</c:v>
                </c:pt>
                <c:pt idx="165">
                  <c:v>7.8763855421683928</c:v>
                </c:pt>
                <c:pt idx="166">
                  <c:v>7.5399999999996723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Кардиограмма!$N$9</c:f>
              <c:strCache>
                <c:ptCount val="1"/>
                <c:pt idx="0">
                  <c:v>Fury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Кардиограмма!$N$10:$N$176</c:f>
              <c:numCache>
                <c:formatCode>0.00</c:formatCode>
                <c:ptCount val="167"/>
                <c:pt idx="0">
                  <c:v>1.7100000000091349</c:v>
                </c:pt>
                <c:pt idx="1">
                  <c:v>2.9436144578404146</c:v>
                </c:pt>
                <c:pt idx="2">
                  <c:v>3.4372289156716924</c:v>
                </c:pt>
                <c:pt idx="3">
                  <c:v>4.2708433735029665</c:v>
                </c:pt>
                <c:pt idx="4">
                  <c:v>4.4844578313342431</c:v>
                </c:pt>
                <c:pt idx="5">
                  <c:v>4.7180722891655229</c:v>
                </c:pt>
                <c:pt idx="6">
                  <c:v>5.1816867469967995</c:v>
                </c:pt>
                <c:pt idx="7">
                  <c:v>5.345301204828079</c:v>
                </c:pt>
                <c:pt idx="8">
                  <c:v>5.4789156626593574</c:v>
                </c:pt>
                <c:pt idx="9">
                  <c:v>5.5525301204906334</c:v>
                </c:pt>
                <c:pt idx="10">
                  <c:v>5.5061445783219121</c:v>
                </c:pt>
                <c:pt idx="11">
                  <c:v>5.7197590361531887</c:v>
                </c:pt>
                <c:pt idx="12">
                  <c:v>5.9633734939844665</c:v>
                </c:pt>
                <c:pt idx="13">
                  <c:v>5.9469879518157462</c:v>
                </c:pt>
                <c:pt idx="14">
                  <c:v>6.5506024096470234</c:v>
                </c:pt>
                <c:pt idx="15">
                  <c:v>7.1142168674783015</c:v>
                </c:pt>
                <c:pt idx="16">
                  <c:v>7.3378313253095762</c:v>
                </c:pt>
                <c:pt idx="17">
                  <c:v>10.181445783140855</c:v>
                </c:pt>
                <c:pt idx="18">
                  <c:v>10.805060240972136</c:v>
                </c:pt>
                <c:pt idx="19">
                  <c:v>10.928674698803416</c:v>
                </c:pt>
                <c:pt idx="20">
                  <c:v>10.952289156634695</c:v>
                </c:pt>
                <c:pt idx="21">
                  <c:v>11.06590361446597</c:v>
                </c:pt>
                <c:pt idx="22">
                  <c:v>11.709518072297247</c:v>
                </c:pt>
                <c:pt idx="23">
                  <c:v>11.863132530128521</c:v>
                </c:pt>
                <c:pt idx="24">
                  <c:v>12.176746987959799</c:v>
                </c:pt>
                <c:pt idx="25">
                  <c:v>12.160361445791079</c:v>
                </c:pt>
                <c:pt idx="26">
                  <c:v>12.263975903622356</c:v>
                </c:pt>
                <c:pt idx="27">
                  <c:v>12.327590361453634</c:v>
                </c:pt>
                <c:pt idx="28">
                  <c:v>12.241204819284913</c:v>
                </c:pt>
                <c:pt idx="29">
                  <c:v>12.244819277116189</c:v>
                </c:pt>
                <c:pt idx="30">
                  <c:v>12.348433734947466</c:v>
                </c:pt>
                <c:pt idx="31">
                  <c:v>12.302048192778745</c:v>
                </c:pt>
                <c:pt idx="32">
                  <c:v>12.495662650610019</c:v>
                </c:pt>
                <c:pt idx="33">
                  <c:v>12.619277108441299</c:v>
                </c:pt>
                <c:pt idx="34">
                  <c:v>12.782891566272578</c:v>
                </c:pt>
                <c:pt idx="35">
                  <c:v>12.916506024103857</c:v>
                </c:pt>
                <c:pt idx="36">
                  <c:v>13.120120481935135</c:v>
                </c:pt>
                <c:pt idx="37">
                  <c:v>13.353734939766415</c:v>
                </c:pt>
                <c:pt idx="38">
                  <c:v>6.257349397597693</c:v>
                </c:pt>
                <c:pt idx="39">
                  <c:v>7.1109638554289702</c:v>
                </c:pt>
                <c:pt idx="40">
                  <c:v>6.9445783132602443</c:v>
                </c:pt>
                <c:pt idx="41">
                  <c:v>6.8381927710915207</c:v>
                </c:pt>
                <c:pt idx="42">
                  <c:v>6.8818072289227956</c:v>
                </c:pt>
                <c:pt idx="43">
                  <c:v>6.7454216867540708</c:v>
                </c:pt>
                <c:pt idx="44">
                  <c:v>6.3090361445853489</c:v>
                </c:pt>
                <c:pt idx="45">
                  <c:v>5.9126506024166261</c:v>
                </c:pt>
                <c:pt idx="46">
                  <c:v>5.8162650602479005</c:v>
                </c:pt>
                <c:pt idx="47">
                  <c:v>7.1298795180791785</c:v>
                </c:pt>
                <c:pt idx="48">
                  <c:v>6.9034939759104574</c:v>
                </c:pt>
                <c:pt idx="49">
                  <c:v>6.6671084337417312</c:v>
                </c:pt>
                <c:pt idx="50">
                  <c:v>6.1207228915730099</c:v>
                </c:pt>
                <c:pt idx="51">
                  <c:v>5.8343373494042865</c:v>
                </c:pt>
                <c:pt idx="52">
                  <c:v>5.247951807235566</c:v>
                </c:pt>
                <c:pt idx="53">
                  <c:v>4.8415662650668452</c:v>
                </c:pt>
                <c:pt idx="54">
                  <c:v>4.3951807228981252</c:v>
                </c:pt>
                <c:pt idx="55">
                  <c:v>4.0087951807294004</c:v>
                </c:pt>
                <c:pt idx="56">
                  <c:v>5.2724096385606742</c:v>
                </c:pt>
                <c:pt idx="57">
                  <c:v>6.766024096391952</c:v>
                </c:pt>
                <c:pt idx="58">
                  <c:v>7.0996385542232261</c:v>
                </c:pt>
                <c:pt idx="59">
                  <c:v>6.9332530120545002</c:v>
                </c:pt>
                <c:pt idx="60">
                  <c:v>6.6468674698857768</c:v>
                </c:pt>
                <c:pt idx="61">
                  <c:v>6.2804819277170552</c:v>
                </c:pt>
                <c:pt idx="62">
                  <c:v>5.9640963855483307</c:v>
                </c:pt>
                <c:pt idx="63">
                  <c:v>5.607710843379607</c:v>
                </c:pt>
                <c:pt idx="64">
                  <c:v>5.2613253012108814</c:v>
                </c:pt>
                <c:pt idx="65">
                  <c:v>4.7049397590421549</c:v>
                </c:pt>
                <c:pt idx="66">
                  <c:v>4.4485542168734327</c:v>
                </c:pt>
                <c:pt idx="67">
                  <c:v>4.4221686747047073</c:v>
                </c:pt>
                <c:pt idx="68">
                  <c:v>5.0757831325359817</c:v>
                </c:pt>
                <c:pt idx="69">
                  <c:v>6.2693975903672552</c:v>
                </c:pt>
                <c:pt idx="70">
                  <c:v>5.8230120481985352</c:v>
                </c:pt>
                <c:pt idx="71">
                  <c:v>5.4166265060298144</c:v>
                </c:pt>
                <c:pt idx="72">
                  <c:v>5.1702409638610902</c:v>
                </c:pt>
                <c:pt idx="73">
                  <c:v>4.7538554216923643</c:v>
                </c:pt>
                <c:pt idx="74">
                  <c:v>4.3574698795236415</c:v>
                </c:pt>
                <c:pt idx="75">
                  <c:v>3.9310843373549176</c:v>
                </c:pt>
                <c:pt idx="76">
                  <c:v>3.8746987951861911</c:v>
                </c:pt>
                <c:pt idx="77">
                  <c:v>3.4383132530174692</c:v>
                </c:pt>
                <c:pt idx="78">
                  <c:v>3.2219277108487461</c:v>
                </c:pt>
                <c:pt idx="79">
                  <c:v>2.8055421686800202</c:v>
                </c:pt>
                <c:pt idx="80">
                  <c:v>2.3591566265113002</c:v>
                </c:pt>
                <c:pt idx="81">
                  <c:v>2.4227710843425783</c:v>
                </c:pt>
                <c:pt idx="82">
                  <c:v>3.5363855421738535</c:v>
                </c:pt>
                <c:pt idx="83">
                  <c:v>3.1600000000051338</c:v>
                </c:pt>
                <c:pt idx="84">
                  <c:v>3.7436144578364079</c:v>
                </c:pt>
                <c:pt idx="85">
                  <c:v>3.9872289156676857</c:v>
                </c:pt>
                <c:pt idx="86">
                  <c:v>4.2808433734989606</c:v>
                </c:pt>
                <c:pt idx="87">
                  <c:v>3.7244578313302341</c:v>
                </c:pt>
                <c:pt idx="88">
                  <c:v>3.2180722891615119</c:v>
                </c:pt>
                <c:pt idx="89">
                  <c:v>2.8416867469927922</c:v>
                </c:pt>
                <c:pt idx="90">
                  <c:v>2.3753012048240691</c:v>
                </c:pt>
                <c:pt idx="91">
                  <c:v>1.8589156626553489</c:v>
                </c:pt>
                <c:pt idx="92">
                  <c:v>2.2225301204866241</c:v>
                </c:pt>
                <c:pt idx="93">
                  <c:v>2.0961445783179045</c:v>
                </c:pt>
                <c:pt idx="94">
                  <c:v>1.4997590361491788</c:v>
                </c:pt>
                <c:pt idx="95">
                  <c:v>1.0233734939804577</c:v>
                </c:pt>
                <c:pt idx="96">
                  <c:v>0.62698795181173494</c:v>
                </c:pt>
                <c:pt idx="97">
                  <c:v>8.0602409643013573E-2</c:v>
                </c:pt>
                <c:pt idx="98">
                  <c:v>-0.30578313252571121</c:v>
                </c:pt>
                <c:pt idx="99">
                  <c:v>-0.55216867469443542</c:v>
                </c:pt>
                <c:pt idx="100">
                  <c:v>9.2114457831368384</c:v>
                </c:pt>
                <c:pt idx="101">
                  <c:v>10.455060240968116</c:v>
                </c:pt>
                <c:pt idx="102">
                  <c:v>10.628674698799394</c:v>
                </c:pt>
                <c:pt idx="103">
                  <c:v>10.812289156630669</c:v>
                </c:pt>
                <c:pt idx="104">
                  <c:v>11.115903614461949</c:v>
                </c:pt>
                <c:pt idx="105">
                  <c:v>11.329518072293226</c:v>
                </c:pt>
                <c:pt idx="106">
                  <c:v>11.573132530124504</c:v>
                </c:pt>
                <c:pt idx="107">
                  <c:v>11.64674698795578</c:v>
                </c:pt>
                <c:pt idx="108">
                  <c:v>12.420361445787059</c:v>
                </c:pt>
                <c:pt idx="109">
                  <c:v>12.573975903618333</c:v>
                </c:pt>
                <c:pt idx="110">
                  <c:v>13.557590361449613</c:v>
                </c:pt>
                <c:pt idx="111">
                  <c:v>13.601204819280888</c:v>
                </c:pt>
                <c:pt idx="112">
                  <c:v>13.534819277112163</c:v>
                </c:pt>
                <c:pt idx="113">
                  <c:v>13.828433734943438</c:v>
                </c:pt>
                <c:pt idx="114">
                  <c:v>13.932048192774715</c:v>
                </c:pt>
                <c:pt idx="115">
                  <c:v>13.825662650605992</c:v>
                </c:pt>
                <c:pt idx="116">
                  <c:v>14.809277108437271</c:v>
                </c:pt>
                <c:pt idx="117">
                  <c:v>14.872891566268549</c:v>
                </c:pt>
                <c:pt idx="118">
                  <c:v>14.626506024099825</c:v>
                </c:pt>
                <c:pt idx="119">
                  <c:v>16.040120481931105</c:v>
                </c:pt>
                <c:pt idx="120">
                  <c:v>15.803734939762379</c:v>
                </c:pt>
                <c:pt idx="121">
                  <c:v>15.547349397593656</c:v>
                </c:pt>
                <c:pt idx="122">
                  <c:v>15.360963855424934</c:v>
                </c:pt>
                <c:pt idx="123">
                  <c:v>15.344578313256214</c:v>
                </c:pt>
                <c:pt idx="124">
                  <c:v>15.328192771087494</c:v>
                </c:pt>
                <c:pt idx="125">
                  <c:v>15.061807228918774</c:v>
                </c:pt>
                <c:pt idx="126">
                  <c:v>14.95542168675005</c:v>
                </c:pt>
                <c:pt idx="127">
                  <c:v>14.839036144581328</c:v>
                </c:pt>
                <c:pt idx="128">
                  <c:v>14.722650602412607</c:v>
                </c:pt>
                <c:pt idx="129">
                  <c:v>14.436265060243883</c:v>
                </c:pt>
                <c:pt idx="130">
                  <c:v>14.539879518075161</c:v>
                </c:pt>
                <c:pt idx="131">
                  <c:v>19.193493975906449</c:v>
                </c:pt>
                <c:pt idx="132">
                  <c:v>19.967108433737728</c:v>
                </c:pt>
                <c:pt idx="133">
                  <c:v>19.860722891569004</c:v>
                </c:pt>
                <c:pt idx="134">
                  <c:v>19.594337349400284</c:v>
                </c:pt>
                <c:pt idx="135">
                  <c:v>19.217951807231564</c:v>
                </c:pt>
                <c:pt idx="136">
                  <c:v>18.941566265062839</c:v>
                </c:pt>
                <c:pt idx="137">
                  <c:v>18.605180722894119</c:v>
                </c:pt>
                <c:pt idx="138">
                  <c:v>18.188795180725393</c:v>
                </c:pt>
                <c:pt idx="139">
                  <c:v>19.532409638556672</c:v>
                </c:pt>
                <c:pt idx="140">
                  <c:v>19.246024096387949</c:v>
                </c:pt>
                <c:pt idx="141">
                  <c:v>18.769638554219227</c:v>
                </c:pt>
                <c:pt idx="142">
                  <c:v>19.413253012050504</c:v>
                </c:pt>
                <c:pt idx="143">
                  <c:v>22.286867469881784</c:v>
                </c:pt>
                <c:pt idx="144">
                  <c:v>22.130481927713063</c:v>
                </c:pt>
                <c:pt idx="145">
                  <c:v>22.004096385544344</c:v>
                </c:pt>
                <c:pt idx="146">
                  <c:v>22.057710843375624</c:v>
                </c:pt>
                <c:pt idx="147">
                  <c:v>21.641325301206898</c:v>
                </c:pt>
                <c:pt idx="148">
                  <c:v>21.224939759038172</c:v>
                </c:pt>
                <c:pt idx="149">
                  <c:v>20.838554216869447</c:v>
                </c:pt>
                <c:pt idx="150">
                  <c:v>20.612168674700726</c:v>
                </c:pt>
                <c:pt idx="151">
                  <c:v>20.115783132532002</c:v>
                </c:pt>
                <c:pt idx="152">
                  <c:v>19.92939759036328</c:v>
                </c:pt>
                <c:pt idx="153">
                  <c:v>19.323012048194556</c:v>
                </c:pt>
                <c:pt idx="154">
                  <c:v>18.83662650602583</c:v>
                </c:pt>
                <c:pt idx="155">
                  <c:v>18.380240963857105</c:v>
                </c:pt>
                <c:pt idx="156">
                  <c:v>17.983855421688382</c:v>
                </c:pt>
                <c:pt idx="157">
                  <c:v>17.487469879519658</c:v>
                </c:pt>
                <c:pt idx="158">
                  <c:v>17.181084337350931</c:v>
                </c:pt>
                <c:pt idx="159">
                  <c:v>16.924698795182209</c:v>
                </c:pt>
                <c:pt idx="160">
                  <c:v>16.658313253013489</c:v>
                </c:pt>
                <c:pt idx="161">
                  <c:v>16.411927710844765</c:v>
                </c:pt>
                <c:pt idx="162">
                  <c:v>15.945542168676042</c:v>
                </c:pt>
                <c:pt idx="163">
                  <c:v>15.619156626507319</c:v>
                </c:pt>
                <c:pt idx="164">
                  <c:v>15.302771084338595</c:v>
                </c:pt>
                <c:pt idx="165">
                  <c:v>14.98638554216987</c:v>
                </c:pt>
                <c:pt idx="166">
                  <c:v>15.160000000001148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Кардиограмма!$O$9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Кардиограмма!$O$10:$O$176</c:f>
              <c:numCache>
                <c:formatCode>0.00</c:formatCode>
                <c:ptCount val="167"/>
                <c:pt idx="0">
                  <c:v>0.25000000000775202</c:v>
                </c:pt>
                <c:pt idx="1">
                  <c:v>0.62361445783903235</c:v>
                </c:pt>
                <c:pt idx="2">
                  <c:v>1.087228915670309</c:v>
                </c:pt>
                <c:pt idx="3">
                  <c:v>1.3108433735015836</c:v>
                </c:pt>
                <c:pt idx="4">
                  <c:v>1.4044578313328628</c:v>
                </c:pt>
                <c:pt idx="5">
                  <c:v>1.6780722891641418</c:v>
                </c:pt>
                <c:pt idx="6">
                  <c:v>2.1216867469954153</c:v>
                </c:pt>
                <c:pt idx="7">
                  <c:v>2.7153012048266945</c:v>
                </c:pt>
                <c:pt idx="8">
                  <c:v>2.9689156626579702</c:v>
                </c:pt>
                <c:pt idx="9">
                  <c:v>3.9925301204892492</c:v>
                </c:pt>
                <c:pt idx="10">
                  <c:v>4.0661445783205252</c:v>
                </c:pt>
                <c:pt idx="11">
                  <c:v>4.4197590361518024</c:v>
                </c:pt>
                <c:pt idx="12">
                  <c:v>4.6033734939830779</c:v>
                </c:pt>
                <c:pt idx="13">
                  <c:v>4.916987951814356</c:v>
                </c:pt>
                <c:pt idx="14">
                  <c:v>5.1906024096456349</c:v>
                </c:pt>
                <c:pt idx="15">
                  <c:v>4.9142168674769096</c:v>
                </c:pt>
                <c:pt idx="16">
                  <c:v>4.7578313253081888</c:v>
                </c:pt>
                <c:pt idx="17">
                  <c:v>4.2214457831394654</c:v>
                </c:pt>
                <c:pt idx="18">
                  <c:v>3.8450602409707457</c:v>
                </c:pt>
                <c:pt idx="19">
                  <c:v>3.3686746988020246</c:v>
                </c:pt>
                <c:pt idx="20">
                  <c:v>3.022289156633299</c:v>
                </c:pt>
                <c:pt idx="21">
                  <c:v>2.6959036144645765</c:v>
                </c:pt>
                <c:pt idx="22">
                  <c:v>2.3195180722958568</c:v>
                </c:pt>
                <c:pt idx="23">
                  <c:v>2.0631325301271346</c:v>
                </c:pt>
                <c:pt idx="24">
                  <c:v>1.6767469879584098</c:v>
                </c:pt>
                <c:pt idx="25">
                  <c:v>1.030361445789687</c:v>
                </c:pt>
                <c:pt idx="26">
                  <c:v>0.60397590362096309</c:v>
                </c:pt>
                <c:pt idx="27">
                  <c:v>7.7590361452237744E-2</c:v>
                </c:pt>
                <c:pt idx="28">
                  <c:v>-0.50879518071648278</c:v>
                </c:pt>
                <c:pt idx="29">
                  <c:v>-0.81518072288520926</c:v>
                </c:pt>
                <c:pt idx="30">
                  <c:v>-1.4115662650539349</c:v>
                </c:pt>
                <c:pt idx="31">
                  <c:v>-2.0479518072226597</c:v>
                </c:pt>
                <c:pt idx="32">
                  <c:v>-2.4043373493913833</c:v>
                </c:pt>
                <c:pt idx="33">
                  <c:v>-2.9007228915601075</c:v>
                </c:pt>
                <c:pt idx="34">
                  <c:v>-3.4871084337288281</c:v>
                </c:pt>
                <c:pt idx="35">
                  <c:v>-3.6334939758975509</c:v>
                </c:pt>
                <c:pt idx="36">
                  <c:v>0.30012048193373175</c:v>
                </c:pt>
                <c:pt idx="37">
                  <c:v>1.1337349397650058</c:v>
                </c:pt>
                <c:pt idx="38">
                  <c:v>1.1573493975962847</c:v>
                </c:pt>
                <c:pt idx="39">
                  <c:v>1.1109638554275634</c:v>
                </c:pt>
                <c:pt idx="40">
                  <c:v>0.86457831325883916</c:v>
                </c:pt>
                <c:pt idx="41">
                  <c:v>0.8281927710901158</c:v>
                </c:pt>
                <c:pt idx="42">
                  <c:v>0.84180722892138959</c:v>
                </c:pt>
                <c:pt idx="43">
                  <c:v>0.85542168675266339</c:v>
                </c:pt>
                <c:pt idx="44">
                  <c:v>2.0090361445839378</c:v>
                </c:pt>
                <c:pt idx="45">
                  <c:v>2.7826506024152167</c:v>
                </c:pt>
                <c:pt idx="46">
                  <c:v>2.5762650602464916</c:v>
                </c:pt>
                <c:pt idx="47">
                  <c:v>2.3798795180777716</c:v>
                </c:pt>
                <c:pt idx="48">
                  <c:v>2.3934939759090454</c:v>
                </c:pt>
                <c:pt idx="49">
                  <c:v>1.9271084337403224</c:v>
                </c:pt>
                <c:pt idx="50">
                  <c:v>1.6107228915715979</c:v>
                </c:pt>
                <c:pt idx="51">
                  <c:v>1.6243373494028717</c:v>
                </c:pt>
                <c:pt idx="52">
                  <c:v>1.4379518072341497</c:v>
                </c:pt>
                <c:pt idx="53">
                  <c:v>1.2815662650654289</c:v>
                </c:pt>
                <c:pt idx="54">
                  <c:v>1.8751807228967081</c:v>
                </c:pt>
                <c:pt idx="55">
                  <c:v>3.2887951807279876</c:v>
                </c:pt>
                <c:pt idx="56">
                  <c:v>4.7524096385592642</c:v>
                </c:pt>
                <c:pt idx="57">
                  <c:v>4.5960240963905434</c:v>
                </c:pt>
                <c:pt idx="58">
                  <c:v>4.4596385542218187</c:v>
                </c:pt>
                <c:pt idx="59">
                  <c:v>4.2732530120530967</c:v>
                </c:pt>
                <c:pt idx="60">
                  <c:v>3.9768674698843753</c:v>
                </c:pt>
                <c:pt idx="61">
                  <c:v>3.7604819277156523</c:v>
                </c:pt>
                <c:pt idx="62">
                  <c:v>3.244096385546932</c:v>
                </c:pt>
                <c:pt idx="63">
                  <c:v>2.7977108433782121</c:v>
                </c:pt>
                <c:pt idx="64">
                  <c:v>2.4513253012094864</c:v>
                </c:pt>
                <c:pt idx="65">
                  <c:v>22.184939759040759</c:v>
                </c:pt>
                <c:pt idx="66">
                  <c:v>22.888554216872038</c:v>
                </c:pt>
                <c:pt idx="67">
                  <c:v>22.292168674703312</c:v>
                </c:pt>
                <c:pt idx="68">
                  <c:v>21.885783132534591</c:v>
                </c:pt>
                <c:pt idx="69">
                  <c:v>21.359397590365866</c:v>
                </c:pt>
                <c:pt idx="70">
                  <c:v>21.153012048197141</c:v>
                </c:pt>
                <c:pt idx="71">
                  <c:v>20.726626506028417</c:v>
                </c:pt>
                <c:pt idx="72">
                  <c:v>20.440240963859694</c:v>
                </c:pt>
                <c:pt idx="73">
                  <c:v>19.90385542169097</c:v>
                </c:pt>
                <c:pt idx="74">
                  <c:v>19.367469879522247</c:v>
                </c:pt>
                <c:pt idx="75">
                  <c:v>18.911084337353522</c:v>
                </c:pt>
                <c:pt idx="76">
                  <c:v>18.384698795184796</c:v>
                </c:pt>
                <c:pt idx="77">
                  <c:v>17.908313253016075</c:v>
                </c:pt>
                <c:pt idx="78">
                  <c:v>17.45192771084735</c:v>
                </c:pt>
                <c:pt idx="79">
                  <c:v>16.915542168678627</c:v>
                </c:pt>
                <c:pt idx="80">
                  <c:v>16.599156626509902</c:v>
                </c:pt>
                <c:pt idx="81">
                  <c:v>16.632771084341179</c:v>
                </c:pt>
                <c:pt idx="82">
                  <c:v>16.316385542172455</c:v>
                </c:pt>
                <c:pt idx="83">
                  <c:v>16.090000000003734</c:v>
                </c:pt>
                <c:pt idx="84">
                  <c:v>15.673614457835008</c:v>
                </c:pt>
                <c:pt idx="85">
                  <c:v>15.197228915666287</c:v>
                </c:pt>
                <c:pt idx="86">
                  <c:v>14.550843373497564</c:v>
                </c:pt>
                <c:pt idx="87">
                  <c:v>13.834457831328841</c:v>
                </c:pt>
                <c:pt idx="88">
                  <c:v>13.268072289160116</c:v>
                </c:pt>
                <c:pt idx="89">
                  <c:v>12.661686746991393</c:v>
                </c:pt>
                <c:pt idx="90">
                  <c:v>12.365301204822671</c:v>
                </c:pt>
                <c:pt idx="91">
                  <c:v>12.088915662653946</c:v>
                </c:pt>
                <c:pt idx="92">
                  <c:v>11.582530120485224</c:v>
                </c:pt>
                <c:pt idx="93">
                  <c:v>10.716144578316502</c:v>
                </c:pt>
                <c:pt idx="94">
                  <c:v>10.719759036147778</c:v>
                </c:pt>
                <c:pt idx="95">
                  <c:v>10.263373493979053</c:v>
                </c:pt>
                <c:pt idx="96">
                  <c:v>9.9069879518103292</c:v>
                </c:pt>
                <c:pt idx="97">
                  <c:v>9.400602409641607</c:v>
                </c:pt>
                <c:pt idx="98">
                  <c:v>8.9142168674728808</c:v>
                </c:pt>
                <c:pt idx="99">
                  <c:v>8.3578313253041543</c:v>
                </c:pt>
                <c:pt idx="100">
                  <c:v>7.6314457831354332</c:v>
                </c:pt>
                <c:pt idx="101">
                  <c:v>7.7750602409667096</c:v>
                </c:pt>
                <c:pt idx="102">
                  <c:v>8.0686746987979845</c:v>
                </c:pt>
                <c:pt idx="103">
                  <c:v>7.5622891566292623</c:v>
                </c:pt>
                <c:pt idx="104">
                  <c:v>6.9959036144605378</c:v>
                </c:pt>
                <c:pt idx="105">
                  <c:v>6.5695180722918138</c:v>
                </c:pt>
                <c:pt idx="106">
                  <c:v>6.923132530123091</c:v>
                </c:pt>
                <c:pt idx="107">
                  <c:v>6.7567469879543651</c:v>
                </c:pt>
                <c:pt idx="108">
                  <c:v>6.5903614457856392</c:v>
                </c:pt>
                <c:pt idx="109">
                  <c:v>6.1739759036169133</c:v>
                </c:pt>
                <c:pt idx="110">
                  <c:v>5.7075903614481902</c:v>
                </c:pt>
                <c:pt idx="111">
                  <c:v>5.721204819279464</c:v>
                </c:pt>
                <c:pt idx="112">
                  <c:v>5.3448192771107443</c:v>
                </c:pt>
                <c:pt idx="113">
                  <c:v>4.9584337349420196</c:v>
                </c:pt>
                <c:pt idx="114">
                  <c:v>4.6020481927732959</c:v>
                </c:pt>
                <c:pt idx="115">
                  <c:v>4.1956626506045751</c:v>
                </c:pt>
                <c:pt idx="116">
                  <c:v>8.0392771084358543</c:v>
                </c:pt>
                <c:pt idx="117">
                  <c:v>10.582891566267129</c:v>
                </c:pt>
                <c:pt idx="118">
                  <c:v>10.70650602409841</c:v>
                </c:pt>
                <c:pt idx="119">
                  <c:v>10.720120481929683</c:v>
                </c:pt>
                <c:pt idx="120">
                  <c:v>11.203734939760963</c:v>
                </c:pt>
                <c:pt idx="121">
                  <c:v>11.097349397592239</c:v>
                </c:pt>
                <c:pt idx="122">
                  <c:v>11.230963855423518</c:v>
                </c:pt>
                <c:pt idx="123">
                  <c:v>11.034578313254798</c:v>
                </c:pt>
                <c:pt idx="124">
                  <c:v>10.958192771086075</c:v>
                </c:pt>
                <c:pt idx="125">
                  <c:v>10.991807228917352</c:v>
                </c:pt>
                <c:pt idx="126">
                  <c:v>11.885421686748629</c:v>
                </c:pt>
                <c:pt idx="127">
                  <c:v>12.009036144579909</c:v>
                </c:pt>
                <c:pt idx="128">
                  <c:v>11.972650602411186</c:v>
                </c:pt>
                <c:pt idx="129">
                  <c:v>11.646265060242463</c:v>
                </c:pt>
                <c:pt idx="130">
                  <c:v>11.439879518073738</c:v>
                </c:pt>
                <c:pt idx="131">
                  <c:v>11.163493975905013</c:v>
                </c:pt>
                <c:pt idx="132">
                  <c:v>10.787108433736293</c:v>
                </c:pt>
                <c:pt idx="133">
                  <c:v>11.240722891567572</c:v>
                </c:pt>
                <c:pt idx="134">
                  <c:v>10.914337349398849</c:v>
                </c:pt>
                <c:pt idx="135">
                  <c:v>12.837951807230127</c:v>
                </c:pt>
                <c:pt idx="136">
                  <c:v>15.001566265061406</c:v>
                </c:pt>
                <c:pt idx="137">
                  <c:v>15.475180722892681</c:v>
                </c:pt>
                <c:pt idx="138">
                  <c:v>17.078795180723958</c:v>
                </c:pt>
                <c:pt idx="139">
                  <c:v>17.922409638555237</c:v>
                </c:pt>
                <c:pt idx="140">
                  <c:v>17.996024096386513</c:v>
                </c:pt>
                <c:pt idx="141">
                  <c:v>18.199638554217792</c:v>
                </c:pt>
                <c:pt idx="142">
                  <c:v>19.183253012049072</c:v>
                </c:pt>
                <c:pt idx="143">
                  <c:v>22.466867469880349</c:v>
                </c:pt>
                <c:pt idx="144">
                  <c:v>25.060481927711628</c:v>
                </c:pt>
                <c:pt idx="145">
                  <c:v>25.054096385542906</c:v>
                </c:pt>
                <c:pt idx="146">
                  <c:v>24.817710843374179</c:v>
                </c:pt>
                <c:pt idx="147">
                  <c:v>24.701325301205458</c:v>
                </c:pt>
                <c:pt idx="148">
                  <c:v>24.434939759036737</c:v>
                </c:pt>
                <c:pt idx="149">
                  <c:v>24.248554216868015</c:v>
                </c:pt>
                <c:pt idx="150">
                  <c:v>24.032168674699292</c:v>
                </c:pt>
                <c:pt idx="151">
                  <c:v>24.005783132530567</c:v>
                </c:pt>
                <c:pt idx="152">
                  <c:v>23.839397590361841</c:v>
                </c:pt>
                <c:pt idx="153">
                  <c:v>23.723012048193119</c:v>
                </c:pt>
                <c:pt idx="154">
                  <c:v>23.636626506024399</c:v>
                </c:pt>
                <c:pt idx="155">
                  <c:v>24.210240963855675</c:v>
                </c:pt>
                <c:pt idx="156">
                  <c:v>24.543855421686949</c:v>
                </c:pt>
                <c:pt idx="157">
                  <c:v>26.717469879518227</c:v>
                </c:pt>
                <c:pt idx="158">
                  <c:v>27.671084337349505</c:v>
                </c:pt>
                <c:pt idx="159">
                  <c:v>30.524698795180782</c:v>
                </c:pt>
                <c:pt idx="160">
                  <c:v>31.178313253012057</c:v>
                </c:pt>
                <c:pt idx="161">
                  <c:v>31.281927710843334</c:v>
                </c:pt>
                <c:pt idx="162">
                  <c:v>31.045542168674608</c:v>
                </c:pt>
                <c:pt idx="163">
                  <c:v>30.759156626505884</c:v>
                </c:pt>
                <c:pt idx="164">
                  <c:v>31.332771084337161</c:v>
                </c:pt>
                <c:pt idx="165">
                  <c:v>31.726385542168437</c:v>
                </c:pt>
                <c:pt idx="166">
                  <c:v>32.179999999999715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Кардиограмма!$P$9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Кардиограмма!$P$10:$P$176</c:f>
              <c:numCache>
                <c:formatCode>0.00</c:formatCode>
                <c:ptCount val="167"/>
                <c:pt idx="0">
                  <c:v>0</c:v>
                </c:pt>
                <c:pt idx="1">
                  <c:v>0.42361445783127749</c:v>
                </c:pt>
                <c:pt idx="2">
                  <c:v>0.867228915662551</c:v>
                </c:pt>
                <c:pt idx="3">
                  <c:v>0.99084337349383134</c:v>
                </c:pt>
                <c:pt idx="4">
                  <c:v>1.204457831325108</c:v>
                </c:pt>
                <c:pt idx="5">
                  <c:v>1.4580722891563838</c:v>
                </c:pt>
                <c:pt idx="6">
                  <c:v>1.9016867469876573</c:v>
                </c:pt>
                <c:pt idx="7">
                  <c:v>2.5253012048189376</c:v>
                </c:pt>
                <c:pt idx="8">
                  <c:v>2.7889156626502114</c:v>
                </c:pt>
                <c:pt idx="9">
                  <c:v>3.3525301204814895</c:v>
                </c:pt>
                <c:pt idx="10">
                  <c:v>3.776144578312767</c:v>
                </c:pt>
                <c:pt idx="11">
                  <c:v>4.2297590361440456</c:v>
                </c:pt>
                <c:pt idx="12">
                  <c:v>4.4333734939753242</c:v>
                </c:pt>
                <c:pt idx="13">
                  <c:v>4.7169879518066011</c:v>
                </c:pt>
                <c:pt idx="14">
                  <c:v>6.0706024096378783</c:v>
                </c:pt>
                <c:pt idx="15">
                  <c:v>6.1042168674691553</c:v>
                </c:pt>
                <c:pt idx="16">
                  <c:v>6.6178313253004291</c:v>
                </c:pt>
                <c:pt idx="17">
                  <c:v>7.7114457831317083</c:v>
                </c:pt>
                <c:pt idx="18">
                  <c:v>7.5550602409629875</c:v>
                </c:pt>
                <c:pt idx="19">
                  <c:v>7.5886746987942644</c:v>
                </c:pt>
                <c:pt idx="20">
                  <c:v>4.2622891566255277</c:v>
                </c:pt>
                <c:pt idx="21">
                  <c:v>5.3159036144568077</c:v>
                </c:pt>
                <c:pt idx="22">
                  <c:v>5.3695180722880878</c:v>
                </c:pt>
                <c:pt idx="23">
                  <c:v>5.5231325301193621</c:v>
                </c:pt>
                <c:pt idx="24">
                  <c:v>5.4767469879506407</c:v>
                </c:pt>
                <c:pt idx="25">
                  <c:v>5.6403614457819202</c:v>
                </c:pt>
                <c:pt idx="26">
                  <c:v>5.7139759036131963</c:v>
                </c:pt>
                <c:pt idx="27">
                  <c:v>5.7175903614444721</c:v>
                </c:pt>
                <c:pt idx="28">
                  <c:v>5.4212048192757507</c:v>
                </c:pt>
                <c:pt idx="29">
                  <c:v>5.1948192771070296</c:v>
                </c:pt>
                <c:pt idx="30">
                  <c:v>4.8084337349383048</c:v>
                </c:pt>
                <c:pt idx="31">
                  <c:v>4.4720481927695843</c:v>
                </c:pt>
                <c:pt idx="32">
                  <c:v>4.4556626506008641</c:v>
                </c:pt>
                <c:pt idx="33">
                  <c:v>4.1592771084321427</c:v>
                </c:pt>
                <c:pt idx="34">
                  <c:v>3.9328915662634216</c:v>
                </c:pt>
                <c:pt idx="35">
                  <c:v>3.6865060240946974</c:v>
                </c:pt>
                <c:pt idx="36">
                  <c:v>4.2301204819259723</c:v>
                </c:pt>
                <c:pt idx="37">
                  <c:v>4.2437349397572461</c:v>
                </c:pt>
                <c:pt idx="38">
                  <c:v>4.0773493975885202</c:v>
                </c:pt>
                <c:pt idx="39">
                  <c:v>4.0309638554197988</c:v>
                </c:pt>
                <c:pt idx="40">
                  <c:v>4.0245783132510766</c:v>
                </c:pt>
                <c:pt idx="41">
                  <c:v>3.9981927710823513</c:v>
                </c:pt>
                <c:pt idx="42">
                  <c:v>4.0818072289136254</c:v>
                </c:pt>
                <c:pt idx="43">
                  <c:v>3.9754216867449017</c:v>
                </c:pt>
                <c:pt idx="44">
                  <c:v>4.0290361445761818</c:v>
                </c:pt>
                <c:pt idx="45">
                  <c:v>4.3626506024074558</c:v>
                </c:pt>
                <c:pt idx="46">
                  <c:v>5.5562650602387293</c:v>
                </c:pt>
                <c:pt idx="47">
                  <c:v>7.6498795180700085</c:v>
                </c:pt>
                <c:pt idx="48">
                  <c:v>9.4634939759012866</c:v>
                </c:pt>
                <c:pt idx="49">
                  <c:v>9.367108433732561</c:v>
                </c:pt>
                <c:pt idx="50">
                  <c:v>9.3607228915638387</c:v>
                </c:pt>
                <c:pt idx="51">
                  <c:v>9.2943373493951142</c:v>
                </c:pt>
                <c:pt idx="52">
                  <c:v>9.4379518072263906</c:v>
                </c:pt>
                <c:pt idx="53">
                  <c:v>9.4115662650576652</c:v>
                </c:pt>
                <c:pt idx="54">
                  <c:v>9.4751807228889433</c:v>
                </c:pt>
                <c:pt idx="55">
                  <c:v>9.5687951807202225</c:v>
                </c:pt>
                <c:pt idx="56">
                  <c:v>9.5424096385514972</c:v>
                </c:pt>
                <c:pt idx="57">
                  <c:v>9.6460240963827744</c:v>
                </c:pt>
                <c:pt idx="58">
                  <c:v>9.7396385542140536</c:v>
                </c:pt>
                <c:pt idx="59">
                  <c:v>9.8432530120453308</c:v>
                </c:pt>
                <c:pt idx="60">
                  <c:v>9.8268674698766105</c:v>
                </c:pt>
                <c:pt idx="61">
                  <c:v>9.8104819277078903</c:v>
                </c:pt>
                <c:pt idx="62">
                  <c:v>9.7940963855391701</c:v>
                </c:pt>
                <c:pt idx="63">
                  <c:v>9.7277108433704456</c:v>
                </c:pt>
                <c:pt idx="64">
                  <c:v>9.9313253012017242</c:v>
                </c:pt>
                <c:pt idx="65">
                  <c:v>14.66493975903299</c:v>
                </c:pt>
                <c:pt idx="66">
                  <c:v>15.268554216864267</c:v>
                </c:pt>
                <c:pt idx="67">
                  <c:v>15.202168674695542</c:v>
                </c:pt>
                <c:pt idx="68">
                  <c:v>15.05578313252682</c:v>
                </c:pt>
                <c:pt idx="69">
                  <c:v>14.909397590358097</c:v>
                </c:pt>
                <c:pt idx="70">
                  <c:v>14.873012048189374</c:v>
                </c:pt>
                <c:pt idx="71">
                  <c:v>14.896626506020652</c:v>
                </c:pt>
                <c:pt idx="72">
                  <c:v>14.830240963851928</c:v>
                </c:pt>
                <c:pt idx="73">
                  <c:v>14.583855421683204</c:v>
                </c:pt>
                <c:pt idx="74">
                  <c:v>14.807469879514478</c:v>
                </c:pt>
                <c:pt idx="75">
                  <c:v>14.781084337345753</c:v>
                </c:pt>
                <c:pt idx="76">
                  <c:v>14.644698795177028</c:v>
                </c:pt>
                <c:pt idx="77">
                  <c:v>14.658313253008302</c:v>
                </c:pt>
                <c:pt idx="78">
                  <c:v>14.611927710839581</c:v>
                </c:pt>
                <c:pt idx="79">
                  <c:v>14.425542168670859</c:v>
                </c:pt>
                <c:pt idx="80">
                  <c:v>15.039156626502134</c:v>
                </c:pt>
                <c:pt idx="81">
                  <c:v>16.93277108433341</c:v>
                </c:pt>
                <c:pt idx="82">
                  <c:v>16.656385542164685</c:v>
                </c:pt>
                <c:pt idx="83">
                  <c:v>16.569999999995964</c:v>
                </c:pt>
                <c:pt idx="84">
                  <c:v>16.32361445782724</c:v>
                </c:pt>
                <c:pt idx="85">
                  <c:v>16.007228915658516</c:v>
                </c:pt>
                <c:pt idx="86">
                  <c:v>15.710843373489794</c:v>
                </c:pt>
                <c:pt idx="87">
                  <c:v>15.404457831321068</c:v>
                </c:pt>
                <c:pt idx="88">
                  <c:v>15.418072289152342</c:v>
                </c:pt>
                <c:pt idx="89">
                  <c:v>15.351686746983617</c:v>
                </c:pt>
                <c:pt idx="90">
                  <c:v>15.205301204814894</c:v>
                </c:pt>
                <c:pt idx="91">
                  <c:v>15.218915662646168</c:v>
                </c:pt>
                <c:pt idx="92">
                  <c:v>14.982530120477442</c:v>
                </c:pt>
                <c:pt idx="93">
                  <c:v>14.886144578308716</c:v>
                </c:pt>
                <c:pt idx="94">
                  <c:v>14.809759036139994</c:v>
                </c:pt>
                <c:pt idx="95">
                  <c:v>14.983373493971271</c:v>
                </c:pt>
                <c:pt idx="96">
                  <c:v>14.856987951802552</c:v>
                </c:pt>
                <c:pt idx="97">
                  <c:v>14.770602409633831</c:v>
                </c:pt>
                <c:pt idx="98">
                  <c:v>15.014216867465109</c:v>
                </c:pt>
                <c:pt idx="99">
                  <c:v>15.107831325296388</c:v>
                </c:pt>
                <c:pt idx="100">
                  <c:v>15.161445783127668</c:v>
                </c:pt>
                <c:pt idx="101">
                  <c:v>19.745060240958964</c:v>
                </c:pt>
                <c:pt idx="102">
                  <c:v>20.498674698790239</c:v>
                </c:pt>
                <c:pt idx="103">
                  <c:v>20.502289156621515</c:v>
                </c:pt>
                <c:pt idx="104">
                  <c:v>20.495903614452793</c:v>
                </c:pt>
                <c:pt idx="105">
                  <c:v>20.77951807228407</c:v>
                </c:pt>
                <c:pt idx="106">
                  <c:v>20.573132530115345</c:v>
                </c:pt>
                <c:pt idx="107">
                  <c:v>20.376746987946625</c:v>
                </c:pt>
                <c:pt idx="108">
                  <c:v>20.050361445777902</c:v>
                </c:pt>
                <c:pt idx="109">
                  <c:v>20.013975903609179</c:v>
                </c:pt>
                <c:pt idx="110">
                  <c:v>19.707590361440452</c:v>
                </c:pt>
                <c:pt idx="111">
                  <c:v>19.731204819271731</c:v>
                </c:pt>
                <c:pt idx="112">
                  <c:v>19.594819277103007</c:v>
                </c:pt>
                <c:pt idx="113">
                  <c:v>19.28843373493428</c:v>
                </c:pt>
                <c:pt idx="114">
                  <c:v>18.992048192765559</c:v>
                </c:pt>
                <c:pt idx="115">
                  <c:v>18.485662650596836</c:v>
                </c:pt>
                <c:pt idx="116">
                  <c:v>18.269277108428113</c:v>
                </c:pt>
                <c:pt idx="117">
                  <c:v>17.91289156625939</c:v>
                </c:pt>
                <c:pt idx="118">
                  <c:v>17.776506024090665</c:v>
                </c:pt>
                <c:pt idx="119">
                  <c:v>17.450120481921942</c:v>
                </c:pt>
                <c:pt idx="120">
                  <c:v>17.213734939753216</c:v>
                </c:pt>
                <c:pt idx="121">
                  <c:v>16.937349397584491</c:v>
                </c:pt>
                <c:pt idx="122">
                  <c:v>16.770963855415765</c:v>
                </c:pt>
                <c:pt idx="123">
                  <c:v>16.554578313247042</c:v>
                </c:pt>
                <c:pt idx="124">
                  <c:v>16.238192771078317</c:v>
                </c:pt>
                <c:pt idx="125">
                  <c:v>16.201807228909594</c:v>
                </c:pt>
                <c:pt idx="126">
                  <c:v>15.88542168674087</c:v>
                </c:pt>
                <c:pt idx="127">
                  <c:v>15.579036144572143</c:v>
                </c:pt>
                <c:pt idx="128">
                  <c:v>15.412650602403417</c:v>
                </c:pt>
                <c:pt idx="129">
                  <c:v>14.956265060234692</c:v>
                </c:pt>
                <c:pt idx="130">
                  <c:v>14.499879518065967</c:v>
                </c:pt>
                <c:pt idx="131">
                  <c:v>14.253493975897243</c:v>
                </c:pt>
                <c:pt idx="132">
                  <c:v>14.237108433728523</c:v>
                </c:pt>
                <c:pt idx="133">
                  <c:v>14.200722891559799</c:v>
                </c:pt>
                <c:pt idx="134">
                  <c:v>13.874337349391077</c:v>
                </c:pt>
                <c:pt idx="135">
                  <c:v>13.627951807222352</c:v>
                </c:pt>
                <c:pt idx="136">
                  <c:v>15.191566265053631</c:v>
                </c:pt>
                <c:pt idx="137">
                  <c:v>15.815180722884911</c:v>
                </c:pt>
                <c:pt idx="138">
                  <c:v>16.868795180716191</c:v>
                </c:pt>
                <c:pt idx="139">
                  <c:v>17.182409638547469</c:v>
                </c:pt>
                <c:pt idx="140">
                  <c:v>17.646024096378746</c:v>
                </c:pt>
                <c:pt idx="141">
                  <c:v>17.999638554210023</c:v>
                </c:pt>
                <c:pt idx="142">
                  <c:v>19.1732530120413</c:v>
                </c:pt>
                <c:pt idx="143">
                  <c:v>24.166867469872578</c:v>
                </c:pt>
                <c:pt idx="144">
                  <c:v>26.370481927703857</c:v>
                </c:pt>
                <c:pt idx="145">
                  <c:v>26.794096385535134</c:v>
                </c:pt>
                <c:pt idx="146">
                  <c:v>26.36771084336641</c:v>
                </c:pt>
                <c:pt idx="147">
                  <c:v>26.521325301197685</c:v>
                </c:pt>
                <c:pt idx="148">
                  <c:v>26.304939759028962</c:v>
                </c:pt>
                <c:pt idx="149">
                  <c:v>25.968554216860241</c:v>
                </c:pt>
                <c:pt idx="150">
                  <c:v>25.81216867469152</c:v>
                </c:pt>
                <c:pt idx="151">
                  <c:v>25.585783132522799</c:v>
                </c:pt>
                <c:pt idx="152">
                  <c:v>25.209397590354079</c:v>
                </c:pt>
                <c:pt idx="153">
                  <c:v>24.823012048185355</c:v>
                </c:pt>
                <c:pt idx="154">
                  <c:v>24.146626506016631</c:v>
                </c:pt>
                <c:pt idx="155">
                  <c:v>24.380240963847911</c:v>
                </c:pt>
                <c:pt idx="156">
                  <c:v>24.753855421679191</c:v>
                </c:pt>
                <c:pt idx="157">
                  <c:v>26.897469879510467</c:v>
                </c:pt>
                <c:pt idx="158">
                  <c:v>27.861084337341744</c:v>
                </c:pt>
                <c:pt idx="159">
                  <c:v>30.32469879517302</c:v>
                </c:pt>
                <c:pt idx="160">
                  <c:v>30.818313253004298</c:v>
                </c:pt>
                <c:pt idx="161">
                  <c:v>30.701927710835577</c:v>
                </c:pt>
                <c:pt idx="162">
                  <c:v>30.355542168666851</c:v>
                </c:pt>
                <c:pt idx="163">
                  <c:v>29.94915662649813</c:v>
                </c:pt>
                <c:pt idx="164">
                  <c:v>30.292771084329409</c:v>
                </c:pt>
                <c:pt idx="165">
                  <c:v>30.156385542160685</c:v>
                </c:pt>
                <c:pt idx="166">
                  <c:v>34.90999999999196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Кардиограмма!$Q$9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Кардиограмма!$Q$10:$Q$176</c:f>
              <c:numCache>
                <c:formatCode>0.00</c:formatCode>
                <c:ptCount val="167"/>
                <c:pt idx="0">
                  <c:v>4.1680000000100748</c:v>
                </c:pt>
                <c:pt idx="1">
                  <c:v>5.28161445784135</c:v>
                </c:pt>
                <c:pt idx="2">
                  <c:v>6.6952289156726295</c:v>
                </c:pt>
                <c:pt idx="3">
                  <c:v>7.6188433735039069</c:v>
                </c:pt>
                <c:pt idx="4">
                  <c:v>10.304457831335185</c:v>
                </c:pt>
                <c:pt idx="5">
                  <c:v>10.868072289166463</c:v>
                </c:pt>
                <c:pt idx="6">
                  <c:v>12.241686746997743</c:v>
                </c:pt>
                <c:pt idx="7">
                  <c:v>12.905301204829023</c:v>
                </c:pt>
                <c:pt idx="8">
                  <c:v>12.978915662660299</c:v>
                </c:pt>
                <c:pt idx="9">
                  <c:v>13.172530120491572</c:v>
                </c:pt>
                <c:pt idx="10">
                  <c:v>13.646144578322847</c:v>
                </c:pt>
                <c:pt idx="11">
                  <c:v>13.809759036154126</c:v>
                </c:pt>
                <c:pt idx="12">
                  <c:v>13.773373493985403</c:v>
                </c:pt>
                <c:pt idx="13">
                  <c:v>14.226987951816682</c:v>
                </c:pt>
                <c:pt idx="14">
                  <c:v>14.210602409647962</c:v>
                </c:pt>
                <c:pt idx="15">
                  <c:v>14.754216867479236</c:v>
                </c:pt>
                <c:pt idx="16">
                  <c:v>14.827831325310513</c:v>
                </c:pt>
                <c:pt idx="17">
                  <c:v>14.911445783141787</c:v>
                </c:pt>
                <c:pt idx="18">
                  <c:v>15.635060240973061</c:v>
                </c:pt>
                <c:pt idx="19">
                  <c:v>17.428674698804336</c:v>
                </c:pt>
                <c:pt idx="20">
                  <c:v>18.312289156635615</c:v>
                </c:pt>
                <c:pt idx="21">
                  <c:v>18.225903614466894</c:v>
                </c:pt>
                <c:pt idx="22">
                  <c:v>18.36951807229817</c:v>
                </c:pt>
                <c:pt idx="23">
                  <c:v>19.393132530129449</c:v>
                </c:pt>
                <c:pt idx="24">
                  <c:v>19.76674698796073</c:v>
                </c:pt>
                <c:pt idx="25">
                  <c:v>20.060361445792005</c:v>
                </c:pt>
                <c:pt idx="26">
                  <c:v>20.083975903623283</c:v>
                </c:pt>
                <c:pt idx="27">
                  <c:v>20.177590361454563</c:v>
                </c:pt>
                <c:pt idx="28">
                  <c:v>20.841204819285842</c:v>
                </c:pt>
                <c:pt idx="29">
                  <c:v>21.284819277117116</c:v>
                </c:pt>
                <c:pt idx="30">
                  <c:v>21.858433734948392</c:v>
                </c:pt>
                <c:pt idx="31">
                  <c:v>22.402048192779667</c:v>
                </c:pt>
                <c:pt idx="32">
                  <c:v>22.735662650610941</c:v>
                </c:pt>
                <c:pt idx="33">
                  <c:v>24.279277108442216</c:v>
                </c:pt>
                <c:pt idx="34">
                  <c:v>26.642891566273491</c:v>
                </c:pt>
                <c:pt idx="35">
                  <c:v>26.746506024104768</c:v>
                </c:pt>
                <c:pt idx="36">
                  <c:v>27.530120481936045</c:v>
                </c:pt>
                <c:pt idx="37">
                  <c:v>28.50373493976732</c:v>
                </c:pt>
                <c:pt idx="38">
                  <c:v>29.197349397598593</c:v>
                </c:pt>
                <c:pt idx="39">
                  <c:v>29.310963855429868</c:v>
                </c:pt>
                <c:pt idx="40">
                  <c:v>34.39457831326115</c:v>
                </c:pt>
                <c:pt idx="41">
                  <c:v>35.298192771092424</c:v>
                </c:pt>
                <c:pt idx="42">
                  <c:v>35.741807228923697</c:v>
                </c:pt>
                <c:pt idx="43">
                  <c:v>35.565421686754974</c:v>
                </c:pt>
                <c:pt idx="44">
                  <c:v>35.229036144586253</c:v>
                </c:pt>
                <c:pt idx="45">
                  <c:v>35.19265060241753</c:v>
                </c:pt>
                <c:pt idx="46">
                  <c:v>35.926265060248809</c:v>
                </c:pt>
                <c:pt idx="47">
                  <c:v>36.369879518080083</c:v>
                </c:pt>
                <c:pt idx="48">
                  <c:v>36.163493975911358</c:v>
                </c:pt>
                <c:pt idx="49">
                  <c:v>36.007108433742637</c:v>
                </c:pt>
                <c:pt idx="50">
                  <c:v>35.730722891573912</c:v>
                </c:pt>
                <c:pt idx="51">
                  <c:v>35.36433734940519</c:v>
                </c:pt>
                <c:pt idx="52">
                  <c:v>35.747951807236468</c:v>
                </c:pt>
                <c:pt idx="53">
                  <c:v>35.901566265067743</c:v>
                </c:pt>
                <c:pt idx="54">
                  <c:v>35.725180722899019</c:v>
                </c:pt>
                <c:pt idx="55">
                  <c:v>35.548795180730295</c:v>
                </c:pt>
                <c:pt idx="56">
                  <c:v>35.262409638561572</c:v>
                </c:pt>
                <c:pt idx="57">
                  <c:v>35.136024096392852</c:v>
                </c:pt>
                <c:pt idx="58">
                  <c:v>34.749638554224127</c:v>
                </c:pt>
                <c:pt idx="59">
                  <c:v>34.893253012055403</c:v>
                </c:pt>
                <c:pt idx="60">
                  <c:v>34.596867469886682</c:v>
                </c:pt>
                <c:pt idx="61">
                  <c:v>34.310481927717959</c:v>
                </c:pt>
                <c:pt idx="62">
                  <c:v>34.034096385549233</c:v>
                </c:pt>
                <c:pt idx="63">
                  <c:v>33.827710843380508</c:v>
                </c:pt>
                <c:pt idx="64">
                  <c:v>33.511325301211784</c:v>
                </c:pt>
                <c:pt idx="65">
                  <c:v>33.354939759043063</c:v>
                </c:pt>
                <c:pt idx="66">
                  <c:v>33.198554216874342</c:v>
                </c:pt>
                <c:pt idx="67">
                  <c:v>33.022168674705618</c:v>
                </c:pt>
                <c:pt idx="68">
                  <c:v>32.675783132536893</c:v>
                </c:pt>
                <c:pt idx="69">
                  <c:v>32.389397590368169</c:v>
                </c:pt>
                <c:pt idx="70">
                  <c:v>32.01301204819945</c:v>
                </c:pt>
                <c:pt idx="71">
                  <c:v>31.676626506030729</c:v>
                </c:pt>
                <c:pt idx="72">
                  <c:v>31.260240963862003</c:v>
                </c:pt>
                <c:pt idx="73">
                  <c:v>31.283855421693282</c:v>
                </c:pt>
                <c:pt idx="74">
                  <c:v>31.297469879524556</c:v>
                </c:pt>
                <c:pt idx="75">
                  <c:v>30.911084337355831</c:v>
                </c:pt>
                <c:pt idx="76">
                  <c:v>30.61469879518711</c:v>
                </c:pt>
                <c:pt idx="77">
                  <c:v>30.548313253018385</c:v>
                </c:pt>
                <c:pt idx="78">
                  <c:v>30.441927710849662</c:v>
                </c:pt>
                <c:pt idx="79">
                  <c:v>30.555542168680937</c:v>
                </c:pt>
                <c:pt idx="80">
                  <c:v>30.189156626512215</c:v>
                </c:pt>
                <c:pt idx="81">
                  <c:v>29.972771084343492</c:v>
                </c:pt>
                <c:pt idx="82">
                  <c:v>29.64638554217477</c:v>
                </c:pt>
                <c:pt idx="83">
                  <c:v>33.610000000006053</c:v>
                </c:pt>
                <c:pt idx="84">
                  <c:v>35.39361445783733</c:v>
                </c:pt>
                <c:pt idx="85">
                  <c:v>36.707228915668608</c:v>
                </c:pt>
                <c:pt idx="86">
                  <c:v>38.150843373499882</c:v>
                </c:pt>
                <c:pt idx="87">
                  <c:v>38.744457831331161</c:v>
                </c:pt>
                <c:pt idx="88">
                  <c:v>39.438072289162434</c:v>
                </c:pt>
                <c:pt idx="89">
                  <c:v>41.361686746993712</c:v>
                </c:pt>
                <c:pt idx="90">
                  <c:v>41.505301204824988</c:v>
                </c:pt>
                <c:pt idx="91">
                  <c:v>42.028915662656267</c:v>
                </c:pt>
                <c:pt idx="92">
                  <c:v>42.642530120487542</c:v>
                </c:pt>
                <c:pt idx="93">
                  <c:v>42.846144578318821</c:v>
                </c:pt>
                <c:pt idx="94">
                  <c:v>43.179759036150095</c:v>
                </c:pt>
                <c:pt idx="95">
                  <c:v>43.823373493981371</c:v>
                </c:pt>
                <c:pt idx="96">
                  <c:v>44.106987951812648</c:v>
                </c:pt>
                <c:pt idx="97">
                  <c:v>45.070602409643925</c:v>
                </c:pt>
                <c:pt idx="98">
                  <c:v>45.4342168674752</c:v>
                </c:pt>
                <c:pt idx="99">
                  <c:v>45.937831325306476</c:v>
                </c:pt>
                <c:pt idx="100">
                  <c:v>46.411445783137751</c:v>
                </c:pt>
                <c:pt idx="101">
                  <c:v>46.43506024096903</c:v>
                </c:pt>
                <c:pt idx="102">
                  <c:v>47.978674698800305</c:v>
                </c:pt>
                <c:pt idx="103">
                  <c:v>48.292289156631583</c:v>
                </c:pt>
                <c:pt idx="104">
                  <c:v>49.905903614462858</c:v>
                </c:pt>
                <c:pt idx="105">
                  <c:v>50.599518072294131</c:v>
                </c:pt>
                <c:pt idx="106">
                  <c:v>51.363132530125405</c:v>
                </c:pt>
                <c:pt idx="107">
                  <c:v>52.26674698795668</c:v>
                </c:pt>
                <c:pt idx="108">
                  <c:v>52.920361445787954</c:v>
                </c:pt>
                <c:pt idx="109">
                  <c:v>53.203975903619231</c:v>
                </c:pt>
                <c:pt idx="110">
                  <c:v>58.037590361450526</c:v>
                </c:pt>
                <c:pt idx="111">
                  <c:v>59.161204819281807</c:v>
                </c:pt>
                <c:pt idx="112">
                  <c:v>59.404819277113084</c:v>
                </c:pt>
                <c:pt idx="113">
                  <c:v>59.448433734944359</c:v>
                </c:pt>
                <c:pt idx="114">
                  <c:v>59.252048192775639</c:v>
                </c:pt>
                <c:pt idx="115">
                  <c:v>59.015662650606913</c:v>
                </c:pt>
                <c:pt idx="116">
                  <c:v>58.759277108438191</c:v>
                </c:pt>
                <c:pt idx="117">
                  <c:v>58.502891566269469</c:v>
                </c:pt>
                <c:pt idx="118">
                  <c:v>58.206506024100747</c:v>
                </c:pt>
                <c:pt idx="119">
                  <c:v>57.720120481932021</c:v>
                </c:pt>
                <c:pt idx="120">
                  <c:v>57.353734939763299</c:v>
                </c:pt>
                <c:pt idx="121">
                  <c:v>57.047349397594573</c:v>
                </c:pt>
                <c:pt idx="122">
                  <c:v>56.590963855425848</c:v>
                </c:pt>
                <c:pt idx="123">
                  <c:v>56.144578313257128</c:v>
                </c:pt>
                <c:pt idx="124">
                  <c:v>55.848192771088407</c:v>
                </c:pt>
                <c:pt idx="125">
                  <c:v>55.86180722891968</c:v>
                </c:pt>
                <c:pt idx="126">
                  <c:v>55.34542168675096</c:v>
                </c:pt>
                <c:pt idx="127">
                  <c:v>55.119036144582239</c:v>
                </c:pt>
                <c:pt idx="128">
                  <c:v>54.872650602413515</c:v>
                </c:pt>
                <c:pt idx="129">
                  <c:v>54.55626506024479</c:v>
                </c:pt>
                <c:pt idx="130">
                  <c:v>53.96987951807607</c:v>
                </c:pt>
                <c:pt idx="131">
                  <c:v>53.59349397590735</c:v>
                </c:pt>
                <c:pt idx="132">
                  <c:v>55.46710843373863</c:v>
                </c:pt>
                <c:pt idx="133">
                  <c:v>55.170722891569909</c:v>
                </c:pt>
                <c:pt idx="134">
                  <c:v>55.314337349401185</c:v>
                </c:pt>
                <c:pt idx="135">
                  <c:v>54.907951807232465</c:v>
                </c:pt>
                <c:pt idx="136">
                  <c:v>54.421566265063738</c:v>
                </c:pt>
                <c:pt idx="137">
                  <c:v>54.275180722895016</c:v>
                </c:pt>
                <c:pt idx="138">
                  <c:v>53.968795180726289</c:v>
                </c:pt>
                <c:pt idx="139">
                  <c:v>53.482409638557563</c:v>
                </c:pt>
                <c:pt idx="140">
                  <c:v>53.136024096388837</c:v>
                </c:pt>
                <c:pt idx="141">
                  <c:v>52.679638554220112</c:v>
                </c:pt>
                <c:pt idx="142">
                  <c:v>52.373253012051386</c:v>
                </c:pt>
                <c:pt idx="143">
                  <c:v>52.126867469882662</c:v>
                </c:pt>
                <c:pt idx="144">
                  <c:v>51.680481927713942</c:v>
                </c:pt>
                <c:pt idx="145">
                  <c:v>51.24409638554522</c:v>
                </c:pt>
                <c:pt idx="146">
                  <c:v>50.777710843376497</c:v>
                </c:pt>
                <c:pt idx="147">
                  <c:v>50.321325301207771</c:v>
                </c:pt>
                <c:pt idx="148">
                  <c:v>49.784939759039048</c:v>
                </c:pt>
                <c:pt idx="149">
                  <c:v>49.238554216870327</c:v>
                </c:pt>
                <c:pt idx="150">
                  <c:v>49.012168674701606</c:v>
                </c:pt>
                <c:pt idx="151">
                  <c:v>48.705783132532879</c:v>
                </c:pt>
                <c:pt idx="152">
                  <c:v>48.459397590364155</c:v>
                </c:pt>
                <c:pt idx="153">
                  <c:v>48.123012048195434</c:v>
                </c:pt>
                <c:pt idx="154">
                  <c:v>47.966626506026714</c:v>
                </c:pt>
                <c:pt idx="155">
                  <c:v>47.700240963857993</c:v>
                </c:pt>
                <c:pt idx="156">
                  <c:v>47.423855421689268</c:v>
                </c:pt>
                <c:pt idx="157">
                  <c:v>47.527469879520545</c:v>
                </c:pt>
                <c:pt idx="158">
                  <c:v>48.161084337351824</c:v>
                </c:pt>
                <c:pt idx="159">
                  <c:v>47.954698795183099</c:v>
                </c:pt>
                <c:pt idx="160">
                  <c:v>48.308313253014376</c:v>
                </c:pt>
                <c:pt idx="161">
                  <c:v>48.03192771084565</c:v>
                </c:pt>
                <c:pt idx="162">
                  <c:v>48.01554216867693</c:v>
                </c:pt>
                <c:pt idx="163">
                  <c:v>47.81915662650821</c:v>
                </c:pt>
                <c:pt idx="164">
                  <c:v>47.472771084339485</c:v>
                </c:pt>
                <c:pt idx="165">
                  <c:v>47.316385542170764</c:v>
                </c:pt>
                <c:pt idx="166">
                  <c:v>47.316385542170764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Кардиограмма!$R$9</c:f>
              <c:strCache>
                <c:ptCount val="1"/>
                <c:pt idx="0">
                  <c:v>Fortune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Кардиограмма!$R$10:$R$176</c:f>
              <c:numCache>
                <c:formatCode>0.00</c:formatCode>
                <c:ptCount val="167"/>
                <c:pt idx="0">
                  <c:v>4.8450000000079356</c:v>
                </c:pt>
                <c:pt idx="1">
                  <c:v>8.3186144578392103</c:v>
                </c:pt>
                <c:pt idx="2">
                  <c:v>8.30222891567049</c:v>
                </c:pt>
                <c:pt idx="3">
                  <c:v>8.6558433735017672</c:v>
                </c:pt>
                <c:pt idx="4">
                  <c:v>9.899457831333045</c:v>
                </c:pt>
                <c:pt idx="5">
                  <c:v>9.6430722891643228</c:v>
                </c:pt>
                <c:pt idx="6">
                  <c:v>9.5266867469956011</c:v>
                </c:pt>
                <c:pt idx="7">
                  <c:v>8.9803012048268798</c:v>
                </c:pt>
                <c:pt idx="8">
                  <c:v>8.9739156626581575</c:v>
                </c:pt>
                <c:pt idx="9">
                  <c:v>8.9175301204894311</c:v>
                </c:pt>
                <c:pt idx="10">
                  <c:v>9.1111445783207046</c:v>
                </c:pt>
                <c:pt idx="11">
                  <c:v>9.2847590361519821</c:v>
                </c:pt>
                <c:pt idx="12">
                  <c:v>10.478373493983256</c:v>
                </c:pt>
                <c:pt idx="13">
                  <c:v>10.31198795181453</c:v>
                </c:pt>
                <c:pt idx="14">
                  <c:v>10.025602409645806</c:v>
                </c:pt>
                <c:pt idx="15">
                  <c:v>10.379216867477083</c:v>
                </c:pt>
                <c:pt idx="16">
                  <c:v>10.692831325308362</c:v>
                </c:pt>
                <c:pt idx="17">
                  <c:v>14.096445783139636</c:v>
                </c:pt>
                <c:pt idx="18">
                  <c:v>14.870060240970915</c:v>
                </c:pt>
                <c:pt idx="19">
                  <c:v>17.063674698802188</c:v>
                </c:pt>
                <c:pt idx="20">
                  <c:v>17.777289156633465</c:v>
                </c:pt>
                <c:pt idx="21">
                  <c:v>17.680903614464739</c:v>
                </c:pt>
                <c:pt idx="22">
                  <c:v>17.294518072296015</c:v>
                </c:pt>
                <c:pt idx="23">
                  <c:v>18.698132530127289</c:v>
                </c:pt>
                <c:pt idx="24">
                  <c:v>18.661746987958566</c:v>
                </c:pt>
                <c:pt idx="25">
                  <c:v>18.595361445789841</c:v>
                </c:pt>
                <c:pt idx="26">
                  <c:v>18.658975903621119</c:v>
                </c:pt>
                <c:pt idx="27">
                  <c:v>18.882590361452394</c:v>
                </c:pt>
                <c:pt idx="28">
                  <c:v>18.926204819283669</c:v>
                </c:pt>
                <c:pt idx="29">
                  <c:v>19.169819277114946</c:v>
                </c:pt>
                <c:pt idx="30">
                  <c:v>19.143433734946221</c:v>
                </c:pt>
                <c:pt idx="31">
                  <c:v>19.037048192777497</c:v>
                </c:pt>
                <c:pt idx="32">
                  <c:v>19.170662650608776</c:v>
                </c:pt>
                <c:pt idx="33">
                  <c:v>19.124277108440054</c:v>
                </c:pt>
                <c:pt idx="34">
                  <c:v>18.927891566271335</c:v>
                </c:pt>
                <c:pt idx="35">
                  <c:v>19.051506024102615</c:v>
                </c:pt>
                <c:pt idx="36">
                  <c:v>18.945120481933891</c:v>
                </c:pt>
                <c:pt idx="37">
                  <c:v>18.858734939765171</c:v>
                </c:pt>
                <c:pt idx="38">
                  <c:v>25.272349397596443</c:v>
                </c:pt>
                <c:pt idx="39">
                  <c:v>26.825963855427723</c:v>
                </c:pt>
                <c:pt idx="40">
                  <c:v>28.249578313259001</c:v>
                </c:pt>
                <c:pt idx="41">
                  <c:v>28.573192771090277</c:v>
                </c:pt>
                <c:pt idx="42">
                  <c:v>28.756807228921552</c:v>
                </c:pt>
                <c:pt idx="43">
                  <c:v>28.870421686752827</c:v>
                </c:pt>
                <c:pt idx="44">
                  <c:v>28.674036144584107</c:v>
                </c:pt>
                <c:pt idx="45">
                  <c:v>28.817650602415384</c:v>
                </c:pt>
                <c:pt idx="46">
                  <c:v>28.681265060246659</c:v>
                </c:pt>
                <c:pt idx="47">
                  <c:v>29.724879518077934</c:v>
                </c:pt>
                <c:pt idx="48">
                  <c:v>29.908493975909209</c:v>
                </c:pt>
                <c:pt idx="49">
                  <c:v>29.932108433740488</c:v>
                </c:pt>
                <c:pt idx="50">
                  <c:v>29.805722891571769</c:v>
                </c:pt>
                <c:pt idx="51">
                  <c:v>29.709337349403043</c:v>
                </c:pt>
                <c:pt idx="52">
                  <c:v>30.102951807234319</c:v>
                </c:pt>
                <c:pt idx="53">
                  <c:v>30.106566265065595</c:v>
                </c:pt>
                <c:pt idx="54">
                  <c:v>29.960180722896872</c:v>
                </c:pt>
                <c:pt idx="55">
                  <c:v>29.913795180728151</c:v>
                </c:pt>
                <c:pt idx="56">
                  <c:v>30.177409638559425</c:v>
                </c:pt>
                <c:pt idx="57">
                  <c:v>30.271024096390704</c:v>
                </c:pt>
                <c:pt idx="58">
                  <c:v>30.224638554221983</c:v>
                </c:pt>
                <c:pt idx="59">
                  <c:v>30.25825301205326</c:v>
                </c:pt>
                <c:pt idx="60">
                  <c:v>30.351867469884539</c:v>
                </c:pt>
                <c:pt idx="61">
                  <c:v>32.865481927715813</c:v>
                </c:pt>
                <c:pt idx="62">
                  <c:v>33.099096385547092</c:v>
                </c:pt>
                <c:pt idx="63">
                  <c:v>33.082710843378372</c:v>
                </c:pt>
                <c:pt idx="64">
                  <c:v>33.976325301209648</c:v>
                </c:pt>
                <c:pt idx="65">
                  <c:v>34.429939759040927</c:v>
                </c:pt>
                <c:pt idx="66">
                  <c:v>34.423554216872205</c:v>
                </c:pt>
                <c:pt idx="67">
                  <c:v>34.377168674703483</c:v>
                </c:pt>
                <c:pt idx="68">
                  <c:v>34.41078313253476</c:v>
                </c:pt>
                <c:pt idx="69">
                  <c:v>34.384397590366035</c:v>
                </c:pt>
                <c:pt idx="70">
                  <c:v>34.388012048197311</c:v>
                </c:pt>
                <c:pt idx="71">
                  <c:v>34.291626506028585</c:v>
                </c:pt>
                <c:pt idx="72">
                  <c:v>33.975240963859861</c:v>
                </c:pt>
                <c:pt idx="73">
                  <c:v>36.488855421691127</c:v>
                </c:pt>
                <c:pt idx="74">
                  <c:v>37.822469879522401</c:v>
                </c:pt>
                <c:pt idx="75">
                  <c:v>38.146084337353678</c:v>
                </c:pt>
                <c:pt idx="76">
                  <c:v>38.489698795184957</c:v>
                </c:pt>
                <c:pt idx="77">
                  <c:v>39.143313253016231</c:v>
                </c:pt>
                <c:pt idx="78">
                  <c:v>39.696927710847511</c:v>
                </c:pt>
                <c:pt idx="79">
                  <c:v>40.140542168678785</c:v>
                </c:pt>
                <c:pt idx="80">
                  <c:v>40.164156626510064</c:v>
                </c:pt>
                <c:pt idx="81">
                  <c:v>40.507771084341343</c:v>
                </c:pt>
                <c:pt idx="82">
                  <c:v>40.571385542172621</c:v>
                </c:pt>
                <c:pt idx="83">
                  <c:v>40.475000000003895</c:v>
                </c:pt>
                <c:pt idx="84">
                  <c:v>40.51861445783517</c:v>
                </c:pt>
                <c:pt idx="85">
                  <c:v>40.442228915666448</c:v>
                </c:pt>
                <c:pt idx="86">
                  <c:v>40.365843373497725</c:v>
                </c:pt>
                <c:pt idx="87">
                  <c:v>40.109457831329003</c:v>
                </c:pt>
                <c:pt idx="88">
                  <c:v>40.03307228916028</c:v>
                </c:pt>
                <c:pt idx="89">
                  <c:v>41.046686746991554</c:v>
                </c:pt>
                <c:pt idx="90">
                  <c:v>41.12030120482283</c:v>
                </c:pt>
                <c:pt idx="91">
                  <c:v>40.553915662654106</c:v>
                </c:pt>
                <c:pt idx="92">
                  <c:v>40.227530120485383</c:v>
                </c:pt>
                <c:pt idx="93">
                  <c:v>40.051144578316659</c:v>
                </c:pt>
                <c:pt idx="94">
                  <c:v>39.824759036147938</c:v>
                </c:pt>
                <c:pt idx="95">
                  <c:v>39.728373493979213</c:v>
                </c:pt>
                <c:pt idx="96">
                  <c:v>39.731987951810488</c:v>
                </c:pt>
                <c:pt idx="97">
                  <c:v>40.255602409641767</c:v>
                </c:pt>
                <c:pt idx="98">
                  <c:v>40.429216867473045</c:v>
                </c:pt>
                <c:pt idx="99">
                  <c:v>40.322831325304321</c:v>
                </c:pt>
                <c:pt idx="100">
                  <c:v>40.146445783135597</c:v>
                </c:pt>
                <c:pt idx="101">
                  <c:v>40.030060240966876</c:v>
                </c:pt>
                <c:pt idx="102">
                  <c:v>40.033674698798151</c:v>
                </c:pt>
                <c:pt idx="103">
                  <c:v>40.007289156629426</c:v>
                </c:pt>
                <c:pt idx="104">
                  <c:v>39.800903614460701</c:v>
                </c:pt>
                <c:pt idx="105">
                  <c:v>39.89451807229198</c:v>
                </c:pt>
                <c:pt idx="106">
                  <c:v>39.718132530123256</c:v>
                </c:pt>
                <c:pt idx="107">
                  <c:v>39.521746987954536</c:v>
                </c:pt>
                <c:pt idx="108">
                  <c:v>39.395361445785817</c:v>
                </c:pt>
                <c:pt idx="109">
                  <c:v>39.208975903617095</c:v>
                </c:pt>
                <c:pt idx="110">
                  <c:v>39.132590361448372</c:v>
                </c:pt>
                <c:pt idx="111">
                  <c:v>38.636204819279648</c:v>
                </c:pt>
                <c:pt idx="112">
                  <c:v>38.699819277110926</c:v>
                </c:pt>
                <c:pt idx="113">
                  <c:v>38.363433734942205</c:v>
                </c:pt>
                <c:pt idx="114">
                  <c:v>38.097048192773485</c:v>
                </c:pt>
                <c:pt idx="115">
                  <c:v>37.740662650604762</c:v>
                </c:pt>
                <c:pt idx="116">
                  <c:v>37.44427710843604</c:v>
                </c:pt>
                <c:pt idx="117">
                  <c:v>37.487891566267315</c:v>
                </c:pt>
                <c:pt idx="118">
                  <c:v>37.521506024098592</c:v>
                </c:pt>
                <c:pt idx="119">
                  <c:v>37.475120481929871</c:v>
                </c:pt>
                <c:pt idx="120">
                  <c:v>37.378734939761145</c:v>
                </c:pt>
                <c:pt idx="121">
                  <c:v>37.522349397592421</c:v>
                </c:pt>
                <c:pt idx="122">
                  <c:v>42.835963855423699</c:v>
                </c:pt>
                <c:pt idx="123">
                  <c:v>43.849578313254973</c:v>
                </c:pt>
                <c:pt idx="124">
                  <c:v>43.983192771086252</c:v>
                </c:pt>
                <c:pt idx="125">
                  <c:v>44.646807228917531</c:v>
                </c:pt>
                <c:pt idx="126">
                  <c:v>46.090421686748805</c:v>
                </c:pt>
                <c:pt idx="127">
                  <c:v>46.254036144580084</c:v>
                </c:pt>
                <c:pt idx="128">
                  <c:v>46.377650602411364</c:v>
                </c:pt>
                <c:pt idx="129">
                  <c:v>46.441265060242642</c:v>
                </c:pt>
                <c:pt idx="130">
                  <c:v>46.414879518073917</c:v>
                </c:pt>
                <c:pt idx="131">
                  <c:v>46.438493975905196</c:v>
                </c:pt>
                <c:pt idx="132">
                  <c:v>46.482108433736471</c:v>
                </c:pt>
                <c:pt idx="133">
                  <c:v>46.57572289156775</c:v>
                </c:pt>
                <c:pt idx="134">
                  <c:v>46.769337349399024</c:v>
                </c:pt>
                <c:pt idx="135">
                  <c:v>47.082951807230302</c:v>
                </c:pt>
                <c:pt idx="136">
                  <c:v>47.166566265061576</c:v>
                </c:pt>
                <c:pt idx="137">
                  <c:v>47.425180722892854</c:v>
                </c:pt>
                <c:pt idx="138">
                  <c:v>47.268795180724133</c:v>
                </c:pt>
                <c:pt idx="139">
                  <c:v>48.632409638555409</c:v>
                </c:pt>
                <c:pt idx="140">
                  <c:v>48.596024096386685</c:v>
                </c:pt>
                <c:pt idx="141">
                  <c:v>48.479638554217964</c:v>
                </c:pt>
                <c:pt idx="142">
                  <c:v>49.063253012049238</c:v>
                </c:pt>
                <c:pt idx="143">
                  <c:v>49.246867469880513</c:v>
                </c:pt>
                <c:pt idx="144">
                  <c:v>49.620481927711793</c:v>
                </c:pt>
                <c:pt idx="145">
                  <c:v>49.524096385543068</c:v>
                </c:pt>
                <c:pt idx="146">
                  <c:v>49.417710843374344</c:v>
                </c:pt>
                <c:pt idx="147">
                  <c:v>49.251325301205618</c:v>
                </c:pt>
                <c:pt idx="148">
                  <c:v>49.244939759036896</c:v>
                </c:pt>
                <c:pt idx="149">
                  <c:v>50.228554216868176</c:v>
                </c:pt>
                <c:pt idx="150">
                  <c:v>50.282168674699456</c:v>
                </c:pt>
                <c:pt idx="151">
                  <c:v>50.29578313253073</c:v>
                </c:pt>
                <c:pt idx="152">
                  <c:v>50.16939759036201</c:v>
                </c:pt>
                <c:pt idx="153">
                  <c:v>50.203012048193287</c:v>
                </c:pt>
                <c:pt idx="154">
                  <c:v>50.156626506024566</c:v>
                </c:pt>
                <c:pt idx="155">
                  <c:v>50.210240963855846</c:v>
                </c:pt>
                <c:pt idx="156">
                  <c:v>50.313855421687123</c:v>
                </c:pt>
                <c:pt idx="157">
                  <c:v>50.407469879518402</c:v>
                </c:pt>
                <c:pt idx="158">
                  <c:v>50.631084337349677</c:v>
                </c:pt>
                <c:pt idx="159">
                  <c:v>50.764698795180955</c:v>
                </c:pt>
                <c:pt idx="160">
                  <c:v>52.258313253012233</c:v>
                </c:pt>
                <c:pt idx="161">
                  <c:v>52.581927710843509</c:v>
                </c:pt>
                <c:pt idx="162">
                  <c:v>52.705542168674789</c:v>
                </c:pt>
                <c:pt idx="163">
                  <c:v>52.699156626506067</c:v>
                </c:pt>
                <c:pt idx="164">
                  <c:v>53.382771084337342</c:v>
                </c:pt>
                <c:pt idx="165">
                  <c:v>68.316385542168618</c:v>
                </c:pt>
                <c:pt idx="166">
                  <c:v>68.316385542168618</c:v>
                </c:pt>
              </c:numCache>
            </c:numRef>
          </c:val>
          <c:smooth val="0"/>
        </c:ser>
        <c:ser>
          <c:idx val="0"/>
          <c:order val="7"/>
          <c:tx>
            <c:strRef>
              <c:f>Кардиограмма!$S$9</c:f>
              <c:strCache>
                <c:ptCount val="1"/>
                <c:pt idx="0">
                  <c:v>Shum</c:v>
                </c:pt>
              </c:strCache>
            </c:strRef>
          </c:tx>
          <c:marker>
            <c:symbol val="none"/>
          </c:marker>
          <c:cat>
            <c:numRef>
              <c:f>Кардиограмма!$K$10:$K$176</c:f>
              <c:numCache>
                <c:formatCode>General</c:formatCode>
                <c:ptCount val="16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</c:numCache>
            </c:numRef>
          </c:cat>
          <c:val>
            <c:numRef>
              <c:f>Кардиограмма!$S$10:$S$176</c:f>
              <c:numCache>
                <c:formatCode>0.00</c:formatCode>
                <c:ptCount val="167"/>
                <c:pt idx="0">
                  <c:v>4.4600000000086268</c:v>
                </c:pt>
                <c:pt idx="1">
                  <c:v>5.7736144578399049</c:v>
                </c:pt>
                <c:pt idx="2">
                  <c:v>6.9172289156711813</c:v>
                </c:pt>
                <c:pt idx="3">
                  <c:v>7.7308433735024593</c:v>
                </c:pt>
                <c:pt idx="4">
                  <c:v>8.3444578313337345</c:v>
                </c:pt>
                <c:pt idx="5">
                  <c:v>8.5480722891650132</c:v>
                </c:pt>
                <c:pt idx="6">
                  <c:v>8.4516867469962875</c:v>
                </c:pt>
                <c:pt idx="7">
                  <c:v>8.2053012048275633</c:v>
                </c:pt>
                <c:pt idx="8">
                  <c:v>8.4789156626588422</c:v>
                </c:pt>
                <c:pt idx="9">
                  <c:v>8.5325301204901223</c:v>
                </c:pt>
                <c:pt idx="10">
                  <c:v>8.7761445783214</c:v>
                </c:pt>
                <c:pt idx="11">
                  <c:v>8.7297590361526787</c:v>
                </c:pt>
                <c:pt idx="12">
                  <c:v>9.103373493983959</c:v>
                </c:pt>
                <c:pt idx="13">
                  <c:v>9.6569879518152391</c:v>
                </c:pt>
                <c:pt idx="14">
                  <c:v>9.4206024096465129</c:v>
                </c:pt>
                <c:pt idx="15">
                  <c:v>9.9242168674777886</c:v>
                </c:pt>
                <c:pt idx="16">
                  <c:v>10.257831325309063</c:v>
                </c:pt>
                <c:pt idx="17">
                  <c:v>11.051445783140338</c:v>
                </c:pt>
                <c:pt idx="18">
                  <c:v>10.795060240971615</c:v>
                </c:pt>
                <c:pt idx="19">
                  <c:v>10.62867469880289</c:v>
                </c:pt>
                <c:pt idx="20">
                  <c:v>10.422289156634164</c:v>
                </c:pt>
                <c:pt idx="21">
                  <c:v>10.595903614465442</c:v>
                </c:pt>
                <c:pt idx="22">
                  <c:v>10.609518072296716</c:v>
                </c:pt>
                <c:pt idx="23">
                  <c:v>10.573132530127992</c:v>
                </c:pt>
                <c:pt idx="24">
                  <c:v>10.526746987959271</c:v>
                </c:pt>
                <c:pt idx="25">
                  <c:v>10.820361445790546</c:v>
                </c:pt>
                <c:pt idx="26">
                  <c:v>10.813975903621824</c:v>
                </c:pt>
                <c:pt idx="27">
                  <c:v>11.087590361453103</c:v>
                </c:pt>
                <c:pt idx="28">
                  <c:v>11.151204819284381</c:v>
                </c:pt>
                <c:pt idx="29">
                  <c:v>11.034819277115659</c:v>
                </c:pt>
                <c:pt idx="30">
                  <c:v>10.868433734946933</c:v>
                </c:pt>
                <c:pt idx="31">
                  <c:v>10.862048192778211</c:v>
                </c:pt>
                <c:pt idx="32">
                  <c:v>10.63566265060949</c:v>
                </c:pt>
                <c:pt idx="33">
                  <c:v>10.86927710844077</c:v>
                </c:pt>
                <c:pt idx="34">
                  <c:v>10.842891566272044</c:v>
                </c:pt>
                <c:pt idx="35">
                  <c:v>10.876506024103321</c:v>
                </c:pt>
                <c:pt idx="36">
                  <c:v>11.110120481934601</c:v>
                </c:pt>
                <c:pt idx="37">
                  <c:v>11.073734939765878</c:v>
                </c:pt>
                <c:pt idx="38">
                  <c:v>11.257349397597153</c:v>
                </c:pt>
                <c:pt idx="39">
                  <c:v>2.3409638554284271</c:v>
                </c:pt>
                <c:pt idx="40">
                  <c:v>3.0545783132597037</c:v>
                </c:pt>
                <c:pt idx="41">
                  <c:v>3.1881927710909821</c:v>
                </c:pt>
                <c:pt idx="42">
                  <c:v>3.2718072289222562</c:v>
                </c:pt>
                <c:pt idx="43">
                  <c:v>2.9954216867535308</c:v>
                </c:pt>
                <c:pt idx="44">
                  <c:v>3.859036144584806</c:v>
                </c:pt>
                <c:pt idx="45">
                  <c:v>3.7126506024160832</c:v>
                </c:pt>
                <c:pt idx="46">
                  <c:v>3.7462650602473602</c:v>
                </c:pt>
                <c:pt idx="47">
                  <c:v>3.7298795180786399</c:v>
                </c:pt>
                <c:pt idx="48">
                  <c:v>3.5934939759099152</c:v>
                </c:pt>
                <c:pt idx="49">
                  <c:v>3.7071084337411904</c:v>
                </c:pt>
                <c:pt idx="50">
                  <c:v>3.8207228915724656</c:v>
                </c:pt>
                <c:pt idx="51">
                  <c:v>4.0143373494037391</c:v>
                </c:pt>
                <c:pt idx="52">
                  <c:v>3.8379518072350152</c:v>
                </c:pt>
                <c:pt idx="53">
                  <c:v>3.6315662650662901</c:v>
                </c:pt>
                <c:pt idx="54">
                  <c:v>4.3251807228975636</c:v>
                </c:pt>
                <c:pt idx="55">
                  <c:v>5.71879518072884</c:v>
                </c:pt>
                <c:pt idx="56">
                  <c:v>7.6724096385601186</c:v>
                </c:pt>
                <c:pt idx="57">
                  <c:v>9.2460240963913947</c:v>
                </c:pt>
                <c:pt idx="58">
                  <c:v>10.969638554222669</c:v>
                </c:pt>
                <c:pt idx="59">
                  <c:v>11.053253012053943</c:v>
                </c:pt>
                <c:pt idx="60">
                  <c:v>11.436867469885222</c:v>
                </c:pt>
                <c:pt idx="61">
                  <c:v>11.240481927716502</c:v>
                </c:pt>
                <c:pt idx="62">
                  <c:v>11.004096385547776</c:v>
                </c:pt>
                <c:pt idx="63">
                  <c:v>33.227710843379043</c:v>
                </c:pt>
                <c:pt idx="64">
                  <c:v>33.981325301210319</c:v>
                </c:pt>
                <c:pt idx="65">
                  <c:v>34.434939759041598</c:v>
                </c:pt>
                <c:pt idx="66">
                  <c:v>34.848554216872877</c:v>
                </c:pt>
                <c:pt idx="67">
                  <c:v>35.142168674704152</c:v>
                </c:pt>
                <c:pt idx="68">
                  <c:v>35.545783132535426</c:v>
                </c:pt>
                <c:pt idx="69">
                  <c:v>35.9893975903667</c:v>
                </c:pt>
                <c:pt idx="70">
                  <c:v>36.443012048197978</c:v>
                </c:pt>
                <c:pt idx="71">
                  <c:v>36.896626506029257</c:v>
                </c:pt>
                <c:pt idx="72">
                  <c:v>37.440240963860532</c:v>
                </c:pt>
                <c:pt idx="73">
                  <c:v>38.583855421691808</c:v>
                </c:pt>
                <c:pt idx="74">
                  <c:v>38.847469879523082</c:v>
                </c:pt>
                <c:pt idx="75">
                  <c:v>39.061084337354359</c:v>
                </c:pt>
                <c:pt idx="76">
                  <c:v>39.224698795185638</c:v>
                </c:pt>
                <c:pt idx="77">
                  <c:v>39.618313253016915</c:v>
                </c:pt>
                <c:pt idx="78">
                  <c:v>40.471927710848192</c:v>
                </c:pt>
                <c:pt idx="79">
                  <c:v>42.625542168679466</c:v>
                </c:pt>
                <c:pt idx="80">
                  <c:v>43.13915662651074</c:v>
                </c:pt>
                <c:pt idx="81">
                  <c:v>43.662771084342019</c:v>
                </c:pt>
                <c:pt idx="82">
                  <c:v>44.256385542173298</c:v>
                </c:pt>
                <c:pt idx="83">
                  <c:v>44.860000000004575</c:v>
                </c:pt>
                <c:pt idx="84">
                  <c:v>45.413614457835855</c:v>
                </c:pt>
                <c:pt idx="85">
                  <c:v>45.937228915667134</c:v>
                </c:pt>
                <c:pt idx="86">
                  <c:v>46.650843373498411</c:v>
                </c:pt>
                <c:pt idx="87">
                  <c:v>47.56445783132969</c:v>
                </c:pt>
                <c:pt idx="88">
                  <c:v>48.54807228916097</c:v>
                </c:pt>
                <c:pt idx="89">
                  <c:v>49.431686746992249</c:v>
                </c:pt>
                <c:pt idx="90">
                  <c:v>50.505301204823525</c:v>
                </c:pt>
                <c:pt idx="91">
                  <c:v>51.608915662654802</c:v>
                </c:pt>
                <c:pt idx="92">
                  <c:v>53.112530120486078</c:v>
                </c:pt>
                <c:pt idx="93">
                  <c:v>54.396144578317355</c:v>
                </c:pt>
                <c:pt idx="94">
                  <c:v>55.559759036148634</c:v>
                </c:pt>
                <c:pt idx="95">
                  <c:v>56.63337349397991</c:v>
                </c:pt>
                <c:pt idx="96">
                  <c:v>58.486987951811187</c:v>
                </c:pt>
                <c:pt idx="97">
                  <c:v>61.530602409642462</c:v>
                </c:pt>
                <c:pt idx="98">
                  <c:v>62.95421686747374</c:v>
                </c:pt>
                <c:pt idx="99">
                  <c:v>64.117831325305019</c:v>
                </c:pt>
                <c:pt idx="100">
                  <c:v>69.961445783136298</c:v>
                </c:pt>
                <c:pt idx="101">
                  <c:v>70.745060240967575</c:v>
                </c:pt>
                <c:pt idx="102">
                  <c:v>70.708674698798859</c:v>
                </c:pt>
                <c:pt idx="103">
                  <c:v>70.552289156630138</c:v>
                </c:pt>
                <c:pt idx="104">
                  <c:v>70.305903614461414</c:v>
                </c:pt>
                <c:pt idx="105">
                  <c:v>70.049518072292699</c:v>
                </c:pt>
                <c:pt idx="106">
                  <c:v>69.853132530123986</c:v>
                </c:pt>
                <c:pt idx="107">
                  <c:v>69.676746987955255</c:v>
                </c:pt>
                <c:pt idx="108">
                  <c:v>69.360361445786538</c:v>
                </c:pt>
                <c:pt idx="109">
                  <c:v>69.103975903617822</c:v>
                </c:pt>
                <c:pt idx="110">
                  <c:v>68.607590361449098</c:v>
                </c:pt>
                <c:pt idx="111">
                  <c:v>68.301204819280372</c:v>
                </c:pt>
                <c:pt idx="112">
                  <c:v>68.064819277111638</c:v>
                </c:pt>
                <c:pt idx="113">
                  <c:v>67.94843373494291</c:v>
                </c:pt>
                <c:pt idx="114">
                  <c:v>68.32204819277419</c:v>
                </c:pt>
                <c:pt idx="115">
                  <c:v>68.775662650605469</c:v>
                </c:pt>
                <c:pt idx="116">
                  <c:v>68.749277108436743</c:v>
                </c:pt>
                <c:pt idx="117">
                  <c:v>68.422891566268021</c:v>
                </c:pt>
                <c:pt idx="118">
                  <c:v>68.396506024099295</c:v>
                </c:pt>
                <c:pt idx="119">
                  <c:v>68.090120481930569</c:v>
                </c:pt>
                <c:pt idx="120">
                  <c:v>67.833734939761854</c:v>
                </c:pt>
                <c:pt idx="121">
                  <c:v>67.817349397593134</c:v>
                </c:pt>
                <c:pt idx="122">
                  <c:v>67.610963855424416</c:v>
                </c:pt>
                <c:pt idx="123">
                  <c:v>67.234578313255696</c:v>
                </c:pt>
                <c:pt idx="124">
                  <c:v>67.168192771086979</c:v>
                </c:pt>
                <c:pt idx="125">
                  <c:v>67.151807228918258</c:v>
                </c:pt>
                <c:pt idx="126">
                  <c:v>66.92542168674953</c:v>
                </c:pt>
                <c:pt idx="127">
                  <c:v>66.679036144580806</c:v>
                </c:pt>
                <c:pt idx="128">
                  <c:v>66.322650602412082</c:v>
                </c:pt>
                <c:pt idx="129">
                  <c:v>66.306265060243362</c:v>
                </c:pt>
                <c:pt idx="130">
                  <c:v>65.909879518074632</c:v>
                </c:pt>
                <c:pt idx="131">
                  <c:v>65.573493975905905</c:v>
                </c:pt>
                <c:pt idx="132">
                  <c:v>65.197108433737185</c:v>
                </c:pt>
                <c:pt idx="133">
                  <c:v>64.840722891568461</c:v>
                </c:pt>
                <c:pt idx="134">
                  <c:v>64.514337349399739</c:v>
                </c:pt>
                <c:pt idx="135">
                  <c:v>64.277951807231005</c:v>
                </c:pt>
                <c:pt idx="136">
                  <c:v>63.771566265062283</c:v>
                </c:pt>
                <c:pt idx="137">
                  <c:v>63.575180722893563</c:v>
                </c:pt>
                <c:pt idx="138">
                  <c:v>64.788795180724833</c:v>
                </c:pt>
                <c:pt idx="139">
                  <c:v>65.982409638556106</c:v>
                </c:pt>
                <c:pt idx="140">
                  <c:v>65.936024096387385</c:v>
                </c:pt>
                <c:pt idx="141">
                  <c:v>66.269638554218659</c:v>
                </c:pt>
                <c:pt idx="142">
                  <c:v>67.543253012049945</c:v>
                </c:pt>
                <c:pt idx="143">
                  <c:v>69.086867469881213</c:v>
                </c:pt>
                <c:pt idx="144">
                  <c:v>68.770481927712495</c:v>
                </c:pt>
                <c:pt idx="145">
                  <c:v>68.60409638554377</c:v>
                </c:pt>
                <c:pt idx="146">
                  <c:v>68.577710843375044</c:v>
                </c:pt>
                <c:pt idx="147">
                  <c:v>68.151325301206327</c:v>
                </c:pt>
                <c:pt idx="148">
                  <c:v>67.83493975903761</c:v>
                </c:pt>
                <c:pt idx="149">
                  <c:v>67.388554216868897</c:v>
                </c:pt>
                <c:pt idx="150">
                  <c:v>66.972168674700171</c:v>
                </c:pt>
                <c:pt idx="151">
                  <c:v>66.585783132531446</c:v>
                </c:pt>
                <c:pt idx="152">
                  <c:v>66.29939759036273</c:v>
                </c:pt>
                <c:pt idx="153">
                  <c:v>66.113012048194008</c:v>
                </c:pt>
                <c:pt idx="154">
                  <c:v>66.086626506025283</c:v>
                </c:pt>
                <c:pt idx="155">
                  <c:v>65.87024096385656</c:v>
                </c:pt>
                <c:pt idx="156">
                  <c:v>65.793855421687837</c:v>
                </c:pt>
                <c:pt idx="157">
                  <c:v>65.657469879519113</c:v>
                </c:pt>
                <c:pt idx="158">
                  <c:v>66.421084337350379</c:v>
                </c:pt>
                <c:pt idx="159">
                  <c:v>66.274698795181649</c:v>
                </c:pt>
                <c:pt idx="160">
                  <c:v>66.338313253012927</c:v>
                </c:pt>
                <c:pt idx="161">
                  <c:v>66.411927710844196</c:v>
                </c:pt>
                <c:pt idx="162">
                  <c:v>66.205542168675464</c:v>
                </c:pt>
                <c:pt idx="163">
                  <c:v>66.119156626506737</c:v>
                </c:pt>
                <c:pt idx="164">
                  <c:v>65.992771084338017</c:v>
                </c:pt>
                <c:pt idx="165">
                  <c:v>71.316385542169286</c:v>
                </c:pt>
                <c:pt idx="166">
                  <c:v>71.316385542169286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43552"/>
        <c:axId val="107594496"/>
      </c:lineChart>
      <c:catAx>
        <c:axId val="107543552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07594496"/>
        <c:crosses val="autoZero"/>
        <c:auto val="1"/>
        <c:lblAlgn val="ctr"/>
        <c:lblOffset val="100"/>
        <c:noMultiLvlLbl val="0"/>
      </c:catAx>
      <c:valAx>
        <c:axId val="107594496"/>
        <c:scaling>
          <c:orientation val="maxMin"/>
          <c:max val="80"/>
          <c:min val="-2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07543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21</xdr:col>
      <xdr:colOff>203200</xdr:colOff>
      <xdr:row>45</xdr:row>
      <xdr:rowOff>177800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438151</xdr:colOff>
      <xdr:row>11</xdr:row>
      <xdr:rowOff>95251</xdr:rowOff>
    </xdr:from>
    <xdr:to>
      <xdr:col>12</xdr:col>
      <xdr:colOff>381000</xdr:colOff>
      <xdr:row>33</xdr:row>
      <xdr:rowOff>171451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BG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ие результаты"/>
      <sheetName val="Регистрация"/>
      <sheetName val="Winni"/>
      <sheetName val="Ognem Racing"/>
      <sheetName val="Oldschool"/>
      <sheetName val="Mesnyki"/>
      <sheetName val="Shum"/>
      <sheetName val="Rocknrolla"/>
      <sheetName val="Chaykaschool"/>
      <sheetName val="Levi9"/>
      <sheetName val="dbCAR"/>
      <sheetName val="Forza Team"/>
      <sheetName val="Fortune"/>
      <sheetName val="Кардиограмм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I3" t="str">
            <v>Oldschool</v>
          </cell>
          <cell r="J3" t="str">
            <v>Winni</v>
          </cell>
          <cell r="K3" t="str">
            <v>Ognem Racing</v>
          </cell>
          <cell r="L3" t="str">
            <v>Mesnyki</v>
          </cell>
          <cell r="M3" t="str">
            <v>Shum</v>
          </cell>
          <cell r="N3">
            <v>0</v>
          </cell>
          <cell r="O3">
            <v>0</v>
          </cell>
        </row>
        <row r="4">
          <cell r="H4">
            <v>0</v>
          </cell>
          <cell r="I4">
            <v>1.7399999999991991</v>
          </cell>
          <cell r="J4">
            <v>0</v>
          </cell>
          <cell r="K4">
            <v>1.6599999999963977</v>
          </cell>
          <cell r="L4">
            <v>3.3699999999946151</v>
          </cell>
          <cell r="M4">
            <v>-0.11999999999945388</v>
          </cell>
        </row>
        <row r="5">
          <cell r="H5">
            <v>1</v>
          </cell>
          <cell r="I5">
            <v>5.8349717514116435</v>
          </cell>
          <cell r="J5">
            <v>3.3149717514124504</v>
          </cell>
          <cell r="K5">
            <v>6.2749717514088452</v>
          </cell>
          <cell r="L5">
            <v>7.7149717514070595</v>
          </cell>
          <cell r="M5">
            <v>3.4249717514129934</v>
          </cell>
        </row>
        <row r="6">
          <cell r="H6">
            <v>2</v>
          </cell>
          <cell r="I6">
            <v>6.3999435028240939</v>
          </cell>
          <cell r="J6">
            <v>3.5099435028248962</v>
          </cell>
          <cell r="K6">
            <v>6.5899435028212956</v>
          </cell>
          <cell r="L6">
            <v>11.219943502819508</v>
          </cell>
          <cell r="M6">
            <v>3.9799435028254386</v>
          </cell>
        </row>
        <row r="7">
          <cell r="H7">
            <v>3</v>
          </cell>
          <cell r="I7">
            <v>6.4849152542365402</v>
          </cell>
          <cell r="J7">
            <v>3.9949152542373412</v>
          </cell>
          <cell r="K7">
            <v>6.664915254233744</v>
          </cell>
          <cell r="L7">
            <v>11.744915254231959</v>
          </cell>
          <cell r="M7">
            <v>4.054915254237887</v>
          </cell>
        </row>
        <row r="8">
          <cell r="H8">
            <v>4</v>
          </cell>
          <cell r="I8">
            <v>6.7298870056489903</v>
          </cell>
          <cell r="J8">
            <v>4.2698870056497924</v>
          </cell>
          <cell r="K8">
            <v>6.8898870056461909</v>
          </cell>
          <cell r="L8">
            <v>11.719887005644406</v>
          </cell>
          <cell r="M8">
            <v>4.529887005650334</v>
          </cell>
        </row>
        <row r="9">
          <cell r="H9">
            <v>5</v>
          </cell>
          <cell r="I9">
            <v>7.4048587570614401</v>
          </cell>
          <cell r="J9">
            <v>4.2448587570622394</v>
          </cell>
          <cell r="K9">
            <v>6.8648587570586379</v>
          </cell>
          <cell r="L9">
            <v>11.874858757056852</v>
          </cell>
          <cell r="M9">
            <v>4.6248587570627784</v>
          </cell>
        </row>
        <row r="10">
          <cell r="H10">
            <v>6</v>
          </cell>
          <cell r="I10">
            <v>7.4898305084738865</v>
          </cell>
          <cell r="J10">
            <v>4.1198305084746849</v>
          </cell>
          <cell r="K10">
            <v>7.2298305084710854</v>
          </cell>
          <cell r="L10">
            <v>11.679830508469298</v>
          </cell>
          <cell r="M10">
            <v>4.4298305084752236</v>
          </cell>
        </row>
        <row r="11">
          <cell r="H11">
            <v>7</v>
          </cell>
          <cell r="I11">
            <v>7.8548022598863341</v>
          </cell>
          <cell r="J11">
            <v>3.9148022598871322</v>
          </cell>
          <cell r="K11">
            <v>7.334802259883535</v>
          </cell>
          <cell r="L11">
            <v>11.494802259881748</v>
          </cell>
          <cell r="M11">
            <v>4.3548022598876734</v>
          </cell>
        </row>
        <row r="12">
          <cell r="H12">
            <v>8</v>
          </cell>
          <cell r="I12">
            <v>7.7097740112987836</v>
          </cell>
          <cell r="J12">
            <v>3.7797740112995797</v>
          </cell>
          <cell r="K12">
            <v>7.2697740112959828</v>
          </cell>
          <cell r="L12">
            <v>11.219774011294195</v>
          </cell>
          <cell r="M12">
            <v>3.9897740113001241</v>
          </cell>
        </row>
        <row r="13">
          <cell r="H13">
            <v>9</v>
          </cell>
          <cell r="I13">
            <v>7.554745762711228</v>
          </cell>
          <cell r="J13">
            <v>3.5447457627120258</v>
          </cell>
          <cell r="K13">
            <v>7.2447457627084297</v>
          </cell>
          <cell r="L13">
            <v>11.094745762706641</v>
          </cell>
          <cell r="M13">
            <v>3.8247457627125705</v>
          </cell>
        </row>
        <row r="14">
          <cell r="H14">
            <v>10</v>
          </cell>
          <cell r="I14">
            <v>7.5597175141236761</v>
          </cell>
          <cell r="J14">
            <v>3.3997175141244753</v>
          </cell>
          <cell r="K14">
            <v>7.2597175141208758</v>
          </cell>
          <cell r="L14">
            <v>10.869717514119092</v>
          </cell>
          <cell r="M14">
            <v>3.5797175141250186</v>
          </cell>
        </row>
        <row r="15">
          <cell r="H15">
            <v>11</v>
          </cell>
          <cell r="I15">
            <v>7.7346892655361259</v>
          </cell>
          <cell r="J15">
            <v>3.3646892655369243</v>
          </cell>
          <cell r="K15">
            <v>7.4646892655333268</v>
          </cell>
          <cell r="L15">
            <v>10.744689265531537</v>
          </cell>
          <cell r="M15">
            <v>3.5246892655374644</v>
          </cell>
        </row>
        <row r="16">
          <cell r="H16">
            <v>12</v>
          </cell>
          <cell r="I16">
            <v>7.7896610169485712</v>
          </cell>
          <cell r="J16">
            <v>3.2896610169493741</v>
          </cell>
          <cell r="K16">
            <v>7.3596610169457755</v>
          </cell>
          <cell r="L16">
            <v>10.459661016943986</v>
          </cell>
          <cell r="M16">
            <v>3.3296610169499097</v>
          </cell>
        </row>
        <row r="17">
          <cell r="H17">
            <v>13</v>
          </cell>
          <cell r="I17">
            <v>7.6946327683610178</v>
          </cell>
          <cell r="J17">
            <v>3.2146327683618239</v>
          </cell>
          <cell r="K17">
            <v>7.3546327683582255</v>
          </cell>
          <cell r="L17">
            <v>10.224632768356432</v>
          </cell>
          <cell r="M17">
            <v>3.4346327683623592</v>
          </cell>
        </row>
        <row r="18">
          <cell r="H18">
            <v>14</v>
          </cell>
          <cell r="I18">
            <v>7.7996045197734674</v>
          </cell>
          <cell r="J18">
            <v>3.0396045197742723</v>
          </cell>
          <cell r="K18">
            <v>7.4796045197706711</v>
          </cell>
          <cell r="L18">
            <v>9.8896045197688771</v>
          </cell>
          <cell r="M18">
            <v>3.3396045197748059</v>
          </cell>
        </row>
        <row r="19">
          <cell r="H19">
            <v>15</v>
          </cell>
          <cell r="I19">
            <v>7.6745762711859129</v>
          </cell>
          <cell r="J19">
            <v>2.7845762711867224</v>
          </cell>
          <cell r="K19">
            <v>7.4045762711831209</v>
          </cell>
          <cell r="L19">
            <v>9.8145762711813269</v>
          </cell>
          <cell r="M19">
            <v>3.2645762711872557</v>
          </cell>
        </row>
        <row r="20">
          <cell r="H20">
            <v>16</v>
          </cell>
          <cell r="I20">
            <v>7.689548022598359</v>
          </cell>
          <cell r="J20">
            <v>2.5995480225991727</v>
          </cell>
          <cell r="K20">
            <v>7.3395480225955687</v>
          </cell>
          <cell r="L20">
            <v>9.569548022593775</v>
          </cell>
          <cell r="M20">
            <v>3.0395480225997069</v>
          </cell>
        </row>
        <row r="21">
          <cell r="H21">
            <v>17</v>
          </cell>
          <cell r="I21">
            <v>7.6045197740108037</v>
          </cell>
          <cell r="J21">
            <v>2.3445197740116228</v>
          </cell>
          <cell r="K21">
            <v>7.3045197740080177</v>
          </cell>
          <cell r="L21">
            <v>9.1845197740062225</v>
          </cell>
          <cell r="M21">
            <v>2.7645197740121539</v>
          </cell>
        </row>
        <row r="22">
          <cell r="H22">
            <v>18</v>
          </cell>
          <cell r="I22">
            <v>7.5594915254232546</v>
          </cell>
          <cell r="J22">
            <v>2.2894915254240686</v>
          </cell>
          <cell r="K22">
            <v>7.3294915254204689</v>
          </cell>
          <cell r="L22">
            <v>8.8194915254186732</v>
          </cell>
          <cell r="M22">
            <v>2.5294915254246</v>
          </cell>
        </row>
        <row r="23">
          <cell r="H23">
            <v>19</v>
          </cell>
          <cell r="I23">
            <v>8.384463276835703</v>
          </cell>
          <cell r="J23">
            <v>2.1644632768365142</v>
          </cell>
          <cell r="K23">
            <v>7.2344632768329156</v>
          </cell>
          <cell r="L23">
            <v>8.8044632768311182</v>
          </cell>
          <cell r="M23">
            <v>2.3144632768370492</v>
          </cell>
        </row>
        <row r="24">
          <cell r="H24">
            <v>20</v>
          </cell>
          <cell r="I24">
            <v>8.4294350282481503</v>
          </cell>
          <cell r="J24">
            <v>2.0694350282489609</v>
          </cell>
          <cell r="K24">
            <v>7.3594350282453611</v>
          </cell>
          <cell r="L24">
            <v>8.749435028243564</v>
          </cell>
          <cell r="M24">
            <v>2.2294350282494939</v>
          </cell>
        </row>
        <row r="25">
          <cell r="H25">
            <v>21</v>
          </cell>
          <cell r="I25">
            <v>8.3044067796605958</v>
          </cell>
          <cell r="J25">
            <v>1.9044067796614073</v>
          </cell>
          <cell r="K25">
            <v>7.2244067796578086</v>
          </cell>
          <cell r="L25">
            <v>8.5544067796560093</v>
          </cell>
          <cell r="M25">
            <v>2.0644067796619403</v>
          </cell>
        </row>
        <row r="26">
          <cell r="H26">
            <v>22</v>
          </cell>
          <cell r="I26">
            <v>8.2293785310730456</v>
          </cell>
          <cell r="J26">
            <v>1.7093785310738525</v>
          </cell>
          <cell r="K26">
            <v>7.2093785310702536</v>
          </cell>
          <cell r="L26">
            <v>8.2993785310684594</v>
          </cell>
          <cell r="M26">
            <v>1.8793785310743907</v>
          </cell>
        </row>
        <row r="27">
          <cell r="H27">
            <v>23</v>
          </cell>
          <cell r="I27">
            <v>8.1243502824854943</v>
          </cell>
          <cell r="J27">
            <v>1.6543502824862983</v>
          </cell>
          <cell r="K27">
            <v>7.3343502824826992</v>
          </cell>
          <cell r="L27">
            <v>8.3843502824809057</v>
          </cell>
          <cell r="M27">
            <v>1.7943502824868354</v>
          </cell>
        </row>
        <row r="28">
          <cell r="H28">
            <v>24</v>
          </cell>
          <cell r="I28">
            <v>8.2193220338979387</v>
          </cell>
          <cell r="J28">
            <v>-0.67067796610126607</v>
          </cell>
          <cell r="K28">
            <v>12.319322033895162</v>
          </cell>
          <cell r="L28">
            <v>8.4793220338933502</v>
          </cell>
          <cell r="M28">
            <v>1.7093220338992801</v>
          </cell>
        </row>
        <row r="29">
          <cell r="H29">
            <v>25</v>
          </cell>
          <cell r="I29">
            <v>8.1842937853103876</v>
          </cell>
          <cell r="J29">
            <v>-0.20570621468881711</v>
          </cell>
          <cell r="K29">
            <v>12.344293785307613</v>
          </cell>
          <cell r="L29">
            <v>8.4042937853058</v>
          </cell>
          <cell r="M29">
            <v>1.7042937853117301</v>
          </cell>
        </row>
        <row r="30">
          <cell r="H30">
            <v>26</v>
          </cell>
          <cell r="I30">
            <v>8.0392655367228372</v>
          </cell>
          <cell r="J30">
            <v>2.9265536723627861E-2</v>
          </cell>
          <cell r="K30">
            <v>12.13926553672006</v>
          </cell>
          <cell r="L30">
            <v>8.1192655367182489</v>
          </cell>
          <cell r="M30">
            <v>1.62926553672418</v>
          </cell>
        </row>
        <row r="31">
          <cell r="H31">
            <v>27</v>
          </cell>
          <cell r="I31">
            <v>7.974237288135285</v>
          </cell>
          <cell r="J31">
            <v>0.14423728813607539</v>
          </cell>
          <cell r="K31">
            <v>12.044237288132507</v>
          </cell>
          <cell r="L31">
            <v>7.9942372881306945</v>
          </cell>
          <cell r="M31">
            <v>1.9942372881366275</v>
          </cell>
        </row>
        <row r="32">
          <cell r="H32">
            <v>28</v>
          </cell>
          <cell r="I32">
            <v>7.7692090395477322</v>
          </cell>
          <cell r="J32">
            <v>0.26920903954852093</v>
          </cell>
          <cell r="K32">
            <v>11.969209039544957</v>
          </cell>
          <cell r="L32">
            <v>7.859209039543142</v>
          </cell>
          <cell r="M32">
            <v>1.8992090395490742</v>
          </cell>
        </row>
        <row r="33">
          <cell r="H33">
            <v>29</v>
          </cell>
          <cell r="I33">
            <v>7.7341807909601812</v>
          </cell>
          <cell r="J33">
            <v>0.47418079096097188</v>
          </cell>
          <cell r="K33">
            <v>11.904180790957405</v>
          </cell>
          <cell r="L33">
            <v>7.6541807909555892</v>
          </cell>
          <cell r="M33">
            <v>1.584180790961522</v>
          </cell>
        </row>
        <row r="34">
          <cell r="H34">
            <v>30</v>
          </cell>
          <cell r="I34">
            <v>7.6291525423726299</v>
          </cell>
          <cell r="J34">
            <v>0.48915254237341799</v>
          </cell>
          <cell r="K34">
            <v>11.919152542369851</v>
          </cell>
          <cell r="L34">
            <v>7.4691525423680396</v>
          </cell>
          <cell r="M34">
            <v>1.569152542373967</v>
          </cell>
        </row>
        <row r="35">
          <cell r="H35">
            <v>31</v>
          </cell>
          <cell r="I35">
            <v>7.5341242937850765</v>
          </cell>
          <cell r="J35">
            <v>0.65412429378586268</v>
          </cell>
          <cell r="K35">
            <v>11.744124293782299</v>
          </cell>
          <cell r="L35">
            <v>7.5941242937804851</v>
          </cell>
          <cell r="M35">
            <v>1.5441242937864139</v>
          </cell>
        </row>
        <row r="36">
          <cell r="H36">
            <v>32</v>
          </cell>
          <cell r="I36">
            <v>7.4490960451975212</v>
          </cell>
          <cell r="J36">
            <v>0.58909604519831049</v>
          </cell>
          <cell r="K36">
            <v>11.429096045194747</v>
          </cell>
          <cell r="L36">
            <v>7.3890960451929324</v>
          </cell>
          <cell r="M36">
            <v>1.3490960451988592</v>
          </cell>
        </row>
        <row r="37">
          <cell r="H37">
            <v>33</v>
          </cell>
          <cell r="I37">
            <v>7.4340677966099662</v>
          </cell>
          <cell r="J37">
            <v>0.53406779661075632</v>
          </cell>
          <cell r="K37">
            <v>10.954067796607198</v>
          </cell>
          <cell r="L37">
            <v>7.2640677966053779</v>
          </cell>
          <cell r="M37">
            <v>1.4440677966113036</v>
          </cell>
        </row>
        <row r="38">
          <cell r="H38">
            <v>34</v>
          </cell>
          <cell r="I38">
            <v>7.1390395480224171</v>
          </cell>
          <cell r="J38">
            <v>0.59903954802320669</v>
          </cell>
          <cell r="K38">
            <v>10.839039548019649</v>
          </cell>
          <cell r="L38">
            <v>7.1490395480178286</v>
          </cell>
          <cell r="M38">
            <v>1.5490395480237531</v>
          </cell>
        </row>
        <row r="39">
          <cell r="H39">
            <v>35</v>
          </cell>
          <cell r="I39">
            <v>6.8940112994348652</v>
          </cell>
          <cell r="J39">
            <v>0.54401129943565252</v>
          </cell>
          <cell r="K39">
            <v>10.534011299432095</v>
          </cell>
          <cell r="L39">
            <v>7.0340112994302793</v>
          </cell>
          <cell r="M39">
            <v>1.5840112994362023</v>
          </cell>
        </row>
        <row r="40">
          <cell r="H40">
            <v>36</v>
          </cell>
          <cell r="I40">
            <v>6.7889830508473139</v>
          </cell>
          <cell r="J40">
            <v>0.46898305084810232</v>
          </cell>
          <cell r="K40">
            <v>10.278983050844545</v>
          </cell>
          <cell r="L40">
            <v>6.9489830508427239</v>
          </cell>
          <cell r="M40">
            <v>1.4589830508486479</v>
          </cell>
        </row>
        <row r="41">
          <cell r="H41">
            <v>37</v>
          </cell>
          <cell r="I41">
            <v>6.5239548022597589</v>
          </cell>
          <cell r="J41">
            <v>0.41395480226054815</v>
          </cell>
          <cell r="K41">
            <v>10.003954802256992</v>
          </cell>
          <cell r="L41">
            <v>6.7239548022551752</v>
          </cell>
          <cell r="M41">
            <v>1.2739548022610983</v>
          </cell>
        </row>
        <row r="42">
          <cell r="H42">
            <v>38</v>
          </cell>
          <cell r="I42">
            <v>6.278926553672207</v>
          </cell>
          <cell r="J42">
            <v>0.64892655367299312</v>
          </cell>
          <cell r="K42">
            <v>9.8789265536694373</v>
          </cell>
          <cell r="L42">
            <v>6.4589265536676201</v>
          </cell>
          <cell r="M42">
            <v>1.2289265536735492</v>
          </cell>
        </row>
        <row r="43">
          <cell r="H43">
            <v>39</v>
          </cell>
          <cell r="I43">
            <v>6.1238983050846514</v>
          </cell>
          <cell r="J43">
            <v>1.6538983050854412</v>
          </cell>
          <cell r="K43">
            <v>9.8438983050818862</v>
          </cell>
          <cell r="L43">
            <v>6.2838983050800685</v>
          </cell>
          <cell r="M43">
            <v>1.1938983050859981</v>
          </cell>
        </row>
        <row r="44">
          <cell r="H44">
            <v>40</v>
          </cell>
          <cell r="I44">
            <v>5.8588700564970964</v>
          </cell>
          <cell r="J44">
            <v>1.9388700564978905</v>
          </cell>
          <cell r="K44">
            <v>9.9288700564943326</v>
          </cell>
          <cell r="L44">
            <v>6.4688700564925163</v>
          </cell>
          <cell r="M44">
            <v>1.1888700564984482</v>
          </cell>
        </row>
        <row r="45">
          <cell r="H45">
            <v>41</v>
          </cell>
          <cell r="I45">
            <v>5.6538418079095436</v>
          </cell>
          <cell r="J45">
            <v>2.1038418079103351</v>
          </cell>
          <cell r="K45">
            <v>10.033841807906782</v>
          </cell>
          <cell r="L45">
            <v>6.1638418079049622</v>
          </cell>
          <cell r="M45">
            <v>1.3038418079108958</v>
          </cell>
        </row>
        <row r="46">
          <cell r="H46">
            <v>42</v>
          </cell>
          <cell r="I46">
            <v>5.8188135593219883</v>
          </cell>
          <cell r="J46">
            <v>2.1688135593227855</v>
          </cell>
          <cell r="K46">
            <v>9.958813559319232</v>
          </cell>
          <cell r="L46">
            <v>6.088813559317412</v>
          </cell>
          <cell r="M46">
            <v>1.3688135593233461</v>
          </cell>
        </row>
        <row r="47">
          <cell r="H47">
            <v>43</v>
          </cell>
          <cell r="I47">
            <v>5.6837853107344358</v>
          </cell>
          <cell r="J47">
            <v>2.1737853107352336</v>
          </cell>
          <cell r="K47">
            <v>10.003785310731679</v>
          </cell>
          <cell r="L47">
            <v>5.8337853107298621</v>
          </cell>
          <cell r="M47">
            <v>1.4437853107357945</v>
          </cell>
        </row>
        <row r="48">
          <cell r="H48">
            <v>44</v>
          </cell>
          <cell r="I48">
            <v>5.3487570621468805</v>
          </cell>
          <cell r="J48">
            <v>2.25875706214768</v>
          </cell>
          <cell r="K48">
            <v>10.13875706214413</v>
          </cell>
          <cell r="L48">
            <v>5.9587570621423076</v>
          </cell>
          <cell r="M48">
            <v>1.2387570621482418</v>
          </cell>
        </row>
        <row r="49">
          <cell r="H49">
            <v>45</v>
          </cell>
          <cell r="I49">
            <v>5.6537288135593258</v>
          </cell>
          <cell r="J49">
            <v>2.3337288135601284</v>
          </cell>
          <cell r="K49">
            <v>9.9937288135565794</v>
          </cell>
          <cell r="L49">
            <v>10.993728813554753</v>
          </cell>
          <cell r="M49">
            <v>1.3237288135606882</v>
          </cell>
        </row>
        <row r="50">
          <cell r="H50">
            <v>46</v>
          </cell>
          <cell r="I50">
            <v>2.7487005649717702</v>
          </cell>
          <cell r="J50">
            <v>2.3887005649725737</v>
          </cell>
          <cell r="K50">
            <v>9.8587005649690269</v>
          </cell>
          <cell r="L50">
            <v>11.668700564967203</v>
          </cell>
          <cell r="M50">
            <v>-0.39129943502686615</v>
          </cell>
        </row>
        <row r="51">
          <cell r="H51">
            <v>47</v>
          </cell>
          <cell r="I51">
            <v>3.6036723163842197</v>
          </cell>
          <cell r="J51">
            <v>2.4736723163850201</v>
          </cell>
          <cell r="K51">
            <v>9.7536723163814756</v>
          </cell>
          <cell r="L51">
            <v>11.96367231637965</v>
          </cell>
          <cell r="M51">
            <v>1.367231638558053E-2</v>
          </cell>
        </row>
        <row r="52">
          <cell r="H52">
            <v>48</v>
          </cell>
          <cell r="I52">
            <v>3.8786440677966709</v>
          </cell>
          <cell r="J52">
            <v>2.3586440677974707</v>
          </cell>
          <cell r="K52">
            <v>9.6186440677939231</v>
          </cell>
          <cell r="L52">
            <v>12.508644067792098</v>
          </cell>
          <cell r="M52">
            <v>0.34864406779802692</v>
          </cell>
        </row>
        <row r="53">
          <cell r="H53">
            <v>49</v>
          </cell>
          <cell r="I53">
            <v>3.8536158192091179</v>
          </cell>
          <cell r="J53">
            <v>2.1436158192099199</v>
          </cell>
          <cell r="K53">
            <v>9.5036158192063738</v>
          </cell>
          <cell r="L53">
            <v>12.873615819204545</v>
          </cell>
          <cell r="M53">
            <v>0.45361581921047645</v>
          </cell>
        </row>
        <row r="54">
          <cell r="H54">
            <v>50</v>
          </cell>
          <cell r="I54">
            <v>3.7885875706215657</v>
          </cell>
          <cell r="J54">
            <v>2.6785875706223692</v>
          </cell>
          <cell r="K54">
            <v>9.288587570618823</v>
          </cell>
          <cell r="L54">
            <v>13.318587570616991</v>
          </cell>
          <cell r="M54">
            <v>0.64858757062292227</v>
          </cell>
        </row>
        <row r="55">
          <cell r="H55">
            <v>51</v>
          </cell>
          <cell r="I55">
            <v>3.7135593220340155</v>
          </cell>
          <cell r="J55">
            <v>7.0135593220348227</v>
          </cell>
          <cell r="K55">
            <v>9.0435593220312711</v>
          </cell>
          <cell r="L55">
            <v>13.613559322029438</v>
          </cell>
          <cell r="M55">
            <v>0.71355932203537265</v>
          </cell>
        </row>
        <row r="56">
          <cell r="H56">
            <v>52</v>
          </cell>
          <cell r="I56">
            <v>3.6685310734464665</v>
          </cell>
          <cell r="J56">
            <v>6.8085310734472699</v>
          </cell>
          <cell r="K56">
            <v>8.9685310734437209</v>
          </cell>
          <cell r="L56">
            <v>14.158531073441885</v>
          </cell>
          <cell r="M56">
            <v>1.1385310734478225</v>
          </cell>
        </row>
        <row r="57">
          <cell r="H57">
            <v>53</v>
          </cell>
          <cell r="I57">
            <v>3.6235028248589174</v>
          </cell>
          <cell r="J57">
            <v>6.7435028248597177</v>
          </cell>
          <cell r="K57">
            <v>9.0235028248561662</v>
          </cell>
          <cell r="L57">
            <v>14.413502824854334</v>
          </cell>
          <cell r="M57">
            <v>1.5535028248602671</v>
          </cell>
        </row>
        <row r="58">
          <cell r="H58">
            <v>54</v>
          </cell>
          <cell r="I58">
            <v>3.4084745762713666</v>
          </cell>
          <cell r="J58">
            <v>6.4984745762721658</v>
          </cell>
          <cell r="K58">
            <v>8.7984745762686174</v>
          </cell>
          <cell r="L58">
            <v>14.718474576266779</v>
          </cell>
          <cell r="M58">
            <v>1.4584745762727138</v>
          </cell>
        </row>
        <row r="59">
          <cell r="H59">
            <v>55</v>
          </cell>
          <cell r="I59">
            <v>3.1834463276838179</v>
          </cell>
          <cell r="J59">
            <v>6.0534463276846111</v>
          </cell>
          <cell r="K59">
            <v>8.7234463276810672</v>
          </cell>
          <cell r="L59">
            <v>14.943446327679226</v>
          </cell>
          <cell r="M59">
            <v>1.6534463276851596</v>
          </cell>
        </row>
        <row r="60">
          <cell r="H60">
            <v>56</v>
          </cell>
          <cell r="I60">
            <v>2.948418079096264</v>
          </cell>
          <cell r="J60">
            <v>5.9084180790970606</v>
          </cell>
          <cell r="K60">
            <v>8.3884180790935119</v>
          </cell>
          <cell r="L60">
            <v>15.018418079091674</v>
          </cell>
          <cell r="M60">
            <v>1.7684180790976072</v>
          </cell>
        </row>
        <row r="61">
          <cell r="H61">
            <v>57</v>
          </cell>
          <cell r="I61">
            <v>3.0333898305087104</v>
          </cell>
          <cell r="J61">
            <v>5.8333898305095104</v>
          </cell>
          <cell r="K61">
            <v>8.1233898305059569</v>
          </cell>
          <cell r="L61">
            <v>15.21338983050412</v>
          </cell>
          <cell r="M61">
            <v>2.0333898305100533</v>
          </cell>
        </row>
        <row r="62">
          <cell r="H62">
            <v>58</v>
          </cell>
          <cell r="I62">
            <v>2.938361581921157</v>
          </cell>
          <cell r="J62">
            <v>5.6483615819219608</v>
          </cell>
          <cell r="K62">
            <v>7.878361581918405</v>
          </cell>
          <cell r="L62">
            <v>15.598361581916571</v>
          </cell>
          <cell r="M62">
            <v>1.9583615819225031</v>
          </cell>
        </row>
        <row r="63">
          <cell r="H63">
            <v>59</v>
          </cell>
          <cell r="I63">
            <v>2.923333333333602</v>
          </cell>
          <cell r="J63">
            <v>5.4633333333344112</v>
          </cell>
          <cell r="K63">
            <v>7.8833333333308531</v>
          </cell>
          <cell r="L63">
            <v>15.873333333329022</v>
          </cell>
          <cell r="M63">
            <v>1.7333333333349543</v>
          </cell>
        </row>
        <row r="64">
          <cell r="H64">
            <v>60</v>
          </cell>
          <cell r="I64">
            <v>2.8083050847460527</v>
          </cell>
          <cell r="J64">
            <v>5.4383050847468581</v>
          </cell>
          <cell r="K64">
            <v>7.5583050847433029</v>
          </cell>
          <cell r="L64">
            <v>15.908305084741471</v>
          </cell>
          <cell r="M64">
            <v>1.6083050847473999</v>
          </cell>
        </row>
        <row r="65">
          <cell r="H65">
            <v>61</v>
          </cell>
          <cell r="I65">
            <v>3.8332768361585039</v>
          </cell>
          <cell r="J65">
            <v>5.123276836159306</v>
          </cell>
          <cell r="K65">
            <v>7.2432768361557507</v>
          </cell>
          <cell r="L65">
            <v>16.093276836153919</v>
          </cell>
          <cell r="M65">
            <v>2.4532768361598443</v>
          </cell>
        </row>
        <row r="66">
          <cell r="H66">
            <v>62</v>
          </cell>
          <cell r="I66">
            <v>3.8882485875709492</v>
          </cell>
          <cell r="J66">
            <v>4.7282485875717555</v>
          </cell>
          <cell r="K66">
            <v>7.1882485875681965</v>
          </cell>
          <cell r="L66">
            <v>16.778248587566367</v>
          </cell>
          <cell r="M66">
            <v>2.5882485875722949</v>
          </cell>
        </row>
        <row r="67">
          <cell r="H67">
            <v>63</v>
          </cell>
          <cell r="I67">
            <v>3.8732203389833941</v>
          </cell>
          <cell r="J67">
            <v>4.3732203389842041</v>
          </cell>
          <cell r="K67">
            <v>7.0732203389806472</v>
          </cell>
          <cell r="L67">
            <v>16.993220338978816</v>
          </cell>
          <cell r="M67">
            <v>2.7532203389847396</v>
          </cell>
        </row>
        <row r="68">
          <cell r="H68">
            <v>64</v>
          </cell>
          <cell r="I68">
            <v>4.5581920903958419</v>
          </cell>
          <cell r="J68">
            <v>4.1981920903966525</v>
          </cell>
          <cell r="K68">
            <v>6.768192090393093</v>
          </cell>
          <cell r="L68">
            <v>17.238192090391266</v>
          </cell>
          <cell r="M68">
            <v>2.7681920903971857</v>
          </cell>
        </row>
        <row r="69">
          <cell r="H69">
            <v>65</v>
          </cell>
          <cell r="I69">
            <v>4.1931638418082926</v>
          </cell>
          <cell r="J69">
            <v>3.9031638418091035</v>
          </cell>
          <cell r="K69">
            <v>7.503163841805538</v>
          </cell>
          <cell r="L69">
            <v>17.533163841803713</v>
          </cell>
          <cell r="M69">
            <v>2.7331638418096347</v>
          </cell>
        </row>
        <row r="70">
          <cell r="H70">
            <v>66</v>
          </cell>
          <cell r="I70">
            <v>3.8381355932207413</v>
          </cell>
          <cell r="J70">
            <v>3.4281355932215547</v>
          </cell>
          <cell r="K70">
            <v>7.3181355932179883</v>
          </cell>
          <cell r="L70">
            <v>17.848135593216163</v>
          </cell>
          <cell r="M70">
            <v>2.6281355932220833</v>
          </cell>
        </row>
        <row r="71">
          <cell r="H71">
            <v>67</v>
          </cell>
          <cell r="I71">
            <v>3.4331073446331857</v>
          </cell>
          <cell r="J71">
            <v>3.2731073446339991</v>
          </cell>
          <cell r="K71">
            <v>7.0231073446304393</v>
          </cell>
          <cell r="L71">
            <v>18.043107344628609</v>
          </cell>
          <cell r="M71">
            <v>2.6131073446345283</v>
          </cell>
        </row>
        <row r="72">
          <cell r="H72">
            <v>68</v>
          </cell>
          <cell r="I72">
            <v>2.8880790960456366</v>
          </cell>
          <cell r="J72">
            <v>2.9280790960464458</v>
          </cell>
          <cell r="K72">
            <v>6.9880790960428882</v>
          </cell>
          <cell r="L72">
            <v>18.378079096041056</v>
          </cell>
          <cell r="M72">
            <v>2.5980790960469733</v>
          </cell>
        </row>
        <row r="73">
          <cell r="H73">
            <v>69</v>
          </cell>
          <cell r="I73">
            <v>2.8030508474580813</v>
          </cell>
          <cell r="J73">
            <v>3.8830508474588967</v>
          </cell>
          <cell r="K73">
            <v>6.9330508474553341</v>
          </cell>
          <cell r="L73">
            <v>18.833050847453507</v>
          </cell>
          <cell r="M73">
            <v>2.5430508474594191</v>
          </cell>
        </row>
        <row r="74">
          <cell r="H74">
            <v>70</v>
          </cell>
          <cell r="I74">
            <v>3.958022598870528</v>
          </cell>
          <cell r="J74">
            <v>5.2380225988713462</v>
          </cell>
          <cell r="K74">
            <v>6.9480225988677802</v>
          </cell>
          <cell r="L74">
            <v>19.558022598865954</v>
          </cell>
          <cell r="M74">
            <v>3.7180225988718689</v>
          </cell>
        </row>
        <row r="75">
          <cell r="H75">
            <v>71</v>
          </cell>
          <cell r="I75">
            <v>4.2329943502829792</v>
          </cell>
          <cell r="J75">
            <v>5.0029943502837924</v>
          </cell>
          <cell r="K75">
            <v>11.682994350280239</v>
          </cell>
          <cell r="L75">
            <v>24.542994350278406</v>
          </cell>
          <cell r="M75">
            <v>3.8529943502843196</v>
          </cell>
        </row>
        <row r="76">
          <cell r="H76">
            <v>72</v>
          </cell>
          <cell r="I76">
            <v>4.2979661016954296</v>
          </cell>
          <cell r="J76">
            <v>5.2579661016962405</v>
          </cell>
          <cell r="K76">
            <v>11.267966101692686</v>
          </cell>
          <cell r="L76">
            <v>24.917966101690851</v>
          </cell>
          <cell r="M76">
            <v>4.0279661016967694</v>
          </cell>
        </row>
        <row r="77">
          <cell r="H77">
            <v>73</v>
          </cell>
          <cell r="I77">
            <v>4.5829378531078788</v>
          </cell>
          <cell r="J77">
            <v>5.1529378531086891</v>
          </cell>
          <cell r="K77">
            <v>11.062937853105133</v>
          </cell>
          <cell r="L77">
            <v>25.122937853103302</v>
          </cell>
          <cell r="M77">
            <v>4.8029378531092206</v>
          </cell>
        </row>
        <row r="78">
          <cell r="H78">
            <v>74</v>
          </cell>
          <cell r="I78">
            <v>4.4379096045203283</v>
          </cell>
          <cell r="J78">
            <v>4.9679096045211395</v>
          </cell>
          <cell r="K78">
            <v>12.077909604517579</v>
          </cell>
          <cell r="L78">
            <v>25.397909604515753</v>
          </cell>
          <cell r="M78">
            <v>4.6979096045216693</v>
          </cell>
        </row>
        <row r="79">
          <cell r="H79">
            <v>75</v>
          </cell>
          <cell r="I79">
            <v>4.3028813559327759</v>
          </cell>
          <cell r="J79">
            <v>4.822881355933589</v>
          </cell>
          <cell r="K79">
            <v>11.842881355930025</v>
          </cell>
          <cell r="L79">
            <v>25.412881355928199</v>
          </cell>
          <cell r="M79">
            <v>4.5628813559341168</v>
          </cell>
        </row>
        <row r="80">
          <cell r="H80">
            <v>76</v>
          </cell>
          <cell r="I80">
            <v>4.2478531073452217</v>
          </cell>
          <cell r="J80">
            <v>4.8678531073460363</v>
          </cell>
          <cell r="K80">
            <v>11.427853107342472</v>
          </cell>
          <cell r="L80">
            <v>25.577853107340644</v>
          </cell>
          <cell r="M80">
            <v>4.6378531073465652</v>
          </cell>
        </row>
        <row r="81">
          <cell r="H81">
            <v>77</v>
          </cell>
          <cell r="I81">
            <v>4.1928248587576675</v>
          </cell>
          <cell r="J81">
            <v>4.8828248587584824</v>
          </cell>
          <cell r="K81">
            <v>10.862824858754919</v>
          </cell>
          <cell r="L81">
            <v>25.572824858753094</v>
          </cell>
          <cell r="M81">
            <v>4.5428248587590119</v>
          </cell>
        </row>
        <row r="82">
          <cell r="H82">
            <v>78</v>
          </cell>
          <cell r="I82">
            <v>3.8677966101701173</v>
          </cell>
          <cell r="J82">
            <v>4.6677966101709316</v>
          </cell>
          <cell r="K82">
            <v>10.577796610167368</v>
          </cell>
          <cell r="L82">
            <v>25.467796610165543</v>
          </cell>
          <cell r="M82">
            <v>4.3877966101714563</v>
          </cell>
        </row>
        <row r="83">
          <cell r="H83">
            <v>79</v>
          </cell>
          <cell r="I83">
            <v>3.7027683615825637</v>
          </cell>
          <cell r="J83">
            <v>4.3827683615833806</v>
          </cell>
          <cell r="K83">
            <v>10.192768361579816</v>
          </cell>
          <cell r="L83">
            <v>25.302768361577989</v>
          </cell>
          <cell r="M83">
            <v>4.3127683615839061</v>
          </cell>
        </row>
        <row r="84">
          <cell r="H84">
            <v>80</v>
          </cell>
          <cell r="I84">
            <v>3.497740112995011</v>
          </cell>
          <cell r="J84">
            <v>4.1377401129958287</v>
          </cell>
          <cell r="K84">
            <v>9.7777401129922623</v>
          </cell>
          <cell r="L84">
            <v>25.397740112990434</v>
          </cell>
          <cell r="M84">
            <v>4.2077401129963548</v>
          </cell>
        </row>
        <row r="85">
          <cell r="H85">
            <v>81</v>
          </cell>
          <cell r="I85">
            <v>3.4527118644074619</v>
          </cell>
          <cell r="J85">
            <v>4.0327118644082773</v>
          </cell>
          <cell r="K85">
            <v>9.4027118644047079</v>
          </cell>
          <cell r="L85">
            <v>25.542711864402882</v>
          </cell>
          <cell r="M85">
            <v>4.1927118644087997</v>
          </cell>
        </row>
        <row r="86">
          <cell r="H86">
            <v>82</v>
          </cell>
          <cell r="I86">
            <v>3.1776836158199089</v>
          </cell>
          <cell r="J86">
            <v>3.7476836158207263</v>
          </cell>
          <cell r="K86">
            <v>8.9876836158171542</v>
          </cell>
          <cell r="L86">
            <v>25.40768361581533</v>
          </cell>
          <cell r="M86">
            <v>4.2876836158212441</v>
          </cell>
        </row>
        <row r="87">
          <cell r="H87">
            <v>83</v>
          </cell>
          <cell r="I87">
            <v>3.0726553672323575</v>
          </cell>
          <cell r="J87">
            <v>3.6926553672331721</v>
          </cell>
          <cell r="K87">
            <v>8.8326553672295987</v>
          </cell>
          <cell r="L87">
            <v>25.482655367227778</v>
          </cell>
          <cell r="M87">
            <v>9.98265536723369</v>
          </cell>
        </row>
        <row r="88">
          <cell r="H88">
            <v>84</v>
          </cell>
          <cell r="I88">
            <v>2.8076271186448025</v>
          </cell>
          <cell r="J88">
            <v>3.5576271186456196</v>
          </cell>
          <cell r="K88">
            <v>8.7076271186420442</v>
          </cell>
          <cell r="L88">
            <v>25.627627118640227</v>
          </cell>
          <cell r="M88">
            <v>10.587627118646139</v>
          </cell>
        </row>
        <row r="89">
          <cell r="H89">
            <v>85</v>
          </cell>
          <cell r="I89">
            <v>2.7125988700572492</v>
          </cell>
          <cell r="J89">
            <v>3.3525988700580669</v>
          </cell>
          <cell r="K89">
            <v>8.3625988700544909</v>
          </cell>
          <cell r="L89">
            <v>26.752598870052672</v>
          </cell>
          <cell r="M89">
            <v>10.842598870058588</v>
          </cell>
        </row>
        <row r="90">
          <cell r="H90">
            <v>86</v>
          </cell>
          <cell r="I90">
            <v>2.4375706214696962</v>
          </cell>
          <cell r="J90">
            <v>3.4275706214705153</v>
          </cell>
          <cell r="K90">
            <v>8.0675706214669418</v>
          </cell>
          <cell r="L90">
            <v>27.057570621465118</v>
          </cell>
          <cell r="M90">
            <v>11.107570621471034</v>
          </cell>
        </row>
        <row r="91">
          <cell r="H91">
            <v>87</v>
          </cell>
          <cell r="I91">
            <v>2.2825423728821406</v>
          </cell>
          <cell r="J91">
            <v>3.2225423728829625</v>
          </cell>
          <cell r="K91">
            <v>7.7325423728793865</v>
          </cell>
          <cell r="L91">
            <v>27.132542372877566</v>
          </cell>
          <cell r="M91">
            <v>11.222542372883481</v>
          </cell>
        </row>
        <row r="92">
          <cell r="H92">
            <v>88</v>
          </cell>
          <cell r="I92">
            <v>1.9875141242945915</v>
          </cell>
          <cell r="J92">
            <v>2.9775141242954106</v>
          </cell>
          <cell r="K92">
            <v>7.337514124291836</v>
          </cell>
          <cell r="L92">
            <v>27.017514124290017</v>
          </cell>
          <cell r="M92">
            <v>11.387514124295926</v>
          </cell>
        </row>
        <row r="93">
          <cell r="H93">
            <v>89</v>
          </cell>
          <cell r="I93">
            <v>1.7024858757070405</v>
          </cell>
          <cell r="J93">
            <v>2.8324858757078601</v>
          </cell>
          <cell r="K93">
            <v>6.8724858757042853</v>
          </cell>
          <cell r="L93">
            <v>27.122485875702466</v>
          </cell>
          <cell r="M93">
            <v>11.502485875708373</v>
          </cell>
        </row>
        <row r="94">
          <cell r="H94">
            <v>90</v>
          </cell>
          <cell r="I94">
            <v>1.7574576271194857</v>
          </cell>
          <cell r="J94">
            <v>2.5774576271203102</v>
          </cell>
          <cell r="K94">
            <v>6.4174576271167325</v>
          </cell>
          <cell r="L94">
            <v>27.037457627114911</v>
          </cell>
          <cell r="M94">
            <v>11.687457627120821</v>
          </cell>
        </row>
        <row r="95">
          <cell r="H95">
            <v>91</v>
          </cell>
          <cell r="I95">
            <v>1.6724293785319304</v>
          </cell>
          <cell r="J95">
            <v>2.5424293785327592</v>
          </cell>
          <cell r="K95">
            <v>5.7524293785291789</v>
          </cell>
          <cell r="L95">
            <v>27.012429378527358</v>
          </cell>
          <cell r="M95">
            <v>12.032429378533266</v>
          </cell>
        </row>
        <row r="96">
          <cell r="H96">
            <v>92</v>
          </cell>
          <cell r="I96">
            <v>1.4774011299443757</v>
          </cell>
          <cell r="J96">
            <v>2.477401129945207</v>
          </cell>
          <cell r="K96">
            <v>5.1374011299416296</v>
          </cell>
          <cell r="L96">
            <v>26.847401129939804</v>
          </cell>
          <cell r="M96">
            <v>12.137401129945715</v>
          </cell>
        </row>
        <row r="97">
          <cell r="H97">
            <v>93</v>
          </cell>
          <cell r="I97">
            <v>1.0623728813568221</v>
          </cell>
          <cell r="J97">
            <v>2.3723728813576557</v>
          </cell>
          <cell r="K97">
            <v>4.5023728813540771</v>
          </cell>
          <cell r="L97">
            <v>26.922372881352253</v>
          </cell>
          <cell r="M97">
            <v>12.522372881358166</v>
          </cell>
        </row>
        <row r="98">
          <cell r="H98">
            <v>94</v>
          </cell>
          <cell r="I98">
            <v>0.89734463276926846</v>
          </cell>
          <cell r="J98">
            <v>2.2673446327701043</v>
          </cell>
          <cell r="K98">
            <v>4.0673446327665275</v>
          </cell>
          <cell r="L98">
            <v>26.857344632764701</v>
          </cell>
          <cell r="M98">
            <v>12.737344632770615</v>
          </cell>
        </row>
        <row r="99">
          <cell r="H99">
            <v>95</v>
          </cell>
          <cell r="I99">
            <v>1.0923163841817143</v>
          </cell>
          <cell r="J99">
            <v>1.9923163841825513</v>
          </cell>
          <cell r="K99">
            <v>3.672316384178977</v>
          </cell>
          <cell r="L99">
            <v>26.71231638417715</v>
          </cell>
          <cell r="M99">
            <v>13.162316384183065</v>
          </cell>
        </row>
        <row r="100">
          <cell r="H100">
            <v>96</v>
          </cell>
          <cell r="I100">
            <v>0.83728813559416437</v>
          </cell>
          <cell r="J100">
            <v>1.8172881355949997</v>
          </cell>
          <cell r="K100">
            <v>3.3772881355914279</v>
          </cell>
          <cell r="L100">
            <v>26.657288135589596</v>
          </cell>
          <cell r="M100">
            <v>13.377288135595514</v>
          </cell>
        </row>
        <row r="101">
          <cell r="H101">
            <v>97</v>
          </cell>
          <cell r="I101">
            <v>0.82225988700660935</v>
          </cell>
          <cell r="J101">
            <v>2.3122598870074498</v>
          </cell>
          <cell r="K101">
            <v>3.1122598870038729</v>
          </cell>
          <cell r="L101">
            <v>27.632259887002043</v>
          </cell>
          <cell r="M101">
            <v>13.552259887007963</v>
          </cell>
        </row>
        <row r="102">
          <cell r="H102">
            <v>98</v>
          </cell>
          <cell r="I102">
            <v>0.57723163841905745</v>
          </cell>
          <cell r="J102">
            <v>2.0272316384198987</v>
          </cell>
          <cell r="K102">
            <v>2.9472316384163193</v>
          </cell>
          <cell r="L102">
            <v>27.597231638414492</v>
          </cell>
          <cell r="M102">
            <v>13.627231638420412</v>
          </cell>
        </row>
        <row r="103">
          <cell r="H103">
            <v>99</v>
          </cell>
          <cell r="I103">
            <v>0.49220338983150214</v>
          </cell>
          <cell r="J103">
            <v>1.7022033898323485</v>
          </cell>
          <cell r="K103">
            <v>2.4622033898287654</v>
          </cell>
          <cell r="L103">
            <v>27.512203389826936</v>
          </cell>
          <cell r="M103">
            <v>13.752203389832857</v>
          </cell>
        </row>
        <row r="104">
          <cell r="H104">
            <v>100</v>
          </cell>
          <cell r="I104">
            <v>0.73717514124395223</v>
          </cell>
          <cell r="J104">
            <v>1.4171751412447975</v>
          </cell>
          <cell r="K104">
            <v>1.7971751412412118</v>
          </cell>
          <cell r="L104">
            <v>27.547175141239386</v>
          </cell>
          <cell r="M104">
            <v>14.257175141245305</v>
          </cell>
        </row>
        <row r="105">
          <cell r="H105">
            <v>101</v>
          </cell>
          <cell r="I105">
            <v>0.57214689265639862</v>
          </cell>
          <cell r="J105">
            <v>1.3421468926572473</v>
          </cell>
          <cell r="K105">
            <v>1.5021468926536627</v>
          </cell>
          <cell r="L105">
            <v>27.502146892651837</v>
          </cell>
          <cell r="M105">
            <v>14.542146892657755</v>
          </cell>
        </row>
        <row r="106">
          <cell r="H106">
            <v>102</v>
          </cell>
          <cell r="I106">
            <v>0.2271186440688453</v>
          </cell>
          <cell r="J106">
            <v>2.8671186440696985</v>
          </cell>
          <cell r="K106">
            <v>2.3471186440661072</v>
          </cell>
          <cell r="L106">
            <v>27.387118644064287</v>
          </cell>
          <cell r="M106">
            <v>15.6671186440702</v>
          </cell>
        </row>
        <row r="107">
          <cell r="H107">
            <v>103</v>
          </cell>
          <cell r="I107">
            <v>0.2320903954812934</v>
          </cell>
          <cell r="J107">
            <v>2.6920903954821469</v>
          </cell>
          <cell r="K107">
            <v>2.042090395478553</v>
          </cell>
          <cell r="L107">
            <v>27.852090395476736</v>
          </cell>
          <cell r="M107">
            <v>15.902090395482645</v>
          </cell>
        </row>
        <row r="108">
          <cell r="H108">
            <v>104</v>
          </cell>
          <cell r="I108">
            <v>0.14706214689373809</v>
          </cell>
          <cell r="J108">
            <v>2.2970621468945964</v>
          </cell>
          <cell r="K108">
            <v>1.5570621468909991</v>
          </cell>
          <cell r="L108">
            <v>27.877062146889187</v>
          </cell>
          <cell r="M108">
            <v>16.13706214689509</v>
          </cell>
        </row>
        <row r="109">
          <cell r="H109">
            <v>105</v>
          </cell>
          <cell r="I109">
            <v>-0.11796610169381694</v>
          </cell>
          <cell r="J109">
            <v>1.9920338983070423</v>
          </cell>
          <cell r="K109">
            <v>1.2020338983034478</v>
          </cell>
          <cell r="L109">
            <v>27.752033898301633</v>
          </cell>
          <cell r="M109">
            <v>16.352033898307539</v>
          </cell>
        </row>
        <row r="110">
          <cell r="H110">
            <v>106</v>
          </cell>
          <cell r="I110">
            <v>-0.35299435028137083</v>
          </cell>
          <cell r="J110">
            <v>1.8670056497194878</v>
          </cell>
          <cell r="K110">
            <v>1.1270056497158976</v>
          </cell>
          <cell r="L110">
            <v>27.757005649714081</v>
          </cell>
          <cell r="M110">
            <v>16.577005649719986</v>
          </cell>
        </row>
        <row r="111">
          <cell r="H111">
            <v>107</v>
          </cell>
          <cell r="I111">
            <v>-0.71802259886892017</v>
          </cell>
          <cell r="J111">
            <v>1.671977401131933</v>
          </cell>
          <cell r="K111">
            <v>0.7519774011283431</v>
          </cell>
          <cell r="L111">
            <v>27.571977401126532</v>
          </cell>
          <cell r="M111">
            <v>16.781977401132437</v>
          </cell>
        </row>
        <row r="112">
          <cell r="H112">
            <v>108</v>
          </cell>
          <cell r="I112">
            <v>-0.94305084745646894</v>
          </cell>
          <cell r="J112">
            <v>3.2569491525443794</v>
          </cell>
          <cell r="K112">
            <v>2.2969491525407904</v>
          </cell>
          <cell r="L112">
            <v>27.546949152538978</v>
          </cell>
          <cell r="M112">
            <v>17.246949152544886</v>
          </cell>
        </row>
        <row r="113">
          <cell r="H113">
            <v>109</v>
          </cell>
          <cell r="I113">
            <v>-1.1080790960440225</v>
          </cell>
          <cell r="J113">
            <v>3.3019209039568267</v>
          </cell>
          <cell r="K113">
            <v>2.1619209039532379</v>
          </cell>
          <cell r="L113">
            <v>27.611920903951429</v>
          </cell>
          <cell r="M113">
            <v>17.491920903957336</v>
          </cell>
        </row>
        <row r="114">
          <cell r="H114">
            <v>110</v>
          </cell>
          <cell r="I114">
            <v>-1.0931073446315764</v>
          </cell>
          <cell r="J114">
            <v>3.8468926553692739</v>
          </cell>
          <cell r="K114">
            <v>1.926892655365684</v>
          </cell>
          <cell r="L114">
            <v>27.396892655363878</v>
          </cell>
          <cell r="M114">
            <v>17.796892655369781</v>
          </cell>
        </row>
        <row r="115">
          <cell r="H115">
            <v>111</v>
          </cell>
          <cell r="I115">
            <v>-0.74813559321913203</v>
          </cell>
          <cell r="J115">
            <v>3.7618644067817186</v>
          </cell>
          <cell r="K115">
            <v>2.1118644067781318</v>
          </cell>
          <cell r="L115">
            <v>27.551864406776325</v>
          </cell>
          <cell r="M115">
            <v>18.151864406782231</v>
          </cell>
        </row>
        <row r="116">
          <cell r="H116">
            <v>112</v>
          </cell>
          <cell r="I116">
            <v>5.1368361581933044</v>
          </cell>
          <cell r="J116">
            <v>8.5468361581941679</v>
          </cell>
          <cell r="K116">
            <v>2.1168361581905799</v>
          </cell>
          <cell r="L116">
            <v>27.476836158188775</v>
          </cell>
          <cell r="M116">
            <v>18.446836158194678</v>
          </cell>
        </row>
        <row r="117">
          <cell r="H117">
            <v>113</v>
          </cell>
          <cell r="I117">
            <v>5.1818079096057517</v>
          </cell>
          <cell r="J117">
            <v>8.4518079096066145</v>
          </cell>
          <cell r="K117">
            <v>1.7418079096030255</v>
          </cell>
          <cell r="L117">
            <v>28.651807909601224</v>
          </cell>
          <cell r="M117">
            <v>18.641807909607124</v>
          </cell>
        </row>
        <row r="118">
          <cell r="H118">
            <v>114</v>
          </cell>
          <cell r="I118">
            <v>5.3767796610181975</v>
          </cell>
          <cell r="J118">
            <v>8.5567796610190641</v>
          </cell>
          <cell r="K118">
            <v>1.4667796610154724</v>
          </cell>
          <cell r="L118">
            <v>28.936779661013674</v>
          </cell>
          <cell r="M118">
            <v>19.076779661019572</v>
          </cell>
        </row>
        <row r="119">
          <cell r="H119">
            <v>115</v>
          </cell>
          <cell r="I119">
            <v>5.6117514124306425</v>
          </cell>
          <cell r="J119">
            <v>8.5717514124315102</v>
          </cell>
          <cell r="K119">
            <v>1.1417514124279222</v>
          </cell>
          <cell r="L119">
            <v>28.871751412426121</v>
          </cell>
          <cell r="M119">
            <v>19.191751412432019</v>
          </cell>
        </row>
        <row r="120">
          <cell r="H120">
            <v>116</v>
          </cell>
          <cell r="I120">
            <v>5.5867231638430894</v>
          </cell>
          <cell r="J120">
            <v>8.4267231638439597</v>
          </cell>
          <cell r="K120">
            <v>0.76672316384036776</v>
          </cell>
          <cell r="L120">
            <v>29.816723163838567</v>
          </cell>
          <cell r="M120">
            <v>20.926723163844464</v>
          </cell>
        </row>
        <row r="121">
          <cell r="H121">
            <v>117</v>
          </cell>
          <cell r="I121">
            <v>5.5716949152555344</v>
          </cell>
          <cell r="J121">
            <v>8.2116949152564089</v>
          </cell>
          <cell r="K121">
            <v>0.551694915252817</v>
          </cell>
          <cell r="L121">
            <v>30.771694915251018</v>
          </cell>
          <cell r="M121">
            <v>21.19169491525691</v>
          </cell>
        </row>
        <row r="122">
          <cell r="H122">
            <v>118</v>
          </cell>
          <cell r="I122">
            <v>5.7466666666679842</v>
          </cell>
          <cell r="J122">
            <v>8.3066666666688533</v>
          </cell>
          <cell r="K122">
            <v>0.13666666666526339</v>
          </cell>
          <cell r="L122">
            <v>31.216666666663464</v>
          </cell>
          <cell r="M122">
            <v>21.47666666666936</v>
          </cell>
        </row>
        <row r="123">
          <cell r="H123">
            <v>119</v>
          </cell>
          <cell r="I123">
            <v>5.5916384180804286</v>
          </cell>
          <cell r="J123">
            <v>8.3916384180812997</v>
          </cell>
          <cell r="K123">
            <v>-0.24836158192228908</v>
          </cell>
          <cell r="L123">
            <v>40.941638418075911</v>
          </cell>
          <cell r="M123">
            <v>25.941638418081808</v>
          </cell>
        </row>
        <row r="124">
          <cell r="H124">
            <v>120</v>
          </cell>
          <cell r="I124">
            <v>5.3666101694928798</v>
          </cell>
          <cell r="J124">
            <v>8.1366101694937498</v>
          </cell>
          <cell r="K124">
            <v>-0.63338983050984154</v>
          </cell>
          <cell r="L124">
            <v>40.416610169488358</v>
          </cell>
          <cell r="M124">
            <v>25.686610169494259</v>
          </cell>
        </row>
        <row r="125">
          <cell r="H125">
            <v>121</v>
          </cell>
          <cell r="I125">
            <v>5.2815819209053245</v>
          </cell>
          <cell r="J125">
            <v>7.8515819209061988</v>
          </cell>
          <cell r="K125">
            <v>-1.0584180790973932</v>
          </cell>
          <cell r="L125">
            <v>40.021581920900807</v>
          </cell>
          <cell r="M125">
            <v>26.551581920906706</v>
          </cell>
        </row>
        <row r="126">
          <cell r="H126">
            <v>122</v>
          </cell>
          <cell r="I126">
            <v>5.2365536723177755</v>
          </cell>
          <cell r="J126">
            <v>7.5965536723186489</v>
          </cell>
          <cell r="K126">
            <v>-1.4834463276849448</v>
          </cell>
          <cell r="L126">
            <v>39.716553672313253</v>
          </cell>
          <cell r="M126">
            <v>26.686553672319157</v>
          </cell>
        </row>
        <row r="127">
          <cell r="H127">
            <v>123</v>
          </cell>
          <cell r="I127">
            <v>5.1815254237302213</v>
          </cell>
          <cell r="J127">
            <v>7.361525423731095</v>
          </cell>
          <cell r="K127">
            <v>-1.9984745762724998</v>
          </cell>
          <cell r="L127">
            <v>39.241525423725705</v>
          </cell>
          <cell r="M127">
            <v>26.981525423731604</v>
          </cell>
        </row>
        <row r="128">
          <cell r="H128">
            <v>124</v>
          </cell>
          <cell r="I128">
            <v>5.2164971751426705</v>
          </cell>
          <cell r="J128">
            <v>7.2464971751435456</v>
          </cell>
          <cell r="K128">
            <v>-1.57350282486005</v>
          </cell>
          <cell r="L128">
            <v>38.946497175138155</v>
          </cell>
          <cell r="M128">
            <v>26.796497175144054</v>
          </cell>
        </row>
        <row r="129">
          <cell r="H129">
            <v>125</v>
          </cell>
          <cell r="I129">
            <v>5.2114689265551206</v>
          </cell>
          <cell r="J129">
            <v>7.081468926555992</v>
          </cell>
          <cell r="K129">
            <v>3.7614689265523964</v>
          </cell>
          <cell r="L129">
            <v>38.421468926550602</v>
          </cell>
          <cell r="M129">
            <v>26.6714689265565</v>
          </cell>
        </row>
        <row r="130">
          <cell r="H130">
            <v>126</v>
          </cell>
          <cell r="I130">
            <v>5.2464406779675699</v>
          </cell>
          <cell r="J130">
            <v>6.7264406779684407</v>
          </cell>
          <cell r="K130">
            <v>4.0664406779648417</v>
          </cell>
          <cell r="L130">
            <v>37.996440677963051</v>
          </cell>
          <cell r="M130">
            <v>26.59644067796895</v>
          </cell>
        </row>
        <row r="131">
          <cell r="H131">
            <v>127</v>
          </cell>
          <cell r="I131">
            <v>5.2314124293800148</v>
          </cell>
          <cell r="J131">
            <v>6.4814124293808888</v>
          </cell>
          <cell r="K131">
            <v>4.2514124293772895</v>
          </cell>
          <cell r="L131">
            <v>37.691412429375497</v>
          </cell>
          <cell r="M131">
            <v>26.441412429381394</v>
          </cell>
        </row>
        <row r="132">
          <cell r="H132">
            <v>128</v>
          </cell>
          <cell r="I132">
            <v>5.3863841807924615</v>
          </cell>
          <cell r="J132">
            <v>6.25638418079334</v>
          </cell>
          <cell r="K132">
            <v>4.2763841807897407</v>
          </cell>
          <cell r="L132">
            <v>37.116384180787946</v>
          </cell>
          <cell r="M132">
            <v>26.356384180793839</v>
          </cell>
        </row>
        <row r="133">
          <cell r="H133">
            <v>129</v>
          </cell>
          <cell r="I133">
            <v>6.3213559322049093</v>
          </cell>
          <cell r="J133">
            <v>5.981355932205787</v>
          </cell>
          <cell r="K133">
            <v>4.4813559322021916</v>
          </cell>
          <cell r="L133">
            <v>36.441355932200395</v>
          </cell>
          <cell r="M133">
            <v>26.101355932206289</v>
          </cell>
        </row>
        <row r="134">
          <cell r="H134">
            <v>130</v>
          </cell>
          <cell r="I134">
            <v>6.2663276836173551</v>
          </cell>
          <cell r="J134">
            <v>5.8163276836182334</v>
          </cell>
          <cell r="K134">
            <v>4.5063276836146429</v>
          </cell>
          <cell r="L134">
            <v>35.776327683612841</v>
          </cell>
          <cell r="M134">
            <v>25.906327683618734</v>
          </cell>
        </row>
        <row r="135">
          <cell r="H135">
            <v>131</v>
          </cell>
          <cell r="I135">
            <v>6.3412994350298035</v>
          </cell>
          <cell r="J135">
            <v>5.4312994350306809</v>
          </cell>
          <cell r="K135">
            <v>4.4012994350270915</v>
          </cell>
          <cell r="L135">
            <v>35.191299435025286</v>
          </cell>
          <cell r="M135">
            <v>25.651299435031184</v>
          </cell>
        </row>
        <row r="136">
          <cell r="H136">
            <v>132</v>
          </cell>
          <cell r="I136">
            <v>7.5462711864422545</v>
          </cell>
          <cell r="J136">
            <v>5.0762711864431296</v>
          </cell>
          <cell r="K136">
            <v>4.4662711864395419</v>
          </cell>
          <cell r="L136">
            <v>34.696271186437734</v>
          </cell>
          <cell r="M136">
            <v>25.556271186443631</v>
          </cell>
        </row>
        <row r="137">
          <cell r="H137">
            <v>133</v>
          </cell>
          <cell r="I137">
            <v>7.7312429378547023</v>
          </cell>
          <cell r="J137">
            <v>4.7112429378555802</v>
          </cell>
          <cell r="K137">
            <v>4.4112429378519877</v>
          </cell>
          <cell r="L137">
            <v>34.341242937850183</v>
          </cell>
          <cell r="M137">
            <v>25.581242937856082</v>
          </cell>
        </row>
        <row r="138">
          <cell r="H138">
            <v>134</v>
          </cell>
          <cell r="I138">
            <v>8.0962146892671498</v>
          </cell>
          <cell r="J138">
            <v>4.5862146892680258</v>
          </cell>
          <cell r="K138">
            <v>4.2662146892644373</v>
          </cell>
          <cell r="L138">
            <v>33.596214689262631</v>
          </cell>
          <cell r="M138">
            <v>25.256214689268532</v>
          </cell>
        </row>
        <row r="139">
          <cell r="H139">
            <v>135</v>
          </cell>
          <cell r="I139">
            <v>7.8311864406795948</v>
          </cell>
          <cell r="J139">
            <v>5.111186440680477</v>
          </cell>
          <cell r="K139">
            <v>4.8911864406768828</v>
          </cell>
          <cell r="L139">
            <v>33.001186440675077</v>
          </cell>
          <cell r="M139">
            <v>25.561186440680977</v>
          </cell>
        </row>
        <row r="140">
          <cell r="H140">
            <v>136</v>
          </cell>
          <cell r="I140">
            <v>7.5961581920920409</v>
          </cell>
          <cell r="J140">
            <v>5.1361581920929282</v>
          </cell>
          <cell r="K140">
            <v>4.9761581920893292</v>
          </cell>
          <cell r="L140">
            <v>32.416158192087522</v>
          </cell>
          <cell r="M140">
            <v>25.486158192093427</v>
          </cell>
        </row>
        <row r="141">
          <cell r="H141">
            <v>137</v>
          </cell>
          <cell r="I141">
            <v>7.4511299435044904</v>
          </cell>
          <cell r="J141">
            <v>5.4811299435053726</v>
          </cell>
          <cell r="K141">
            <v>5.1911299435017781</v>
          </cell>
          <cell r="L141">
            <v>32.151129943499967</v>
          </cell>
          <cell r="M141">
            <v>25.281129943505874</v>
          </cell>
        </row>
        <row r="142">
          <cell r="H142">
            <v>138</v>
          </cell>
          <cell r="I142">
            <v>7.3061016949169399</v>
          </cell>
          <cell r="J142">
            <v>5.3361016949178222</v>
          </cell>
          <cell r="K142">
            <v>5.1161016949142279</v>
          </cell>
          <cell r="L142">
            <v>31.776101694912413</v>
          </cell>
          <cell r="M142">
            <v>25.04610169491832</v>
          </cell>
        </row>
        <row r="143">
          <cell r="H143">
            <v>139</v>
          </cell>
          <cell r="I143">
            <v>7.2210734463293846</v>
          </cell>
          <cell r="J143">
            <v>5.8810734463302694</v>
          </cell>
          <cell r="K143">
            <v>6.0910734463266749</v>
          </cell>
          <cell r="L143">
            <v>32.101073446324861</v>
          </cell>
          <cell r="M143">
            <v>25.051073446330768</v>
          </cell>
        </row>
        <row r="144">
          <cell r="H144">
            <v>140</v>
          </cell>
          <cell r="I144">
            <v>7.316045197741829</v>
          </cell>
          <cell r="J144">
            <v>5.7160451977427158</v>
          </cell>
          <cell r="K144">
            <v>6.4060451977391253</v>
          </cell>
          <cell r="L144">
            <v>31.99604519773731</v>
          </cell>
          <cell r="M144">
            <v>24.846045197743216</v>
          </cell>
        </row>
        <row r="145">
          <cell r="H145">
            <v>141</v>
          </cell>
          <cell r="I145">
            <v>7.291016949154276</v>
          </cell>
          <cell r="J145">
            <v>5.5510169491551622</v>
          </cell>
          <cell r="K145">
            <v>6.4710169491515757</v>
          </cell>
          <cell r="L145">
            <v>31.501016949149758</v>
          </cell>
          <cell r="M145">
            <v>24.621016949155667</v>
          </cell>
        </row>
        <row r="146">
          <cell r="H146">
            <v>142</v>
          </cell>
          <cell r="I146">
            <v>7.2959887005667241</v>
          </cell>
          <cell r="J146">
            <v>5.4559887005676089</v>
          </cell>
          <cell r="K146">
            <v>6.4659887005640257</v>
          </cell>
          <cell r="L146">
            <v>30.925988700562208</v>
          </cell>
          <cell r="M146">
            <v>24.445988700568115</v>
          </cell>
        </row>
        <row r="147">
          <cell r="H147">
            <v>143</v>
          </cell>
          <cell r="I147">
            <v>7.1409604519791685</v>
          </cell>
          <cell r="J147">
            <v>5.2409604519800581</v>
          </cell>
          <cell r="K147">
            <v>6.1809604519764747</v>
          </cell>
          <cell r="L147">
            <v>30.410960451974653</v>
          </cell>
          <cell r="M147">
            <v>24.310960451980563</v>
          </cell>
        </row>
        <row r="148">
          <cell r="H148">
            <v>144</v>
          </cell>
          <cell r="I148">
            <v>7.1159322033916155</v>
          </cell>
          <cell r="J148">
            <v>5.0559322033925085</v>
          </cell>
          <cell r="K148">
            <v>6.1059322033889245</v>
          </cell>
          <cell r="L148">
            <v>29.8459322033871</v>
          </cell>
          <cell r="M148">
            <v>24.145932203393009</v>
          </cell>
        </row>
        <row r="149">
          <cell r="H149">
            <v>145</v>
          </cell>
          <cell r="I149">
            <v>6.990903954804061</v>
          </cell>
          <cell r="J149">
            <v>4.8509039548049557</v>
          </cell>
          <cell r="K149">
            <v>5.98090395480137</v>
          </cell>
          <cell r="L149">
            <v>29.180903954799547</v>
          </cell>
          <cell r="M149">
            <v>24.170903954805461</v>
          </cell>
        </row>
        <row r="150">
          <cell r="H150">
            <v>146</v>
          </cell>
          <cell r="I150">
            <v>6.8758757062165117</v>
          </cell>
          <cell r="J150">
            <v>4.655875706217401</v>
          </cell>
          <cell r="K150">
            <v>5.8758757062138187</v>
          </cell>
          <cell r="L150">
            <v>28.395875706211996</v>
          </cell>
          <cell r="M150">
            <v>23.965875706217908</v>
          </cell>
        </row>
        <row r="151">
          <cell r="H151">
            <v>147</v>
          </cell>
          <cell r="I151">
            <v>6.8408474576289606</v>
          </cell>
          <cell r="J151">
            <v>4.3708474576298499</v>
          </cell>
          <cell r="K151">
            <v>5.8708474576262688</v>
          </cell>
          <cell r="L151">
            <v>27.840847457624442</v>
          </cell>
          <cell r="M151">
            <v>23.790847457630356</v>
          </cell>
        </row>
        <row r="152">
          <cell r="H152">
            <v>148</v>
          </cell>
          <cell r="I152">
            <v>7.0158192090414104</v>
          </cell>
          <cell r="J152">
            <v>4.125819209042298</v>
          </cell>
          <cell r="K152">
            <v>5.7758192090387155</v>
          </cell>
          <cell r="L152">
            <v>27.48581920903689</v>
          </cell>
          <cell r="M152">
            <v>23.665819209042802</v>
          </cell>
        </row>
        <row r="153">
          <cell r="H153">
            <v>149</v>
          </cell>
          <cell r="I153">
            <v>13.070790960453863</v>
          </cell>
          <cell r="J153">
            <v>4.0707909604547439</v>
          </cell>
          <cell r="K153">
            <v>5.8407909604511659</v>
          </cell>
          <cell r="L153">
            <v>27.040790960449336</v>
          </cell>
          <cell r="M153">
            <v>23.550790960455252</v>
          </cell>
        </row>
        <row r="154">
          <cell r="H154">
            <v>150</v>
          </cell>
          <cell r="I154">
            <v>13.515762711866309</v>
          </cell>
          <cell r="J154">
            <v>3.9857627118671886</v>
          </cell>
          <cell r="K154">
            <v>5.9657627118636114</v>
          </cell>
          <cell r="L154">
            <v>26.475762711861783</v>
          </cell>
          <cell r="M154">
            <v>23.425762711867698</v>
          </cell>
        </row>
        <row r="155">
          <cell r="H155">
            <v>151</v>
          </cell>
          <cell r="I155">
            <v>13.840734463278757</v>
          </cell>
          <cell r="J155">
            <v>3.6107344632796341</v>
          </cell>
          <cell r="K155">
            <v>6.0907344632760569</v>
          </cell>
          <cell r="L155">
            <v>25.81073446327423</v>
          </cell>
          <cell r="M155">
            <v>23.180734463280146</v>
          </cell>
        </row>
        <row r="156">
          <cell r="H156">
            <v>152</v>
          </cell>
          <cell r="I156">
            <v>14.205706214691205</v>
          </cell>
          <cell r="J156">
            <v>3.2357062146920796</v>
          </cell>
          <cell r="K156">
            <v>6.1857062146885013</v>
          </cell>
          <cell r="L156">
            <v>25.105706214686677</v>
          </cell>
          <cell r="M156">
            <v>22.955706214692597</v>
          </cell>
        </row>
        <row r="157">
          <cell r="H157">
            <v>153</v>
          </cell>
          <cell r="I157">
            <v>14.250677966103652</v>
          </cell>
          <cell r="J157">
            <v>2.9306779661045255</v>
          </cell>
          <cell r="K157">
            <v>6.2906779661009509</v>
          </cell>
          <cell r="L157">
            <v>24.490677966099128</v>
          </cell>
          <cell r="M157">
            <v>22.700677966105047</v>
          </cell>
        </row>
        <row r="158">
          <cell r="H158">
            <v>154</v>
          </cell>
          <cell r="I158">
            <v>14.385649717516102</v>
          </cell>
          <cell r="J158">
            <v>3.2056497175169767</v>
          </cell>
          <cell r="K158">
            <v>6.4256497175134015</v>
          </cell>
          <cell r="L158">
            <v>24.145649717511574</v>
          </cell>
          <cell r="M158">
            <v>22.845649717517496</v>
          </cell>
        </row>
        <row r="159">
          <cell r="H159">
            <v>155</v>
          </cell>
          <cell r="I159">
            <v>14.18062146892855</v>
          </cell>
          <cell r="J159">
            <v>2.8006214689294211</v>
          </cell>
          <cell r="K159">
            <v>6.3306214689258482</v>
          </cell>
          <cell r="L159">
            <v>23.470621468924023</v>
          </cell>
          <cell r="M159">
            <v>22.670621468929944</v>
          </cell>
        </row>
        <row r="160">
          <cell r="H160">
            <v>156</v>
          </cell>
          <cell r="I160">
            <v>14.145593220340999</v>
          </cell>
          <cell r="J160">
            <v>2.3655932203418715</v>
          </cell>
          <cell r="K160">
            <v>6.4155932203382946</v>
          </cell>
          <cell r="L160">
            <v>23.965593220336473</v>
          </cell>
          <cell r="M160">
            <v>22.54559322034239</v>
          </cell>
        </row>
        <row r="161">
          <cell r="H161">
            <v>157</v>
          </cell>
          <cell r="I161">
            <v>14.030564971753449</v>
          </cell>
          <cell r="J161">
            <v>1.9205649717543167</v>
          </cell>
          <cell r="K161">
            <v>6.490564971750743</v>
          </cell>
          <cell r="L161">
            <v>23.870564971748919</v>
          </cell>
          <cell r="M161">
            <v>23.11056497175484</v>
          </cell>
        </row>
        <row r="162">
          <cell r="H162">
            <v>158</v>
          </cell>
          <cell r="I162">
            <v>13.905536723165895</v>
          </cell>
          <cell r="J162">
            <v>1.7955367231667623</v>
          </cell>
          <cell r="K162">
            <v>6.4555367231631919</v>
          </cell>
          <cell r="L162">
            <v>24.68553672316137</v>
          </cell>
          <cell r="M162">
            <v>23.085536723167287</v>
          </cell>
        </row>
        <row r="163">
          <cell r="H163">
            <v>159</v>
          </cell>
          <cell r="I163">
            <v>13.950508474578342</v>
          </cell>
          <cell r="J163">
            <v>1.6305084745792087</v>
          </cell>
          <cell r="K163">
            <v>6.5605084745756415</v>
          </cell>
          <cell r="L163">
            <v>25.920508474573815</v>
          </cell>
          <cell r="M163">
            <v>23.920508474579734</v>
          </cell>
        </row>
        <row r="164">
          <cell r="H164">
            <v>160</v>
          </cell>
          <cell r="I164">
            <v>14.125480225990792</v>
          </cell>
          <cell r="J164">
            <v>1.4054802259916599</v>
          </cell>
          <cell r="K164">
            <v>6.7054802259880901</v>
          </cell>
          <cell r="L164">
            <v>26.215480225986262</v>
          </cell>
          <cell r="M164">
            <v>25.145480225992181</v>
          </cell>
        </row>
        <row r="165">
          <cell r="H165">
            <v>161</v>
          </cell>
          <cell r="I165">
            <v>14.330451977403243</v>
          </cell>
          <cell r="J165">
            <v>1.410451977404108</v>
          </cell>
          <cell r="K165">
            <v>6.7404519774005394</v>
          </cell>
          <cell r="L165">
            <v>26.850451977398713</v>
          </cell>
          <cell r="M165">
            <v>25.410451977404627</v>
          </cell>
        </row>
        <row r="166">
          <cell r="H166">
            <v>162</v>
          </cell>
          <cell r="I166">
            <v>14.145423728815693</v>
          </cell>
          <cell r="J166">
            <v>1.4554237288165552</v>
          </cell>
          <cell r="K166">
            <v>6.895423728812986</v>
          </cell>
          <cell r="L166">
            <v>27.57542372881116</v>
          </cell>
          <cell r="M166">
            <v>26.035423728817072</v>
          </cell>
        </row>
        <row r="167">
          <cell r="H167">
            <v>163</v>
          </cell>
          <cell r="I167">
            <v>14.05039548022814</v>
          </cell>
          <cell r="J167">
            <v>1.3503954802290039</v>
          </cell>
          <cell r="K167">
            <v>7.110395480225435</v>
          </cell>
          <cell r="L167">
            <v>27.240395480223604</v>
          </cell>
          <cell r="M167">
            <v>27.410395480229518</v>
          </cell>
        </row>
        <row r="168">
          <cell r="H168">
            <v>164</v>
          </cell>
          <cell r="I168">
            <v>14.145367231640584</v>
          </cell>
          <cell r="J168">
            <v>1.3153672316414529</v>
          </cell>
          <cell r="K168">
            <v>7.2053672316378794</v>
          </cell>
          <cell r="L168">
            <v>26.725367231636049</v>
          </cell>
          <cell r="M168">
            <v>27.305367231641966</v>
          </cell>
        </row>
        <row r="169">
          <cell r="H169">
            <v>165</v>
          </cell>
          <cell r="I169">
            <v>14.230338983053031</v>
          </cell>
          <cell r="J169">
            <v>1.1903389830538984</v>
          </cell>
          <cell r="K169">
            <v>7.2103389830503275</v>
          </cell>
          <cell r="L169">
            <v>26.380338983048496</v>
          </cell>
          <cell r="M169">
            <v>27.160338983054416</v>
          </cell>
        </row>
        <row r="170">
          <cell r="H170">
            <v>166</v>
          </cell>
          <cell r="I170">
            <v>14.40531073446548</v>
          </cell>
          <cell r="J170">
            <v>1.4853107344663457</v>
          </cell>
          <cell r="K170">
            <v>7.4253107344627765</v>
          </cell>
          <cell r="L170">
            <v>25.955310734460944</v>
          </cell>
          <cell r="M170">
            <v>26.915310734466864</v>
          </cell>
        </row>
        <row r="171">
          <cell r="H171">
            <v>167</v>
          </cell>
          <cell r="I171">
            <v>14.480282485877929</v>
          </cell>
          <cell r="J171">
            <v>1.6202824858787963</v>
          </cell>
          <cell r="K171">
            <v>7.4702824858752237</v>
          </cell>
          <cell r="L171">
            <v>25.520282485873395</v>
          </cell>
          <cell r="M171">
            <v>26.530282485879312</v>
          </cell>
        </row>
        <row r="172">
          <cell r="H172">
            <v>168</v>
          </cell>
          <cell r="I172">
            <v>14.575254237290373</v>
          </cell>
          <cell r="J172">
            <v>1.3352542372912453</v>
          </cell>
          <cell r="K172">
            <v>7.3752542372876704</v>
          </cell>
          <cell r="L172">
            <v>25.00525423728584</v>
          </cell>
          <cell r="M172">
            <v>26.275254237291762</v>
          </cell>
        </row>
        <row r="173">
          <cell r="H173">
            <v>169</v>
          </cell>
          <cell r="I173">
            <v>14.450225988702819</v>
          </cell>
          <cell r="J173">
            <v>1.3202259887036902</v>
          </cell>
          <cell r="K173">
            <v>7.5002259887001159</v>
          </cell>
          <cell r="L173">
            <v>24.420225988698284</v>
          </cell>
          <cell r="M173">
            <v>26.160225988704212</v>
          </cell>
        </row>
        <row r="174">
          <cell r="H174">
            <v>170</v>
          </cell>
          <cell r="I174">
            <v>14.505197740115264</v>
          </cell>
          <cell r="J174">
            <v>0.94519774011613578</v>
          </cell>
          <cell r="K174">
            <v>7.8051977401125612</v>
          </cell>
          <cell r="L174">
            <v>24.145197740110731</v>
          </cell>
          <cell r="M174">
            <v>26.065197740116659</v>
          </cell>
        </row>
        <row r="175">
          <cell r="H175">
            <v>171</v>
          </cell>
          <cell r="I175">
            <v>14.480169491527711</v>
          </cell>
          <cell r="J175">
            <v>0.73016949152858501</v>
          </cell>
          <cell r="K175">
            <v>7.7601694915250121</v>
          </cell>
          <cell r="L175">
            <v>23.72016949152318</v>
          </cell>
          <cell r="M175">
            <v>25.690169491529105</v>
          </cell>
        </row>
        <row r="176">
          <cell r="H176">
            <v>172</v>
          </cell>
          <cell r="I176">
            <v>14.76514124294016</v>
          </cell>
          <cell r="J176">
            <v>0.65514124294103482</v>
          </cell>
          <cell r="K176">
            <v>7.6851412429374619</v>
          </cell>
          <cell r="L176">
            <v>23.315141242935624</v>
          </cell>
          <cell r="M176">
            <v>25.785141242941549</v>
          </cell>
        </row>
        <row r="177">
          <cell r="H177">
            <v>173</v>
          </cell>
          <cell r="I177">
            <v>14.87011299435261</v>
          </cell>
          <cell r="J177">
            <v>0.4801129943534832</v>
          </cell>
          <cell r="K177">
            <v>7.680112994349912</v>
          </cell>
          <cell r="L177">
            <v>22.980112994348069</v>
          </cell>
          <cell r="M177">
            <v>25.650112994353996</v>
          </cell>
        </row>
        <row r="178">
          <cell r="H178">
            <v>174</v>
          </cell>
          <cell r="I178">
            <v>14.925084745765055</v>
          </cell>
          <cell r="J178">
            <v>0.13508474576592988</v>
          </cell>
          <cell r="K178">
            <v>7.4850847457623573</v>
          </cell>
          <cell r="L178">
            <v>22.545084745760519</v>
          </cell>
          <cell r="M178">
            <v>25.315084745766441</v>
          </cell>
        </row>
        <row r="179">
          <cell r="H179">
            <v>175</v>
          </cell>
          <cell r="I179">
            <v>15.760056497177501</v>
          </cell>
          <cell r="J179">
            <v>8.0056497178375707E-2</v>
          </cell>
          <cell r="K179">
            <v>7.9300564971748031</v>
          </cell>
          <cell r="L179">
            <v>22.080056497172968</v>
          </cell>
          <cell r="M179">
            <v>25.760056497178887</v>
          </cell>
        </row>
        <row r="180">
          <cell r="H180">
            <v>176</v>
          </cell>
          <cell r="I180">
            <v>15.845028248589948</v>
          </cell>
          <cell r="J180">
            <v>-3.4971751409173635E-2</v>
          </cell>
          <cell r="K180">
            <v>8.2450282485872535</v>
          </cell>
          <cell r="L180">
            <v>21.515028248585416</v>
          </cell>
          <cell r="M180">
            <v>25.845028248591333</v>
          </cell>
        </row>
        <row r="181">
          <cell r="H181">
            <v>177</v>
          </cell>
          <cell r="I181">
            <v>15.860000000002394</v>
          </cell>
          <cell r="J181">
            <v>3.2756020118540619E-12</v>
          </cell>
          <cell r="K181">
            <v>8.4499999999997044</v>
          </cell>
          <cell r="L181">
            <v>20.949999999997864</v>
          </cell>
          <cell r="M181">
            <v>25.480000000003784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G11" sqref="G11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92" t="s">
        <v>61</v>
      </c>
      <c r="B1" s="192"/>
      <c r="C1" s="192"/>
      <c r="D1" s="192"/>
      <c r="E1" s="192"/>
      <c r="F1" s="192"/>
      <c r="G1" s="192"/>
      <c r="H1" s="192"/>
      <c r="I1" s="192"/>
      <c r="J1" s="192"/>
    </row>
    <row r="2" spans="1:12" ht="17.25" x14ac:dyDescent="0.3">
      <c r="A2" s="193" t="s">
        <v>60</v>
      </c>
      <c r="B2" s="193"/>
      <c r="C2" s="193"/>
      <c r="D2" s="193"/>
      <c r="E2" s="193"/>
      <c r="F2" s="193"/>
      <c r="G2" s="193"/>
      <c r="H2" s="193"/>
      <c r="I2" s="193"/>
      <c r="J2" s="193"/>
    </row>
    <row r="3" spans="1:12" ht="6" customHeight="1" thickBot="1" x14ac:dyDescent="0.3"/>
    <row r="4" spans="1:12" s="3" customFormat="1" ht="15" customHeight="1" x14ac:dyDescent="0.25">
      <c r="A4" s="194" t="s">
        <v>0</v>
      </c>
      <c r="B4" s="196" t="s">
        <v>1</v>
      </c>
      <c r="C4" s="198" t="s">
        <v>2</v>
      </c>
      <c r="D4" s="200" t="s">
        <v>3</v>
      </c>
      <c r="E4" s="201"/>
      <c r="F4" s="202" t="s">
        <v>4</v>
      </c>
      <c r="G4" s="203"/>
      <c r="H4" s="196"/>
      <c r="I4" s="200" t="s">
        <v>5</v>
      </c>
      <c r="J4" s="201"/>
    </row>
    <row r="5" spans="1:12" s="8" customFormat="1" ht="15.75" thickBot="1" x14ac:dyDescent="0.3">
      <c r="A5" s="195"/>
      <c r="B5" s="197"/>
      <c r="C5" s="199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52" t="s">
        <v>66</v>
      </c>
      <c r="C6" s="10">
        <v>9</v>
      </c>
      <c r="D6" s="161">
        <v>41.87</v>
      </c>
      <c r="E6" s="11">
        <v>4</v>
      </c>
      <c r="F6" s="164">
        <v>166</v>
      </c>
      <c r="G6" s="166" t="s">
        <v>123</v>
      </c>
      <c r="H6" s="170" t="s">
        <v>129</v>
      </c>
      <c r="I6" s="12">
        <v>41.34</v>
      </c>
      <c r="J6" s="11">
        <v>69</v>
      </c>
    </row>
    <row r="7" spans="1:12" s="3" customFormat="1" ht="24.95" customHeight="1" x14ac:dyDescent="0.25">
      <c r="A7" s="13">
        <v>2</v>
      </c>
      <c r="B7" s="153" t="s">
        <v>74</v>
      </c>
      <c r="C7" s="14">
        <v>10</v>
      </c>
      <c r="D7" s="28">
        <v>41.814999999999998</v>
      </c>
      <c r="E7" s="16">
        <v>3</v>
      </c>
      <c r="F7" s="22">
        <v>166</v>
      </c>
      <c r="G7" s="20">
        <v>7.54</v>
      </c>
      <c r="H7" s="18">
        <v>7.54</v>
      </c>
      <c r="I7" s="19">
        <v>41.28</v>
      </c>
      <c r="J7" s="16">
        <v>24</v>
      </c>
    </row>
    <row r="8" spans="1:12" s="3" customFormat="1" ht="24.95" customHeight="1" x14ac:dyDescent="0.25">
      <c r="A8" s="13">
        <v>3</v>
      </c>
      <c r="B8" s="153" t="s">
        <v>93</v>
      </c>
      <c r="C8" s="14">
        <v>11</v>
      </c>
      <c r="D8" s="15">
        <v>41.954999999999998</v>
      </c>
      <c r="E8" s="16">
        <v>7</v>
      </c>
      <c r="F8" s="17">
        <v>166</v>
      </c>
      <c r="G8" s="20">
        <v>15.16</v>
      </c>
      <c r="H8" s="27">
        <f>G8-G7</f>
        <v>7.62</v>
      </c>
      <c r="I8" s="19">
        <v>41.36</v>
      </c>
      <c r="J8" s="16">
        <v>153</v>
      </c>
    </row>
    <row r="9" spans="1:12" s="3" customFormat="1" ht="24.95" customHeight="1" x14ac:dyDescent="0.25">
      <c r="A9" s="13">
        <v>4</v>
      </c>
      <c r="B9" s="154" t="s">
        <v>80</v>
      </c>
      <c r="C9" s="23">
        <v>8</v>
      </c>
      <c r="D9" s="24">
        <v>41.774999999999999</v>
      </c>
      <c r="E9" s="25">
        <v>2</v>
      </c>
      <c r="F9" s="26">
        <v>166</v>
      </c>
      <c r="G9" s="20">
        <v>32.18</v>
      </c>
      <c r="H9" s="27">
        <f>G9-G8</f>
        <v>17.02</v>
      </c>
      <c r="I9" s="22">
        <v>41.1</v>
      </c>
      <c r="J9" s="16">
        <v>93</v>
      </c>
      <c r="L9" s="21"/>
    </row>
    <row r="10" spans="1:12" s="3" customFormat="1" ht="24.95" customHeight="1" x14ac:dyDescent="0.25">
      <c r="A10" s="13">
        <v>5</v>
      </c>
      <c r="B10" s="153" t="s">
        <v>125</v>
      </c>
      <c r="C10" s="14">
        <v>5</v>
      </c>
      <c r="D10" s="15">
        <v>41.625</v>
      </c>
      <c r="E10" s="16">
        <v>1</v>
      </c>
      <c r="F10" s="17">
        <v>166</v>
      </c>
      <c r="G10" s="20">
        <v>34.909999999999997</v>
      </c>
      <c r="H10" s="18">
        <f>G10-G9</f>
        <v>2.7299999999999969</v>
      </c>
      <c r="I10" s="19">
        <v>41.29</v>
      </c>
      <c r="J10" s="16">
        <v>154</v>
      </c>
      <c r="L10" s="21"/>
    </row>
    <row r="11" spans="1:12" s="3" customFormat="1" ht="24.95" customHeight="1" x14ac:dyDescent="0.25">
      <c r="A11" s="13">
        <v>6</v>
      </c>
      <c r="B11" s="153" t="s">
        <v>84</v>
      </c>
      <c r="C11" s="14">
        <v>2</v>
      </c>
      <c r="D11" s="15">
        <v>41.905000000000001</v>
      </c>
      <c r="E11" s="16">
        <v>5</v>
      </c>
      <c r="F11" s="17">
        <v>165</v>
      </c>
      <c r="G11" s="155" t="s">
        <v>126</v>
      </c>
      <c r="H11" s="18">
        <v>12</v>
      </c>
      <c r="I11" s="19">
        <v>41.38</v>
      </c>
      <c r="J11" s="16">
        <v>130</v>
      </c>
    </row>
    <row r="12" spans="1:12" s="3" customFormat="1" ht="24.95" customHeight="1" x14ac:dyDescent="0.25">
      <c r="A12" s="13">
        <v>7</v>
      </c>
      <c r="B12" s="153" t="s">
        <v>107</v>
      </c>
      <c r="C12" s="14">
        <v>12</v>
      </c>
      <c r="D12" s="15">
        <v>41.994999999999997</v>
      </c>
      <c r="E12" s="16">
        <v>9</v>
      </c>
      <c r="F12" s="17">
        <v>165</v>
      </c>
      <c r="G12" s="156" t="s">
        <v>126</v>
      </c>
      <c r="H12" s="157">
        <v>21</v>
      </c>
      <c r="I12" s="26">
        <v>41.4</v>
      </c>
      <c r="J12" s="25">
        <v>91</v>
      </c>
    </row>
    <row r="13" spans="1:12" s="3" customFormat="1" ht="24.95" customHeight="1" x14ac:dyDescent="0.25">
      <c r="A13" s="13">
        <v>8</v>
      </c>
      <c r="B13" s="158" t="s">
        <v>113</v>
      </c>
      <c r="C13" s="23">
        <v>13</v>
      </c>
      <c r="D13" s="26">
        <v>41.984999999999999</v>
      </c>
      <c r="E13" s="25">
        <v>8</v>
      </c>
      <c r="F13" s="26">
        <v>165</v>
      </c>
      <c r="G13" s="156" t="s">
        <v>126</v>
      </c>
      <c r="H13" s="168">
        <v>3</v>
      </c>
      <c r="I13" s="26">
        <v>41.46</v>
      </c>
      <c r="J13" s="25">
        <v>136</v>
      </c>
    </row>
    <row r="14" spans="1:12" s="3" customFormat="1" ht="26.25" customHeight="1" x14ac:dyDescent="0.25">
      <c r="A14" s="13">
        <v>9</v>
      </c>
      <c r="B14" s="153" t="s">
        <v>87</v>
      </c>
      <c r="C14" s="14">
        <v>6</v>
      </c>
      <c r="D14" s="15">
        <v>41.905000000000001</v>
      </c>
      <c r="E14" s="16">
        <v>6</v>
      </c>
      <c r="F14" s="17">
        <v>165</v>
      </c>
      <c r="G14" s="155" t="s">
        <v>126</v>
      </c>
      <c r="H14" s="171">
        <f>7+10</f>
        <v>17</v>
      </c>
      <c r="I14" s="19">
        <v>41.61</v>
      </c>
      <c r="J14" s="16">
        <v>79</v>
      </c>
    </row>
    <row r="15" spans="1:12" s="3" customFormat="1" ht="24.95" customHeight="1" x14ac:dyDescent="0.25">
      <c r="A15" s="13">
        <v>10</v>
      </c>
      <c r="B15" s="153" t="s">
        <v>71</v>
      </c>
      <c r="C15" s="14">
        <v>4</v>
      </c>
      <c r="D15" s="15">
        <v>42.22</v>
      </c>
      <c r="E15" s="16">
        <v>10</v>
      </c>
      <c r="F15" s="17">
        <v>164</v>
      </c>
      <c r="G15" s="155" t="s">
        <v>127</v>
      </c>
      <c r="H15" s="155" t="s">
        <v>126</v>
      </c>
      <c r="I15" s="17">
        <v>41.39</v>
      </c>
      <c r="J15" s="16">
        <v>81</v>
      </c>
    </row>
    <row r="16" spans="1:12" ht="24" customHeight="1" x14ac:dyDescent="0.25">
      <c r="A16" s="13">
        <v>11</v>
      </c>
      <c r="B16" s="153" t="s">
        <v>77</v>
      </c>
      <c r="C16" s="14">
        <v>7</v>
      </c>
      <c r="D16" s="15">
        <v>42.33</v>
      </c>
      <c r="E16" s="16">
        <v>11</v>
      </c>
      <c r="F16" s="22">
        <v>164</v>
      </c>
      <c r="G16" s="155" t="s">
        <v>127</v>
      </c>
      <c r="H16" s="18">
        <v>9</v>
      </c>
      <c r="I16" s="19">
        <v>41.56</v>
      </c>
      <c r="J16" s="16">
        <v>154</v>
      </c>
    </row>
    <row r="17" spans="1:10" ht="23.25" customHeight="1" thickBot="1" x14ac:dyDescent="0.3">
      <c r="A17" s="29">
        <v>12</v>
      </c>
      <c r="B17" s="159" t="s">
        <v>64</v>
      </c>
      <c r="C17" s="160">
        <v>1</v>
      </c>
      <c r="D17" s="162">
        <v>43.015000000000001</v>
      </c>
      <c r="E17" s="163">
        <v>12</v>
      </c>
      <c r="F17" s="165">
        <v>161</v>
      </c>
      <c r="G17" s="167" t="s">
        <v>128</v>
      </c>
      <c r="H17" s="155" t="s">
        <v>130</v>
      </c>
      <c r="I17" s="169">
        <v>42.02</v>
      </c>
      <c r="J17" s="163">
        <v>31</v>
      </c>
    </row>
    <row r="18" spans="1:10" ht="16.5" customHeight="1" x14ac:dyDescent="0.25">
      <c r="A18" s="30"/>
    </row>
    <row r="19" spans="1:10" s="2" customFormat="1" ht="16.5" customHeight="1" x14ac:dyDescent="0.25">
      <c r="A19" s="30"/>
    </row>
    <row r="20" spans="1:10" s="2" customFormat="1" x14ac:dyDescent="0.25">
      <c r="A20" s="30"/>
    </row>
    <row r="21" spans="1:10" s="2" customFormat="1" x14ac:dyDescent="0.25">
      <c r="A21" s="30"/>
    </row>
    <row r="22" spans="1:10" s="2" customFormat="1" ht="18.75" customHeight="1" x14ac:dyDescent="0.25">
      <c r="A22" s="30"/>
    </row>
    <row r="23" spans="1:10" s="2" customFormat="1" x14ac:dyDescent="0.25">
      <c r="A23" s="30"/>
    </row>
    <row r="24" spans="1:10" s="2" customFormat="1" x14ac:dyDescent="0.25">
      <c r="A24" s="31"/>
    </row>
    <row r="25" spans="1:10" s="2" customFormat="1" x14ac:dyDescent="0.25">
      <c r="A25" s="31"/>
    </row>
    <row r="26" spans="1:10" s="2" customFormat="1" ht="15" customHeight="1" x14ac:dyDescent="0.25">
      <c r="A26" s="31"/>
    </row>
    <row r="27" spans="1:10" s="2" customFormat="1" x14ac:dyDescent="0.25">
      <c r="A27" s="31"/>
    </row>
    <row r="28" spans="1:10" s="2" customFormat="1" x14ac:dyDescent="0.25">
      <c r="A28" s="31"/>
    </row>
    <row r="29" spans="1:10" s="2" customFormat="1" x14ac:dyDescent="0.25">
      <c r="A29" s="31"/>
    </row>
    <row r="30" spans="1:10" s="2" customFormat="1" x14ac:dyDescent="0.25">
      <c r="A30" s="31"/>
    </row>
    <row r="31" spans="1:10" s="2" customFormat="1" ht="18.75" customHeight="1" x14ac:dyDescent="0.25">
      <c r="A31" s="30"/>
    </row>
    <row r="32" spans="1:10" s="2" customFormat="1" x14ac:dyDescent="0.25">
      <c r="A32" s="30"/>
    </row>
    <row r="33" spans="1:1" s="2" customFormat="1" x14ac:dyDescent="0.25">
      <c r="A33" s="30"/>
    </row>
    <row r="34" spans="1:1" s="2" customFormat="1" x14ac:dyDescent="0.25">
      <c r="A34" s="30"/>
    </row>
    <row r="35" spans="1:1" s="2" customFormat="1" ht="6.75" customHeight="1" x14ac:dyDescent="0.25"/>
    <row r="36" spans="1:1" s="2" customFormat="1" x14ac:dyDescent="0.25">
      <c r="A36" s="30"/>
    </row>
    <row r="37" spans="1:1" s="2" customFormat="1" x14ac:dyDescent="0.25">
      <c r="A37" s="3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4"/>
  <sheetViews>
    <sheetView topLeftCell="A2" zoomScale="50" zoomScaleNormal="50" workbookViewId="0">
      <selection activeCell="H48" sqref="H48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27" t="s">
        <v>124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</row>
    <row r="2" spans="1:16" ht="5.25" customHeight="1" x14ac:dyDescent="0.25"/>
    <row r="3" spans="1:16" ht="19.5" customHeight="1" x14ac:dyDescent="0.35">
      <c r="A3" s="228" t="s">
        <v>12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</row>
    <row r="4" spans="1:16" ht="15.75" customHeight="1" thickBot="1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</row>
    <row r="5" spans="1:16" s="2" customFormat="1" ht="30" customHeight="1" x14ac:dyDescent="0.25">
      <c r="A5" s="229" t="s">
        <v>2</v>
      </c>
      <c r="B5" s="231" t="s">
        <v>1</v>
      </c>
      <c r="C5" s="233" t="s">
        <v>13</v>
      </c>
      <c r="D5" s="235" t="s">
        <v>14</v>
      </c>
      <c r="E5" s="237" t="s">
        <v>15</v>
      </c>
      <c r="F5" s="237" t="s">
        <v>16</v>
      </c>
      <c r="G5" s="239" t="s">
        <v>17</v>
      </c>
      <c r="H5" s="235"/>
      <c r="I5" s="235"/>
      <c r="J5" s="240"/>
      <c r="K5" s="240"/>
      <c r="L5" s="241"/>
    </row>
    <row r="6" spans="1:16" s="2" customFormat="1" ht="30" customHeight="1" thickBot="1" x14ac:dyDescent="0.3">
      <c r="A6" s="230"/>
      <c r="B6" s="232"/>
      <c r="C6" s="234"/>
      <c r="D6" s="236"/>
      <c r="E6" s="238"/>
      <c r="F6" s="238"/>
      <c r="G6" s="33" t="s">
        <v>18</v>
      </c>
      <c r="H6" s="34" t="s">
        <v>6</v>
      </c>
      <c r="I6" s="34" t="s">
        <v>19</v>
      </c>
      <c r="J6" s="35" t="s">
        <v>20</v>
      </c>
      <c r="K6" s="36" t="s">
        <v>21</v>
      </c>
      <c r="L6" s="37" t="s">
        <v>7</v>
      </c>
    </row>
    <row r="7" spans="1:16" s="3" customFormat="1" ht="30" customHeight="1" x14ac:dyDescent="0.25">
      <c r="A7" s="223">
        <v>1</v>
      </c>
      <c r="B7" s="224" t="s">
        <v>64</v>
      </c>
      <c r="C7" s="38" t="s">
        <v>63</v>
      </c>
      <c r="D7" s="39" t="s">
        <v>22</v>
      </c>
      <c r="E7" s="40">
        <v>79.5</v>
      </c>
      <c r="F7" s="41"/>
      <c r="G7" s="42">
        <v>3</v>
      </c>
      <c r="H7" s="43">
        <v>42.84</v>
      </c>
      <c r="I7" s="42">
        <f>F7/80</f>
        <v>0</v>
      </c>
      <c r="J7" s="44">
        <f t="shared" ref="J7:J34" si="0">H7-I7</f>
        <v>42.84</v>
      </c>
      <c r="K7" s="225">
        <f>AVERAGE(J7:J8)</f>
        <v>43.015000000000001</v>
      </c>
      <c r="L7" s="226">
        <v>12</v>
      </c>
    </row>
    <row r="8" spans="1:16" s="3" customFormat="1" ht="30" customHeight="1" x14ac:dyDescent="0.25">
      <c r="A8" s="212"/>
      <c r="B8" s="213"/>
      <c r="C8" s="45" t="s">
        <v>65</v>
      </c>
      <c r="D8" s="46" t="s">
        <v>23</v>
      </c>
      <c r="E8" s="47">
        <v>63</v>
      </c>
      <c r="F8" s="48"/>
      <c r="G8" s="49">
        <v>2</v>
      </c>
      <c r="H8" s="50">
        <v>43.19</v>
      </c>
      <c r="I8" s="49">
        <f>F8/80</f>
        <v>0</v>
      </c>
      <c r="J8" s="51">
        <f t="shared" si="0"/>
        <v>43.19</v>
      </c>
      <c r="K8" s="209"/>
      <c r="L8" s="204"/>
    </row>
    <row r="9" spans="1:16" s="3" customFormat="1" ht="30" customHeight="1" x14ac:dyDescent="0.25">
      <c r="A9" s="205">
        <v>2</v>
      </c>
      <c r="B9" s="207" t="s">
        <v>84</v>
      </c>
      <c r="C9" s="52" t="s">
        <v>85</v>
      </c>
      <c r="D9" s="53" t="s">
        <v>24</v>
      </c>
      <c r="E9" s="54">
        <v>80.099999999999994</v>
      </c>
      <c r="F9" s="48"/>
      <c r="G9" s="49">
        <v>3</v>
      </c>
      <c r="H9" s="50">
        <v>41.78</v>
      </c>
      <c r="I9" s="49">
        <f t="shared" ref="I9:I34" si="1">F9/80</f>
        <v>0</v>
      </c>
      <c r="J9" s="51">
        <f t="shared" si="0"/>
        <v>41.78</v>
      </c>
      <c r="K9" s="209">
        <f>AVERAGE(J9:J10)</f>
        <v>41.905000000000001</v>
      </c>
      <c r="L9" s="204">
        <v>5</v>
      </c>
    </row>
    <row r="10" spans="1:16" s="3" customFormat="1" ht="30" customHeight="1" x14ac:dyDescent="0.25">
      <c r="A10" s="212"/>
      <c r="B10" s="213"/>
      <c r="C10" s="45" t="s">
        <v>86</v>
      </c>
      <c r="D10" s="46" t="s">
        <v>25</v>
      </c>
      <c r="E10" s="47">
        <v>76.099999999999994</v>
      </c>
      <c r="F10" s="48"/>
      <c r="G10" s="49">
        <v>4</v>
      </c>
      <c r="H10" s="50">
        <v>42.03</v>
      </c>
      <c r="I10" s="49">
        <f t="shared" si="1"/>
        <v>0</v>
      </c>
      <c r="J10" s="51">
        <f t="shared" si="0"/>
        <v>42.03</v>
      </c>
      <c r="K10" s="209"/>
      <c r="L10" s="204"/>
    </row>
    <row r="11" spans="1:16" s="3" customFormat="1" ht="30" customHeight="1" x14ac:dyDescent="0.25">
      <c r="A11" s="212">
        <v>3</v>
      </c>
      <c r="B11" s="213"/>
      <c r="C11" s="45" t="s">
        <v>118</v>
      </c>
      <c r="D11" s="46" t="s">
        <v>26</v>
      </c>
      <c r="E11" s="55">
        <v>79</v>
      </c>
      <c r="F11" s="48"/>
      <c r="G11" s="49">
        <v>5</v>
      </c>
      <c r="H11" s="50">
        <v>43.11</v>
      </c>
      <c r="I11" s="49">
        <f t="shared" si="1"/>
        <v>0</v>
      </c>
      <c r="J11" s="51">
        <f t="shared" si="0"/>
        <v>43.11</v>
      </c>
      <c r="K11" s="209">
        <f>AVERAGE(J11:J12)</f>
        <v>43.884999999999998</v>
      </c>
      <c r="L11" s="204">
        <v>13</v>
      </c>
    </row>
    <row r="12" spans="1:16" s="3" customFormat="1" ht="30" customHeight="1" x14ac:dyDescent="0.25">
      <c r="A12" s="212"/>
      <c r="B12" s="213"/>
      <c r="C12" s="45" t="s">
        <v>119</v>
      </c>
      <c r="D12" s="46" t="s">
        <v>27</v>
      </c>
      <c r="E12" s="55">
        <v>63.3</v>
      </c>
      <c r="F12" s="48"/>
      <c r="G12" s="49">
        <v>4</v>
      </c>
      <c r="H12" s="50">
        <v>44.66</v>
      </c>
      <c r="I12" s="49">
        <f t="shared" si="1"/>
        <v>0</v>
      </c>
      <c r="J12" s="51">
        <f t="shared" si="0"/>
        <v>44.66</v>
      </c>
      <c r="K12" s="209"/>
      <c r="L12" s="204"/>
    </row>
    <row r="13" spans="1:16" s="3" customFormat="1" ht="30" customHeight="1" x14ac:dyDescent="0.25">
      <c r="A13" s="205">
        <v>4</v>
      </c>
      <c r="B13" s="207" t="s">
        <v>71</v>
      </c>
      <c r="C13" s="52" t="s">
        <v>72</v>
      </c>
      <c r="D13" s="53" t="s">
        <v>28</v>
      </c>
      <c r="E13" s="56">
        <v>70.7</v>
      </c>
      <c r="F13" s="48"/>
      <c r="G13" s="49">
        <v>6</v>
      </c>
      <c r="H13" s="50">
        <v>42.07</v>
      </c>
      <c r="I13" s="49">
        <f t="shared" si="1"/>
        <v>0</v>
      </c>
      <c r="J13" s="51">
        <f t="shared" si="0"/>
        <v>42.07</v>
      </c>
      <c r="K13" s="209">
        <f>AVERAGE(J13:J14)</f>
        <v>42.22</v>
      </c>
      <c r="L13" s="204">
        <v>10</v>
      </c>
      <c r="N13" s="3" t="s">
        <v>29</v>
      </c>
    </row>
    <row r="14" spans="1:16" s="3" customFormat="1" ht="30" customHeight="1" x14ac:dyDescent="0.25">
      <c r="A14" s="212"/>
      <c r="B14" s="213"/>
      <c r="C14" s="45" t="s">
        <v>73</v>
      </c>
      <c r="D14" s="46" t="s">
        <v>30</v>
      </c>
      <c r="E14" s="55">
        <v>75.5</v>
      </c>
      <c r="F14" s="48"/>
      <c r="G14" s="49">
        <v>5</v>
      </c>
      <c r="H14" s="50">
        <v>42.37</v>
      </c>
      <c r="I14" s="49">
        <f t="shared" si="1"/>
        <v>0</v>
      </c>
      <c r="J14" s="51">
        <f t="shared" si="0"/>
        <v>42.37</v>
      </c>
      <c r="K14" s="209"/>
      <c r="L14" s="204"/>
      <c r="P14" s="3" t="s">
        <v>29</v>
      </c>
    </row>
    <row r="15" spans="1:16" s="3" customFormat="1" ht="30" customHeight="1" x14ac:dyDescent="0.25">
      <c r="A15" s="212">
        <v>5</v>
      </c>
      <c r="B15" s="213" t="s">
        <v>115</v>
      </c>
      <c r="C15" s="45" t="s">
        <v>116</v>
      </c>
      <c r="D15" s="46" t="s">
        <v>31</v>
      </c>
      <c r="E15" s="47">
        <v>85.2</v>
      </c>
      <c r="F15" s="48">
        <v>8</v>
      </c>
      <c r="G15" s="49">
        <v>7</v>
      </c>
      <c r="H15" s="50">
        <v>41.66</v>
      </c>
      <c r="I15" s="49">
        <f t="shared" si="1"/>
        <v>0.1</v>
      </c>
      <c r="J15" s="51">
        <f t="shared" si="0"/>
        <v>41.559999999999995</v>
      </c>
      <c r="K15" s="209">
        <f>AVERAGE(J15:J16)</f>
        <v>41.625</v>
      </c>
      <c r="L15" s="204">
        <v>1</v>
      </c>
    </row>
    <row r="16" spans="1:16" s="3" customFormat="1" ht="30" customHeight="1" x14ac:dyDescent="0.25">
      <c r="A16" s="212"/>
      <c r="B16" s="213"/>
      <c r="C16" s="45" t="s">
        <v>111</v>
      </c>
      <c r="D16" s="46" t="s">
        <v>32</v>
      </c>
      <c r="E16" s="47">
        <v>80.3</v>
      </c>
      <c r="F16" s="48"/>
      <c r="G16" s="49">
        <v>6</v>
      </c>
      <c r="H16" s="50">
        <v>41.69</v>
      </c>
      <c r="I16" s="49">
        <f t="shared" si="1"/>
        <v>0</v>
      </c>
      <c r="J16" s="51">
        <f t="shared" si="0"/>
        <v>41.69</v>
      </c>
      <c r="K16" s="209"/>
      <c r="L16" s="204"/>
    </row>
    <row r="17" spans="1:16" ht="27.75" customHeight="1" x14ac:dyDescent="0.25">
      <c r="A17" s="212">
        <v>6</v>
      </c>
      <c r="B17" s="213" t="s">
        <v>87</v>
      </c>
      <c r="C17" s="45" t="s">
        <v>88</v>
      </c>
      <c r="D17" s="46" t="s">
        <v>33</v>
      </c>
      <c r="E17" s="57" t="s">
        <v>89</v>
      </c>
      <c r="F17" s="58"/>
      <c r="G17" s="59">
        <v>8</v>
      </c>
      <c r="H17" s="60">
        <v>41.87</v>
      </c>
      <c r="I17" s="49">
        <f t="shared" si="1"/>
        <v>0</v>
      </c>
      <c r="J17" s="51">
        <f t="shared" si="0"/>
        <v>41.87</v>
      </c>
      <c r="K17" s="209">
        <f>AVERAGE(J17:J18)</f>
        <v>41.905000000000001</v>
      </c>
      <c r="L17" s="204">
        <v>6</v>
      </c>
    </row>
    <row r="18" spans="1:16" ht="27.75" customHeight="1" x14ac:dyDescent="0.25">
      <c r="A18" s="212"/>
      <c r="B18" s="213"/>
      <c r="C18" s="45" t="s">
        <v>90</v>
      </c>
      <c r="D18" s="46" t="s">
        <v>34</v>
      </c>
      <c r="E18" s="57" t="s">
        <v>96</v>
      </c>
      <c r="F18" s="58"/>
      <c r="G18" s="59">
        <v>7</v>
      </c>
      <c r="H18" s="60">
        <v>41.94</v>
      </c>
      <c r="I18" s="49">
        <f t="shared" si="1"/>
        <v>0</v>
      </c>
      <c r="J18" s="51">
        <f t="shared" si="0"/>
        <v>41.94</v>
      </c>
      <c r="K18" s="209"/>
      <c r="L18" s="204"/>
    </row>
    <row r="19" spans="1:16" ht="29.25" customHeight="1" x14ac:dyDescent="0.3">
      <c r="A19" s="205">
        <v>7</v>
      </c>
      <c r="B19" s="207" t="s">
        <v>77</v>
      </c>
      <c r="C19" s="52" t="s">
        <v>78</v>
      </c>
      <c r="D19" s="53" t="s">
        <v>35</v>
      </c>
      <c r="E19" s="61" t="s">
        <v>92</v>
      </c>
      <c r="F19" s="58"/>
      <c r="G19" s="59">
        <v>9</v>
      </c>
      <c r="H19" s="60">
        <v>42.09</v>
      </c>
      <c r="I19" s="49">
        <f t="shared" si="1"/>
        <v>0</v>
      </c>
      <c r="J19" s="51">
        <f t="shared" si="0"/>
        <v>42.09</v>
      </c>
      <c r="K19" s="209">
        <f>AVERAGE(J19:J20)</f>
        <v>42.33</v>
      </c>
      <c r="L19" s="204">
        <v>11</v>
      </c>
      <c r="P19" s="62"/>
    </row>
    <row r="20" spans="1:16" ht="29.25" customHeight="1" x14ac:dyDescent="0.3">
      <c r="A20" s="212"/>
      <c r="B20" s="213"/>
      <c r="C20" s="45" t="s">
        <v>79</v>
      </c>
      <c r="D20" s="46" t="s">
        <v>36</v>
      </c>
      <c r="E20" s="57" t="s">
        <v>120</v>
      </c>
      <c r="F20" s="58">
        <v>20</v>
      </c>
      <c r="G20" s="59">
        <v>8</v>
      </c>
      <c r="H20" s="60">
        <v>42.82</v>
      </c>
      <c r="I20" s="49">
        <f t="shared" si="1"/>
        <v>0.25</v>
      </c>
      <c r="J20" s="51">
        <f t="shared" si="0"/>
        <v>42.57</v>
      </c>
      <c r="K20" s="209"/>
      <c r="L20" s="204"/>
      <c r="P20" s="62"/>
    </row>
    <row r="21" spans="1:16" ht="29.25" customHeight="1" x14ac:dyDescent="0.25">
      <c r="A21" s="212">
        <v>8</v>
      </c>
      <c r="B21" s="213" t="s">
        <v>80</v>
      </c>
      <c r="C21" s="45" t="s">
        <v>81</v>
      </c>
      <c r="D21" s="46" t="s">
        <v>37</v>
      </c>
      <c r="E21" s="57" t="s">
        <v>82</v>
      </c>
      <c r="F21" s="58"/>
      <c r="G21" s="59">
        <v>10</v>
      </c>
      <c r="H21" s="60">
        <v>41.48</v>
      </c>
      <c r="I21" s="49">
        <f t="shared" si="1"/>
        <v>0</v>
      </c>
      <c r="J21" s="51">
        <f t="shared" si="0"/>
        <v>41.48</v>
      </c>
      <c r="K21" s="209">
        <f>AVERAGE(J21:J22)</f>
        <v>41.774999999999999</v>
      </c>
      <c r="L21" s="204">
        <v>2</v>
      </c>
    </row>
    <row r="22" spans="1:16" ht="29.25" customHeight="1" x14ac:dyDescent="0.25">
      <c r="A22" s="212"/>
      <c r="B22" s="213"/>
      <c r="C22" s="45" t="s">
        <v>83</v>
      </c>
      <c r="D22" s="46" t="s">
        <v>38</v>
      </c>
      <c r="E22" s="57" t="s">
        <v>99</v>
      </c>
      <c r="F22" s="58"/>
      <c r="G22" s="59">
        <v>9</v>
      </c>
      <c r="H22" s="60">
        <v>42.07</v>
      </c>
      <c r="I22" s="49">
        <f t="shared" si="1"/>
        <v>0</v>
      </c>
      <c r="J22" s="51">
        <f t="shared" si="0"/>
        <v>42.07</v>
      </c>
      <c r="K22" s="209"/>
      <c r="L22" s="204"/>
    </row>
    <row r="23" spans="1:16" ht="29.25" customHeight="1" x14ac:dyDescent="0.25">
      <c r="A23" s="205">
        <v>9</v>
      </c>
      <c r="B23" s="207" t="s">
        <v>66</v>
      </c>
      <c r="C23" s="52" t="s">
        <v>67</v>
      </c>
      <c r="D23" s="53" t="s">
        <v>39</v>
      </c>
      <c r="E23" s="61" t="s">
        <v>70</v>
      </c>
      <c r="F23" s="58"/>
      <c r="G23" s="59">
        <v>10</v>
      </c>
      <c r="H23" s="60">
        <v>42.01</v>
      </c>
      <c r="I23" s="49">
        <f t="shared" si="1"/>
        <v>0</v>
      </c>
      <c r="J23" s="51">
        <f t="shared" si="0"/>
        <v>42.01</v>
      </c>
      <c r="K23" s="209">
        <f>AVERAGE(J23:J24)</f>
        <v>41.87</v>
      </c>
      <c r="L23" s="204">
        <v>4</v>
      </c>
    </row>
    <row r="24" spans="1:16" ht="29.25" customHeight="1" x14ac:dyDescent="0.25">
      <c r="A24" s="220"/>
      <c r="B24" s="221"/>
      <c r="C24" s="63" t="s">
        <v>68</v>
      </c>
      <c r="D24" s="64" t="s">
        <v>40</v>
      </c>
      <c r="E24" s="65" t="s">
        <v>69</v>
      </c>
      <c r="F24" s="66">
        <v>20</v>
      </c>
      <c r="G24" s="67">
        <v>13</v>
      </c>
      <c r="H24" s="68">
        <v>41.98</v>
      </c>
      <c r="I24" s="49">
        <f t="shared" si="1"/>
        <v>0.25</v>
      </c>
      <c r="J24" s="69">
        <f t="shared" si="0"/>
        <v>41.73</v>
      </c>
      <c r="K24" s="209"/>
      <c r="L24" s="222"/>
    </row>
    <row r="25" spans="1:16" ht="29.25" customHeight="1" x14ac:dyDescent="0.25">
      <c r="A25" s="212">
        <v>10</v>
      </c>
      <c r="B25" s="213" t="s">
        <v>74</v>
      </c>
      <c r="C25" s="45" t="s">
        <v>75</v>
      </c>
      <c r="D25" s="46" t="s">
        <v>41</v>
      </c>
      <c r="E25" s="57" t="s">
        <v>76</v>
      </c>
      <c r="F25" s="58"/>
      <c r="G25" s="59">
        <v>13</v>
      </c>
      <c r="H25" s="60">
        <v>41.7</v>
      </c>
      <c r="I25" s="49">
        <f t="shared" si="1"/>
        <v>0</v>
      </c>
      <c r="J25" s="70">
        <f t="shared" si="0"/>
        <v>41.7</v>
      </c>
      <c r="K25" s="209">
        <f t="shared" ref="K25:K33" si="2">AVERAGE(J25:J26)</f>
        <v>41.814999999999998</v>
      </c>
      <c r="L25" s="204">
        <v>3</v>
      </c>
    </row>
    <row r="26" spans="1:16" ht="27" customHeight="1" x14ac:dyDescent="0.25">
      <c r="A26" s="212"/>
      <c r="B26" s="213"/>
      <c r="C26" s="45" t="s">
        <v>97</v>
      </c>
      <c r="D26" s="46" t="s">
        <v>42</v>
      </c>
      <c r="E26" s="57" t="s">
        <v>98</v>
      </c>
      <c r="F26" s="149">
        <v>20</v>
      </c>
      <c r="G26" s="59">
        <v>21</v>
      </c>
      <c r="H26" s="60">
        <v>42.18</v>
      </c>
      <c r="I26" s="49">
        <f t="shared" si="1"/>
        <v>0.25</v>
      </c>
      <c r="J26" s="70">
        <f t="shared" si="0"/>
        <v>41.93</v>
      </c>
      <c r="K26" s="209"/>
      <c r="L26" s="204"/>
    </row>
    <row r="27" spans="1:16" ht="35.25" hidden="1" customHeight="1" x14ac:dyDescent="0.25">
      <c r="A27" s="214">
        <v>11</v>
      </c>
      <c r="B27" s="215"/>
      <c r="C27" s="77"/>
      <c r="D27" s="53" t="s">
        <v>43</v>
      </c>
      <c r="E27" s="78"/>
      <c r="F27" s="79"/>
      <c r="G27" s="80"/>
      <c r="H27" s="81"/>
      <c r="I27" s="82">
        <f t="shared" si="1"/>
        <v>0</v>
      </c>
      <c r="J27" s="70">
        <f t="shared" si="0"/>
        <v>0</v>
      </c>
      <c r="K27" s="217">
        <f t="shared" si="2"/>
        <v>0</v>
      </c>
      <c r="L27" s="219"/>
    </row>
    <row r="28" spans="1:16" ht="33.75" hidden="1" customHeight="1" thickBot="1" x14ac:dyDescent="0.3">
      <c r="A28" s="214"/>
      <c r="B28" s="216"/>
      <c r="C28" s="145"/>
      <c r="D28" s="64" t="s">
        <v>44</v>
      </c>
      <c r="E28" s="146"/>
      <c r="F28" s="128"/>
      <c r="G28" s="147"/>
      <c r="H28" s="146"/>
      <c r="I28" s="148">
        <f t="shared" si="1"/>
        <v>0</v>
      </c>
      <c r="J28" s="70">
        <f t="shared" si="0"/>
        <v>0</v>
      </c>
      <c r="K28" s="218"/>
      <c r="L28" s="219"/>
    </row>
    <row r="29" spans="1:16" ht="29.25" customHeight="1" x14ac:dyDescent="0.25">
      <c r="A29" s="212">
        <v>11</v>
      </c>
      <c r="B29" s="213" t="s">
        <v>93</v>
      </c>
      <c r="C29" s="45" t="s">
        <v>91</v>
      </c>
      <c r="D29" s="46" t="s">
        <v>43</v>
      </c>
      <c r="E29" s="57" t="s">
        <v>95</v>
      </c>
      <c r="F29" s="58"/>
      <c r="G29" s="59">
        <v>21</v>
      </c>
      <c r="H29" s="60">
        <v>42.12</v>
      </c>
      <c r="I29" s="49">
        <f t="shared" si="1"/>
        <v>0</v>
      </c>
      <c r="J29" s="70">
        <f t="shared" si="0"/>
        <v>42.12</v>
      </c>
      <c r="K29" s="209">
        <f t="shared" si="2"/>
        <v>41.954999999999998</v>
      </c>
      <c r="L29" s="204">
        <v>7</v>
      </c>
    </row>
    <row r="30" spans="1:16" ht="27" customHeight="1" x14ac:dyDescent="0.25">
      <c r="A30" s="212"/>
      <c r="B30" s="213"/>
      <c r="C30" s="45" t="s">
        <v>94</v>
      </c>
      <c r="D30" s="46" t="s">
        <v>44</v>
      </c>
      <c r="E30" s="57" t="s">
        <v>100</v>
      </c>
      <c r="F30" s="149">
        <v>12</v>
      </c>
      <c r="G30" s="59">
        <v>33</v>
      </c>
      <c r="H30" s="60">
        <v>41.94</v>
      </c>
      <c r="I30" s="49">
        <f t="shared" si="1"/>
        <v>0.15</v>
      </c>
      <c r="J30" s="70">
        <f t="shared" si="0"/>
        <v>41.79</v>
      </c>
      <c r="K30" s="209"/>
      <c r="L30" s="204"/>
    </row>
    <row r="31" spans="1:16" ht="29.25" customHeight="1" x14ac:dyDescent="0.25">
      <c r="A31" s="212">
        <v>12</v>
      </c>
      <c r="B31" s="213" t="s">
        <v>107</v>
      </c>
      <c r="C31" s="45" t="s">
        <v>101</v>
      </c>
      <c r="D31" s="46" t="s">
        <v>102</v>
      </c>
      <c r="E31" s="57" t="s">
        <v>106</v>
      </c>
      <c r="F31" s="58"/>
      <c r="G31" s="59">
        <v>33</v>
      </c>
      <c r="H31" s="60">
        <v>42.06</v>
      </c>
      <c r="I31" s="49">
        <f t="shared" si="1"/>
        <v>0</v>
      </c>
      <c r="J31" s="70">
        <f t="shared" si="0"/>
        <v>42.06</v>
      </c>
      <c r="K31" s="209">
        <f t="shared" si="2"/>
        <v>41.995000000000005</v>
      </c>
      <c r="L31" s="204">
        <v>9</v>
      </c>
    </row>
    <row r="32" spans="1:16" ht="27" customHeight="1" x14ac:dyDescent="0.25">
      <c r="A32" s="212"/>
      <c r="B32" s="213"/>
      <c r="C32" s="45" t="s">
        <v>103</v>
      </c>
      <c r="D32" s="46" t="s">
        <v>104</v>
      </c>
      <c r="E32" s="57" t="s">
        <v>105</v>
      </c>
      <c r="F32" s="149"/>
      <c r="G32" s="59">
        <v>69</v>
      </c>
      <c r="H32" s="60">
        <v>41.93</v>
      </c>
      <c r="I32" s="49">
        <f t="shared" si="1"/>
        <v>0</v>
      </c>
      <c r="J32" s="70">
        <f t="shared" si="0"/>
        <v>41.93</v>
      </c>
      <c r="K32" s="209"/>
      <c r="L32" s="204"/>
    </row>
    <row r="33" spans="1:12" ht="29.25" customHeight="1" x14ac:dyDescent="0.25">
      <c r="A33" s="205">
        <v>13</v>
      </c>
      <c r="B33" s="207" t="s">
        <v>113</v>
      </c>
      <c r="C33" s="52" t="s">
        <v>108</v>
      </c>
      <c r="D33" s="53" t="s">
        <v>109</v>
      </c>
      <c r="E33" s="61" t="s">
        <v>112</v>
      </c>
      <c r="F33" s="149">
        <v>12</v>
      </c>
      <c r="G33" s="150">
        <v>1</v>
      </c>
      <c r="H33" s="151">
        <v>42.25</v>
      </c>
      <c r="I33" s="49">
        <f t="shared" si="1"/>
        <v>0.15</v>
      </c>
      <c r="J33" s="70">
        <f t="shared" si="0"/>
        <v>42.1</v>
      </c>
      <c r="K33" s="209">
        <f t="shared" si="2"/>
        <v>41.984999999999999</v>
      </c>
      <c r="L33" s="210">
        <v>8</v>
      </c>
    </row>
    <row r="34" spans="1:12" ht="27" customHeight="1" thickBot="1" x14ac:dyDescent="0.3">
      <c r="A34" s="206"/>
      <c r="B34" s="208"/>
      <c r="C34" s="71" t="s">
        <v>114</v>
      </c>
      <c r="D34" s="72" t="s">
        <v>110</v>
      </c>
      <c r="E34" s="73" t="s">
        <v>117</v>
      </c>
      <c r="F34" s="74">
        <v>8</v>
      </c>
      <c r="G34" s="75">
        <v>2</v>
      </c>
      <c r="H34" s="76">
        <v>41.97</v>
      </c>
      <c r="I34" s="49">
        <f t="shared" si="1"/>
        <v>0.1</v>
      </c>
      <c r="J34" s="70">
        <f t="shared" si="0"/>
        <v>41.87</v>
      </c>
      <c r="K34" s="209"/>
      <c r="L34" s="211"/>
    </row>
  </sheetData>
  <mergeCells count="65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9:A30"/>
    <mergeCell ref="B29:B30"/>
    <mergeCell ref="K29:K30"/>
    <mergeCell ref="L29:L30"/>
    <mergeCell ref="A27:A28"/>
    <mergeCell ref="B27:B28"/>
    <mergeCell ref="K27:K28"/>
    <mergeCell ref="L27:L28"/>
    <mergeCell ref="L31:L32"/>
    <mergeCell ref="A33:A34"/>
    <mergeCell ref="B33:B34"/>
    <mergeCell ref="K33:K34"/>
    <mergeCell ref="L33:L34"/>
    <mergeCell ref="A31:A32"/>
    <mergeCell ref="B31:B32"/>
    <mergeCell ref="K31:K32"/>
  </mergeCells>
  <pageMargins left="0.31496062992125984" right="0.31496062992125984" top="0.15748031496062992" bottom="0.11811023622047245" header="0.31496062992125984" footer="0.31496062992125984"/>
  <pageSetup paperSize="9" scale="65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6" zoomScale="75" zoomScaleNormal="75" workbookViewId="0">
      <selection activeCell="P83" sqref="P8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133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68</v>
      </c>
      <c r="C10" s="90">
        <v>9</v>
      </c>
      <c r="D10" s="90">
        <v>40</v>
      </c>
      <c r="E10" s="91">
        <f>D10</f>
        <v>40</v>
      </c>
      <c r="F10" s="176">
        <f>MIN(C19:C83)</f>
        <v>41.84</v>
      </c>
      <c r="G10" s="173">
        <f>AVERAGE(C19:C83)</f>
        <v>42.465384615384622</v>
      </c>
      <c r="H10" s="93">
        <v>5</v>
      </c>
      <c r="I10" s="94">
        <f>G10-F10</f>
        <v>0.62538461538461831</v>
      </c>
      <c r="J10" s="95">
        <v>2.0370370370370369E-2</v>
      </c>
      <c r="K10" s="95">
        <f>J10</f>
        <v>2.0370370370370369E-2</v>
      </c>
      <c r="L10" s="96">
        <f>K10</f>
        <v>2.0370370370370369E-2</v>
      </c>
      <c r="M10" s="97" t="s">
        <v>134</v>
      </c>
      <c r="N10" s="98">
        <v>-20</v>
      </c>
      <c r="O10" s="178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67</v>
      </c>
      <c r="C11" s="90">
        <v>6</v>
      </c>
      <c r="D11" s="90">
        <v>100</v>
      </c>
      <c r="E11" s="91">
        <f>D11-D10</f>
        <v>60</v>
      </c>
      <c r="F11" s="177">
        <f>MIN(D19:D83)</f>
        <v>41.34</v>
      </c>
      <c r="G11" s="172">
        <f>AVERAGE(D19:D83)</f>
        <v>41.724576271186436</v>
      </c>
      <c r="H11" s="93">
        <v>3</v>
      </c>
      <c r="I11" s="94">
        <f>G11-F11</f>
        <v>0.38457627118643245</v>
      </c>
      <c r="J11" s="95">
        <v>5.0543981481481481E-2</v>
      </c>
      <c r="K11" s="95">
        <f>J11-J10</f>
        <v>3.0173611111111113E-2</v>
      </c>
      <c r="L11" s="96">
        <f>K11</f>
        <v>3.0173611111111113E-2</v>
      </c>
      <c r="M11" s="97" t="s">
        <v>135</v>
      </c>
      <c r="N11" s="98"/>
      <c r="O11" s="178" t="s">
        <v>138</v>
      </c>
      <c r="P11" s="100"/>
    </row>
    <row r="12" spans="1:16" s="3" customFormat="1" ht="30" customHeight="1" thickBot="1" x14ac:dyDescent="0.3">
      <c r="A12" s="88">
        <v>3</v>
      </c>
      <c r="B12" s="89" t="s">
        <v>68</v>
      </c>
      <c r="C12" s="101">
        <v>4</v>
      </c>
      <c r="D12" s="90">
        <v>131</v>
      </c>
      <c r="E12" s="91">
        <f>D12-D11</f>
        <v>31</v>
      </c>
      <c r="F12" s="176">
        <f>MIN(E19:E83)</f>
        <v>41.84</v>
      </c>
      <c r="G12" s="173">
        <f>AVERAGE(E19:E83)</f>
        <v>42.140666666666661</v>
      </c>
      <c r="H12" s="93">
        <v>6</v>
      </c>
      <c r="I12" s="94">
        <f>G12-F12</f>
        <v>0.30066666666665753</v>
      </c>
      <c r="J12" s="95">
        <v>6.6759259259259254E-2</v>
      </c>
      <c r="K12" s="95">
        <f>J12-J11</f>
        <v>1.6215277777777773E-2</v>
      </c>
      <c r="L12" s="95">
        <f>K12+K10</f>
        <v>3.6585648148148145E-2</v>
      </c>
      <c r="M12" s="97" t="s">
        <v>136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67</v>
      </c>
      <c r="C13" s="104">
        <v>33</v>
      </c>
      <c r="D13" s="104">
        <v>166</v>
      </c>
      <c r="E13" s="91">
        <f>D13-D12</f>
        <v>35</v>
      </c>
      <c r="F13" s="174">
        <f>MIN(F19:F83)</f>
        <v>41.42</v>
      </c>
      <c r="G13" s="131">
        <f>AVERAGE(F19:F83)</f>
        <v>41.815714285714286</v>
      </c>
      <c r="H13" s="132">
        <v>6</v>
      </c>
      <c r="I13" s="105">
        <f>G13-F13</f>
        <v>0.39571428571428413</v>
      </c>
      <c r="J13" s="95">
        <v>8.376296296296297E-2</v>
      </c>
      <c r="K13" s="107">
        <f>J13-J12</f>
        <v>1.7003703703703715E-2</v>
      </c>
      <c r="L13" s="106">
        <f>K13+K11</f>
        <v>4.7177314814814825E-2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41.84</v>
      </c>
      <c r="G14" s="134">
        <f>AVERAGE(G10,G12)</f>
        <v>42.303025641025641</v>
      </c>
      <c r="H14" s="134" t="s">
        <v>131</v>
      </c>
      <c r="I14" s="111">
        <f>AVERAGE(I10,I12)</f>
        <v>0.46302564102563792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41.38</v>
      </c>
      <c r="G15" s="117">
        <f>AVERAGE(G11,G13)</f>
        <v>41.770145278450357</v>
      </c>
      <c r="H15" s="117" t="s">
        <v>132</v>
      </c>
      <c r="I15" s="118">
        <f>AVERAGE(I11,I13)</f>
        <v>0.39014527845035829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41.61</v>
      </c>
      <c r="G16" s="121">
        <f>AVERAGE(G10:G13)</f>
        <v>42.036585459737999</v>
      </c>
      <c r="H16" s="122"/>
      <c r="I16" s="123">
        <f>AVERAGE(I10:I13)</f>
        <v>0.42658545973799811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Терещенко Андрей</v>
      </c>
      <c r="D18" s="135" t="str">
        <f>B11</f>
        <v>Паненко Евгений</v>
      </c>
      <c r="E18" s="135" t="str">
        <f>B12</f>
        <v>Терещенко Андрей</v>
      </c>
      <c r="F18" s="135" t="str">
        <f>B13</f>
        <v>Паненко Евгений</v>
      </c>
    </row>
    <row r="19" spans="2:14" x14ac:dyDescent="0.25">
      <c r="B19" s="1">
        <v>1</v>
      </c>
      <c r="C19" s="136">
        <v>43.17</v>
      </c>
      <c r="D19" s="137">
        <v>43.12</v>
      </c>
      <c r="E19" s="137">
        <v>43.42</v>
      </c>
      <c r="F19" s="138">
        <v>42.74</v>
      </c>
      <c r="M19" s="2"/>
      <c r="N19" s="2"/>
    </row>
    <row r="20" spans="2:14" x14ac:dyDescent="0.25">
      <c r="B20" s="1">
        <v>2</v>
      </c>
      <c r="C20" s="139">
        <v>42.73</v>
      </c>
      <c r="D20" s="140">
        <v>41.83</v>
      </c>
      <c r="E20" s="140">
        <v>42.39</v>
      </c>
      <c r="F20" s="141">
        <v>41.96</v>
      </c>
      <c r="M20" s="3"/>
      <c r="N20" s="3"/>
    </row>
    <row r="21" spans="2:14" x14ac:dyDescent="0.25">
      <c r="B21" s="1">
        <v>3</v>
      </c>
      <c r="C21" s="139">
        <v>42.64</v>
      </c>
      <c r="D21" s="140">
        <v>41.89</v>
      </c>
      <c r="E21" s="140">
        <v>42.3</v>
      </c>
      <c r="F21" s="141">
        <v>42.2</v>
      </c>
      <c r="M21" s="3"/>
      <c r="N21" s="3"/>
    </row>
    <row r="22" spans="2:14" x14ac:dyDescent="0.25">
      <c r="B22" s="1">
        <v>4</v>
      </c>
      <c r="C22" s="139">
        <v>42.47</v>
      </c>
      <c r="D22" s="140">
        <v>41.91</v>
      </c>
      <c r="E22" s="140">
        <v>42.34</v>
      </c>
      <c r="F22" s="141">
        <v>41.52</v>
      </c>
      <c r="M22" s="3"/>
      <c r="N22" s="3"/>
    </row>
    <row r="23" spans="2:14" x14ac:dyDescent="0.25">
      <c r="B23" s="1">
        <v>5</v>
      </c>
      <c r="C23" s="139">
        <v>42.25</v>
      </c>
      <c r="D23" s="140">
        <v>41.7</v>
      </c>
      <c r="E23" s="140">
        <v>42.14</v>
      </c>
      <c r="F23" s="141">
        <v>41.68</v>
      </c>
    </row>
    <row r="24" spans="2:14" x14ac:dyDescent="0.25">
      <c r="B24" s="1">
        <v>6</v>
      </c>
      <c r="C24" s="139">
        <v>42.07</v>
      </c>
      <c r="D24" s="140">
        <v>41.88</v>
      </c>
      <c r="E24" s="140">
        <v>42.43</v>
      </c>
      <c r="F24" s="141">
        <v>41.98</v>
      </c>
    </row>
    <row r="25" spans="2:14" x14ac:dyDescent="0.25">
      <c r="B25" s="1">
        <v>7</v>
      </c>
      <c r="C25" s="139">
        <v>42.32</v>
      </c>
      <c r="D25" s="140">
        <v>41.82</v>
      </c>
      <c r="E25" s="140">
        <v>42.11</v>
      </c>
      <c r="F25" s="141">
        <v>42.06</v>
      </c>
    </row>
    <row r="26" spans="2:14" x14ac:dyDescent="0.25">
      <c r="B26" s="1">
        <v>8</v>
      </c>
      <c r="C26" s="139">
        <v>41.9</v>
      </c>
      <c r="D26" s="140">
        <v>41.91</v>
      </c>
      <c r="E26" s="140">
        <v>42.47</v>
      </c>
      <c r="F26" s="141">
        <v>41.62</v>
      </c>
    </row>
    <row r="27" spans="2:14" x14ac:dyDescent="0.25">
      <c r="B27" s="1">
        <v>9</v>
      </c>
      <c r="C27" s="139">
        <v>42.32</v>
      </c>
      <c r="D27" s="140">
        <v>41.67</v>
      </c>
      <c r="E27" s="140">
        <v>42.08</v>
      </c>
      <c r="F27" s="141">
        <v>41.63</v>
      </c>
    </row>
    <row r="28" spans="2:14" x14ac:dyDescent="0.25">
      <c r="B28" s="1">
        <v>10</v>
      </c>
      <c r="C28" s="139">
        <v>42.18</v>
      </c>
      <c r="D28" s="140">
        <v>41.52</v>
      </c>
      <c r="E28" s="140">
        <v>41.9</v>
      </c>
      <c r="F28" s="141">
        <v>41.42</v>
      </c>
    </row>
    <row r="29" spans="2:14" x14ac:dyDescent="0.25">
      <c r="B29" s="1">
        <v>11</v>
      </c>
      <c r="C29" s="139">
        <v>42.17</v>
      </c>
      <c r="D29" s="140">
        <v>41.56</v>
      </c>
      <c r="E29" s="140">
        <v>41.99</v>
      </c>
      <c r="F29" s="141">
        <v>41.44</v>
      </c>
    </row>
    <row r="30" spans="2:14" x14ac:dyDescent="0.25">
      <c r="B30" s="1">
        <v>12</v>
      </c>
      <c r="C30" s="139">
        <v>45.31</v>
      </c>
      <c r="D30" s="140">
        <v>41.78</v>
      </c>
      <c r="E30" s="140">
        <v>41.96</v>
      </c>
      <c r="F30" s="141">
        <v>41.85</v>
      </c>
    </row>
    <row r="31" spans="2:14" x14ac:dyDescent="0.25">
      <c r="B31" s="1">
        <v>13</v>
      </c>
      <c r="C31" s="139">
        <v>41.98</v>
      </c>
      <c r="D31" s="140">
        <v>42.78</v>
      </c>
      <c r="E31" s="140">
        <v>41.89</v>
      </c>
      <c r="F31" s="141">
        <v>41.7</v>
      </c>
    </row>
    <row r="32" spans="2:14" x14ac:dyDescent="0.25">
      <c r="B32" s="1">
        <v>14</v>
      </c>
      <c r="C32" s="139">
        <v>42.21</v>
      </c>
      <c r="D32" s="140">
        <v>41.63</v>
      </c>
      <c r="E32" s="140">
        <v>41.99</v>
      </c>
      <c r="F32" s="141">
        <v>41.7</v>
      </c>
    </row>
    <row r="33" spans="2:6" x14ac:dyDescent="0.25">
      <c r="B33" s="1">
        <v>15</v>
      </c>
      <c r="C33" s="139">
        <v>41.89</v>
      </c>
      <c r="D33" s="140">
        <v>41.75</v>
      </c>
      <c r="E33" s="140">
        <v>41.91</v>
      </c>
      <c r="F33" s="141">
        <v>41.73</v>
      </c>
    </row>
    <row r="34" spans="2:6" x14ac:dyDescent="0.25">
      <c r="B34" s="1">
        <v>16</v>
      </c>
      <c r="C34" s="139">
        <v>41.93</v>
      </c>
      <c r="D34" s="140">
        <v>41.97</v>
      </c>
      <c r="E34" s="140">
        <v>41.84</v>
      </c>
      <c r="F34" s="141">
        <v>41.59</v>
      </c>
    </row>
    <row r="35" spans="2:6" x14ac:dyDescent="0.25">
      <c r="B35" s="1">
        <v>17</v>
      </c>
      <c r="C35" s="139">
        <v>44.13</v>
      </c>
      <c r="D35" s="140">
        <v>41.87</v>
      </c>
      <c r="E35" s="140">
        <v>42.03</v>
      </c>
      <c r="F35" s="141">
        <v>41.51</v>
      </c>
    </row>
    <row r="36" spans="2:6" x14ac:dyDescent="0.25">
      <c r="B36" s="1">
        <v>18</v>
      </c>
      <c r="C36" s="139">
        <v>42.59</v>
      </c>
      <c r="D36" s="140">
        <v>43.43</v>
      </c>
      <c r="E36" s="140">
        <v>42.09</v>
      </c>
      <c r="F36" s="141">
        <v>41.61</v>
      </c>
    </row>
    <row r="37" spans="2:6" x14ac:dyDescent="0.25">
      <c r="B37" s="1">
        <v>19</v>
      </c>
      <c r="C37" s="139">
        <v>44.41</v>
      </c>
      <c r="D37" s="140">
        <v>41.91</v>
      </c>
      <c r="E37" s="140">
        <v>41.89</v>
      </c>
      <c r="F37" s="141">
        <v>41.61</v>
      </c>
    </row>
    <row r="38" spans="2:6" x14ac:dyDescent="0.25">
      <c r="B38" s="1">
        <v>20</v>
      </c>
      <c r="C38" s="139">
        <v>42.14</v>
      </c>
      <c r="D38" s="140">
        <v>41.56</v>
      </c>
      <c r="E38" s="140">
        <v>42.17</v>
      </c>
      <c r="F38" s="141">
        <v>41.64</v>
      </c>
    </row>
    <row r="39" spans="2:6" x14ac:dyDescent="0.25">
      <c r="B39" s="1">
        <v>21</v>
      </c>
      <c r="C39" s="139">
        <v>41.84</v>
      </c>
      <c r="D39" s="140">
        <v>41.52</v>
      </c>
      <c r="E39" s="140">
        <v>42.13</v>
      </c>
      <c r="F39" s="141">
        <v>41.56</v>
      </c>
    </row>
    <row r="40" spans="2:6" x14ac:dyDescent="0.25">
      <c r="B40" s="1">
        <v>22</v>
      </c>
      <c r="C40" s="139">
        <v>41.96</v>
      </c>
      <c r="D40" s="140">
        <v>41.79</v>
      </c>
      <c r="E40" s="140">
        <v>41.9</v>
      </c>
      <c r="F40" s="141">
        <v>41.72</v>
      </c>
    </row>
    <row r="41" spans="2:6" x14ac:dyDescent="0.25">
      <c r="B41" s="1">
        <v>23</v>
      </c>
      <c r="C41" s="139">
        <v>44.08</v>
      </c>
      <c r="D41" s="140">
        <v>41.64</v>
      </c>
      <c r="E41" s="140">
        <v>42.24</v>
      </c>
      <c r="F41" s="141">
        <v>41.76</v>
      </c>
    </row>
    <row r="42" spans="2:6" x14ac:dyDescent="0.25">
      <c r="B42" s="1">
        <v>24</v>
      </c>
      <c r="C42" s="139">
        <v>42.31</v>
      </c>
      <c r="D42" s="140">
        <v>41.63</v>
      </c>
      <c r="E42" s="140">
        <v>41.98</v>
      </c>
      <c r="F42" s="141">
        <v>41.52</v>
      </c>
    </row>
    <row r="43" spans="2:6" x14ac:dyDescent="0.25">
      <c r="B43" s="1">
        <v>25</v>
      </c>
      <c r="C43" s="139">
        <v>42.03</v>
      </c>
      <c r="D43" s="140">
        <v>41.66</v>
      </c>
      <c r="E43" s="140">
        <v>42.26</v>
      </c>
      <c r="F43" s="141">
        <v>41.61</v>
      </c>
    </row>
    <row r="44" spans="2:6" x14ac:dyDescent="0.25">
      <c r="B44" s="1">
        <v>26</v>
      </c>
      <c r="C44" s="139">
        <v>41.92</v>
      </c>
      <c r="D44" s="140">
        <v>41.47</v>
      </c>
      <c r="E44" s="140">
        <v>42.03</v>
      </c>
      <c r="F44" s="141">
        <v>42.56</v>
      </c>
    </row>
    <row r="45" spans="2:6" x14ac:dyDescent="0.25">
      <c r="B45" s="1">
        <v>27</v>
      </c>
      <c r="C45" s="139">
        <v>41.94</v>
      </c>
      <c r="D45" s="140">
        <v>41.52</v>
      </c>
      <c r="E45" s="140">
        <v>42.17</v>
      </c>
      <c r="F45" s="141">
        <v>42.76</v>
      </c>
    </row>
    <row r="46" spans="2:6" x14ac:dyDescent="0.25">
      <c r="B46" s="1">
        <v>28</v>
      </c>
      <c r="C46" s="139">
        <v>41.98</v>
      </c>
      <c r="D46" s="140">
        <v>41.56</v>
      </c>
      <c r="E46" s="140">
        <v>41.87</v>
      </c>
      <c r="F46" s="141">
        <v>41.84</v>
      </c>
    </row>
    <row r="47" spans="2:6" x14ac:dyDescent="0.25">
      <c r="B47" s="1">
        <v>29</v>
      </c>
      <c r="C47" s="139">
        <v>42.07</v>
      </c>
      <c r="D47" s="140">
        <v>41.34</v>
      </c>
      <c r="E47" s="140">
        <v>42.06</v>
      </c>
      <c r="F47" s="141">
        <v>41.98</v>
      </c>
    </row>
    <row r="48" spans="2:6" x14ac:dyDescent="0.25">
      <c r="B48" s="1">
        <v>30</v>
      </c>
      <c r="C48" s="139">
        <v>42.15</v>
      </c>
      <c r="D48" s="140">
        <v>41.47</v>
      </c>
      <c r="E48" s="140">
        <v>42.24</v>
      </c>
      <c r="F48" s="141">
        <v>42.48</v>
      </c>
    </row>
    <row r="49" spans="2:6" x14ac:dyDescent="0.25">
      <c r="B49" s="1">
        <v>31</v>
      </c>
      <c r="C49" s="139">
        <v>42.03</v>
      </c>
      <c r="D49" s="140">
        <v>41.42</v>
      </c>
      <c r="E49" s="140"/>
      <c r="F49" s="141">
        <v>41.83</v>
      </c>
    </row>
    <row r="50" spans="2:6" x14ac:dyDescent="0.25">
      <c r="B50" s="1">
        <v>32</v>
      </c>
      <c r="C50" s="139">
        <v>42.12</v>
      </c>
      <c r="D50" s="140">
        <v>41.65</v>
      </c>
      <c r="E50" s="140"/>
      <c r="F50" s="141">
        <v>41.51</v>
      </c>
    </row>
    <row r="51" spans="2:6" x14ac:dyDescent="0.25">
      <c r="B51" s="1">
        <v>33</v>
      </c>
      <c r="C51" s="139">
        <v>42.16</v>
      </c>
      <c r="D51" s="140">
        <v>41.45</v>
      </c>
      <c r="E51" s="140"/>
      <c r="F51" s="141">
        <v>41.83</v>
      </c>
    </row>
    <row r="52" spans="2:6" x14ac:dyDescent="0.25">
      <c r="B52" s="1">
        <v>34</v>
      </c>
      <c r="C52" s="139">
        <v>43.02</v>
      </c>
      <c r="D52" s="140">
        <v>41.66</v>
      </c>
      <c r="E52" s="140"/>
      <c r="F52" s="141">
        <v>41.75</v>
      </c>
    </row>
    <row r="53" spans="2:6" x14ac:dyDescent="0.25">
      <c r="B53" s="1">
        <v>35</v>
      </c>
      <c r="C53" s="139">
        <v>42.15</v>
      </c>
      <c r="D53" s="140">
        <v>41.65</v>
      </c>
      <c r="E53" s="140"/>
      <c r="F53" s="141">
        <v>41.65</v>
      </c>
    </row>
    <row r="54" spans="2:6" x14ac:dyDescent="0.25">
      <c r="B54" s="1">
        <v>36</v>
      </c>
      <c r="C54" s="139">
        <v>42.21</v>
      </c>
      <c r="D54" s="140">
        <v>41.59</v>
      </c>
      <c r="E54" s="140"/>
      <c r="F54" s="141"/>
    </row>
    <row r="55" spans="2:6" x14ac:dyDescent="0.25">
      <c r="B55" s="1">
        <v>37</v>
      </c>
      <c r="C55" s="139">
        <v>42.21</v>
      </c>
      <c r="D55" s="140">
        <v>41.89</v>
      </c>
      <c r="E55" s="140"/>
      <c r="F55" s="141"/>
    </row>
    <row r="56" spans="2:6" x14ac:dyDescent="0.25">
      <c r="B56" s="1">
        <v>38</v>
      </c>
      <c r="C56" s="139">
        <v>42.17</v>
      </c>
      <c r="D56" s="140">
        <v>41.82</v>
      </c>
      <c r="E56" s="140"/>
      <c r="F56" s="141"/>
    </row>
    <row r="57" spans="2:6" x14ac:dyDescent="0.25">
      <c r="B57" s="1">
        <v>39</v>
      </c>
      <c r="C57" s="139">
        <v>42.99</v>
      </c>
      <c r="D57" s="140">
        <v>41.46</v>
      </c>
      <c r="E57" s="140"/>
      <c r="F57" s="141"/>
    </row>
    <row r="58" spans="2:6" x14ac:dyDescent="0.25">
      <c r="B58" s="1">
        <v>40</v>
      </c>
      <c r="C58" s="139"/>
      <c r="D58" s="140">
        <v>41.74</v>
      </c>
      <c r="E58" s="140"/>
      <c r="F58" s="141"/>
    </row>
    <row r="59" spans="2:6" x14ac:dyDescent="0.25">
      <c r="B59" s="1">
        <v>41</v>
      </c>
      <c r="C59" s="139"/>
      <c r="D59" s="140">
        <v>41.47</v>
      </c>
      <c r="E59" s="140"/>
      <c r="F59" s="141"/>
    </row>
    <row r="60" spans="2:6" x14ac:dyDescent="0.25">
      <c r="B60" s="1">
        <v>42</v>
      </c>
      <c r="C60" s="139"/>
      <c r="D60" s="140">
        <v>41.44</v>
      </c>
      <c r="E60" s="140"/>
      <c r="F60" s="141"/>
    </row>
    <row r="61" spans="2:6" x14ac:dyDescent="0.25">
      <c r="B61" s="1">
        <v>43</v>
      </c>
      <c r="C61" s="139"/>
      <c r="D61" s="140">
        <v>41.57</v>
      </c>
      <c r="E61" s="140"/>
      <c r="F61" s="141"/>
    </row>
    <row r="62" spans="2:6" x14ac:dyDescent="0.25">
      <c r="B62" s="1">
        <v>44</v>
      </c>
      <c r="C62" s="139"/>
      <c r="D62" s="140">
        <v>41.64</v>
      </c>
      <c r="E62" s="140"/>
      <c r="F62" s="141"/>
    </row>
    <row r="63" spans="2:6" x14ac:dyDescent="0.25">
      <c r="B63" s="1">
        <v>45</v>
      </c>
      <c r="C63" s="139"/>
      <c r="D63" s="140">
        <v>41.65</v>
      </c>
      <c r="E63" s="140"/>
      <c r="F63" s="141"/>
    </row>
    <row r="64" spans="2:6" x14ac:dyDescent="0.25">
      <c r="B64" s="1">
        <v>46</v>
      </c>
      <c r="C64" s="139"/>
      <c r="D64" s="140">
        <v>41.86</v>
      </c>
      <c r="E64" s="140"/>
      <c r="F64" s="141"/>
    </row>
    <row r="65" spans="2:6" x14ac:dyDescent="0.25">
      <c r="B65" s="1">
        <v>47</v>
      </c>
      <c r="C65" s="139"/>
      <c r="D65" s="140">
        <v>41.84</v>
      </c>
      <c r="E65" s="140"/>
      <c r="F65" s="141"/>
    </row>
    <row r="66" spans="2:6" x14ac:dyDescent="0.25">
      <c r="B66" s="1">
        <v>48</v>
      </c>
      <c r="C66" s="139"/>
      <c r="D66" s="140">
        <v>41.76</v>
      </c>
      <c r="E66" s="140"/>
      <c r="F66" s="141"/>
    </row>
    <row r="67" spans="2:6" x14ac:dyDescent="0.25">
      <c r="B67" s="1">
        <v>49</v>
      </c>
      <c r="C67" s="139"/>
      <c r="D67" s="140">
        <v>41.63</v>
      </c>
      <c r="E67" s="140"/>
      <c r="F67" s="141"/>
    </row>
    <row r="68" spans="2:6" x14ac:dyDescent="0.25">
      <c r="B68" s="1">
        <v>50</v>
      </c>
      <c r="C68" s="139"/>
      <c r="D68" s="140">
        <v>41.64</v>
      </c>
      <c r="E68" s="140"/>
      <c r="F68" s="141"/>
    </row>
    <row r="69" spans="2:6" x14ac:dyDescent="0.25">
      <c r="B69" s="1">
        <v>51</v>
      </c>
      <c r="C69" s="139"/>
      <c r="D69" s="140">
        <v>41.69</v>
      </c>
      <c r="E69" s="140"/>
      <c r="F69" s="141"/>
    </row>
    <row r="70" spans="2:6" x14ac:dyDescent="0.25">
      <c r="B70" s="1">
        <v>52</v>
      </c>
      <c r="C70" s="139"/>
      <c r="D70" s="140">
        <v>41.48</v>
      </c>
      <c r="E70" s="140"/>
      <c r="F70" s="141"/>
    </row>
    <row r="71" spans="2:6" x14ac:dyDescent="0.25">
      <c r="B71" s="1">
        <v>53</v>
      </c>
      <c r="C71" s="139"/>
      <c r="D71" s="140">
        <v>41.49</v>
      </c>
      <c r="E71" s="140"/>
      <c r="F71" s="141"/>
    </row>
    <row r="72" spans="2:6" x14ac:dyDescent="0.25">
      <c r="B72" s="1">
        <v>54</v>
      </c>
      <c r="C72" s="139"/>
      <c r="D72" s="140">
        <v>41.37</v>
      </c>
      <c r="E72" s="140"/>
      <c r="F72" s="141"/>
    </row>
    <row r="73" spans="2:6" x14ac:dyDescent="0.25">
      <c r="B73" s="1">
        <v>55</v>
      </c>
      <c r="C73" s="139"/>
      <c r="D73" s="140">
        <v>41.48</v>
      </c>
      <c r="E73" s="140"/>
      <c r="F73" s="141"/>
    </row>
    <row r="74" spans="2:6" x14ac:dyDescent="0.25">
      <c r="B74" s="1">
        <v>56</v>
      </c>
      <c r="C74" s="139"/>
      <c r="D74" s="140">
        <v>41.56</v>
      </c>
      <c r="E74" s="140"/>
      <c r="F74" s="141"/>
    </row>
    <row r="75" spans="2:6" x14ac:dyDescent="0.25">
      <c r="B75" s="1">
        <v>57</v>
      </c>
      <c r="C75" s="139"/>
      <c r="D75" s="140">
        <v>41.58</v>
      </c>
      <c r="E75" s="140"/>
      <c r="F75" s="141"/>
    </row>
    <row r="76" spans="2:6" x14ac:dyDescent="0.25">
      <c r="B76" s="1">
        <v>58</v>
      </c>
      <c r="C76" s="139"/>
      <c r="D76" s="140">
        <v>41.56</v>
      </c>
      <c r="E76" s="140"/>
      <c r="F76" s="141"/>
    </row>
    <row r="77" spans="2:6" x14ac:dyDescent="0.25">
      <c r="B77" s="1">
        <v>59</v>
      </c>
      <c r="C77" s="139"/>
      <c r="D77" s="140">
        <v>41.62</v>
      </c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7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74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75</v>
      </c>
      <c r="C10" s="90">
        <v>10</v>
      </c>
      <c r="D10" s="90">
        <v>38</v>
      </c>
      <c r="E10" s="91">
        <f>D10</f>
        <v>38</v>
      </c>
      <c r="F10" s="180">
        <f>MIN(C19:C83)</f>
        <v>41.28</v>
      </c>
      <c r="G10" s="173">
        <f>AVERAGE(C19:C83)</f>
        <v>41.870270270270268</v>
      </c>
      <c r="H10" s="93">
        <v>6</v>
      </c>
      <c r="I10" s="94">
        <f>G10-F10</f>
        <v>0.59027027027026691</v>
      </c>
      <c r="J10" s="95">
        <v>1.9224537037037037E-2</v>
      </c>
      <c r="K10" s="95">
        <f>J10</f>
        <v>1.9224537037037037E-2</v>
      </c>
      <c r="L10" s="96">
        <f>K10</f>
        <v>1.9224537037037037E-2</v>
      </c>
      <c r="M10" s="97" t="s">
        <v>139</v>
      </c>
      <c r="N10" s="98">
        <v>-20</v>
      </c>
      <c r="O10" s="178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97</v>
      </c>
      <c r="C11" s="90">
        <v>8</v>
      </c>
      <c r="D11" s="90">
        <v>64</v>
      </c>
      <c r="E11" s="91">
        <f>D11-D10</f>
        <v>26</v>
      </c>
      <c r="F11" s="175">
        <f>MIN(D19:D83)</f>
        <v>41.91</v>
      </c>
      <c r="G11" s="172">
        <f>AVERAGE(D19:D83)</f>
        <v>42.255599999999994</v>
      </c>
      <c r="H11" s="93">
        <v>5</v>
      </c>
      <c r="I11" s="94">
        <f>G11-F11</f>
        <v>0.34559999999999746</v>
      </c>
      <c r="J11" s="95">
        <v>3.3020833333333333E-2</v>
      </c>
      <c r="K11" s="95">
        <f>J11-J10</f>
        <v>1.3796296296296296E-2</v>
      </c>
      <c r="L11" s="96">
        <f>K11</f>
        <v>1.3796296296296296E-2</v>
      </c>
      <c r="M11" s="97" t="s">
        <v>140</v>
      </c>
      <c r="N11" s="98"/>
      <c r="O11" s="99"/>
      <c r="P11" s="100"/>
    </row>
    <row r="12" spans="1:16" s="3" customFormat="1" ht="30" customHeight="1" x14ac:dyDescent="0.25">
      <c r="A12" s="88">
        <v>3</v>
      </c>
      <c r="B12" s="89" t="s">
        <v>97</v>
      </c>
      <c r="C12" s="101">
        <v>21</v>
      </c>
      <c r="D12" s="90">
        <v>105</v>
      </c>
      <c r="E12" s="91">
        <f>D12-D11</f>
        <v>41</v>
      </c>
      <c r="F12" s="179">
        <f>MIN(E19:E83)</f>
        <v>41.95</v>
      </c>
      <c r="G12" s="92">
        <f>AVERAGE(E19:E83)</f>
        <v>42.28949999999999</v>
      </c>
      <c r="H12" s="93">
        <v>4</v>
      </c>
      <c r="I12" s="94">
        <f>G12-F12</f>
        <v>0.33949999999998681</v>
      </c>
      <c r="J12" s="95">
        <v>5.4201388888888889E-2</v>
      </c>
      <c r="K12" s="95">
        <f>J12-J11</f>
        <v>2.1180555555555557E-2</v>
      </c>
      <c r="L12" s="95">
        <f>K12+K11</f>
        <v>3.4976851851851856E-2</v>
      </c>
      <c r="M12" s="97" t="s">
        <v>141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75</v>
      </c>
      <c r="C13" s="104">
        <v>5</v>
      </c>
      <c r="D13" s="104">
        <v>166</v>
      </c>
      <c r="E13" s="91">
        <f>D13-D12</f>
        <v>61</v>
      </c>
      <c r="F13" s="130">
        <f>MIN(F19:F83)</f>
        <v>41.4</v>
      </c>
      <c r="G13" s="131">
        <f>AVERAGE(F19:F83)</f>
        <v>41.918524590163941</v>
      </c>
      <c r="H13" s="132">
        <v>8</v>
      </c>
      <c r="I13" s="105">
        <f>G13-F13</f>
        <v>0.51852459016394192</v>
      </c>
      <c r="J13" s="95">
        <v>8.3761574074074072E-2</v>
      </c>
      <c r="K13" s="107">
        <f>J13-J12</f>
        <v>2.9560185185185182E-2</v>
      </c>
      <c r="L13" s="106">
        <f>K13+K10</f>
        <v>4.8784722222222215E-2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AVERAGE(F10,F13)</f>
        <v>41.34</v>
      </c>
      <c r="G14" s="134">
        <f>AVERAGE(G10,G13)</f>
        <v>41.894397430217104</v>
      </c>
      <c r="H14" s="134" t="s">
        <v>142</v>
      </c>
      <c r="I14" s="111">
        <f>AVERAGE(I10,I13)</f>
        <v>0.55439743021710441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41.93</v>
      </c>
      <c r="G15" s="117">
        <f>AVERAGE(G11,G12)</f>
        <v>42.272549999999995</v>
      </c>
      <c r="H15" s="117" t="s">
        <v>131</v>
      </c>
      <c r="I15" s="118">
        <f>AVERAGE(I11,I12)</f>
        <v>0.34254999999999214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41.634999999999998</v>
      </c>
      <c r="G16" s="121">
        <f>AVERAGE(G10:G13)</f>
        <v>42.083473715108553</v>
      </c>
      <c r="H16" s="122"/>
      <c r="I16" s="123">
        <f>AVERAGE(I10:I13)</f>
        <v>0.44847371510854828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Пикулин Павел</v>
      </c>
      <c r="D18" s="135" t="str">
        <f>B11</f>
        <v>Несторенко Андрей</v>
      </c>
      <c r="E18" s="135" t="str">
        <f>B12</f>
        <v>Несторенко Андрей</v>
      </c>
      <c r="F18" s="135" t="str">
        <f>B13</f>
        <v>Пикулин Павел</v>
      </c>
    </row>
    <row r="19" spans="2:14" x14ac:dyDescent="0.25">
      <c r="B19" s="1">
        <v>1</v>
      </c>
      <c r="C19" s="136">
        <v>42.37</v>
      </c>
      <c r="D19" s="137">
        <v>43.35</v>
      </c>
      <c r="E19" s="137">
        <v>42.92</v>
      </c>
      <c r="F19" s="138">
        <v>42.81</v>
      </c>
      <c r="M19" s="2"/>
      <c r="N19" s="2"/>
    </row>
    <row r="20" spans="2:14" x14ac:dyDescent="0.25">
      <c r="B20" s="1">
        <v>2</v>
      </c>
      <c r="C20" s="139">
        <v>42.32</v>
      </c>
      <c r="D20" s="140">
        <v>42.26</v>
      </c>
      <c r="E20" s="140">
        <v>42.52</v>
      </c>
      <c r="F20" s="141">
        <v>41.79</v>
      </c>
      <c r="M20" s="3"/>
      <c r="N20" s="3"/>
    </row>
    <row r="21" spans="2:14" x14ac:dyDescent="0.25">
      <c r="B21" s="1">
        <v>3</v>
      </c>
      <c r="C21" s="139">
        <v>42.19</v>
      </c>
      <c r="D21" s="140">
        <v>42.2</v>
      </c>
      <c r="E21" s="140">
        <v>41.99</v>
      </c>
      <c r="F21" s="141">
        <v>41.84</v>
      </c>
      <c r="M21" s="3"/>
      <c r="N21" s="3"/>
    </row>
    <row r="22" spans="2:14" x14ac:dyDescent="0.25">
      <c r="B22" s="1">
        <v>4</v>
      </c>
      <c r="C22" s="139">
        <v>42</v>
      </c>
      <c r="D22" s="140">
        <v>42.29</v>
      </c>
      <c r="E22" s="140">
        <v>42.03</v>
      </c>
      <c r="F22" s="141">
        <v>41.81</v>
      </c>
      <c r="M22" s="3"/>
      <c r="N22" s="3"/>
    </row>
    <row r="23" spans="2:14" x14ac:dyDescent="0.25">
      <c r="B23" s="1">
        <v>5</v>
      </c>
      <c r="C23" s="139">
        <v>42.21</v>
      </c>
      <c r="D23" s="140">
        <v>42.16</v>
      </c>
      <c r="E23" s="140">
        <v>42.13</v>
      </c>
      <c r="F23" s="141">
        <v>41.69</v>
      </c>
    </row>
    <row r="24" spans="2:14" x14ac:dyDescent="0.25">
      <c r="B24" s="1">
        <v>6</v>
      </c>
      <c r="C24" s="139">
        <v>42.43</v>
      </c>
      <c r="D24" s="140">
        <v>42.07</v>
      </c>
      <c r="E24" s="140">
        <v>41.95</v>
      </c>
      <c r="F24" s="141">
        <v>41.52</v>
      </c>
    </row>
    <row r="25" spans="2:14" x14ac:dyDescent="0.25">
      <c r="B25" s="1">
        <v>7</v>
      </c>
      <c r="C25" s="139">
        <v>42.56</v>
      </c>
      <c r="D25" s="140">
        <v>42.19</v>
      </c>
      <c r="E25" s="140">
        <v>42.07</v>
      </c>
      <c r="F25" s="141">
        <v>41.67</v>
      </c>
    </row>
    <row r="26" spans="2:14" x14ac:dyDescent="0.25">
      <c r="B26" s="1">
        <v>8</v>
      </c>
      <c r="C26" s="139">
        <v>42.37</v>
      </c>
      <c r="D26" s="140">
        <v>42.75</v>
      </c>
      <c r="E26" s="140">
        <v>42.14</v>
      </c>
      <c r="F26" s="141">
        <v>41.68</v>
      </c>
    </row>
    <row r="27" spans="2:14" x14ac:dyDescent="0.25">
      <c r="B27" s="1">
        <v>9</v>
      </c>
      <c r="C27" s="139">
        <v>42.38</v>
      </c>
      <c r="D27" s="140">
        <v>42.2</v>
      </c>
      <c r="E27" s="140">
        <v>42.06</v>
      </c>
      <c r="F27" s="141">
        <v>41.51</v>
      </c>
    </row>
    <row r="28" spans="2:14" x14ac:dyDescent="0.25">
      <c r="B28" s="1">
        <v>10</v>
      </c>
      <c r="C28" s="139">
        <v>42.01</v>
      </c>
      <c r="D28" s="140">
        <v>42.56</v>
      </c>
      <c r="E28" s="140">
        <v>42.29</v>
      </c>
      <c r="F28" s="141">
        <v>41.9</v>
      </c>
    </row>
    <row r="29" spans="2:14" x14ac:dyDescent="0.25">
      <c r="B29" s="1">
        <v>11</v>
      </c>
      <c r="C29" s="139">
        <v>43.1</v>
      </c>
      <c r="D29" s="140">
        <v>42.36</v>
      </c>
      <c r="E29" s="140">
        <v>42.32</v>
      </c>
      <c r="F29" s="141">
        <v>41.69</v>
      </c>
    </row>
    <row r="30" spans="2:14" x14ac:dyDescent="0.25">
      <c r="B30" s="1">
        <v>12</v>
      </c>
      <c r="C30" s="139">
        <v>41.87</v>
      </c>
      <c r="D30" s="140">
        <v>41.99</v>
      </c>
      <c r="E30" s="140">
        <v>42.07</v>
      </c>
      <c r="F30" s="141">
        <v>42.5</v>
      </c>
    </row>
    <row r="31" spans="2:14" x14ac:dyDescent="0.25">
      <c r="B31" s="1">
        <v>13</v>
      </c>
      <c r="C31" s="139">
        <v>42.28</v>
      </c>
      <c r="D31" s="140">
        <v>42.01</v>
      </c>
      <c r="E31" s="140">
        <v>42.02</v>
      </c>
      <c r="F31" s="141">
        <v>41.73</v>
      </c>
    </row>
    <row r="32" spans="2:14" x14ac:dyDescent="0.25">
      <c r="B32" s="1">
        <v>14</v>
      </c>
      <c r="C32" s="139">
        <v>43.16</v>
      </c>
      <c r="D32" s="140">
        <v>41.95</v>
      </c>
      <c r="E32" s="140">
        <v>42.31</v>
      </c>
      <c r="F32" s="141">
        <v>41.59</v>
      </c>
    </row>
    <row r="33" spans="2:6" x14ac:dyDescent="0.25">
      <c r="B33" s="1">
        <v>15</v>
      </c>
      <c r="C33" s="139">
        <v>42.2</v>
      </c>
      <c r="D33" s="140">
        <v>42.58</v>
      </c>
      <c r="E33" s="140">
        <v>42.33</v>
      </c>
      <c r="F33" s="141">
        <v>41.85</v>
      </c>
    </row>
    <row r="34" spans="2:6" x14ac:dyDescent="0.25">
      <c r="B34" s="1">
        <v>16</v>
      </c>
      <c r="C34" s="139">
        <v>41.94</v>
      </c>
      <c r="D34" s="140">
        <v>41.91</v>
      </c>
      <c r="E34" s="140">
        <v>42.25</v>
      </c>
      <c r="F34" s="141">
        <v>41.98</v>
      </c>
    </row>
    <row r="35" spans="2:6" x14ac:dyDescent="0.25">
      <c r="B35" s="1">
        <v>17</v>
      </c>
      <c r="C35" s="139">
        <v>41.74</v>
      </c>
      <c r="D35" s="140">
        <v>42.13</v>
      </c>
      <c r="E35" s="140">
        <v>42.09</v>
      </c>
      <c r="F35" s="141">
        <v>41.66</v>
      </c>
    </row>
    <row r="36" spans="2:6" x14ac:dyDescent="0.25">
      <c r="B36" s="1">
        <v>18</v>
      </c>
      <c r="C36" s="139">
        <v>41.58</v>
      </c>
      <c r="D36" s="140">
        <v>42.01</v>
      </c>
      <c r="E36" s="140">
        <v>42.74</v>
      </c>
      <c r="F36" s="141">
        <v>41.87</v>
      </c>
    </row>
    <row r="37" spans="2:6" x14ac:dyDescent="0.25">
      <c r="B37" s="1">
        <v>19</v>
      </c>
      <c r="C37" s="139">
        <v>41.5</v>
      </c>
      <c r="D37" s="140">
        <v>42.04</v>
      </c>
      <c r="E37" s="140">
        <v>42.37</v>
      </c>
      <c r="F37" s="141">
        <v>41.46</v>
      </c>
    </row>
    <row r="38" spans="2:6" x14ac:dyDescent="0.25">
      <c r="B38" s="1">
        <v>20</v>
      </c>
      <c r="C38" s="139">
        <v>41.47</v>
      </c>
      <c r="D38" s="140">
        <v>42.04</v>
      </c>
      <c r="E38" s="140">
        <v>43.18</v>
      </c>
      <c r="F38" s="141">
        <v>41.74</v>
      </c>
    </row>
    <row r="39" spans="2:6" x14ac:dyDescent="0.25">
      <c r="B39" s="1">
        <v>21</v>
      </c>
      <c r="C39" s="139">
        <v>41.28</v>
      </c>
      <c r="D39" s="140">
        <v>42.11</v>
      </c>
      <c r="E39" s="140">
        <v>42.36</v>
      </c>
      <c r="F39" s="141">
        <v>41.6</v>
      </c>
    </row>
    <row r="40" spans="2:6" x14ac:dyDescent="0.25">
      <c r="B40" s="1">
        <v>22</v>
      </c>
      <c r="C40" s="139">
        <v>41.68</v>
      </c>
      <c r="D40" s="140">
        <v>42.04</v>
      </c>
      <c r="E40" s="140">
        <v>42.3</v>
      </c>
      <c r="F40" s="141">
        <v>41.61</v>
      </c>
    </row>
    <row r="41" spans="2:6" x14ac:dyDescent="0.25">
      <c r="B41" s="1">
        <v>23</v>
      </c>
      <c r="C41" s="139">
        <v>41.31</v>
      </c>
      <c r="D41" s="140">
        <v>42.08</v>
      </c>
      <c r="E41" s="140">
        <v>42.36</v>
      </c>
      <c r="F41" s="141">
        <v>41.77</v>
      </c>
    </row>
    <row r="42" spans="2:6" x14ac:dyDescent="0.25">
      <c r="B42" s="1">
        <v>24</v>
      </c>
      <c r="C42" s="139">
        <v>41.28</v>
      </c>
      <c r="D42" s="140">
        <v>42.64</v>
      </c>
      <c r="E42" s="140">
        <v>42.17</v>
      </c>
      <c r="F42" s="141">
        <v>41.4</v>
      </c>
    </row>
    <row r="43" spans="2:6" x14ac:dyDescent="0.25">
      <c r="B43" s="1">
        <v>25</v>
      </c>
      <c r="C43" s="139">
        <v>41.62</v>
      </c>
      <c r="D43" s="140">
        <v>42.47</v>
      </c>
      <c r="E43" s="140">
        <v>42.4</v>
      </c>
      <c r="F43" s="141">
        <v>42.17</v>
      </c>
    </row>
    <row r="44" spans="2:6" x14ac:dyDescent="0.25">
      <c r="B44" s="1">
        <v>26</v>
      </c>
      <c r="C44" s="139">
        <v>41.55</v>
      </c>
      <c r="D44" s="140"/>
      <c r="E44" s="140">
        <v>42.3</v>
      </c>
      <c r="F44" s="141">
        <v>41.58</v>
      </c>
    </row>
    <row r="45" spans="2:6" x14ac:dyDescent="0.25">
      <c r="B45" s="1">
        <v>27</v>
      </c>
      <c r="C45" s="139">
        <v>41.38</v>
      </c>
      <c r="D45" s="140"/>
      <c r="E45" s="140">
        <v>42.36</v>
      </c>
      <c r="F45" s="141">
        <v>41.46</v>
      </c>
    </row>
    <row r="46" spans="2:6" x14ac:dyDescent="0.25">
      <c r="B46" s="1">
        <v>28</v>
      </c>
      <c r="C46" s="139">
        <v>41.38</v>
      </c>
      <c r="D46" s="140"/>
      <c r="E46" s="140">
        <v>42.26</v>
      </c>
      <c r="F46" s="141">
        <v>41.63</v>
      </c>
    </row>
    <row r="47" spans="2:6" x14ac:dyDescent="0.25">
      <c r="B47" s="1">
        <v>29</v>
      </c>
      <c r="C47" s="139">
        <v>41.51</v>
      </c>
      <c r="D47" s="140"/>
      <c r="E47" s="140">
        <v>42.11</v>
      </c>
      <c r="F47" s="141">
        <v>41.69</v>
      </c>
    </row>
    <row r="48" spans="2:6" x14ac:dyDescent="0.25">
      <c r="B48" s="1">
        <v>30</v>
      </c>
      <c r="C48" s="139">
        <v>41.34</v>
      </c>
      <c r="D48" s="140"/>
      <c r="E48" s="140">
        <v>42.12</v>
      </c>
      <c r="F48" s="141">
        <v>41.45</v>
      </c>
    </row>
    <row r="49" spans="2:6" x14ac:dyDescent="0.25">
      <c r="B49" s="1">
        <v>31</v>
      </c>
      <c r="C49" s="139">
        <v>41.64</v>
      </c>
      <c r="D49" s="140"/>
      <c r="E49" s="140">
        <v>42.19</v>
      </c>
      <c r="F49" s="141">
        <v>41.57</v>
      </c>
    </row>
    <row r="50" spans="2:6" x14ac:dyDescent="0.25">
      <c r="B50" s="1">
        <v>32</v>
      </c>
      <c r="C50" s="139">
        <v>41.33</v>
      </c>
      <c r="D50" s="140"/>
      <c r="E50" s="140">
        <v>42.28</v>
      </c>
      <c r="F50" s="141">
        <v>41.75</v>
      </c>
    </row>
    <row r="51" spans="2:6" x14ac:dyDescent="0.25">
      <c r="B51" s="1">
        <v>33</v>
      </c>
      <c r="C51" s="139">
        <v>41.49</v>
      </c>
      <c r="D51" s="140"/>
      <c r="E51" s="140">
        <v>42.24</v>
      </c>
      <c r="F51" s="141">
        <v>41.52</v>
      </c>
    </row>
    <row r="52" spans="2:6" x14ac:dyDescent="0.25">
      <c r="B52" s="1">
        <v>34</v>
      </c>
      <c r="C52" s="139">
        <v>41.65</v>
      </c>
      <c r="D52" s="140"/>
      <c r="E52" s="140">
        <v>42.3</v>
      </c>
      <c r="F52" s="141">
        <v>41.7</v>
      </c>
    </row>
    <row r="53" spans="2:6" x14ac:dyDescent="0.25">
      <c r="B53" s="1">
        <v>35</v>
      </c>
      <c r="C53" s="139">
        <v>41.73</v>
      </c>
      <c r="D53" s="140"/>
      <c r="E53" s="140">
        <v>42.34</v>
      </c>
      <c r="F53" s="141">
        <v>41.94</v>
      </c>
    </row>
    <row r="54" spans="2:6" x14ac:dyDescent="0.25">
      <c r="B54" s="1">
        <v>36</v>
      </c>
      <c r="C54" s="139">
        <v>41.61</v>
      </c>
      <c r="D54" s="140"/>
      <c r="E54" s="140">
        <v>42.38</v>
      </c>
      <c r="F54" s="141">
        <v>41.81</v>
      </c>
    </row>
    <row r="55" spans="2:6" x14ac:dyDescent="0.25">
      <c r="B55" s="1">
        <v>37</v>
      </c>
      <c r="C55" s="139">
        <v>41.74</v>
      </c>
      <c r="D55" s="140"/>
      <c r="E55" s="140">
        <v>42.38</v>
      </c>
      <c r="F55" s="141">
        <v>41.71</v>
      </c>
    </row>
    <row r="56" spans="2:6" x14ac:dyDescent="0.25">
      <c r="B56" s="1">
        <v>38</v>
      </c>
      <c r="C56" s="139"/>
      <c r="D56" s="140"/>
      <c r="E56" s="140">
        <v>42.02</v>
      </c>
      <c r="F56" s="141">
        <v>41.81</v>
      </c>
    </row>
    <row r="57" spans="2:6" x14ac:dyDescent="0.25">
      <c r="B57" s="1">
        <v>39</v>
      </c>
      <c r="C57" s="139"/>
      <c r="D57" s="140"/>
      <c r="E57" s="140">
        <v>42.23</v>
      </c>
      <c r="F57" s="141">
        <v>41.75</v>
      </c>
    </row>
    <row r="58" spans="2:6" x14ac:dyDescent="0.25">
      <c r="B58" s="1">
        <v>40</v>
      </c>
      <c r="C58" s="139"/>
      <c r="D58" s="140"/>
      <c r="E58" s="140">
        <v>42.7</v>
      </c>
      <c r="F58" s="141">
        <v>41.64</v>
      </c>
    </row>
    <row r="59" spans="2:6" x14ac:dyDescent="0.25">
      <c r="B59" s="1">
        <v>41</v>
      </c>
      <c r="C59" s="139"/>
      <c r="D59" s="140"/>
      <c r="E59" s="140"/>
      <c r="F59" s="141">
        <v>41.44</v>
      </c>
    </row>
    <row r="60" spans="2:6" x14ac:dyDescent="0.25">
      <c r="B60" s="1">
        <v>42</v>
      </c>
      <c r="C60" s="139"/>
      <c r="D60" s="140"/>
      <c r="E60" s="140"/>
      <c r="F60" s="141">
        <v>41.5</v>
      </c>
    </row>
    <row r="61" spans="2:6" x14ac:dyDescent="0.25">
      <c r="B61" s="1">
        <v>43</v>
      </c>
      <c r="C61" s="139"/>
      <c r="D61" s="140"/>
      <c r="E61" s="140"/>
      <c r="F61" s="141">
        <v>41.57</v>
      </c>
    </row>
    <row r="62" spans="2:6" x14ac:dyDescent="0.25">
      <c r="B62" s="1">
        <v>44</v>
      </c>
      <c r="C62" s="139"/>
      <c r="D62" s="140"/>
      <c r="E62" s="140"/>
      <c r="F62" s="141">
        <v>41.49</v>
      </c>
    </row>
    <row r="63" spans="2:6" x14ac:dyDescent="0.25">
      <c r="B63" s="1">
        <v>45</v>
      </c>
      <c r="C63" s="139"/>
      <c r="D63" s="140"/>
      <c r="E63" s="140"/>
      <c r="F63" s="141">
        <v>41.46</v>
      </c>
    </row>
    <row r="64" spans="2:6" x14ac:dyDescent="0.25">
      <c r="B64" s="1">
        <v>46</v>
      </c>
      <c r="C64" s="139"/>
      <c r="D64" s="140"/>
      <c r="E64" s="140"/>
      <c r="F64" s="141">
        <v>41.59</v>
      </c>
    </row>
    <row r="65" spans="2:6" x14ac:dyDescent="0.25">
      <c r="B65" s="1">
        <v>47</v>
      </c>
      <c r="C65" s="139"/>
      <c r="D65" s="140"/>
      <c r="E65" s="140"/>
      <c r="F65" s="141">
        <v>41.8</v>
      </c>
    </row>
    <row r="66" spans="2:6" x14ac:dyDescent="0.25">
      <c r="B66" s="1">
        <v>48</v>
      </c>
      <c r="C66" s="139"/>
      <c r="D66" s="140"/>
      <c r="E66" s="140"/>
      <c r="F66" s="141">
        <v>41.56</v>
      </c>
    </row>
    <row r="67" spans="2:6" x14ac:dyDescent="0.25">
      <c r="B67" s="1">
        <v>49</v>
      </c>
      <c r="C67" s="139"/>
      <c r="D67" s="140"/>
      <c r="E67" s="140"/>
      <c r="F67" s="141">
        <v>41.47</v>
      </c>
    </row>
    <row r="68" spans="2:6" x14ac:dyDescent="0.25">
      <c r="B68" s="1">
        <v>50</v>
      </c>
      <c r="C68" s="139"/>
      <c r="D68" s="140"/>
      <c r="E68" s="140"/>
      <c r="F68" s="141">
        <v>41.59</v>
      </c>
    </row>
    <row r="69" spans="2:6" x14ac:dyDescent="0.25">
      <c r="B69" s="1">
        <v>51</v>
      </c>
      <c r="C69" s="139"/>
      <c r="D69" s="140"/>
      <c r="E69" s="140"/>
      <c r="F69" s="141">
        <v>42.41</v>
      </c>
    </row>
    <row r="70" spans="2:6" x14ac:dyDescent="0.25">
      <c r="B70" s="1">
        <v>52</v>
      </c>
      <c r="C70" s="139"/>
      <c r="D70" s="140"/>
      <c r="E70" s="140"/>
      <c r="F70" s="141">
        <v>43.62</v>
      </c>
    </row>
    <row r="71" spans="2:6" x14ac:dyDescent="0.25">
      <c r="B71" s="1">
        <v>53</v>
      </c>
      <c r="C71" s="139"/>
      <c r="D71" s="140"/>
      <c r="E71" s="140"/>
      <c r="F71" s="141">
        <v>45.33</v>
      </c>
    </row>
    <row r="72" spans="2:6" x14ac:dyDescent="0.25">
      <c r="B72" s="1">
        <v>54</v>
      </c>
      <c r="C72" s="139"/>
      <c r="D72" s="140"/>
      <c r="E72" s="140"/>
      <c r="F72" s="141">
        <v>43.79</v>
      </c>
    </row>
    <row r="73" spans="2:6" x14ac:dyDescent="0.25">
      <c r="B73" s="1">
        <v>55</v>
      </c>
      <c r="C73" s="139"/>
      <c r="D73" s="140"/>
      <c r="E73" s="140"/>
      <c r="F73" s="141">
        <v>42.34</v>
      </c>
    </row>
    <row r="74" spans="2:6" x14ac:dyDescent="0.25">
      <c r="B74" s="1">
        <v>56</v>
      </c>
      <c r="C74" s="139"/>
      <c r="D74" s="140"/>
      <c r="E74" s="140"/>
      <c r="F74" s="141">
        <v>43.79</v>
      </c>
    </row>
    <row r="75" spans="2:6" x14ac:dyDescent="0.25">
      <c r="B75" s="1">
        <v>57</v>
      </c>
      <c r="C75" s="139"/>
      <c r="D75" s="140"/>
      <c r="E75" s="140"/>
      <c r="F75" s="141">
        <v>41.7</v>
      </c>
    </row>
    <row r="76" spans="2:6" x14ac:dyDescent="0.25">
      <c r="B76" s="1">
        <v>58</v>
      </c>
      <c r="C76" s="139"/>
      <c r="D76" s="140"/>
      <c r="E76" s="140"/>
      <c r="F76" s="141">
        <v>42.21</v>
      </c>
    </row>
    <row r="77" spans="2:6" x14ac:dyDescent="0.25">
      <c r="B77" s="1">
        <v>59</v>
      </c>
      <c r="C77" s="139"/>
      <c r="D77" s="140"/>
      <c r="E77" s="140"/>
      <c r="F77" s="141">
        <v>41.76</v>
      </c>
    </row>
    <row r="78" spans="2:6" x14ac:dyDescent="0.25">
      <c r="B78" s="1">
        <v>60</v>
      </c>
      <c r="C78" s="139"/>
      <c r="D78" s="140"/>
      <c r="E78" s="140"/>
      <c r="F78" s="141">
        <v>43.13</v>
      </c>
    </row>
    <row r="79" spans="2:6" x14ac:dyDescent="0.25">
      <c r="B79" s="1">
        <v>61</v>
      </c>
      <c r="C79" s="139"/>
      <c r="D79" s="140"/>
      <c r="E79" s="140"/>
      <c r="F79" s="141">
        <v>41.63</v>
      </c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9" sqref="F19:F53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93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x14ac:dyDescent="0.25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94</v>
      </c>
      <c r="C10" s="90">
        <v>13</v>
      </c>
      <c r="D10" s="90">
        <v>38</v>
      </c>
      <c r="E10" s="91">
        <f>D10</f>
        <v>38</v>
      </c>
      <c r="F10" s="124">
        <f>MIN(C19:C83)</f>
        <v>41.88</v>
      </c>
      <c r="G10" s="92">
        <f>AVERAGE(C19:C83)</f>
        <v>42.281081081081091</v>
      </c>
      <c r="H10" s="93">
        <v>5</v>
      </c>
      <c r="I10" s="94">
        <f>G10-F10</f>
        <v>0.40108108108108809</v>
      </c>
      <c r="J10" s="95">
        <v>1.951388888888889E-2</v>
      </c>
      <c r="K10" s="95">
        <f>J10</f>
        <v>1.951388888888889E-2</v>
      </c>
      <c r="L10" s="96">
        <f>K10</f>
        <v>1.951388888888889E-2</v>
      </c>
      <c r="M10" s="97" t="s">
        <v>144</v>
      </c>
      <c r="N10" s="98">
        <v>-12</v>
      </c>
      <c r="O10" s="178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91</v>
      </c>
      <c r="C11" s="90">
        <v>1</v>
      </c>
      <c r="D11" s="90">
        <v>100</v>
      </c>
      <c r="E11" s="91">
        <f>D11-D10</f>
        <v>62</v>
      </c>
      <c r="F11" s="183">
        <f>MIN(D19:D83)</f>
        <v>41.37</v>
      </c>
      <c r="G11" s="125">
        <f>AVERAGE(D19:D83)</f>
        <v>41.854754098360644</v>
      </c>
      <c r="H11" s="93">
        <v>7</v>
      </c>
      <c r="I11" s="94">
        <f>G11-F11</f>
        <v>0.48475409836064642</v>
      </c>
      <c r="J11" s="95">
        <v>5.0706018518518518E-2</v>
      </c>
      <c r="K11" s="95">
        <f>J11-J10</f>
        <v>3.1192129629629629E-2</v>
      </c>
      <c r="L11" s="96">
        <f>K11</f>
        <v>3.1192129629629629E-2</v>
      </c>
      <c r="M11" s="97" t="s">
        <v>145</v>
      </c>
      <c r="N11" s="98">
        <v>5</v>
      </c>
      <c r="O11" s="181" t="s">
        <v>143</v>
      </c>
      <c r="P11" s="100"/>
    </row>
    <row r="12" spans="1:16" s="3" customFormat="1" ht="30" customHeight="1" thickBot="1" x14ac:dyDescent="0.3">
      <c r="A12" s="88">
        <v>3</v>
      </c>
      <c r="B12" s="89" t="s">
        <v>94</v>
      </c>
      <c r="C12" s="101">
        <v>69</v>
      </c>
      <c r="D12" s="90">
        <v>131</v>
      </c>
      <c r="E12" s="91">
        <f>D12-D11</f>
        <v>31</v>
      </c>
      <c r="F12" s="176">
        <f>MIN(E19:E83)</f>
        <v>41.68</v>
      </c>
      <c r="G12" s="173">
        <f>AVERAGE(E19:E83)</f>
        <v>42.143999999999998</v>
      </c>
      <c r="H12" s="93">
        <v>5</v>
      </c>
      <c r="I12" s="94">
        <f>G12-F12</f>
        <v>0.46399999999999864</v>
      </c>
      <c r="J12" s="95">
        <v>6.6921296296296298E-2</v>
      </c>
      <c r="K12" s="95">
        <f>J12-J11</f>
        <v>1.621527777777778E-2</v>
      </c>
      <c r="L12" s="95">
        <f>K12+K10</f>
        <v>3.5729166666666673E-2</v>
      </c>
      <c r="M12" s="97" t="s">
        <v>146</v>
      </c>
      <c r="N12" s="98"/>
      <c r="O12" s="181"/>
    </row>
    <row r="13" spans="1:16" s="3" customFormat="1" ht="30" customHeight="1" thickBot="1" x14ac:dyDescent="0.3">
      <c r="A13" s="102" t="s">
        <v>59</v>
      </c>
      <c r="B13" s="103" t="s">
        <v>91</v>
      </c>
      <c r="C13" s="104">
        <v>7</v>
      </c>
      <c r="D13" s="104">
        <v>166</v>
      </c>
      <c r="E13" s="91">
        <f>D13-D12</f>
        <v>35</v>
      </c>
      <c r="F13" s="180">
        <f>MIN(F19:F83)</f>
        <v>41.36</v>
      </c>
      <c r="G13" s="182">
        <f>AVERAGE(F19:F83)</f>
        <v>41.851142857142875</v>
      </c>
      <c r="H13" s="132">
        <v>0</v>
      </c>
      <c r="I13" s="105">
        <f>G13-F13</f>
        <v>0.49114285714287576</v>
      </c>
      <c r="J13" s="95">
        <v>8.3761574074074072E-2</v>
      </c>
      <c r="K13" s="107">
        <f>J13-J12</f>
        <v>1.6840277777777773E-2</v>
      </c>
      <c r="L13" s="106">
        <f>K13+K11</f>
        <v>4.8032407407407399E-2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AVERAGE(F10,F12)</f>
        <v>41.78</v>
      </c>
      <c r="G14" s="134">
        <f>AVERAGE(G10,G12)</f>
        <v>42.212540540540544</v>
      </c>
      <c r="H14" s="134" t="s">
        <v>147</v>
      </c>
      <c r="I14" s="111">
        <f>AVERAGE(I10,I12)</f>
        <v>0.43254054054054336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41.364999999999995</v>
      </c>
      <c r="G15" s="117">
        <f>AVERAGE(G11,G13)</f>
        <v>41.85294847775176</v>
      </c>
      <c r="H15" s="117" t="s">
        <v>148</v>
      </c>
      <c r="I15" s="118">
        <f>AVERAGE(I11,I13)</f>
        <v>0.48794847775176109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41.572500000000005</v>
      </c>
      <c r="G16" s="121">
        <f>AVERAGE(G10:G13)</f>
        <v>42.032744509146156</v>
      </c>
      <c r="H16" s="122"/>
      <c r="I16" s="123">
        <f>AVERAGE(I10:I13)</f>
        <v>0.46024450914615223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Горошко Игорь</v>
      </c>
      <c r="D18" s="135" t="str">
        <f>B11</f>
        <v>Хавило Дима</v>
      </c>
      <c r="E18" s="135" t="str">
        <f>B12</f>
        <v>Горошко Игорь</v>
      </c>
      <c r="F18" s="135" t="str">
        <f>B13</f>
        <v>Хавило Дима</v>
      </c>
    </row>
    <row r="19" spans="2:14" x14ac:dyDescent="0.25">
      <c r="B19" s="1">
        <v>1</v>
      </c>
      <c r="C19" s="136">
        <v>43.2</v>
      </c>
      <c r="D19" s="137">
        <v>42.82</v>
      </c>
      <c r="E19" s="137">
        <v>43.21</v>
      </c>
      <c r="F19" s="138">
        <v>42.74</v>
      </c>
      <c r="M19" s="2"/>
      <c r="N19" s="2"/>
    </row>
    <row r="20" spans="2:14" x14ac:dyDescent="0.25">
      <c r="B20" s="1">
        <v>2</v>
      </c>
      <c r="C20" s="139">
        <v>42.46</v>
      </c>
      <c r="D20" s="140">
        <v>41.8</v>
      </c>
      <c r="E20" s="140">
        <v>42.14</v>
      </c>
      <c r="F20" s="141">
        <v>41.86</v>
      </c>
      <c r="M20" s="3"/>
      <c r="N20" s="3"/>
    </row>
    <row r="21" spans="2:14" x14ac:dyDescent="0.25">
      <c r="B21" s="1">
        <v>3</v>
      </c>
      <c r="C21" s="139">
        <v>42.8</v>
      </c>
      <c r="D21" s="140">
        <v>41.86</v>
      </c>
      <c r="E21" s="140">
        <v>42.15</v>
      </c>
      <c r="F21" s="141">
        <v>41.7</v>
      </c>
      <c r="M21" s="3"/>
      <c r="N21" s="3"/>
    </row>
    <row r="22" spans="2:14" x14ac:dyDescent="0.25">
      <c r="B22" s="1">
        <v>4</v>
      </c>
      <c r="C22" s="139">
        <v>42.18</v>
      </c>
      <c r="D22" s="140">
        <v>42.01</v>
      </c>
      <c r="E22" s="140">
        <v>42.27</v>
      </c>
      <c r="F22" s="141">
        <v>41.59</v>
      </c>
      <c r="M22" s="3"/>
      <c r="N22" s="3"/>
    </row>
    <row r="23" spans="2:14" x14ac:dyDescent="0.25">
      <c r="B23" s="1">
        <v>5</v>
      </c>
      <c r="C23" s="139">
        <v>42.2</v>
      </c>
      <c r="D23" s="140">
        <v>41.83</v>
      </c>
      <c r="E23" s="140">
        <v>42.18</v>
      </c>
      <c r="F23" s="141">
        <v>41.69</v>
      </c>
    </row>
    <row r="24" spans="2:14" x14ac:dyDescent="0.25">
      <c r="B24" s="1">
        <v>6</v>
      </c>
      <c r="C24" s="139">
        <v>42.43</v>
      </c>
      <c r="D24" s="140">
        <v>41.53</v>
      </c>
      <c r="E24" s="140">
        <v>42.21</v>
      </c>
      <c r="F24" s="141">
        <v>41.63</v>
      </c>
    </row>
    <row r="25" spans="2:14" x14ac:dyDescent="0.25">
      <c r="B25" s="1">
        <v>7</v>
      </c>
      <c r="C25" s="139">
        <v>42.13</v>
      </c>
      <c r="D25" s="140">
        <v>41.57</v>
      </c>
      <c r="E25" s="140">
        <v>42.04</v>
      </c>
      <c r="F25" s="141">
        <v>41.55</v>
      </c>
    </row>
    <row r="26" spans="2:14" x14ac:dyDescent="0.25">
      <c r="B26" s="1">
        <v>8</v>
      </c>
      <c r="C26" s="139">
        <v>42.1</v>
      </c>
      <c r="D26" s="140">
        <v>41.87</v>
      </c>
      <c r="E26" s="140">
        <v>42.74</v>
      </c>
      <c r="F26" s="141">
        <v>43.31</v>
      </c>
    </row>
    <row r="27" spans="2:14" x14ac:dyDescent="0.25">
      <c r="B27" s="1">
        <v>9</v>
      </c>
      <c r="C27" s="139">
        <v>42.04</v>
      </c>
      <c r="D27" s="140">
        <v>43.28</v>
      </c>
      <c r="E27" s="140">
        <v>42.12</v>
      </c>
      <c r="F27" s="141">
        <v>41.68</v>
      </c>
    </row>
    <row r="28" spans="2:14" x14ac:dyDescent="0.25">
      <c r="B28" s="1">
        <v>10</v>
      </c>
      <c r="C28" s="139">
        <v>41.92</v>
      </c>
      <c r="D28" s="140">
        <v>41.74</v>
      </c>
      <c r="E28" s="140">
        <v>42.95</v>
      </c>
      <c r="F28" s="141">
        <v>41.49</v>
      </c>
    </row>
    <row r="29" spans="2:14" x14ac:dyDescent="0.25">
      <c r="B29" s="1">
        <v>11</v>
      </c>
      <c r="C29" s="139">
        <v>42.18</v>
      </c>
      <c r="D29" s="140">
        <v>41.73</v>
      </c>
      <c r="E29" s="140">
        <v>42.01</v>
      </c>
      <c r="F29" s="141">
        <v>42.61</v>
      </c>
    </row>
    <row r="30" spans="2:14" x14ac:dyDescent="0.25">
      <c r="B30" s="1">
        <v>12</v>
      </c>
      <c r="C30" s="139">
        <v>42.21</v>
      </c>
      <c r="D30" s="140">
        <v>41.42</v>
      </c>
      <c r="E30" s="140">
        <v>41.9</v>
      </c>
      <c r="F30" s="141">
        <v>44.84</v>
      </c>
    </row>
    <row r="31" spans="2:14" x14ac:dyDescent="0.25">
      <c r="B31" s="1">
        <v>13</v>
      </c>
      <c r="C31" s="139">
        <v>41.95</v>
      </c>
      <c r="D31" s="140">
        <v>41.68</v>
      </c>
      <c r="E31" s="140">
        <v>42.26</v>
      </c>
      <c r="F31" s="141">
        <v>41.81</v>
      </c>
    </row>
    <row r="32" spans="2:14" x14ac:dyDescent="0.25">
      <c r="B32" s="1">
        <v>14</v>
      </c>
      <c r="C32" s="139">
        <v>42.57</v>
      </c>
      <c r="D32" s="140">
        <v>41.38</v>
      </c>
      <c r="E32" s="140">
        <v>42.07</v>
      </c>
      <c r="F32" s="141">
        <v>41.84</v>
      </c>
    </row>
    <row r="33" spans="2:6" x14ac:dyDescent="0.25">
      <c r="B33" s="1">
        <v>15</v>
      </c>
      <c r="C33" s="139">
        <v>42.53</v>
      </c>
      <c r="D33" s="140">
        <v>41.56</v>
      </c>
      <c r="E33" s="140">
        <v>41.86</v>
      </c>
      <c r="F33" s="141">
        <v>42.02</v>
      </c>
    </row>
    <row r="34" spans="2:6" x14ac:dyDescent="0.25">
      <c r="B34" s="1">
        <v>16</v>
      </c>
      <c r="C34" s="139">
        <v>42.19</v>
      </c>
      <c r="D34" s="140">
        <v>41.52</v>
      </c>
      <c r="E34" s="140">
        <v>42.95</v>
      </c>
      <c r="F34" s="141">
        <v>41.55</v>
      </c>
    </row>
    <row r="35" spans="2:6" x14ac:dyDescent="0.25">
      <c r="B35" s="1">
        <v>17</v>
      </c>
      <c r="C35" s="139">
        <v>44.81</v>
      </c>
      <c r="D35" s="140">
        <v>41.58</v>
      </c>
      <c r="E35" s="140">
        <v>42.03</v>
      </c>
      <c r="F35" s="141">
        <v>41.55</v>
      </c>
    </row>
    <row r="36" spans="2:6" x14ac:dyDescent="0.25">
      <c r="B36" s="1">
        <v>18</v>
      </c>
      <c r="C36" s="139">
        <v>42.59</v>
      </c>
      <c r="D36" s="140">
        <v>43.23</v>
      </c>
      <c r="E36" s="140">
        <v>41.72</v>
      </c>
      <c r="F36" s="141">
        <v>41.58</v>
      </c>
    </row>
    <row r="37" spans="2:6" x14ac:dyDescent="0.25">
      <c r="B37" s="1">
        <v>19</v>
      </c>
      <c r="C37" s="139">
        <v>42.09</v>
      </c>
      <c r="D37" s="140">
        <v>43.46</v>
      </c>
      <c r="E37" s="140">
        <v>43.38</v>
      </c>
      <c r="F37" s="141">
        <v>41.74</v>
      </c>
    </row>
    <row r="38" spans="2:6" x14ac:dyDescent="0.25">
      <c r="B38" s="1">
        <v>20</v>
      </c>
      <c r="C38" s="139">
        <v>41.99</v>
      </c>
      <c r="D38" s="140">
        <v>42.3</v>
      </c>
      <c r="E38" s="140">
        <v>41.73</v>
      </c>
      <c r="F38" s="141">
        <v>41.47</v>
      </c>
    </row>
    <row r="39" spans="2:6" x14ac:dyDescent="0.25">
      <c r="B39" s="1">
        <v>21</v>
      </c>
      <c r="C39" s="139">
        <v>42.08</v>
      </c>
      <c r="D39" s="140">
        <v>41.8</v>
      </c>
      <c r="E39" s="140">
        <v>41.71</v>
      </c>
      <c r="F39" s="141">
        <v>41.78</v>
      </c>
    </row>
    <row r="40" spans="2:6" x14ac:dyDescent="0.25">
      <c r="B40" s="1">
        <v>22</v>
      </c>
      <c r="C40" s="139">
        <v>42.61</v>
      </c>
      <c r="D40" s="140">
        <v>41.68</v>
      </c>
      <c r="E40" s="140">
        <v>41.78</v>
      </c>
      <c r="F40" s="141">
        <v>41.36</v>
      </c>
    </row>
    <row r="41" spans="2:6" x14ac:dyDescent="0.25">
      <c r="B41" s="1">
        <v>23</v>
      </c>
      <c r="C41" s="139">
        <v>42.12</v>
      </c>
      <c r="D41" s="140">
        <v>41.6</v>
      </c>
      <c r="E41" s="140">
        <v>41.95</v>
      </c>
      <c r="F41" s="141">
        <v>41.48</v>
      </c>
    </row>
    <row r="42" spans="2:6" x14ac:dyDescent="0.25">
      <c r="B42" s="1">
        <v>24</v>
      </c>
      <c r="C42" s="139">
        <v>42.28</v>
      </c>
      <c r="D42" s="140">
        <v>41.65</v>
      </c>
      <c r="E42" s="140">
        <v>41.95</v>
      </c>
      <c r="F42" s="141">
        <v>41.51</v>
      </c>
    </row>
    <row r="43" spans="2:6" x14ac:dyDescent="0.25">
      <c r="B43" s="1">
        <v>25</v>
      </c>
      <c r="C43" s="139">
        <v>41.95</v>
      </c>
      <c r="D43" s="140">
        <v>41.61</v>
      </c>
      <c r="E43" s="140">
        <v>41.7</v>
      </c>
      <c r="F43" s="141">
        <v>41.57</v>
      </c>
    </row>
    <row r="44" spans="2:6" x14ac:dyDescent="0.25">
      <c r="B44" s="1">
        <v>26</v>
      </c>
      <c r="C44" s="139">
        <v>42.07</v>
      </c>
      <c r="D44" s="140">
        <v>41.62</v>
      </c>
      <c r="E44" s="140">
        <v>41.86</v>
      </c>
      <c r="F44" s="141">
        <v>41.47</v>
      </c>
    </row>
    <row r="45" spans="2:6" x14ac:dyDescent="0.25">
      <c r="B45" s="1">
        <v>27</v>
      </c>
      <c r="C45" s="139">
        <v>42.03</v>
      </c>
      <c r="D45" s="140">
        <v>41.41</v>
      </c>
      <c r="E45" s="140">
        <v>41.85</v>
      </c>
      <c r="F45" s="141">
        <v>41.66</v>
      </c>
    </row>
    <row r="46" spans="2:6" x14ac:dyDescent="0.25">
      <c r="B46" s="1">
        <v>28</v>
      </c>
      <c r="C46" s="139">
        <v>41.88</v>
      </c>
      <c r="D46" s="140">
        <v>41.71</v>
      </c>
      <c r="E46" s="140">
        <v>41.85</v>
      </c>
      <c r="F46" s="141">
        <v>41.71</v>
      </c>
    </row>
    <row r="47" spans="2:6" x14ac:dyDescent="0.25">
      <c r="B47" s="1">
        <v>29</v>
      </c>
      <c r="C47" s="139">
        <v>41.97</v>
      </c>
      <c r="D47" s="140">
        <v>41.94</v>
      </c>
      <c r="E47" s="140">
        <v>41.68</v>
      </c>
      <c r="F47" s="141">
        <v>41.7</v>
      </c>
    </row>
    <row r="48" spans="2:6" x14ac:dyDescent="0.25">
      <c r="B48" s="1">
        <v>30</v>
      </c>
      <c r="C48" s="139">
        <v>42.07</v>
      </c>
      <c r="D48" s="140">
        <v>42.62</v>
      </c>
      <c r="E48" s="140">
        <v>42.07</v>
      </c>
      <c r="F48" s="141">
        <v>41.72</v>
      </c>
    </row>
    <row r="49" spans="2:6" x14ac:dyDescent="0.25">
      <c r="B49" s="1">
        <v>31</v>
      </c>
      <c r="C49" s="139">
        <v>41.92</v>
      </c>
      <c r="D49" s="140">
        <v>43.16</v>
      </c>
      <c r="E49" s="140"/>
      <c r="F49" s="141">
        <v>41.5</v>
      </c>
    </row>
    <row r="50" spans="2:6" x14ac:dyDescent="0.25">
      <c r="B50" s="1">
        <v>32</v>
      </c>
      <c r="C50" s="139">
        <v>42.16</v>
      </c>
      <c r="D50" s="140">
        <v>41.52</v>
      </c>
      <c r="E50" s="140"/>
      <c r="F50" s="141">
        <v>41.64</v>
      </c>
    </row>
    <row r="51" spans="2:6" x14ac:dyDescent="0.25">
      <c r="B51" s="1">
        <v>33</v>
      </c>
      <c r="C51" s="139">
        <v>42.09</v>
      </c>
      <c r="D51" s="140">
        <v>41.56</v>
      </c>
      <c r="E51" s="140"/>
      <c r="F51" s="141">
        <v>41.65</v>
      </c>
    </row>
    <row r="52" spans="2:6" x14ac:dyDescent="0.25">
      <c r="B52" s="1">
        <v>34</v>
      </c>
      <c r="C52" s="139">
        <v>42.13</v>
      </c>
      <c r="D52" s="140">
        <v>41.72</v>
      </c>
      <c r="E52" s="140"/>
      <c r="F52" s="141">
        <v>41.65</v>
      </c>
    </row>
    <row r="53" spans="2:6" x14ac:dyDescent="0.25">
      <c r="B53" s="1">
        <v>35</v>
      </c>
      <c r="C53" s="139">
        <v>42.1</v>
      </c>
      <c r="D53" s="140">
        <v>41.55</v>
      </c>
      <c r="E53" s="140"/>
      <c r="F53" s="141">
        <v>42.14</v>
      </c>
    </row>
    <row r="54" spans="2:6" x14ac:dyDescent="0.25">
      <c r="B54" s="1">
        <v>36</v>
      </c>
      <c r="C54" s="139">
        <v>42.17</v>
      </c>
      <c r="D54" s="140">
        <v>41.57</v>
      </c>
      <c r="E54" s="140"/>
      <c r="F54" s="141"/>
    </row>
    <row r="55" spans="2:6" x14ac:dyDescent="0.25">
      <c r="B55" s="1">
        <v>37</v>
      </c>
      <c r="C55" s="139">
        <v>42.2</v>
      </c>
      <c r="D55" s="140">
        <v>41.54</v>
      </c>
      <c r="E55" s="140"/>
      <c r="F55" s="141"/>
    </row>
    <row r="56" spans="2:6" x14ac:dyDescent="0.25">
      <c r="B56" s="1">
        <v>38</v>
      </c>
      <c r="C56" s="139"/>
      <c r="D56" s="140">
        <v>41.91</v>
      </c>
      <c r="E56" s="140"/>
      <c r="F56" s="141"/>
    </row>
    <row r="57" spans="2:6" x14ac:dyDescent="0.25">
      <c r="B57" s="1">
        <v>39</v>
      </c>
      <c r="C57" s="139"/>
      <c r="D57" s="140">
        <v>41.53</v>
      </c>
      <c r="E57" s="140"/>
      <c r="F57" s="141"/>
    </row>
    <row r="58" spans="2:6" x14ac:dyDescent="0.25">
      <c r="B58" s="1">
        <v>40</v>
      </c>
      <c r="C58" s="139"/>
      <c r="D58" s="140">
        <v>41.75</v>
      </c>
      <c r="E58" s="140"/>
      <c r="F58" s="141"/>
    </row>
    <row r="59" spans="2:6" x14ac:dyDescent="0.25">
      <c r="B59" s="1">
        <v>41</v>
      </c>
      <c r="C59" s="139"/>
      <c r="D59" s="140">
        <v>41.55</v>
      </c>
      <c r="E59" s="140"/>
      <c r="F59" s="141"/>
    </row>
    <row r="60" spans="2:6" x14ac:dyDescent="0.25">
      <c r="B60" s="1">
        <v>42</v>
      </c>
      <c r="C60" s="139"/>
      <c r="D60" s="140">
        <v>41.52</v>
      </c>
      <c r="E60" s="140"/>
      <c r="F60" s="141"/>
    </row>
    <row r="61" spans="2:6" x14ac:dyDescent="0.25">
      <c r="B61" s="1">
        <v>43</v>
      </c>
      <c r="C61" s="139"/>
      <c r="D61" s="140">
        <v>42.03</v>
      </c>
      <c r="E61" s="140"/>
      <c r="F61" s="141"/>
    </row>
    <row r="62" spans="2:6" x14ac:dyDescent="0.25">
      <c r="B62" s="1">
        <v>44</v>
      </c>
      <c r="C62" s="139"/>
      <c r="D62" s="140">
        <v>43.08</v>
      </c>
      <c r="E62" s="140"/>
      <c r="F62" s="141"/>
    </row>
    <row r="63" spans="2:6" x14ac:dyDescent="0.25">
      <c r="B63" s="1">
        <v>45</v>
      </c>
      <c r="C63" s="139"/>
      <c r="D63" s="140">
        <v>41.59</v>
      </c>
      <c r="E63" s="140"/>
      <c r="F63" s="141"/>
    </row>
    <row r="64" spans="2:6" x14ac:dyDescent="0.25">
      <c r="B64" s="1">
        <v>46</v>
      </c>
      <c r="C64" s="139"/>
      <c r="D64" s="140">
        <v>42.55</v>
      </c>
      <c r="E64" s="140"/>
      <c r="F64" s="141"/>
    </row>
    <row r="65" spans="2:6" x14ac:dyDescent="0.25">
      <c r="B65" s="1">
        <v>47</v>
      </c>
      <c r="C65" s="139"/>
      <c r="D65" s="140">
        <v>42.21</v>
      </c>
      <c r="E65" s="140"/>
      <c r="F65" s="141"/>
    </row>
    <row r="66" spans="2:6" x14ac:dyDescent="0.25">
      <c r="B66" s="1">
        <v>48</v>
      </c>
      <c r="C66" s="139"/>
      <c r="D66" s="140">
        <v>42.26</v>
      </c>
      <c r="E66" s="140"/>
      <c r="F66" s="141"/>
    </row>
    <row r="67" spans="2:6" x14ac:dyDescent="0.25">
      <c r="B67" s="1">
        <v>49</v>
      </c>
      <c r="C67" s="139"/>
      <c r="D67" s="140">
        <v>41.41</v>
      </c>
      <c r="E67" s="140"/>
      <c r="F67" s="141"/>
    </row>
    <row r="68" spans="2:6" x14ac:dyDescent="0.25">
      <c r="B68" s="1">
        <v>50</v>
      </c>
      <c r="C68" s="139"/>
      <c r="D68" s="140">
        <v>41.46</v>
      </c>
      <c r="E68" s="140"/>
      <c r="F68" s="141"/>
    </row>
    <row r="69" spans="2:6" x14ac:dyDescent="0.25">
      <c r="B69" s="1">
        <v>51</v>
      </c>
      <c r="C69" s="139"/>
      <c r="D69" s="140">
        <v>41.59</v>
      </c>
      <c r="E69" s="140"/>
      <c r="F69" s="141"/>
    </row>
    <row r="70" spans="2:6" x14ac:dyDescent="0.25">
      <c r="B70" s="1">
        <v>52</v>
      </c>
      <c r="C70" s="139"/>
      <c r="D70" s="140">
        <v>41.5</v>
      </c>
      <c r="E70" s="140"/>
      <c r="F70" s="141"/>
    </row>
    <row r="71" spans="2:6" x14ac:dyDescent="0.25">
      <c r="B71" s="1">
        <v>53</v>
      </c>
      <c r="C71" s="139"/>
      <c r="D71" s="140">
        <v>41.45</v>
      </c>
      <c r="E71" s="140"/>
      <c r="F71" s="141"/>
    </row>
    <row r="72" spans="2:6" x14ac:dyDescent="0.25">
      <c r="B72" s="1">
        <v>54</v>
      </c>
      <c r="C72" s="139"/>
      <c r="D72" s="140">
        <v>42.33</v>
      </c>
      <c r="E72" s="140"/>
      <c r="F72" s="141"/>
    </row>
    <row r="73" spans="2:6" x14ac:dyDescent="0.25">
      <c r="B73" s="1">
        <v>55</v>
      </c>
      <c r="C73" s="139"/>
      <c r="D73" s="140">
        <v>41.84</v>
      </c>
      <c r="E73" s="140"/>
      <c r="F73" s="141"/>
    </row>
    <row r="74" spans="2:6" x14ac:dyDescent="0.25">
      <c r="B74" s="1">
        <v>56</v>
      </c>
      <c r="C74" s="139"/>
      <c r="D74" s="140">
        <v>41.37</v>
      </c>
      <c r="E74" s="140"/>
      <c r="F74" s="141"/>
    </row>
    <row r="75" spans="2:6" x14ac:dyDescent="0.25">
      <c r="B75" s="1">
        <v>57</v>
      </c>
      <c r="C75" s="139"/>
      <c r="D75" s="140">
        <v>41.49</v>
      </c>
      <c r="E75" s="140"/>
      <c r="F75" s="141"/>
    </row>
    <row r="76" spans="2:6" x14ac:dyDescent="0.25">
      <c r="B76" s="1">
        <v>58</v>
      </c>
      <c r="C76" s="139"/>
      <c r="D76" s="140">
        <v>41.57</v>
      </c>
      <c r="E76" s="140"/>
      <c r="F76" s="141"/>
    </row>
    <row r="77" spans="2:6" x14ac:dyDescent="0.25">
      <c r="B77" s="1">
        <v>59</v>
      </c>
      <c r="C77" s="139"/>
      <c r="D77" s="140">
        <v>41.42</v>
      </c>
      <c r="E77" s="140"/>
      <c r="F77" s="141"/>
    </row>
    <row r="78" spans="2:6" x14ac:dyDescent="0.25">
      <c r="B78" s="1">
        <v>60</v>
      </c>
      <c r="C78" s="139"/>
      <c r="D78" s="140">
        <v>41.58</v>
      </c>
      <c r="E78" s="140"/>
      <c r="F78" s="141"/>
    </row>
    <row r="79" spans="2:6" x14ac:dyDescent="0.25">
      <c r="B79" s="1">
        <v>61</v>
      </c>
      <c r="C79" s="139"/>
      <c r="D79" s="140">
        <v>41.72</v>
      </c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60" sqref="H6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80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x14ac:dyDescent="0.25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81</v>
      </c>
      <c r="C10" s="90">
        <v>8</v>
      </c>
      <c r="D10" s="90">
        <v>36</v>
      </c>
      <c r="E10" s="91">
        <f>D10</f>
        <v>36</v>
      </c>
      <c r="F10" s="124">
        <f>MIN(C19:C83)</f>
        <v>41.32</v>
      </c>
      <c r="G10" s="92">
        <f>AVERAGE(C19:C83)</f>
        <v>41.855428571428575</v>
      </c>
      <c r="H10" s="93">
        <v>4</v>
      </c>
      <c r="I10" s="94">
        <f>G10-F10</f>
        <v>0.53542857142857514</v>
      </c>
      <c r="J10" s="95">
        <v>1.8483796296296297E-2</v>
      </c>
      <c r="K10" s="95">
        <f>J10</f>
        <v>1.8483796296296297E-2</v>
      </c>
      <c r="L10" s="96">
        <f>K10</f>
        <v>1.8483796296296297E-2</v>
      </c>
      <c r="M10" s="97" t="s">
        <v>155</v>
      </c>
      <c r="N10" s="98"/>
      <c r="O10" s="178"/>
      <c r="P10" s="100"/>
    </row>
    <row r="11" spans="1:16" s="3" customFormat="1" ht="30" customHeight="1" x14ac:dyDescent="0.25">
      <c r="A11" s="88">
        <v>2</v>
      </c>
      <c r="B11" s="89" t="s">
        <v>121</v>
      </c>
      <c r="C11" s="90">
        <v>5</v>
      </c>
      <c r="D11" s="90">
        <v>65</v>
      </c>
      <c r="E11" s="91">
        <f>D11-D10</f>
        <v>29</v>
      </c>
      <c r="F11" s="126">
        <f>MIN(D19:D83)</f>
        <v>41.45</v>
      </c>
      <c r="G11" s="125">
        <f>AVERAGE(D19:D83)</f>
        <v>42.043214285714278</v>
      </c>
      <c r="H11" s="93">
        <v>2</v>
      </c>
      <c r="I11" s="94">
        <f>G11-F11</f>
        <v>0.59321428571427504</v>
      </c>
      <c r="J11" s="95">
        <v>3.3773148148148149E-2</v>
      </c>
      <c r="K11" s="95">
        <f>J11-J10</f>
        <v>1.5289351851851853E-2</v>
      </c>
      <c r="L11" s="96">
        <f>K11</f>
        <v>1.5289351851851853E-2</v>
      </c>
      <c r="M11" s="97" t="s">
        <v>157</v>
      </c>
      <c r="N11" s="187" t="s">
        <v>158</v>
      </c>
      <c r="O11" s="178" t="s">
        <v>159</v>
      </c>
      <c r="P11" s="100"/>
    </row>
    <row r="12" spans="1:16" s="3" customFormat="1" ht="30" customHeight="1" x14ac:dyDescent="0.25">
      <c r="A12" s="88">
        <v>3</v>
      </c>
      <c r="B12" s="89" t="s">
        <v>81</v>
      </c>
      <c r="C12" s="101">
        <v>8</v>
      </c>
      <c r="D12" s="90">
        <v>116</v>
      </c>
      <c r="E12" s="91">
        <f>D12-D11</f>
        <v>51</v>
      </c>
      <c r="F12" s="124">
        <f>MIN(E19:E83)</f>
        <v>41.1</v>
      </c>
      <c r="G12" s="92">
        <f>AVERAGE(E19:E83)</f>
        <v>41.606599999999986</v>
      </c>
      <c r="H12" s="93">
        <v>0</v>
      </c>
      <c r="I12" s="94">
        <f>G12-F12</f>
        <v>0.50659999999998462</v>
      </c>
      <c r="J12" s="95">
        <v>5.950231481481482E-2</v>
      </c>
      <c r="K12" s="95">
        <f>J12-J11</f>
        <v>2.5729166666666671E-2</v>
      </c>
      <c r="L12" s="95">
        <f>K12+K10</f>
        <v>4.4212962962962968E-2</v>
      </c>
      <c r="M12" s="97" t="s">
        <v>154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121</v>
      </c>
      <c r="C13" s="104">
        <v>13</v>
      </c>
      <c r="D13" s="104">
        <v>166</v>
      </c>
      <c r="E13" s="91">
        <f>D13-D12</f>
        <v>50</v>
      </c>
      <c r="F13" s="130">
        <f>MIN(F19:F83)</f>
        <v>41.59</v>
      </c>
      <c r="G13" s="131">
        <f>AVERAGE(F19:F83)</f>
        <v>42.449199999999998</v>
      </c>
      <c r="H13" s="132">
        <v>4</v>
      </c>
      <c r="I13" s="105">
        <f>G13-F13</f>
        <v>0.85919999999999419</v>
      </c>
      <c r="J13" s="95">
        <v>8.3761574074074072E-2</v>
      </c>
      <c r="K13" s="107">
        <f>J13-J12</f>
        <v>2.4259259259259251E-2</v>
      </c>
      <c r="L13" s="106">
        <f>K13+K11</f>
        <v>3.9548611111111104E-2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41.21</v>
      </c>
      <c r="G14" s="134">
        <f>AVERAGE(G10,G12)</f>
        <v>41.731014285714281</v>
      </c>
      <c r="H14" s="134" t="str">
        <f>B10</f>
        <v>Наум</v>
      </c>
      <c r="I14" s="111">
        <f>AVERAGE(I10,I12)</f>
        <v>0.52101428571427988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41.52</v>
      </c>
      <c r="G15" s="117">
        <f>AVERAGE(G11,G13)</f>
        <v>42.246207142857138</v>
      </c>
      <c r="H15" s="117" t="s">
        <v>156</v>
      </c>
      <c r="I15" s="118">
        <f>AVERAGE(I11,I13)</f>
        <v>0.72620714285713461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41.365000000000002</v>
      </c>
      <c r="G16" s="121">
        <f>AVERAGE(G10:G13)</f>
        <v>41.988610714285706</v>
      </c>
      <c r="H16" s="122"/>
      <c r="I16" s="123">
        <f>AVERAGE(I10:I13)</f>
        <v>0.62361071428570725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Наум</v>
      </c>
      <c r="D18" s="135" t="str">
        <f>B11</f>
        <v>Бойко Коля</v>
      </c>
      <c r="E18" s="135" t="str">
        <f>B12</f>
        <v>Наум</v>
      </c>
      <c r="F18" s="135" t="str">
        <f>B13</f>
        <v>Бойко Коля</v>
      </c>
    </row>
    <row r="19" spans="2:14" x14ac:dyDescent="0.25">
      <c r="B19" s="1">
        <v>1</v>
      </c>
      <c r="C19" s="136">
        <v>42.34</v>
      </c>
      <c r="D19" s="137">
        <v>42.8</v>
      </c>
      <c r="E19" s="137">
        <v>42.67</v>
      </c>
      <c r="F19" s="138">
        <v>44.51</v>
      </c>
      <c r="M19" s="2"/>
      <c r="N19" s="2"/>
    </row>
    <row r="20" spans="2:14" x14ac:dyDescent="0.25">
      <c r="B20" s="1">
        <v>2</v>
      </c>
      <c r="C20" s="139">
        <v>42.43</v>
      </c>
      <c r="D20" s="140">
        <v>41.99</v>
      </c>
      <c r="E20" s="140">
        <v>41.37</v>
      </c>
      <c r="F20" s="141">
        <v>42.09</v>
      </c>
      <c r="M20" s="3"/>
      <c r="N20" s="3"/>
    </row>
    <row r="21" spans="2:14" x14ac:dyDescent="0.25">
      <c r="B21" s="1">
        <v>3</v>
      </c>
      <c r="C21" s="139">
        <v>42.19</v>
      </c>
      <c r="D21" s="140">
        <v>41.92</v>
      </c>
      <c r="E21" s="140">
        <v>41.56</v>
      </c>
      <c r="F21" s="141">
        <v>41.98</v>
      </c>
      <c r="M21" s="3"/>
      <c r="N21" s="3"/>
    </row>
    <row r="22" spans="2:14" x14ac:dyDescent="0.25">
      <c r="B22" s="1">
        <v>4</v>
      </c>
      <c r="C22" s="139">
        <v>42.06</v>
      </c>
      <c r="D22" s="140">
        <v>41.72</v>
      </c>
      <c r="E22" s="140">
        <v>41.44</v>
      </c>
      <c r="F22" s="141">
        <v>42.45</v>
      </c>
      <c r="M22" s="3"/>
      <c r="N22" s="3"/>
    </row>
    <row r="23" spans="2:14" x14ac:dyDescent="0.25">
      <c r="B23" s="1">
        <v>5</v>
      </c>
      <c r="C23" s="139">
        <v>42.24</v>
      </c>
      <c r="D23" s="140">
        <v>41.93</v>
      </c>
      <c r="E23" s="140">
        <v>41.76</v>
      </c>
      <c r="F23" s="141">
        <v>41.86</v>
      </c>
    </row>
    <row r="24" spans="2:14" x14ac:dyDescent="0.25">
      <c r="B24" s="1">
        <v>6</v>
      </c>
      <c r="C24" s="139">
        <v>42.41</v>
      </c>
      <c r="D24" s="140">
        <v>41.98</v>
      </c>
      <c r="E24" s="140">
        <v>41.54</v>
      </c>
      <c r="F24" s="141">
        <v>42.1</v>
      </c>
    </row>
    <row r="25" spans="2:14" x14ac:dyDescent="0.25">
      <c r="B25" s="1">
        <v>7</v>
      </c>
      <c r="C25" s="139">
        <v>42.56</v>
      </c>
      <c r="D25" s="140">
        <v>41.98</v>
      </c>
      <c r="E25" s="140">
        <v>41.68</v>
      </c>
      <c r="F25" s="141">
        <v>41.77</v>
      </c>
    </row>
    <row r="26" spans="2:14" x14ac:dyDescent="0.25">
      <c r="B26" s="1">
        <v>8</v>
      </c>
      <c r="C26" s="139">
        <v>42.22</v>
      </c>
      <c r="D26" s="140">
        <v>43.12</v>
      </c>
      <c r="E26" s="140">
        <v>41.43</v>
      </c>
      <c r="F26" s="141">
        <v>41.89</v>
      </c>
    </row>
    <row r="27" spans="2:14" x14ac:dyDescent="0.25">
      <c r="B27" s="1">
        <v>9</v>
      </c>
      <c r="C27" s="139">
        <v>42.99</v>
      </c>
      <c r="D27" s="140">
        <v>42.74</v>
      </c>
      <c r="E27" s="140">
        <v>41.43</v>
      </c>
      <c r="F27" s="141">
        <v>42</v>
      </c>
    </row>
    <row r="28" spans="2:14" x14ac:dyDescent="0.25">
      <c r="B28" s="1">
        <v>10</v>
      </c>
      <c r="C28" s="139">
        <v>42.04</v>
      </c>
      <c r="D28" s="140">
        <v>41.76</v>
      </c>
      <c r="E28" s="140">
        <v>41.51</v>
      </c>
      <c r="F28" s="141">
        <v>42.86</v>
      </c>
    </row>
    <row r="29" spans="2:14" x14ac:dyDescent="0.25">
      <c r="B29" s="1">
        <v>11</v>
      </c>
      <c r="C29" s="139">
        <v>42.32</v>
      </c>
      <c r="D29" s="140">
        <v>41.77</v>
      </c>
      <c r="E29" s="140">
        <v>41.44</v>
      </c>
      <c r="F29" s="141">
        <v>42.09</v>
      </c>
    </row>
    <row r="30" spans="2:14" x14ac:dyDescent="0.25">
      <c r="B30" s="1">
        <v>12</v>
      </c>
      <c r="C30" s="139">
        <v>42.15</v>
      </c>
      <c r="D30" s="140">
        <v>41.98</v>
      </c>
      <c r="E30" s="140">
        <v>41.49</v>
      </c>
      <c r="F30" s="141">
        <v>41.93</v>
      </c>
    </row>
    <row r="31" spans="2:14" x14ac:dyDescent="0.25">
      <c r="B31" s="1">
        <v>13</v>
      </c>
      <c r="C31" s="139">
        <v>42.28</v>
      </c>
      <c r="D31" s="140">
        <v>41.5</v>
      </c>
      <c r="E31" s="140">
        <v>41.51</v>
      </c>
      <c r="F31" s="141">
        <v>41.64</v>
      </c>
    </row>
    <row r="32" spans="2:14" x14ac:dyDescent="0.25">
      <c r="B32" s="1">
        <v>14</v>
      </c>
      <c r="C32" s="139">
        <v>42.24</v>
      </c>
      <c r="D32" s="140">
        <v>41.65</v>
      </c>
      <c r="E32" s="140">
        <v>41.43</v>
      </c>
      <c r="F32" s="141">
        <v>41.76</v>
      </c>
    </row>
    <row r="33" spans="2:6" x14ac:dyDescent="0.25">
      <c r="B33" s="1">
        <v>15</v>
      </c>
      <c r="C33" s="139">
        <v>41.69</v>
      </c>
      <c r="D33" s="140">
        <v>41.98</v>
      </c>
      <c r="E33" s="140">
        <v>41.65</v>
      </c>
      <c r="F33" s="141">
        <v>41.69</v>
      </c>
    </row>
    <row r="34" spans="2:6" x14ac:dyDescent="0.25">
      <c r="B34" s="1">
        <v>16</v>
      </c>
      <c r="C34" s="139">
        <v>41.81</v>
      </c>
      <c r="D34" s="140">
        <v>41.78</v>
      </c>
      <c r="E34" s="140">
        <v>42</v>
      </c>
      <c r="F34" s="141">
        <v>41.59</v>
      </c>
    </row>
    <row r="35" spans="2:6" x14ac:dyDescent="0.25">
      <c r="B35" s="1">
        <v>17</v>
      </c>
      <c r="C35" s="139">
        <v>41.43</v>
      </c>
      <c r="D35" s="140">
        <v>41.81</v>
      </c>
      <c r="E35" s="140">
        <v>41.65</v>
      </c>
      <c r="F35" s="141">
        <v>42.42</v>
      </c>
    </row>
    <row r="36" spans="2:6" x14ac:dyDescent="0.25">
      <c r="B36" s="1">
        <v>18</v>
      </c>
      <c r="C36" s="139">
        <v>41.59</v>
      </c>
      <c r="D36" s="140">
        <v>42.56</v>
      </c>
      <c r="E36" s="140">
        <v>41.74</v>
      </c>
      <c r="F36" s="141">
        <v>41.64</v>
      </c>
    </row>
    <row r="37" spans="2:6" x14ac:dyDescent="0.25">
      <c r="B37" s="1">
        <v>19</v>
      </c>
      <c r="C37" s="139">
        <v>41.49</v>
      </c>
      <c r="D37" s="140">
        <v>43.38</v>
      </c>
      <c r="E37" s="140">
        <v>41.55</v>
      </c>
      <c r="F37" s="141">
        <v>43.89</v>
      </c>
    </row>
    <row r="38" spans="2:6" x14ac:dyDescent="0.25">
      <c r="B38" s="1">
        <v>20</v>
      </c>
      <c r="C38" s="139">
        <v>41.62</v>
      </c>
      <c r="D38" s="140">
        <v>43.43</v>
      </c>
      <c r="E38" s="140">
        <v>41.49</v>
      </c>
      <c r="F38" s="141">
        <v>44.13</v>
      </c>
    </row>
    <row r="39" spans="2:6" x14ac:dyDescent="0.25">
      <c r="B39" s="1">
        <v>21</v>
      </c>
      <c r="C39" s="139">
        <v>41.64</v>
      </c>
      <c r="D39" s="140">
        <v>41.81</v>
      </c>
      <c r="E39" s="140">
        <v>41.32</v>
      </c>
      <c r="F39" s="141">
        <v>42.44</v>
      </c>
    </row>
    <row r="40" spans="2:6" x14ac:dyDescent="0.25">
      <c r="B40" s="1">
        <v>22</v>
      </c>
      <c r="C40" s="139">
        <v>41.59</v>
      </c>
      <c r="D40" s="140">
        <v>41.83</v>
      </c>
      <c r="E40" s="140">
        <v>41.25</v>
      </c>
      <c r="F40" s="141">
        <v>43.57</v>
      </c>
    </row>
    <row r="41" spans="2:6" x14ac:dyDescent="0.25">
      <c r="B41" s="1">
        <v>23</v>
      </c>
      <c r="C41" s="139">
        <v>41.71</v>
      </c>
      <c r="D41" s="140">
        <v>41.78</v>
      </c>
      <c r="E41" s="140">
        <v>41.4</v>
      </c>
      <c r="F41" s="141">
        <v>42.81</v>
      </c>
    </row>
    <row r="42" spans="2:6" x14ac:dyDescent="0.25">
      <c r="B42" s="1">
        <v>24</v>
      </c>
      <c r="C42" s="139">
        <v>41.58</v>
      </c>
      <c r="D42" s="140">
        <v>41.67</v>
      </c>
      <c r="E42" s="140">
        <v>41.36</v>
      </c>
      <c r="F42" s="141">
        <v>42.04</v>
      </c>
    </row>
    <row r="43" spans="2:6" x14ac:dyDescent="0.25">
      <c r="B43" s="1">
        <v>25</v>
      </c>
      <c r="C43" s="139">
        <v>41.32</v>
      </c>
      <c r="D43" s="140">
        <v>41.75</v>
      </c>
      <c r="E43" s="140">
        <v>41.67</v>
      </c>
      <c r="F43" s="141">
        <v>42.17</v>
      </c>
    </row>
    <row r="44" spans="2:6" x14ac:dyDescent="0.25">
      <c r="B44" s="1">
        <v>26</v>
      </c>
      <c r="C44" s="139">
        <v>41.54</v>
      </c>
      <c r="D44" s="140">
        <v>41.45</v>
      </c>
      <c r="E44" s="140">
        <v>41.69</v>
      </c>
      <c r="F44" s="141">
        <v>42.95</v>
      </c>
    </row>
    <row r="45" spans="2:6" x14ac:dyDescent="0.25">
      <c r="B45" s="1">
        <v>27</v>
      </c>
      <c r="C45" s="139">
        <v>41.44</v>
      </c>
      <c r="D45" s="140">
        <v>41.52</v>
      </c>
      <c r="E45" s="140">
        <v>41.46</v>
      </c>
      <c r="F45" s="141">
        <v>45.25</v>
      </c>
    </row>
    <row r="46" spans="2:6" x14ac:dyDescent="0.25">
      <c r="B46" s="1">
        <v>28</v>
      </c>
      <c r="C46" s="139">
        <v>41.38</v>
      </c>
      <c r="D46" s="140">
        <v>41.62</v>
      </c>
      <c r="E46" s="140">
        <v>41.1</v>
      </c>
      <c r="F46" s="141">
        <v>44.56</v>
      </c>
    </row>
    <row r="47" spans="2:6" x14ac:dyDescent="0.25">
      <c r="B47" s="1">
        <v>29</v>
      </c>
      <c r="C47" s="139">
        <v>41.66</v>
      </c>
      <c r="D47" s="140"/>
      <c r="E47" s="140">
        <v>41.97</v>
      </c>
      <c r="F47" s="141">
        <v>41.96</v>
      </c>
    </row>
    <row r="48" spans="2:6" x14ac:dyDescent="0.25">
      <c r="B48" s="1">
        <v>30</v>
      </c>
      <c r="C48" s="139">
        <v>41.37</v>
      </c>
      <c r="D48" s="140"/>
      <c r="E48" s="140">
        <v>41.51</v>
      </c>
      <c r="F48" s="141">
        <v>41.73</v>
      </c>
    </row>
    <row r="49" spans="2:8" x14ac:dyDescent="0.25">
      <c r="B49" s="1">
        <v>31</v>
      </c>
      <c r="C49" s="139">
        <v>41.33</v>
      </c>
      <c r="D49" s="140"/>
      <c r="E49" s="140">
        <v>41.61</v>
      </c>
      <c r="F49" s="141">
        <v>41.85</v>
      </c>
    </row>
    <row r="50" spans="2:8" x14ac:dyDescent="0.25">
      <c r="B50" s="1">
        <v>32</v>
      </c>
      <c r="C50" s="139">
        <v>41.61</v>
      </c>
      <c r="D50" s="140"/>
      <c r="E50" s="140">
        <v>41.46</v>
      </c>
      <c r="F50" s="141">
        <v>41.7</v>
      </c>
    </row>
    <row r="51" spans="2:8" x14ac:dyDescent="0.25">
      <c r="B51" s="1">
        <v>33</v>
      </c>
      <c r="C51" s="139">
        <v>41.47</v>
      </c>
      <c r="D51" s="140"/>
      <c r="E51" s="140">
        <v>41.48</v>
      </c>
      <c r="F51" s="141">
        <v>41.78</v>
      </c>
    </row>
    <row r="52" spans="2:8" x14ac:dyDescent="0.25">
      <c r="B52" s="1">
        <v>34</v>
      </c>
      <c r="C52" s="139">
        <v>41.38</v>
      </c>
      <c r="D52" s="140"/>
      <c r="E52" s="140">
        <v>41.41</v>
      </c>
      <c r="F52" s="141">
        <v>41.75</v>
      </c>
    </row>
    <row r="53" spans="2:8" x14ac:dyDescent="0.25">
      <c r="B53" s="1">
        <v>35</v>
      </c>
      <c r="C53" s="139">
        <v>41.82</v>
      </c>
      <c r="D53" s="140"/>
      <c r="E53" s="140">
        <v>41.24</v>
      </c>
      <c r="F53" s="141">
        <v>41.94</v>
      </c>
    </row>
    <row r="54" spans="2:8" x14ac:dyDescent="0.25">
      <c r="B54" s="1">
        <v>36</v>
      </c>
      <c r="C54" s="139"/>
      <c r="D54" s="140"/>
      <c r="E54" s="140">
        <v>42.11</v>
      </c>
      <c r="F54" s="141">
        <v>41.8</v>
      </c>
    </row>
    <row r="55" spans="2:8" x14ac:dyDescent="0.25">
      <c r="B55" s="1">
        <v>37</v>
      </c>
      <c r="C55" s="139"/>
      <c r="D55" s="140"/>
      <c r="E55" s="140">
        <v>42.26</v>
      </c>
      <c r="F55" s="141">
        <v>41.85</v>
      </c>
    </row>
    <row r="56" spans="2:8" x14ac:dyDescent="0.25">
      <c r="B56" s="1">
        <v>38</v>
      </c>
      <c r="C56" s="139"/>
      <c r="D56" s="140"/>
      <c r="E56" s="140">
        <v>41.46</v>
      </c>
      <c r="F56" s="141">
        <v>41.88</v>
      </c>
    </row>
    <row r="57" spans="2:8" x14ac:dyDescent="0.25">
      <c r="B57" s="1">
        <v>39</v>
      </c>
      <c r="C57" s="139"/>
      <c r="D57" s="140"/>
      <c r="E57" s="140">
        <v>41.4</v>
      </c>
      <c r="F57" s="141">
        <v>42.54</v>
      </c>
    </row>
    <row r="58" spans="2:8" x14ac:dyDescent="0.25">
      <c r="B58" s="1">
        <v>40</v>
      </c>
      <c r="C58" s="139"/>
      <c r="D58" s="140"/>
      <c r="E58" s="140">
        <v>41.54</v>
      </c>
      <c r="F58" s="141">
        <v>42.3</v>
      </c>
    </row>
    <row r="59" spans="2:8" x14ac:dyDescent="0.25">
      <c r="B59" s="1">
        <v>41</v>
      </c>
      <c r="C59" s="139"/>
      <c r="D59" s="140"/>
      <c r="E59" s="140">
        <v>42.32</v>
      </c>
      <c r="F59" s="141">
        <v>44.14</v>
      </c>
      <c r="H59" s="2">
        <f>35+28+100</f>
        <v>163</v>
      </c>
    </row>
    <row r="60" spans="2:8" x14ac:dyDescent="0.25">
      <c r="B60" s="1">
        <v>42</v>
      </c>
      <c r="C60" s="139"/>
      <c r="D60" s="140"/>
      <c r="E60" s="140">
        <v>41.8</v>
      </c>
      <c r="F60" s="141">
        <v>42.92</v>
      </c>
    </row>
    <row r="61" spans="2:8" x14ac:dyDescent="0.25">
      <c r="B61" s="1">
        <v>43</v>
      </c>
      <c r="C61" s="139"/>
      <c r="D61" s="140"/>
      <c r="E61" s="140">
        <v>41.8</v>
      </c>
      <c r="F61" s="141">
        <v>44.82</v>
      </c>
    </row>
    <row r="62" spans="2:8" x14ac:dyDescent="0.25">
      <c r="B62" s="1">
        <v>44</v>
      </c>
      <c r="C62" s="139"/>
      <c r="D62" s="140"/>
      <c r="E62" s="140">
        <v>41.55</v>
      </c>
      <c r="F62" s="141">
        <v>42.62</v>
      </c>
    </row>
    <row r="63" spans="2:8" x14ac:dyDescent="0.25">
      <c r="B63" s="1">
        <v>45</v>
      </c>
      <c r="C63" s="139"/>
      <c r="D63" s="140"/>
      <c r="E63" s="140">
        <v>41.5</v>
      </c>
      <c r="F63" s="141">
        <v>42.07</v>
      </c>
    </row>
    <row r="64" spans="2:8" x14ac:dyDescent="0.25">
      <c r="B64" s="1">
        <v>46</v>
      </c>
      <c r="C64" s="139"/>
      <c r="D64" s="140"/>
      <c r="E64" s="140">
        <v>41.98</v>
      </c>
      <c r="F64" s="141">
        <v>41.73</v>
      </c>
    </row>
    <row r="65" spans="2:6" x14ac:dyDescent="0.25">
      <c r="B65" s="1">
        <v>47</v>
      </c>
      <c r="C65" s="139"/>
      <c r="D65" s="140"/>
      <c r="E65" s="140">
        <v>41.59</v>
      </c>
      <c r="F65" s="141">
        <v>41.68</v>
      </c>
    </row>
    <row r="66" spans="2:6" x14ac:dyDescent="0.25">
      <c r="B66" s="1">
        <v>48</v>
      </c>
      <c r="C66" s="139"/>
      <c r="D66" s="140"/>
      <c r="E66" s="140">
        <v>41.58</v>
      </c>
      <c r="F66" s="141">
        <v>42.54</v>
      </c>
    </row>
    <row r="67" spans="2:6" x14ac:dyDescent="0.25">
      <c r="B67" s="1">
        <v>49</v>
      </c>
      <c r="C67" s="139"/>
      <c r="D67" s="140"/>
      <c r="E67" s="140">
        <v>41.61</v>
      </c>
      <c r="F67" s="141">
        <v>42.36</v>
      </c>
    </row>
    <row r="68" spans="2:6" x14ac:dyDescent="0.25">
      <c r="B68" s="1">
        <v>50</v>
      </c>
      <c r="C68" s="139"/>
      <c r="D68" s="140"/>
      <c r="E68" s="140">
        <v>41.56</v>
      </c>
      <c r="F68" s="141">
        <v>42.42</v>
      </c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R14" sqref="R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153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x14ac:dyDescent="0.25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116</v>
      </c>
      <c r="C10" s="90">
        <v>3</v>
      </c>
      <c r="D10" s="90">
        <v>20</v>
      </c>
      <c r="E10" s="91">
        <f>D10</f>
        <v>20</v>
      </c>
      <c r="F10" s="130">
        <f>MIN(C19:C83)</f>
        <v>41.81</v>
      </c>
      <c r="G10" s="92">
        <f>AVERAGE(C19:C83)</f>
        <v>42.36578947368421</v>
      </c>
      <c r="H10" s="93">
        <v>0</v>
      </c>
      <c r="I10" s="94">
        <f>G10-F10</f>
        <v>0.55578947368420728</v>
      </c>
      <c r="J10" s="95">
        <v>1.0763888888888891E-2</v>
      </c>
      <c r="K10" s="95">
        <f>J10</f>
        <v>1.0763888888888891E-2</v>
      </c>
      <c r="L10" s="96">
        <f>K10</f>
        <v>1.0763888888888891E-2</v>
      </c>
      <c r="M10" s="97" t="s">
        <v>149</v>
      </c>
      <c r="N10" s="98">
        <v>-8</v>
      </c>
      <c r="O10" s="178" t="s">
        <v>137</v>
      </c>
      <c r="P10" s="100"/>
    </row>
    <row r="11" spans="1:16" s="3" customFormat="1" ht="30" customHeight="1" thickBot="1" x14ac:dyDescent="0.3">
      <c r="A11" s="88">
        <v>2</v>
      </c>
      <c r="B11" s="89" t="s">
        <v>111</v>
      </c>
      <c r="C11" s="90">
        <v>33</v>
      </c>
      <c r="D11" s="90">
        <v>65</v>
      </c>
      <c r="E11" s="91">
        <f>D11-D10</f>
        <v>45</v>
      </c>
      <c r="F11" s="175">
        <f>MIN(D19:D83)</f>
        <v>41.58</v>
      </c>
      <c r="G11" s="172">
        <f>AVERAGE(D19:D83)</f>
        <v>42.098604651162788</v>
      </c>
      <c r="H11" s="93">
        <v>3</v>
      </c>
      <c r="I11" s="94">
        <f>G11-F11</f>
        <v>0.51860465116278931</v>
      </c>
      <c r="J11" s="95">
        <v>3.3865740740740738E-2</v>
      </c>
      <c r="K11" s="95">
        <f>J11-J10</f>
        <v>2.3101851851851846E-2</v>
      </c>
      <c r="L11" s="96">
        <f>K11</f>
        <v>2.3101851851851846E-2</v>
      </c>
      <c r="M11" s="97" t="s">
        <v>150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111</v>
      </c>
      <c r="C12" s="101">
        <v>5</v>
      </c>
      <c r="D12" s="90">
        <v>101</v>
      </c>
      <c r="E12" s="91">
        <f>D12-D11</f>
        <v>36</v>
      </c>
      <c r="F12" s="174">
        <f>MIN(E19:E83)</f>
        <v>41.65</v>
      </c>
      <c r="G12" s="92">
        <f>AVERAGE(E19:E83)</f>
        <v>41.98057142857143</v>
      </c>
      <c r="H12" s="93">
        <v>5</v>
      </c>
      <c r="I12" s="94">
        <f>G12-F12</f>
        <v>0.33057142857143162</v>
      </c>
      <c r="J12" s="95">
        <v>5.2361111111111108E-2</v>
      </c>
      <c r="K12" s="95">
        <f>J12-J11</f>
        <v>1.849537037037037E-2</v>
      </c>
      <c r="L12" s="95">
        <f>K11+K12</f>
        <v>4.1597222222222216E-2</v>
      </c>
      <c r="M12" s="97" t="s">
        <v>152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116</v>
      </c>
      <c r="C13" s="104">
        <v>6</v>
      </c>
      <c r="D13" s="104">
        <v>166</v>
      </c>
      <c r="E13" s="91">
        <f>D13-D12</f>
        <v>65</v>
      </c>
      <c r="F13" s="180">
        <f>MIN(F19:F83)</f>
        <v>41.29</v>
      </c>
      <c r="G13" s="182">
        <f>AVERAGE(F19:F83)</f>
        <v>42.122769230769222</v>
      </c>
      <c r="H13" s="132">
        <v>0</v>
      </c>
      <c r="I13" s="105">
        <f>G13-F13</f>
        <v>0.83276923076922316</v>
      </c>
      <c r="J13" s="95">
        <v>8.3761574074074072E-2</v>
      </c>
      <c r="K13" s="186">
        <f>J13-J12</f>
        <v>3.1400462962962963E-2</v>
      </c>
      <c r="L13" s="106">
        <f>K13+K10</f>
        <v>4.2164351851851856E-2</v>
      </c>
      <c r="M13" s="97"/>
      <c r="N13" s="98">
        <v>5</v>
      </c>
      <c r="O13" s="181" t="s">
        <v>168</v>
      </c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AVERAGE(F10,F13)</f>
        <v>41.55</v>
      </c>
      <c r="G14" s="134">
        <f>AVERAGE(G10,G13)</f>
        <v>42.244279352226712</v>
      </c>
      <c r="H14" s="134" t="s">
        <v>151</v>
      </c>
      <c r="I14" s="111">
        <f>AVERAGE(I10,I13)</f>
        <v>0.69427935222671522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41.614999999999995</v>
      </c>
      <c r="G15" s="117">
        <f>AVERAGE(G11,G12)</f>
        <v>42.039588039867112</v>
      </c>
      <c r="H15" s="117" t="s">
        <v>147</v>
      </c>
      <c r="I15" s="118">
        <f>AVERAGE(I11,I12)</f>
        <v>0.42458803986711047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41.582499999999996</v>
      </c>
      <c r="G16" s="121">
        <f>AVERAGE(G10:G13)</f>
        <v>42.141933696046912</v>
      </c>
      <c r="H16" s="122"/>
      <c r="I16" s="123">
        <f>AVERAGE(I10:I13)</f>
        <v>0.55943369604691284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Манило Денис</v>
      </c>
      <c r="D18" s="135" t="str">
        <f>B11</f>
        <v>Лантушенко Игорь</v>
      </c>
      <c r="E18" s="135" t="str">
        <f>B12</f>
        <v>Лантушенко Игорь</v>
      </c>
      <c r="F18" s="135" t="str">
        <f>B13</f>
        <v>Манило Денис</v>
      </c>
    </row>
    <row r="19" spans="2:14" x14ac:dyDescent="0.25">
      <c r="B19" s="1">
        <v>1</v>
      </c>
      <c r="C19" s="136">
        <v>42.39</v>
      </c>
      <c r="D19" s="137">
        <v>43.02</v>
      </c>
      <c r="E19" s="137">
        <v>42.57</v>
      </c>
      <c r="F19" s="138">
        <v>42.72</v>
      </c>
      <c r="M19" s="2"/>
      <c r="N19" s="2"/>
    </row>
    <row r="20" spans="2:14" x14ac:dyDescent="0.25">
      <c r="B20" s="1">
        <v>2</v>
      </c>
      <c r="C20" s="139">
        <v>42.41</v>
      </c>
      <c r="D20" s="140">
        <v>42.02</v>
      </c>
      <c r="E20" s="140">
        <v>41.9</v>
      </c>
      <c r="F20" s="141">
        <v>41.97</v>
      </c>
      <c r="M20" s="3"/>
      <c r="N20" s="3"/>
    </row>
    <row r="21" spans="2:14" x14ac:dyDescent="0.25">
      <c r="B21" s="1">
        <v>3</v>
      </c>
      <c r="C21" s="139">
        <v>42.09</v>
      </c>
      <c r="D21" s="140">
        <v>42.12</v>
      </c>
      <c r="E21" s="140">
        <v>41.82</v>
      </c>
      <c r="F21" s="141">
        <v>41.96</v>
      </c>
      <c r="M21" s="3"/>
      <c r="N21" s="3"/>
    </row>
    <row r="22" spans="2:14" x14ac:dyDescent="0.25">
      <c r="B22" s="1">
        <v>4</v>
      </c>
      <c r="C22" s="139">
        <v>42.18</v>
      </c>
      <c r="D22" s="140">
        <v>41.92</v>
      </c>
      <c r="E22" s="140">
        <v>41.82</v>
      </c>
      <c r="F22" s="141">
        <v>42.25</v>
      </c>
      <c r="M22" s="3"/>
      <c r="N22" s="3"/>
    </row>
    <row r="23" spans="2:14" x14ac:dyDescent="0.25">
      <c r="B23" s="1">
        <v>5</v>
      </c>
      <c r="C23" s="139">
        <v>42.22</v>
      </c>
      <c r="D23" s="140">
        <v>42.13</v>
      </c>
      <c r="E23" s="140">
        <v>41.93</v>
      </c>
      <c r="F23" s="141">
        <v>41.76</v>
      </c>
    </row>
    <row r="24" spans="2:14" x14ac:dyDescent="0.25">
      <c r="B24" s="1">
        <v>6</v>
      </c>
      <c r="C24" s="139">
        <v>42.41</v>
      </c>
      <c r="D24" s="140">
        <v>42.04</v>
      </c>
      <c r="E24" s="140">
        <v>41.99</v>
      </c>
      <c r="F24" s="141">
        <v>41.77</v>
      </c>
    </row>
    <row r="25" spans="2:14" x14ac:dyDescent="0.25">
      <c r="B25" s="1">
        <v>7</v>
      </c>
      <c r="C25" s="139">
        <v>42.59</v>
      </c>
      <c r="D25" s="140">
        <v>41.97</v>
      </c>
      <c r="E25" s="140">
        <v>41.9</v>
      </c>
      <c r="F25" s="141">
        <v>41.64</v>
      </c>
    </row>
    <row r="26" spans="2:14" x14ac:dyDescent="0.25">
      <c r="B26" s="1">
        <v>8</v>
      </c>
      <c r="C26" s="139">
        <v>42.23</v>
      </c>
      <c r="D26" s="140">
        <v>41.67</v>
      </c>
      <c r="E26" s="140">
        <v>41.72</v>
      </c>
      <c r="F26" s="141">
        <v>41.93</v>
      </c>
    </row>
    <row r="27" spans="2:14" x14ac:dyDescent="0.25">
      <c r="B27" s="1">
        <v>9</v>
      </c>
      <c r="C27" s="139">
        <v>42.53</v>
      </c>
      <c r="D27" s="140">
        <v>41.74</v>
      </c>
      <c r="E27" s="140">
        <v>42.19</v>
      </c>
      <c r="F27" s="141">
        <v>41.66</v>
      </c>
    </row>
    <row r="28" spans="2:14" x14ac:dyDescent="0.25">
      <c r="B28" s="1">
        <v>10</v>
      </c>
      <c r="C28" s="139">
        <v>42.39</v>
      </c>
      <c r="D28" s="140">
        <v>41.58</v>
      </c>
      <c r="E28" s="140">
        <v>41.94</v>
      </c>
      <c r="F28" s="141">
        <v>41.99</v>
      </c>
    </row>
    <row r="29" spans="2:14" x14ac:dyDescent="0.25">
      <c r="B29" s="1">
        <v>11</v>
      </c>
      <c r="C29" s="139">
        <v>42.42</v>
      </c>
      <c r="D29" s="140">
        <v>41.63</v>
      </c>
      <c r="E29" s="185">
        <v>41.83</v>
      </c>
      <c r="F29" s="141">
        <v>41.83</v>
      </c>
    </row>
    <row r="30" spans="2:14" x14ac:dyDescent="0.25">
      <c r="B30" s="1">
        <v>12</v>
      </c>
      <c r="C30" s="139">
        <v>42.17</v>
      </c>
      <c r="D30" s="140">
        <v>41.95</v>
      </c>
      <c r="E30" s="140">
        <v>41.98</v>
      </c>
      <c r="F30" s="141">
        <v>41.66</v>
      </c>
    </row>
    <row r="31" spans="2:14" x14ac:dyDescent="0.25">
      <c r="B31" s="1">
        <v>13</v>
      </c>
      <c r="C31" s="139">
        <v>42.25</v>
      </c>
      <c r="D31" s="140">
        <v>41.67</v>
      </c>
      <c r="E31" s="140">
        <v>41.92</v>
      </c>
      <c r="F31" s="141">
        <v>41.67</v>
      </c>
    </row>
    <row r="32" spans="2:14" x14ac:dyDescent="0.25">
      <c r="B32" s="1">
        <v>14</v>
      </c>
      <c r="C32" s="139">
        <v>43.32</v>
      </c>
      <c r="D32" s="140">
        <v>41.74</v>
      </c>
      <c r="E32" s="140">
        <v>41.78</v>
      </c>
      <c r="F32" s="141">
        <v>41.46</v>
      </c>
    </row>
    <row r="33" spans="2:6" x14ac:dyDescent="0.25">
      <c r="B33" s="1">
        <v>15</v>
      </c>
      <c r="C33" s="139">
        <v>42</v>
      </c>
      <c r="D33" s="140">
        <v>41.72</v>
      </c>
      <c r="E33" s="140">
        <v>42.58</v>
      </c>
      <c r="F33" s="141">
        <v>41.75</v>
      </c>
    </row>
    <row r="34" spans="2:6" x14ac:dyDescent="0.25">
      <c r="B34" s="1">
        <v>16</v>
      </c>
      <c r="C34" s="139">
        <v>42.48</v>
      </c>
      <c r="D34" s="140">
        <v>42.51</v>
      </c>
      <c r="E34" s="140">
        <v>43.86</v>
      </c>
      <c r="F34" s="141">
        <v>41.61</v>
      </c>
    </row>
    <row r="35" spans="2:6" x14ac:dyDescent="0.25">
      <c r="B35" s="1">
        <v>17</v>
      </c>
      <c r="C35" s="139">
        <v>43.06</v>
      </c>
      <c r="D35" s="140">
        <v>41.98</v>
      </c>
      <c r="E35" s="140">
        <v>41.69</v>
      </c>
      <c r="F35" s="141">
        <v>41.83</v>
      </c>
    </row>
    <row r="36" spans="2:6" x14ac:dyDescent="0.25">
      <c r="B36" s="1">
        <v>18</v>
      </c>
      <c r="C36" s="139">
        <v>41.81</v>
      </c>
      <c r="D36" s="140">
        <v>41.8</v>
      </c>
      <c r="E36" s="140">
        <v>41.88</v>
      </c>
      <c r="F36" s="141">
        <v>41.64</v>
      </c>
    </row>
    <row r="37" spans="2:6" x14ac:dyDescent="0.25">
      <c r="B37" s="1">
        <v>19</v>
      </c>
      <c r="C37" s="139">
        <v>42</v>
      </c>
      <c r="D37" s="140">
        <v>41.92</v>
      </c>
      <c r="E37" s="140">
        <v>41.72</v>
      </c>
      <c r="F37" s="141">
        <v>41.73</v>
      </c>
    </row>
    <row r="38" spans="2:6" x14ac:dyDescent="0.25">
      <c r="B38" s="1">
        <v>20</v>
      </c>
      <c r="C38" s="139"/>
      <c r="D38" s="140">
        <v>41.96</v>
      </c>
      <c r="E38" s="140">
        <v>41.65</v>
      </c>
      <c r="F38" s="141">
        <v>41.69</v>
      </c>
    </row>
    <row r="39" spans="2:6" x14ac:dyDescent="0.25">
      <c r="B39" s="1">
        <v>21</v>
      </c>
      <c r="C39" s="139"/>
      <c r="D39" s="140">
        <v>41.94</v>
      </c>
      <c r="E39" s="140">
        <v>41.67</v>
      </c>
      <c r="F39" s="141">
        <v>41.8</v>
      </c>
    </row>
    <row r="40" spans="2:6" x14ac:dyDescent="0.25">
      <c r="B40" s="1">
        <v>22</v>
      </c>
      <c r="C40" s="139"/>
      <c r="D40" s="140">
        <v>42.05</v>
      </c>
      <c r="E40" s="140">
        <v>41.66</v>
      </c>
      <c r="F40" s="141">
        <v>41.75</v>
      </c>
    </row>
    <row r="41" spans="2:6" x14ac:dyDescent="0.25">
      <c r="B41" s="1">
        <v>23</v>
      </c>
      <c r="C41" s="139"/>
      <c r="D41" s="140">
        <v>41.86</v>
      </c>
      <c r="E41" s="140">
        <v>41.98</v>
      </c>
      <c r="F41" s="141">
        <v>41.65</v>
      </c>
    </row>
    <row r="42" spans="2:6" x14ac:dyDescent="0.25">
      <c r="B42" s="1">
        <v>24</v>
      </c>
      <c r="C42" s="139"/>
      <c r="D42" s="140">
        <v>42.02</v>
      </c>
      <c r="E42" s="140">
        <v>41.9</v>
      </c>
      <c r="F42" s="141">
        <v>41.93</v>
      </c>
    </row>
    <row r="43" spans="2:6" x14ac:dyDescent="0.25">
      <c r="B43" s="1">
        <v>25</v>
      </c>
      <c r="C43" s="139"/>
      <c r="D43" s="140">
        <v>42.3</v>
      </c>
      <c r="E43" s="140">
        <v>41.82</v>
      </c>
      <c r="F43" s="141">
        <v>41.65</v>
      </c>
    </row>
    <row r="44" spans="2:6" x14ac:dyDescent="0.25">
      <c r="B44" s="1">
        <v>26</v>
      </c>
      <c r="C44" s="139"/>
      <c r="D44" s="140">
        <v>43.16</v>
      </c>
      <c r="E44" s="140">
        <v>41.98</v>
      </c>
      <c r="F44" s="141">
        <v>41.66</v>
      </c>
    </row>
    <row r="45" spans="2:6" x14ac:dyDescent="0.25">
      <c r="B45" s="1">
        <v>27</v>
      </c>
      <c r="C45" s="139"/>
      <c r="D45" s="140">
        <v>44.06</v>
      </c>
      <c r="E45" s="140">
        <v>41.73</v>
      </c>
      <c r="F45" s="141">
        <v>41.8</v>
      </c>
    </row>
    <row r="46" spans="2:6" x14ac:dyDescent="0.25">
      <c r="B46" s="1">
        <v>28</v>
      </c>
      <c r="C46" s="139"/>
      <c r="D46" s="140">
        <v>43.78</v>
      </c>
      <c r="E46" s="140">
        <v>41.87</v>
      </c>
      <c r="F46" s="141">
        <v>41.51</v>
      </c>
    </row>
    <row r="47" spans="2:6" x14ac:dyDescent="0.25">
      <c r="B47" s="1">
        <v>29</v>
      </c>
      <c r="C47" s="139"/>
      <c r="D47" s="140">
        <v>41.87</v>
      </c>
      <c r="E47" s="140">
        <v>41.89</v>
      </c>
      <c r="F47" s="141">
        <v>41.51</v>
      </c>
    </row>
    <row r="48" spans="2:6" x14ac:dyDescent="0.25">
      <c r="B48" s="1">
        <v>30</v>
      </c>
      <c r="C48" s="139"/>
      <c r="D48" s="140">
        <v>41.96</v>
      </c>
      <c r="E48" s="140">
        <v>42.14</v>
      </c>
      <c r="F48" s="141">
        <v>41.72</v>
      </c>
    </row>
    <row r="49" spans="2:8" x14ac:dyDescent="0.25">
      <c r="B49" s="1">
        <v>31</v>
      </c>
      <c r="C49" s="139"/>
      <c r="D49" s="140">
        <v>41.9</v>
      </c>
      <c r="E49" s="140">
        <v>41.84</v>
      </c>
      <c r="F49" s="141">
        <v>41.95</v>
      </c>
    </row>
    <row r="50" spans="2:8" x14ac:dyDescent="0.25">
      <c r="B50" s="1">
        <v>32</v>
      </c>
      <c r="C50" s="139"/>
      <c r="D50" s="140">
        <v>42.11</v>
      </c>
      <c r="E50" s="140">
        <v>41.88</v>
      </c>
      <c r="F50" s="141">
        <v>41.93</v>
      </c>
    </row>
    <row r="51" spans="2:8" x14ac:dyDescent="0.25">
      <c r="B51" s="1">
        <v>33</v>
      </c>
      <c r="C51" s="139"/>
      <c r="D51" s="140">
        <v>41.94</v>
      </c>
      <c r="E51" s="140">
        <v>42.21</v>
      </c>
      <c r="F51" s="141">
        <v>41.64</v>
      </c>
    </row>
    <row r="52" spans="2:8" x14ac:dyDescent="0.25">
      <c r="B52" s="1">
        <v>34</v>
      </c>
      <c r="C52" s="139"/>
      <c r="D52" s="140">
        <v>42.03</v>
      </c>
      <c r="E52" s="140">
        <v>42.06</v>
      </c>
      <c r="F52" s="141">
        <v>41.72</v>
      </c>
    </row>
    <row r="53" spans="2:8" x14ac:dyDescent="0.25">
      <c r="B53" s="1">
        <v>35</v>
      </c>
      <c r="C53" s="139"/>
      <c r="D53" s="140">
        <v>42.06</v>
      </c>
      <c r="E53" s="140">
        <v>42.02</v>
      </c>
      <c r="F53" s="141">
        <v>43.53</v>
      </c>
    </row>
    <row r="54" spans="2:8" x14ac:dyDescent="0.25">
      <c r="B54" s="1">
        <v>36</v>
      </c>
      <c r="C54" s="139"/>
      <c r="D54" s="140">
        <v>41.94</v>
      </c>
      <c r="E54" s="140"/>
      <c r="F54" s="141">
        <v>42.59</v>
      </c>
    </row>
    <row r="55" spans="2:8" x14ac:dyDescent="0.25">
      <c r="B55" s="1">
        <v>37</v>
      </c>
      <c r="C55" s="139"/>
      <c r="D55" s="140">
        <v>42.07</v>
      </c>
      <c r="E55" s="140"/>
      <c r="F55" s="141">
        <v>43.02</v>
      </c>
    </row>
    <row r="56" spans="2:8" x14ac:dyDescent="0.25">
      <c r="B56" s="1">
        <v>38</v>
      </c>
      <c r="C56" s="139"/>
      <c r="D56" s="140">
        <v>42.06</v>
      </c>
      <c r="E56" s="140"/>
      <c r="F56" s="141">
        <v>42.28</v>
      </c>
    </row>
    <row r="57" spans="2:8" x14ac:dyDescent="0.25">
      <c r="B57" s="1">
        <v>39</v>
      </c>
      <c r="C57" s="139"/>
      <c r="D57" s="140">
        <v>42.07</v>
      </c>
      <c r="E57" s="140"/>
      <c r="F57" s="141">
        <v>42.43</v>
      </c>
    </row>
    <row r="58" spans="2:8" x14ac:dyDescent="0.25">
      <c r="B58" s="1">
        <v>40</v>
      </c>
      <c r="C58" s="139"/>
      <c r="D58" s="140">
        <v>41.95</v>
      </c>
      <c r="E58" s="140"/>
      <c r="F58" s="141">
        <v>42.32</v>
      </c>
    </row>
    <row r="59" spans="2:8" x14ac:dyDescent="0.25">
      <c r="B59" s="1">
        <v>41</v>
      </c>
      <c r="C59" s="139"/>
      <c r="D59" s="140">
        <v>41.95</v>
      </c>
      <c r="E59" s="140"/>
      <c r="F59" s="141">
        <v>43.14</v>
      </c>
    </row>
    <row r="60" spans="2:8" x14ac:dyDescent="0.25">
      <c r="B60" s="1">
        <v>42</v>
      </c>
      <c r="C60" s="139"/>
      <c r="D60" s="140">
        <v>41.9</v>
      </c>
      <c r="E60" s="140"/>
      <c r="F60" s="141">
        <v>46.96</v>
      </c>
    </row>
    <row r="61" spans="2:8" x14ac:dyDescent="0.25">
      <c r="B61" s="1">
        <v>43</v>
      </c>
      <c r="C61" s="139"/>
      <c r="D61" s="140">
        <v>42.17</v>
      </c>
      <c r="E61" s="140"/>
      <c r="F61" s="141">
        <v>44.17</v>
      </c>
      <c r="H61" s="2">
        <f>19+43+35+65</f>
        <v>162</v>
      </c>
    </row>
    <row r="62" spans="2:8" x14ac:dyDescent="0.25">
      <c r="B62" s="1">
        <v>44</v>
      </c>
      <c r="C62" s="139"/>
      <c r="D62" s="140"/>
      <c r="E62" s="140"/>
      <c r="F62" s="141">
        <v>42.39</v>
      </c>
    </row>
    <row r="63" spans="2:8" x14ac:dyDescent="0.25">
      <c r="B63" s="1">
        <v>45</v>
      </c>
      <c r="C63" s="139"/>
      <c r="D63" s="140"/>
      <c r="E63" s="140"/>
      <c r="F63" s="141">
        <v>41.54</v>
      </c>
    </row>
    <row r="64" spans="2:8" x14ac:dyDescent="0.25">
      <c r="B64" s="1">
        <v>46</v>
      </c>
      <c r="C64" s="139"/>
      <c r="D64" s="140"/>
      <c r="E64" s="140"/>
      <c r="F64" s="141">
        <v>42.12</v>
      </c>
    </row>
    <row r="65" spans="2:6" x14ac:dyDescent="0.25">
      <c r="B65" s="1">
        <v>47</v>
      </c>
      <c r="C65" s="139"/>
      <c r="D65" s="140"/>
      <c r="E65" s="140"/>
      <c r="F65" s="141">
        <v>41.75</v>
      </c>
    </row>
    <row r="66" spans="2:6" x14ac:dyDescent="0.25">
      <c r="B66" s="1">
        <v>48</v>
      </c>
      <c r="C66" s="139"/>
      <c r="D66" s="140"/>
      <c r="E66" s="140"/>
      <c r="F66" s="141">
        <v>41.63</v>
      </c>
    </row>
    <row r="67" spans="2:6" x14ac:dyDescent="0.25">
      <c r="B67" s="1">
        <v>49</v>
      </c>
      <c r="C67" s="139"/>
      <c r="D67" s="140"/>
      <c r="E67" s="140"/>
      <c r="F67" s="141">
        <v>41.81</v>
      </c>
    </row>
    <row r="68" spans="2:6" x14ac:dyDescent="0.25">
      <c r="B68" s="1">
        <v>50</v>
      </c>
      <c r="C68" s="139"/>
      <c r="D68" s="140"/>
      <c r="E68" s="140"/>
      <c r="F68" s="141">
        <v>41.74</v>
      </c>
    </row>
    <row r="69" spans="2:6" x14ac:dyDescent="0.25">
      <c r="B69" s="1">
        <v>51</v>
      </c>
      <c r="C69" s="139"/>
      <c r="D69" s="140"/>
      <c r="E69" s="140"/>
      <c r="F69" s="141">
        <v>41.59</v>
      </c>
    </row>
    <row r="70" spans="2:6" x14ac:dyDescent="0.25">
      <c r="B70" s="1">
        <v>52</v>
      </c>
      <c r="C70" s="139"/>
      <c r="D70" s="140"/>
      <c r="E70" s="140"/>
      <c r="F70" s="141">
        <v>41.58</v>
      </c>
    </row>
    <row r="71" spans="2:6" x14ac:dyDescent="0.25">
      <c r="B71" s="1">
        <v>53</v>
      </c>
      <c r="C71" s="139"/>
      <c r="D71" s="140"/>
      <c r="E71" s="140"/>
      <c r="F71" s="141">
        <v>41.29</v>
      </c>
    </row>
    <row r="72" spans="2:6" x14ac:dyDescent="0.25">
      <c r="B72" s="1">
        <v>54</v>
      </c>
      <c r="C72" s="139"/>
      <c r="D72" s="140"/>
      <c r="E72" s="140"/>
      <c r="F72" s="141">
        <v>42.2</v>
      </c>
    </row>
    <row r="73" spans="2:6" x14ac:dyDescent="0.25">
      <c r="B73" s="1">
        <v>55</v>
      </c>
      <c r="C73" s="139"/>
      <c r="D73" s="140"/>
      <c r="E73" s="140"/>
      <c r="F73" s="141">
        <v>42.34</v>
      </c>
    </row>
    <row r="74" spans="2:6" x14ac:dyDescent="0.25">
      <c r="B74" s="1">
        <v>56</v>
      </c>
      <c r="C74" s="139"/>
      <c r="D74" s="140"/>
      <c r="E74" s="140"/>
      <c r="F74" s="141">
        <v>44.11</v>
      </c>
    </row>
    <row r="75" spans="2:6" x14ac:dyDescent="0.25">
      <c r="B75" s="1">
        <v>57</v>
      </c>
      <c r="C75" s="139"/>
      <c r="D75" s="140"/>
      <c r="E75" s="140"/>
      <c r="F75" s="141">
        <v>42.93</v>
      </c>
    </row>
    <row r="76" spans="2:6" x14ac:dyDescent="0.25">
      <c r="B76" s="1">
        <v>58</v>
      </c>
      <c r="C76" s="139"/>
      <c r="D76" s="140"/>
      <c r="E76" s="140"/>
      <c r="F76" s="141">
        <v>44.43</v>
      </c>
    </row>
    <row r="77" spans="2:6" x14ac:dyDescent="0.25">
      <c r="B77" s="1">
        <v>59</v>
      </c>
      <c r="C77" s="139"/>
      <c r="D77" s="140"/>
      <c r="E77" s="140"/>
      <c r="F77" s="141">
        <v>42.46</v>
      </c>
    </row>
    <row r="78" spans="2:6" x14ac:dyDescent="0.25">
      <c r="B78" s="1">
        <v>60</v>
      </c>
      <c r="C78" s="139"/>
      <c r="D78" s="140"/>
      <c r="E78" s="140"/>
      <c r="F78" s="141">
        <v>41.85</v>
      </c>
    </row>
    <row r="79" spans="2:6" x14ac:dyDescent="0.25">
      <c r="B79" s="1">
        <v>61</v>
      </c>
      <c r="C79" s="139"/>
      <c r="D79" s="140"/>
      <c r="E79" s="140"/>
      <c r="F79" s="141">
        <v>41.62</v>
      </c>
    </row>
    <row r="80" spans="2:6" x14ac:dyDescent="0.25">
      <c r="B80" s="1">
        <v>62</v>
      </c>
      <c r="C80" s="139"/>
      <c r="D80" s="140"/>
      <c r="E80" s="140"/>
      <c r="F80" s="141">
        <v>41.56</v>
      </c>
    </row>
    <row r="81" spans="2:6" x14ac:dyDescent="0.25">
      <c r="B81" s="1">
        <v>63</v>
      </c>
      <c r="C81" s="139"/>
      <c r="D81" s="140"/>
      <c r="E81" s="140"/>
      <c r="F81" s="141">
        <v>42.31</v>
      </c>
    </row>
    <row r="82" spans="2:6" x14ac:dyDescent="0.25">
      <c r="B82" s="1">
        <v>64</v>
      </c>
      <c r="C82" s="139"/>
      <c r="D82" s="140"/>
      <c r="E82" s="140"/>
      <c r="F82" s="141">
        <v>41.83</v>
      </c>
    </row>
    <row r="83" spans="2:6" ht="15.75" thickBot="1" x14ac:dyDescent="0.3">
      <c r="B83" s="1">
        <v>65</v>
      </c>
      <c r="C83" s="142"/>
      <c r="D83" s="143"/>
      <c r="E83" s="143"/>
      <c r="F83" s="144">
        <v>41.72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60" sqref="H6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84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86</v>
      </c>
      <c r="C10" s="90">
        <v>2</v>
      </c>
      <c r="D10" s="90">
        <v>40</v>
      </c>
      <c r="E10" s="91">
        <f>D10</f>
        <v>40</v>
      </c>
      <c r="F10" s="176">
        <f>MIN(C19:C83)</f>
        <v>41.88</v>
      </c>
      <c r="G10" s="173">
        <f>AVERAGE(C19:C83)</f>
        <v>42.611076923076922</v>
      </c>
      <c r="H10" s="93">
        <v>2</v>
      </c>
      <c r="I10" s="94">
        <f>G10-F10</f>
        <v>0.73107692307691963</v>
      </c>
      <c r="J10" s="95">
        <v>2.0787037037037038E-2</v>
      </c>
      <c r="K10" s="95">
        <f>J10</f>
        <v>2.0787037037037038E-2</v>
      </c>
      <c r="L10" s="96">
        <f>K10</f>
        <v>2.0787037037037038E-2</v>
      </c>
      <c r="M10" s="97" t="s">
        <v>160</v>
      </c>
      <c r="N10" s="98"/>
      <c r="O10" s="99"/>
      <c r="P10" s="100"/>
    </row>
    <row r="11" spans="1:16" s="3" customFormat="1" ht="30" customHeight="1" x14ac:dyDescent="0.25">
      <c r="A11" s="88">
        <v>2</v>
      </c>
      <c r="B11" s="89" t="s">
        <v>85</v>
      </c>
      <c r="C11" s="90">
        <v>4</v>
      </c>
      <c r="D11" s="90">
        <v>83</v>
      </c>
      <c r="E11" s="91">
        <f>D11-D10</f>
        <v>43</v>
      </c>
      <c r="F11" s="188">
        <f>MIN(D19:D83)</f>
        <v>41.55</v>
      </c>
      <c r="G11" s="125">
        <f>AVERAGE(D19:D83)</f>
        <v>41.853333333333325</v>
      </c>
      <c r="H11" s="93">
        <v>10</v>
      </c>
      <c r="I11" s="94">
        <f>G11-F11</f>
        <v>0.30333333333332746</v>
      </c>
      <c r="J11" s="95">
        <v>4.2708333333333327E-2</v>
      </c>
      <c r="K11" s="95">
        <f>J11-J10</f>
        <v>2.1921296296296289E-2</v>
      </c>
      <c r="L11" s="96">
        <f>K11</f>
        <v>2.1921296296296289E-2</v>
      </c>
      <c r="M11" s="97" t="s">
        <v>161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86</v>
      </c>
      <c r="C12" s="101">
        <v>13</v>
      </c>
      <c r="D12" s="90">
        <v>110</v>
      </c>
      <c r="E12" s="91">
        <f>D12-D11</f>
        <v>27</v>
      </c>
      <c r="F12" s="130">
        <f>MIN(E19:E83)</f>
        <v>41.99</v>
      </c>
      <c r="G12" s="92">
        <f>AVERAGE(E19:E83)</f>
        <v>42.719999999999992</v>
      </c>
      <c r="H12" s="93">
        <v>0</v>
      </c>
      <c r="I12" s="94">
        <f>G12-F12</f>
        <v>0.72999999999998977</v>
      </c>
      <c r="J12" s="95">
        <v>5.7141203703703708E-2</v>
      </c>
      <c r="K12" s="95">
        <f>J12-J11</f>
        <v>1.4432870370370381E-2</v>
      </c>
      <c r="L12" s="95">
        <f>K12+K10</f>
        <v>3.5219907407407422E-2</v>
      </c>
      <c r="M12" s="97" t="s">
        <v>162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85</v>
      </c>
      <c r="C13" s="104">
        <v>9</v>
      </c>
      <c r="D13" s="104">
        <v>166</v>
      </c>
      <c r="E13" s="91">
        <f>D13-D12</f>
        <v>56</v>
      </c>
      <c r="F13" s="180">
        <f>MIN(F19:F83)</f>
        <v>41.38</v>
      </c>
      <c r="G13" s="182">
        <f>AVERAGE(F19:F83)</f>
        <v>41.771454545454553</v>
      </c>
      <c r="H13" s="132">
        <v>6</v>
      </c>
      <c r="I13" s="105">
        <f>G13-F13</f>
        <v>0.39145454545455038</v>
      </c>
      <c r="J13" s="95">
        <v>8.376296296296297E-2</v>
      </c>
      <c r="K13" s="107">
        <f>J13-J12</f>
        <v>2.6621759259259262E-2</v>
      </c>
      <c r="L13" s="106">
        <f>K13+K11</f>
        <v>4.8543055555555548E-2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AVERAGE(F10,F12)</f>
        <v>41.935000000000002</v>
      </c>
      <c r="G14" s="134">
        <f>AVERAGE(G10,G12)</f>
        <v>42.665538461538461</v>
      </c>
      <c r="H14" s="134" t="s">
        <v>163</v>
      </c>
      <c r="I14" s="111">
        <f>AVERAGE(I10,I12)</f>
        <v>0.7305384615384547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41.465000000000003</v>
      </c>
      <c r="G15" s="117">
        <f>AVERAGE(G11,G13)</f>
        <v>41.812393939393942</v>
      </c>
      <c r="H15" s="117" t="s">
        <v>164</v>
      </c>
      <c r="I15" s="118">
        <f>AVERAGE(I11,I13)</f>
        <v>0.34739393939393892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</v>
      </c>
      <c r="G16" s="121">
        <f>AVERAGE(G10:G13)</f>
        <v>42.238966200466201</v>
      </c>
      <c r="H16" s="122"/>
      <c r="I16" s="123">
        <f>AVERAGE(I10:I13)</f>
        <v>0.53896620046619681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Таволжан Виталик</v>
      </c>
      <c r="D18" s="135" t="str">
        <f>B11</f>
        <v>Бахмацкий Олег</v>
      </c>
      <c r="E18" s="135" t="str">
        <f>B12</f>
        <v>Таволжан Виталик</v>
      </c>
      <c r="F18" s="135" t="str">
        <f>B13</f>
        <v>Бахмацкий Олег</v>
      </c>
    </row>
    <row r="19" spans="2:14" x14ac:dyDescent="0.25">
      <c r="B19" s="1">
        <v>1</v>
      </c>
      <c r="C19" s="136">
        <v>43.08</v>
      </c>
      <c r="D19" s="137">
        <v>42.87</v>
      </c>
      <c r="E19" s="137">
        <v>43.75</v>
      </c>
      <c r="F19" s="138">
        <v>43.09</v>
      </c>
      <c r="M19" s="2"/>
      <c r="N19" s="2"/>
    </row>
    <row r="20" spans="2:14" x14ac:dyDescent="0.25">
      <c r="B20" s="1">
        <v>2</v>
      </c>
      <c r="C20" s="139">
        <v>43.38</v>
      </c>
      <c r="D20" s="140">
        <v>42.41</v>
      </c>
      <c r="E20" s="140">
        <v>43.28</v>
      </c>
      <c r="F20" s="141">
        <v>42.21</v>
      </c>
      <c r="M20" s="3"/>
      <c r="N20" s="3"/>
    </row>
    <row r="21" spans="2:14" x14ac:dyDescent="0.25">
      <c r="B21" s="1">
        <v>3</v>
      </c>
      <c r="C21" s="139">
        <v>42.89</v>
      </c>
      <c r="D21" s="140">
        <v>41.79</v>
      </c>
      <c r="E21" s="140">
        <v>43.41</v>
      </c>
      <c r="F21" s="141">
        <v>42.01</v>
      </c>
      <c r="M21" s="3"/>
      <c r="N21" s="3"/>
    </row>
    <row r="22" spans="2:14" x14ac:dyDescent="0.25">
      <c r="B22" s="1">
        <v>4</v>
      </c>
      <c r="C22" s="139">
        <v>44.652000000000001</v>
      </c>
      <c r="D22" s="140">
        <v>41.63</v>
      </c>
      <c r="E22" s="140">
        <v>42.56</v>
      </c>
      <c r="F22" s="141">
        <v>41.77</v>
      </c>
      <c r="M22" s="3"/>
      <c r="N22" s="3"/>
    </row>
    <row r="23" spans="2:14" x14ac:dyDescent="0.25">
      <c r="B23" s="1">
        <v>5</v>
      </c>
      <c r="C23" s="139">
        <v>42.53</v>
      </c>
      <c r="D23" s="140">
        <v>41.93</v>
      </c>
      <c r="E23" s="140">
        <v>42.66</v>
      </c>
      <c r="F23" s="141">
        <v>41.73</v>
      </c>
    </row>
    <row r="24" spans="2:14" x14ac:dyDescent="0.25">
      <c r="B24" s="1">
        <v>6</v>
      </c>
      <c r="C24" s="139">
        <v>43.34</v>
      </c>
      <c r="D24" s="140">
        <v>42.7</v>
      </c>
      <c r="E24" s="140">
        <v>43.89</v>
      </c>
      <c r="F24" s="141">
        <v>41.71</v>
      </c>
    </row>
    <row r="25" spans="2:14" x14ac:dyDescent="0.25">
      <c r="B25" s="1">
        <v>7</v>
      </c>
      <c r="C25" s="139">
        <v>42.63</v>
      </c>
      <c r="D25" s="140">
        <v>42.41</v>
      </c>
      <c r="E25" s="140">
        <v>42.11</v>
      </c>
      <c r="F25" s="141">
        <v>41.71</v>
      </c>
    </row>
    <row r="26" spans="2:14" x14ac:dyDescent="0.25">
      <c r="B26" s="1">
        <v>8</v>
      </c>
      <c r="C26" s="139">
        <v>42.04</v>
      </c>
      <c r="D26" s="140">
        <v>41.76</v>
      </c>
      <c r="E26" s="140">
        <v>42.49</v>
      </c>
      <c r="F26" s="141">
        <v>41.67</v>
      </c>
    </row>
    <row r="27" spans="2:14" x14ac:dyDescent="0.25">
      <c r="B27" s="1">
        <v>9</v>
      </c>
      <c r="C27" s="139">
        <v>42.16</v>
      </c>
      <c r="D27" s="140">
        <v>41.81</v>
      </c>
      <c r="E27" s="140">
        <v>42.58</v>
      </c>
      <c r="F27" s="141">
        <v>41.48</v>
      </c>
    </row>
    <row r="28" spans="2:14" x14ac:dyDescent="0.25">
      <c r="B28" s="1">
        <v>10</v>
      </c>
      <c r="C28" s="139">
        <v>42.44</v>
      </c>
      <c r="D28" s="140">
        <v>41.69</v>
      </c>
      <c r="E28" s="140">
        <v>42.17</v>
      </c>
      <c r="F28" s="141">
        <v>41.6</v>
      </c>
    </row>
    <row r="29" spans="2:14" x14ac:dyDescent="0.25">
      <c r="B29" s="1">
        <v>11</v>
      </c>
      <c r="C29" s="139">
        <v>42.13</v>
      </c>
      <c r="D29" s="140">
        <v>41.6</v>
      </c>
      <c r="E29" s="140">
        <v>42.3</v>
      </c>
      <c r="F29" s="141">
        <v>41.66</v>
      </c>
    </row>
    <row r="30" spans="2:14" x14ac:dyDescent="0.25">
      <c r="B30" s="1">
        <v>12</v>
      </c>
      <c r="C30" s="139">
        <v>41.93</v>
      </c>
      <c r="D30" s="140">
        <v>42.35</v>
      </c>
      <c r="E30" s="140">
        <v>42.61</v>
      </c>
      <c r="F30" s="141">
        <v>41.51</v>
      </c>
    </row>
    <row r="31" spans="2:14" x14ac:dyDescent="0.25">
      <c r="B31" s="1">
        <v>13</v>
      </c>
      <c r="C31" s="139">
        <v>42.42</v>
      </c>
      <c r="D31" s="140">
        <v>42.12</v>
      </c>
      <c r="E31" s="140">
        <v>42.25</v>
      </c>
      <c r="F31" s="141">
        <v>41.52</v>
      </c>
    </row>
    <row r="32" spans="2:14" x14ac:dyDescent="0.25">
      <c r="B32" s="1">
        <v>14</v>
      </c>
      <c r="C32" s="139">
        <v>41.95</v>
      </c>
      <c r="D32" s="140">
        <v>41.79</v>
      </c>
      <c r="E32" s="140">
        <v>42.93</v>
      </c>
      <c r="F32" s="141">
        <v>41.67</v>
      </c>
    </row>
    <row r="33" spans="2:6" x14ac:dyDescent="0.25">
      <c r="B33" s="1">
        <v>15</v>
      </c>
      <c r="C33" s="139">
        <v>42.51</v>
      </c>
      <c r="D33" s="140">
        <v>41.79</v>
      </c>
      <c r="E33" s="140">
        <v>42.33</v>
      </c>
      <c r="F33" s="141">
        <v>41.98</v>
      </c>
    </row>
    <row r="34" spans="2:6" x14ac:dyDescent="0.25">
      <c r="B34" s="1">
        <v>16</v>
      </c>
      <c r="C34" s="139">
        <v>42.04</v>
      </c>
      <c r="D34" s="140">
        <v>41.68</v>
      </c>
      <c r="E34" s="140">
        <v>42.47</v>
      </c>
      <c r="F34" s="141">
        <v>41.45</v>
      </c>
    </row>
    <row r="35" spans="2:6" x14ac:dyDescent="0.25">
      <c r="B35" s="1">
        <v>17</v>
      </c>
      <c r="C35" s="139">
        <v>42.05</v>
      </c>
      <c r="D35" s="140">
        <v>41.84</v>
      </c>
      <c r="E35" s="140">
        <v>42.44</v>
      </c>
      <c r="F35" s="141">
        <v>41.74</v>
      </c>
    </row>
    <row r="36" spans="2:6" x14ac:dyDescent="0.25">
      <c r="B36" s="1">
        <v>18</v>
      </c>
      <c r="C36" s="139">
        <v>42.69</v>
      </c>
      <c r="D36" s="140">
        <v>41.58</v>
      </c>
      <c r="E36" s="140">
        <v>41.99</v>
      </c>
      <c r="F36" s="141">
        <v>41.72</v>
      </c>
    </row>
    <row r="37" spans="2:6" x14ac:dyDescent="0.25">
      <c r="B37" s="1">
        <v>19</v>
      </c>
      <c r="C37" s="139">
        <v>43.76</v>
      </c>
      <c r="D37" s="140">
        <v>42.11</v>
      </c>
      <c r="E37" s="140">
        <v>43.51</v>
      </c>
      <c r="F37" s="141">
        <v>41.65</v>
      </c>
    </row>
    <row r="38" spans="2:6" x14ac:dyDescent="0.25">
      <c r="B38" s="1">
        <v>20</v>
      </c>
      <c r="C38" s="139">
        <v>42.85</v>
      </c>
      <c r="D38" s="140">
        <v>41.67</v>
      </c>
      <c r="E38" s="140">
        <v>42.28</v>
      </c>
      <c r="F38" s="141">
        <v>41.38</v>
      </c>
    </row>
    <row r="39" spans="2:6" x14ac:dyDescent="0.25">
      <c r="B39" s="1">
        <v>21</v>
      </c>
      <c r="C39" s="139">
        <v>41.88</v>
      </c>
      <c r="D39" s="140">
        <v>41.68</v>
      </c>
      <c r="E39" s="140">
        <v>43.58</v>
      </c>
      <c r="F39" s="141">
        <v>41.59</v>
      </c>
    </row>
    <row r="40" spans="2:6" x14ac:dyDescent="0.25">
      <c r="B40" s="1">
        <v>22</v>
      </c>
      <c r="C40" s="139">
        <v>42.11</v>
      </c>
      <c r="D40" s="140">
        <v>41.69</v>
      </c>
      <c r="E40" s="140">
        <v>42.66</v>
      </c>
      <c r="F40" s="141">
        <v>43.84</v>
      </c>
    </row>
    <row r="41" spans="2:6" x14ac:dyDescent="0.25">
      <c r="B41" s="1">
        <v>23</v>
      </c>
      <c r="C41" s="139">
        <v>42.99</v>
      </c>
      <c r="D41" s="140">
        <v>41.76</v>
      </c>
      <c r="E41" s="140">
        <v>42.73</v>
      </c>
      <c r="F41" s="141">
        <v>41.67</v>
      </c>
    </row>
    <row r="42" spans="2:6" x14ac:dyDescent="0.25">
      <c r="B42" s="1">
        <v>24</v>
      </c>
      <c r="C42" s="139">
        <v>42.34</v>
      </c>
      <c r="D42" s="140">
        <v>41.65</v>
      </c>
      <c r="E42" s="140">
        <v>42.87</v>
      </c>
      <c r="F42" s="141">
        <v>42.11</v>
      </c>
    </row>
    <row r="43" spans="2:6" x14ac:dyDescent="0.25">
      <c r="B43" s="1">
        <v>25</v>
      </c>
      <c r="C43" s="139">
        <v>42.26</v>
      </c>
      <c r="D43" s="140">
        <v>41.81</v>
      </c>
      <c r="E43" s="140">
        <v>42.62</v>
      </c>
      <c r="F43" s="141">
        <v>41.56</v>
      </c>
    </row>
    <row r="44" spans="2:6" x14ac:dyDescent="0.25">
      <c r="B44" s="1">
        <v>26</v>
      </c>
      <c r="C44" s="139">
        <v>41.99</v>
      </c>
      <c r="D44" s="140">
        <v>41.81</v>
      </c>
      <c r="E44" s="140">
        <v>42.25</v>
      </c>
      <c r="F44" s="141">
        <v>41.48</v>
      </c>
    </row>
    <row r="45" spans="2:6" x14ac:dyDescent="0.25">
      <c r="B45" s="1">
        <v>27</v>
      </c>
      <c r="C45" s="139">
        <v>42.06</v>
      </c>
      <c r="D45" s="140">
        <v>41.79</v>
      </c>
      <c r="E45" s="140"/>
      <c r="F45" s="141">
        <v>41.82</v>
      </c>
    </row>
    <row r="46" spans="2:6" x14ac:dyDescent="0.25">
      <c r="B46" s="1">
        <v>28</v>
      </c>
      <c r="C46" s="139">
        <v>42.63</v>
      </c>
      <c r="D46" s="140">
        <v>41.62</v>
      </c>
      <c r="E46" s="140"/>
      <c r="F46" s="141">
        <v>41.66</v>
      </c>
    </row>
    <row r="47" spans="2:6" x14ac:dyDescent="0.25">
      <c r="B47" s="1">
        <v>29</v>
      </c>
      <c r="C47" s="139">
        <v>42.41</v>
      </c>
      <c r="D47" s="140">
        <v>41.68</v>
      </c>
      <c r="E47" s="140"/>
      <c r="F47" s="141">
        <v>41.48</v>
      </c>
    </row>
    <row r="48" spans="2:6" x14ac:dyDescent="0.25">
      <c r="B48" s="1">
        <v>30</v>
      </c>
      <c r="C48" s="139">
        <v>42.54</v>
      </c>
      <c r="D48" s="140">
        <v>41.59</v>
      </c>
      <c r="E48" s="140"/>
      <c r="F48" s="141">
        <v>41.62</v>
      </c>
    </row>
    <row r="49" spans="2:8" x14ac:dyDescent="0.25">
      <c r="B49" s="1">
        <v>31</v>
      </c>
      <c r="C49" s="139">
        <v>42.51</v>
      </c>
      <c r="D49" s="140">
        <v>41.63</v>
      </c>
      <c r="E49" s="140"/>
      <c r="F49" s="141">
        <v>41.51</v>
      </c>
    </row>
    <row r="50" spans="2:8" x14ac:dyDescent="0.25">
      <c r="B50" s="1">
        <v>32</v>
      </c>
      <c r="C50" s="139">
        <v>42.3</v>
      </c>
      <c r="D50" s="140">
        <v>41.55</v>
      </c>
      <c r="E50" s="140"/>
      <c r="F50" s="141">
        <v>41.66</v>
      </c>
    </row>
    <row r="51" spans="2:8" x14ac:dyDescent="0.25">
      <c r="B51" s="1">
        <v>33</v>
      </c>
      <c r="C51" s="139">
        <v>43.51</v>
      </c>
      <c r="D51" s="140">
        <v>41.99</v>
      </c>
      <c r="E51" s="140"/>
      <c r="F51" s="141">
        <v>41.72</v>
      </c>
    </row>
    <row r="52" spans="2:8" x14ac:dyDescent="0.25">
      <c r="B52" s="1">
        <v>34</v>
      </c>
      <c r="C52" s="139">
        <v>44.33</v>
      </c>
      <c r="D52" s="140">
        <v>41.98</v>
      </c>
      <c r="E52" s="140"/>
      <c r="F52" s="141">
        <v>41.52</v>
      </c>
    </row>
    <row r="53" spans="2:8" x14ac:dyDescent="0.25">
      <c r="B53" s="1">
        <v>35</v>
      </c>
      <c r="C53" s="139">
        <v>42.07</v>
      </c>
      <c r="D53" s="140">
        <v>41.58</v>
      </c>
      <c r="E53" s="140"/>
      <c r="F53" s="141">
        <v>41.53</v>
      </c>
    </row>
    <row r="54" spans="2:8" x14ac:dyDescent="0.25">
      <c r="B54" s="1">
        <v>36</v>
      </c>
      <c r="C54" s="139">
        <v>42.75</v>
      </c>
      <c r="D54" s="140">
        <v>41.67</v>
      </c>
      <c r="E54" s="140"/>
      <c r="F54" s="141">
        <v>41.5</v>
      </c>
    </row>
    <row r="55" spans="2:8" x14ac:dyDescent="0.25">
      <c r="B55" s="1">
        <v>37</v>
      </c>
      <c r="C55" s="139">
        <v>42.94</v>
      </c>
      <c r="D55" s="140">
        <v>41.9</v>
      </c>
      <c r="E55" s="140"/>
      <c r="F55" s="141">
        <v>41.51</v>
      </c>
    </row>
    <row r="56" spans="2:8" x14ac:dyDescent="0.25">
      <c r="B56" s="1">
        <v>38</v>
      </c>
      <c r="C56" s="139">
        <v>42.66</v>
      </c>
      <c r="D56" s="140">
        <v>41.86</v>
      </c>
      <c r="E56" s="140"/>
      <c r="F56" s="141">
        <v>41.43</v>
      </c>
    </row>
    <row r="57" spans="2:8" x14ac:dyDescent="0.25">
      <c r="B57" s="1">
        <v>39</v>
      </c>
      <c r="C57" s="139">
        <v>42.08</v>
      </c>
      <c r="D57" s="140">
        <v>42.08</v>
      </c>
      <c r="E57" s="140"/>
      <c r="F57" s="141">
        <v>41.42</v>
      </c>
    </row>
    <row r="58" spans="2:8" x14ac:dyDescent="0.25">
      <c r="B58" s="1">
        <v>40</v>
      </c>
      <c r="C58" s="139"/>
      <c r="D58" s="140">
        <v>41.6</v>
      </c>
      <c r="E58" s="140"/>
      <c r="F58" s="141">
        <v>41.74</v>
      </c>
    </row>
    <row r="59" spans="2:8" x14ac:dyDescent="0.25">
      <c r="B59" s="1">
        <v>41</v>
      </c>
      <c r="C59" s="139"/>
      <c r="D59" s="140">
        <v>41.75</v>
      </c>
      <c r="E59" s="140"/>
      <c r="F59" s="141">
        <v>41.66</v>
      </c>
      <c r="H59" s="2">
        <f>39+42+26+55</f>
        <v>162</v>
      </c>
    </row>
    <row r="60" spans="2:8" x14ac:dyDescent="0.25">
      <c r="B60" s="1">
        <v>42</v>
      </c>
      <c r="C60" s="139"/>
      <c r="D60" s="140">
        <v>41.64</v>
      </c>
      <c r="E60" s="140"/>
      <c r="F60" s="141">
        <v>41.72</v>
      </c>
    </row>
    <row r="61" spans="2:8" x14ac:dyDescent="0.25">
      <c r="B61" s="1">
        <v>43</v>
      </c>
      <c r="C61" s="139"/>
      <c r="D61" s="140"/>
      <c r="E61" s="140"/>
      <c r="F61" s="141">
        <v>41.63</v>
      </c>
    </row>
    <row r="62" spans="2:8" x14ac:dyDescent="0.25">
      <c r="B62" s="1">
        <v>44</v>
      </c>
      <c r="C62" s="139"/>
      <c r="D62" s="140"/>
      <c r="E62" s="140"/>
      <c r="F62" s="141">
        <v>41.81</v>
      </c>
    </row>
    <row r="63" spans="2:8" x14ac:dyDescent="0.25">
      <c r="B63" s="1">
        <v>45</v>
      </c>
      <c r="C63" s="139"/>
      <c r="D63" s="140"/>
      <c r="E63" s="140"/>
      <c r="F63" s="141">
        <v>41.7</v>
      </c>
    </row>
    <row r="64" spans="2:8" x14ac:dyDescent="0.25">
      <c r="B64" s="1">
        <v>46</v>
      </c>
      <c r="C64" s="139"/>
      <c r="D64" s="140"/>
      <c r="E64" s="140"/>
      <c r="F64" s="141">
        <v>41.69</v>
      </c>
    </row>
    <row r="65" spans="2:6" x14ac:dyDescent="0.25">
      <c r="B65" s="1">
        <v>47</v>
      </c>
      <c r="C65" s="139"/>
      <c r="D65" s="140"/>
      <c r="E65" s="140"/>
      <c r="F65" s="141">
        <v>42.07</v>
      </c>
    </row>
    <row r="66" spans="2:6" x14ac:dyDescent="0.25">
      <c r="B66" s="1">
        <v>48</v>
      </c>
      <c r="C66" s="139"/>
      <c r="D66" s="140"/>
      <c r="E66" s="140"/>
      <c r="F66" s="141">
        <v>42.6</v>
      </c>
    </row>
    <row r="67" spans="2:6" x14ac:dyDescent="0.25">
      <c r="B67" s="1">
        <v>49</v>
      </c>
      <c r="C67" s="139"/>
      <c r="D67" s="140"/>
      <c r="E67" s="140"/>
      <c r="F67" s="141">
        <v>41.76</v>
      </c>
    </row>
    <row r="68" spans="2:6" x14ac:dyDescent="0.25">
      <c r="B68" s="1">
        <v>50</v>
      </c>
      <c r="C68" s="139"/>
      <c r="D68" s="140"/>
      <c r="E68" s="140"/>
      <c r="F68" s="141">
        <v>42.32</v>
      </c>
    </row>
    <row r="69" spans="2:6" x14ac:dyDescent="0.25">
      <c r="B69" s="1">
        <v>51</v>
      </c>
      <c r="C69" s="139"/>
      <c r="D69" s="140"/>
      <c r="E69" s="140"/>
      <c r="F69" s="141">
        <v>41.69</v>
      </c>
    </row>
    <row r="70" spans="2:6" x14ac:dyDescent="0.25">
      <c r="B70" s="1">
        <v>52</v>
      </c>
      <c r="C70" s="139"/>
      <c r="D70" s="140"/>
      <c r="E70" s="140"/>
      <c r="F70" s="141">
        <v>41.95</v>
      </c>
    </row>
    <row r="71" spans="2:6" x14ac:dyDescent="0.25">
      <c r="B71" s="1">
        <v>53</v>
      </c>
      <c r="C71" s="139"/>
      <c r="D71" s="140"/>
      <c r="E71" s="140"/>
      <c r="F71" s="141">
        <v>41.77</v>
      </c>
    </row>
    <row r="72" spans="2:6" x14ac:dyDescent="0.25">
      <c r="B72" s="1">
        <v>54</v>
      </c>
      <c r="C72" s="139"/>
      <c r="D72" s="140"/>
      <c r="E72" s="140"/>
      <c r="F72" s="141">
        <v>41.62</v>
      </c>
    </row>
    <row r="73" spans="2:6" x14ac:dyDescent="0.25">
      <c r="B73" s="1">
        <v>55</v>
      </c>
      <c r="C73" s="139"/>
      <c r="D73" s="140"/>
      <c r="E73" s="140"/>
      <c r="F73" s="141">
        <v>41.81</v>
      </c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8" zoomScale="75" zoomScaleNormal="75" workbookViewId="0">
      <selection activeCell="I55" sqref="I5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x14ac:dyDescent="0.25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101</v>
      </c>
      <c r="C10" s="90">
        <v>21</v>
      </c>
      <c r="D10" s="90">
        <v>38</v>
      </c>
      <c r="E10" s="91">
        <f>D10</f>
        <v>38</v>
      </c>
      <c r="F10" s="130">
        <f>MIN(C19:C83)</f>
        <v>41.42</v>
      </c>
      <c r="G10" s="92">
        <f>AVERAGE(C19:C83)</f>
        <v>42.345135135135131</v>
      </c>
      <c r="H10" s="93">
        <v>0</v>
      </c>
      <c r="I10" s="94">
        <f>G10-F10</f>
        <v>0.92513513513512891</v>
      </c>
      <c r="J10" s="95">
        <v>1.9756944444444445E-2</v>
      </c>
      <c r="K10" s="95">
        <f>J10</f>
        <v>1.9756944444444445E-2</v>
      </c>
      <c r="L10" s="96">
        <f>K10</f>
        <v>1.9756944444444445E-2</v>
      </c>
      <c r="M10" s="97" t="s">
        <v>183</v>
      </c>
      <c r="N10" s="98"/>
      <c r="O10" s="99"/>
      <c r="P10" s="100"/>
    </row>
    <row r="11" spans="1:16" s="3" customFormat="1" ht="30" customHeight="1" thickBot="1" x14ac:dyDescent="0.3">
      <c r="A11" s="88">
        <v>2</v>
      </c>
      <c r="B11" s="89" t="s">
        <v>103</v>
      </c>
      <c r="C11" s="90">
        <v>10</v>
      </c>
      <c r="D11" s="90">
        <v>73</v>
      </c>
      <c r="E11" s="91">
        <f>D11-D10</f>
        <v>35</v>
      </c>
      <c r="F11" s="175">
        <f>MIN(D19:D83)</f>
        <v>41.65</v>
      </c>
      <c r="G11" s="172">
        <f>AVERAGE(D19:D83)</f>
        <v>42.222352941176482</v>
      </c>
      <c r="H11" s="93">
        <v>0</v>
      </c>
      <c r="I11" s="94">
        <f>G11-F11</f>
        <v>0.57235294117648294</v>
      </c>
      <c r="J11" s="95">
        <v>3.788194444444444E-2</v>
      </c>
      <c r="K11" s="95">
        <f>J11-J10</f>
        <v>1.8124999999999995E-2</v>
      </c>
      <c r="L11" s="96">
        <f>K11</f>
        <v>1.8124999999999995E-2</v>
      </c>
      <c r="M11" s="97" t="s">
        <v>184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101</v>
      </c>
      <c r="C12" s="101">
        <v>7</v>
      </c>
      <c r="D12" s="90">
        <v>122</v>
      </c>
      <c r="E12" s="91">
        <f>D12-D11</f>
        <v>49</v>
      </c>
      <c r="F12" s="180">
        <f>MIN(E19:E83)</f>
        <v>41.4</v>
      </c>
      <c r="G12" s="173">
        <f>AVERAGE(E19:E83)</f>
        <v>41.987916666666656</v>
      </c>
      <c r="H12" s="93">
        <v>1</v>
      </c>
      <c r="I12" s="94">
        <f>G12-F12</f>
        <v>0.58791666666665776</v>
      </c>
      <c r="J12" s="95">
        <v>6.2789351851851846E-2</v>
      </c>
      <c r="K12" s="95">
        <f>J12-J11</f>
        <v>2.4907407407407406E-2</v>
      </c>
      <c r="L12" s="95">
        <f>K12+K10</f>
        <v>4.4664351851851851E-2</v>
      </c>
      <c r="M12" s="97" t="s">
        <v>185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103</v>
      </c>
      <c r="C13" s="104">
        <v>10</v>
      </c>
      <c r="D13" s="104">
        <v>165</v>
      </c>
      <c r="E13" s="91">
        <f>D13-D12</f>
        <v>43</v>
      </c>
      <c r="F13" s="174">
        <f>MIN(F19:F83)</f>
        <v>41.8</v>
      </c>
      <c r="G13" s="131">
        <f>AVERAGE(F19:F83)</f>
        <v>42.558953488372097</v>
      </c>
      <c r="H13" s="132">
        <v>5</v>
      </c>
      <c r="I13" s="105">
        <f>G13-F13</f>
        <v>0.75895348837210008</v>
      </c>
      <c r="J13" s="95">
        <v>8.376296296296297E-2</v>
      </c>
      <c r="K13" s="107">
        <f>J13-J12</f>
        <v>2.0973611111111123E-2</v>
      </c>
      <c r="L13" s="106">
        <f>K13+K11</f>
        <v>3.9098611111111119E-2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41.41</v>
      </c>
      <c r="G14" s="134">
        <f>AVERAGE(G10,G12)</f>
        <v>42.166525900900893</v>
      </c>
      <c r="H14" s="134" t="s">
        <v>186</v>
      </c>
      <c r="I14" s="111">
        <f>AVERAGE(I10,I12)</f>
        <v>0.75652590090089333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41.724999999999994</v>
      </c>
      <c r="G15" s="117">
        <f>AVERAGE(G11,G13)</f>
        <v>42.390653214774289</v>
      </c>
      <c r="H15" s="117" t="s">
        <v>131</v>
      </c>
      <c r="I15" s="118">
        <f>AVERAGE(I11,I13)</f>
        <v>0.66565321477429151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41.567499999999995</v>
      </c>
      <c r="G16" s="121">
        <f>AVERAGE(G10:G13)</f>
        <v>42.278589557837591</v>
      </c>
      <c r="H16" s="122"/>
      <c r="I16" s="123">
        <f>AVERAGE(I10:I13)</f>
        <v>0.71108955783759242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Онащук Максим</v>
      </c>
      <c r="D18" s="135" t="str">
        <f>B11</f>
        <v>Хлопонин Андрей</v>
      </c>
      <c r="E18" s="135" t="str">
        <f>B12</f>
        <v>Онащук Максим</v>
      </c>
      <c r="F18" s="135" t="str">
        <f>B13</f>
        <v>Хлопонин Андрей</v>
      </c>
    </row>
    <row r="19" spans="2:14" x14ac:dyDescent="0.25">
      <c r="B19" s="1">
        <v>1</v>
      </c>
      <c r="C19" s="136">
        <v>45.44</v>
      </c>
      <c r="D19" s="137">
        <v>43.52</v>
      </c>
      <c r="E19" s="137">
        <v>43.3</v>
      </c>
      <c r="F19" s="138">
        <v>42.98</v>
      </c>
      <c r="M19" s="2"/>
      <c r="N19" s="2"/>
    </row>
    <row r="20" spans="2:14" x14ac:dyDescent="0.25">
      <c r="B20" s="1">
        <v>2</v>
      </c>
      <c r="C20" s="139">
        <v>41.95</v>
      </c>
      <c r="D20" s="140">
        <v>43.39</v>
      </c>
      <c r="E20" s="140">
        <v>42.29</v>
      </c>
      <c r="F20" s="141">
        <v>42.1</v>
      </c>
      <c r="M20" s="3"/>
      <c r="N20" s="3"/>
    </row>
    <row r="21" spans="2:14" x14ac:dyDescent="0.25">
      <c r="B21" s="1">
        <v>3</v>
      </c>
      <c r="C21" s="139">
        <v>42.32</v>
      </c>
      <c r="D21" s="140">
        <v>42.29</v>
      </c>
      <c r="E21" s="140">
        <v>42.31</v>
      </c>
      <c r="F21" s="141">
        <v>42.63</v>
      </c>
      <c r="M21" s="3"/>
      <c r="N21" s="3"/>
    </row>
    <row r="22" spans="2:14" x14ac:dyDescent="0.25">
      <c r="B22" s="1">
        <v>4</v>
      </c>
      <c r="C22" s="139">
        <v>43.21</v>
      </c>
      <c r="D22" s="140">
        <v>42.15</v>
      </c>
      <c r="E22" s="140">
        <v>42.62</v>
      </c>
      <c r="F22" s="141">
        <v>43.41</v>
      </c>
      <c r="M22" s="3"/>
      <c r="N22" s="3"/>
    </row>
    <row r="23" spans="2:14" x14ac:dyDescent="0.25">
      <c r="B23" s="1">
        <v>5</v>
      </c>
      <c r="C23" s="139">
        <v>41.71</v>
      </c>
      <c r="D23" s="140">
        <v>42.08</v>
      </c>
      <c r="E23" s="140">
        <v>42.52</v>
      </c>
      <c r="F23" s="141">
        <v>42.13</v>
      </c>
    </row>
    <row r="24" spans="2:14" x14ac:dyDescent="0.25">
      <c r="B24" s="1">
        <v>6</v>
      </c>
      <c r="C24" s="139">
        <v>41.85</v>
      </c>
      <c r="D24" s="140">
        <v>41.77</v>
      </c>
      <c r="E24" s="140">
        <v>42.41</v>
      </c>
      <c r="F24" s="141">
        <v>42.09</v>
      </c>
    </row>
    <row r="25" spans="2:14" x14ac:dyDescent="0.25">
      <c r="B25" s="1">
        <v>7</v>
      </c>
      <c r="C25" s="139">
        <v>41.42</v>
      </c>
      <c r="D25" s="140">
        <v>42.11</v>
      </c>
      <c r="E25" s="140">
        <v>41.99</v>
      </c>
      <c r="F25" s="141">
        <v>42.03</v>
      </c>
    </row>
    <row r="26" spans="2:14" x14ac:dyDescent="0.25">
      <c r="B26" s="1">
        <v>8</v>
      </c>
      <c r="C26" s="139">
        <v>41.96</v>
      </c>
      <c r="D26" s="140">
        <v>41.83</v>
      </c>
      <c r="E26" s="140">
        <v>42.31</v>
      </c>
      <c r="F26" s="141">
        <v>41.94</v>
      </c>
    </row>
    <row r="27" spans="2:14" x14ac:dyDescent="0.25">
      <c r="B27" s="1">
        <v>9</v>
      </c>
      <c r="C27" s="139">
        <v>41.91</v>
      </c>
      <c r="D27" s="140">
        <v>43.01</v>
      </c>
      <c r="E27" s="140">
        <v>42.03</v>
      </c>
      <c r="F27" s="141">
        <v>41.99</v>
      </c>
    </row>
    <row r="28" spans="2:14" x14ac:dyDescent="0.25">
      <c r="B28" s="1">
        <v>10</v>
      </c>
      <c r="C28" s="139">
        <v>42.16</v>
      </c>
      <c r="D28" s="140">
        <v>42.15</v>
      </c>
      <c r="E28" s="140">
        <v>41.87</v>
      </c>
      <c r="F28" s="141">
        <v>42.01</v>
      </c>
    </row>
    <row r="29" spans="2:14" x14ac:dyDescent="0.25">
      <c r="B29" s="1">
        <v>11</v>
      </c>
      <c r="C29" s="139">
        <v>42.14</v>
      </c>
      <c r="D29" s="140">
        <v>41.99</v>
      </c>
      <c r="E29" s="140">
        <v>42.01</v>
      </c>
      <c r="F29" s="141">
        <v>42.06</v>
      </c>
    </row>
    <row r="30" spans="2:14" x14ac:dyDescent="0.25">
      <c r="B30" s="1">
        <v>12</v>
      </c>
      <c r="C30" s="139">
        <v>43.16</v>
      </c>
      <c r="D30" s="140">
        <v>41.84</v>
      </c>
      <c r="E30" s="140">
        <v>41.89</v>
      </c>
      <c r="F30" s="141">
        <v>42.16</v>
      </c>
    </row>
    <row r="31" spans="2:14" x14ac:dyDescent="0.25">
      <c r="B31" s="1">
        <v>13</v>
      </c>
      <c r="C31" s="139">
        <v>41.8</v>
      </c>
      <c r="D31" s="140">
        <v>41.87</v>
      </c>
      <c r="E31" s="140">
        <v>41.89</v>
      </c>
      <c r="F31" s="141">
        <v>42.28</v>
      </c>
    </row>
    <row r="32" spans="2:14" x14ac:dyDescent="0.25">
      <c r="B32" s="1">
        <v>14</v>
      </c>
      <c r="C32" s="139">
        <v>41.68</v>
      </c>
      <c r="D32" s="140">
        <v>42.36</v>
      </c>
      <c r="E32" s="140">
        <v>41.71</v>
      </c>
      <c r="F32" s="141">
        <v>42.05</v>
      </c>
    </row>
    <row r="33" spans="2:6" x14ac:dyDescent="0.25">
      <c r="B33" s="1">
        <v>15</v>
      </c>
      <c r="C33" s="139">
        <v>42.32</v>
      </c>
      <c r="D33" s="140">
        <v>41.97</v>
      </c>
      <c r="E33" s="140">
        <v>41.89</v>
      </c>
      <c r="F33" s="141">
        <v>42.225000000000001</v>
      </c>
    </row>
    <row r="34" spans="2:6" x14ac:dyDescent="0.25">
      <c r="B34" s="1">
        <v>16</v>
      </c>
      <c r="C34" s="139">
        <v>42.28</v>
      </c>
      <c r="D34" s="140">
        <v>41.82</v>
      </c>
      <c r="E34" s="140">
        <v>42.98</v>
      </c>
      <c r="F34" s="141">
        <v>41.81</v>
      </c>
    </row>
    <row r="35" spans="2:6" x14ac:dyDescent="0.25">
      <c r="B35" s="1">
        <v>17</v>
      </c>
      <c r="C35" s="139">
        <v>45.37</v>
      </c>
      <c r="D35" s="140">
        <v>41.92</v>
      </c>
      <c r="E35" s="140">
        <v>42.04</v>
      </c>
      <c r="F35" s="141">
        <v>43.33</v>
      </c>
    </row>
    <row r="36" spans="2:6" x14ac:dyDescent="0.25">
      <c r="B36" s="1">
        <v>18</v>
      </c>
      <c r="C36" s="139">
        <v>42.74</v>
      </c>
      <c r="D36" s="140">
        <v>42.23</v>
      </c>
      <c r="E36" s="140">
        <v>41.4</v>
      </c>
      <c r="F36" s="141">
        <v>41.93</v>
      </c>
    </row>
    <row r="37" spans="2:6" x14ac:dyDescent="0.25">
      <c r="B37" s="1">
        <v>19</v>
      </c>
      <c r="C37" s="139">
        <v>44.16</v>
      </c>
      <c r="D37" s="140">
        <v>42.06</v>
      </c>
      <c r="E37" s="140">
        <v>41.64</v>
      </c>
      <c r="F37" s="141">
        <v>41.85</v>
      </c>
    </row>
    <row r="38" spans="2:6" x14ac:dyDescent="0.25">
      <c r="B38" s="1">
        <v>20</v>
      </c>
      <c r="C38" s="139">
        <v>42.68</v>
      </c>
      <c r="D38" s="140">
        <v>41.92</v>
      </c>
      <c r="E38" s="140">
        <v>41.79</v>
      </c>
      <c r="F38" s="141">
        <v>42.55</v>
      </c>
    </row>
    <row r="39" spans="2:6" x14ac:dyDescent="0.25">
      <c r="B39" s="1">
        <v>21</v>
      </c>
      <c r="C39" s="139">
        <v>41.87</v>
      </c>
      <c r="D39" s="140">
        <v>42</v>
      </c>
      <c r="E39" s="140">
        <v>41.74</v>
      </c>
      <c r="F39" s="141">
        <v>42.15</v>
      </c>
    </row>
    <row r="40" spans="2:6" x14ac:dyDescent="0.25">
      <c r="B40" s="1">
        <v>22</v>
      </c>
      <c r="C40" s="139">
        <v>41.58</v>
      </c>
      <c r="D40" s="140">
        <v>42.06</v>
      </c>
      <c r="E40" s="140">
        <v>41.87</v>
      </c>
      <c r="F40" s="141">
        <v>42.34</v>
      </c>
    </row>
    <row r="41" spans="2:6" x14ac:dyDescent="0.25">
      <c r="B41" s="1">
        <v>23</v>
      </c>
      <c r="C41" s="139">
        <v>43.37</v>
      </c>
      <c r="D41" s="140">
        <v>44.48</v>
      </c>
      <c r="E41" s="140">
        <v>41.97</v>
      </c>
      <c r="F41" s="141">
        <v>41.87</v>
      </c>
    </row>
    <row r="42" spans="2:6" x14ac:dyDescent="0.25">
      <c r="B42" s="1">
        <v>24</v>
      </c>
      <c r="C42" s="139">
        <v>41.93</v>
      </c>
      <c r="D42" s="140">
        <v>42.2</v>
      </c>
      <c r="E42" s="140">
        <v>42.49</v>
      </c>
      <c r="F42" s="141">
        <v>41.86</v>
      </c>
    </row>
    <row r="43" spans="2:6" x14ac:dyDescent="0.25">
      <c r="B43" s="1">
        <v>25</v>
      </c>
      <c r="C43" s="139">
        <v>41.9</v>
      </c>
      <c r="D43" s="140">
        <v>41.95</v>
      </c>
      <c r="E43" s="140">
        <v>42.14</v>
      </c>
      <c r="F43" s="141">
        <v>41.8</v>
      </c>
    </row>
    <row r="44" spans="2:6" x14ac:dyDescent="0.25">
      <c r="B44" s="1">
        <v>26</v>
      </c>
      <c r="C44" s="139">
        <v>42.03</v>
      </c>
      <c r="D44" s="140">
        <v>42.86</v>
      </c>
      <c r="E44" s="140">
        <v>41.86</v>
      </c>
      <c r="F44" s="141">
        <v>41.96</v>
      </c>
    </row>
    <row r="45" spans="2:6" x14ac:dyDescent="0.25">
      <c r="B45" s="1">
        <v>27</v>
      </c>
      <c r="C45" s="139">
        <v>42.19</v>
      </c>
      <c r="D45" s="185">
        <v>42.42</v>
      </c>
      <c r="E45" s="140">
        <v>41.79</v>
      </c>
      <c r="F45" s="141">
        <v>42.95</v>
      </c>
    </row>
    <row r="46" spans="2:6" x14ac:dyDescent="0.25">
      <c r="B46" s="1">
        <v>28</v>
      </c>
      <c r="C46" s="139">
        <v>42.01</v>
      </c>
      <c r="D46" s="140">
        <v>41.96</v>
      </c>
      <c r="E46" s="140">
        <v>41.85</v>
      </c>
      <c r="F46" s="141">
        <v>42.02</v>
      </c>
    </row>
    <row r="47" spans="2:6" x14ac:dyDescent="0.25">
      <c r="B47" s="1">
        <v>29</v>
      </c>
      <c r="C47" s="139">
        <v>42.21</v>
      </c>
      <c r="D47" s="140">
        <v>41.92</v>
      </c>
      <c r="E47" s="140">
        <v>41.97</v>
      </c>
      <c r="F47" s="141">
        <v>41.98</v>
      </c>
    </row>
    <row r="48" spans="2:6" x14ac:dyDescent="0.25">
      <c r="B48" s="1">
        <v>30</v>
      </c>
      <c r="C48" s="139">
        <v>41.94</v>
      </c>
      <c r="D48" s="140">
        <v>42</v>
      </c>
      <c r="E48" s="140">
        <v>41.94</v>
      </c>
      <c r="F48" s="141">
        <v>41.84</v>
      </c>
    </row>
    <row r="49" spans="2:9" x14ac:dyDescent="0.25">
      <c r="B49" s="1">
        <v>31</v>
      </c>
      <c r="C49" s="139">
        <v>41.86</v>
      </c>
      <c r="D49" s="140">
        <v>41.94</v>
      </c>
      <c r="E49" s="140">
        <v>41.76</v>
      </c>
      <c r="F49" s="141">
        <v>42</v>
      </c>
    </row>
    <row r="50" spans="2:9" x14ac:dyDescent="0.25">
      <c r="B50" s="1">
        <v>32</v>
      </c>
      <c r="C50" s="139">
        <v>42.1</v>
      </c>
      <c r="D50" s="140">
        <v>41.97</v>
      </c>
      <c r="E50" s="140">
        <v>42.06</v>
      </c>
      <c r="F50" s="141">
        <v>41.92</v>
      </c>
    </row>
    <row r="51" spans="2:9" x14ac:dyDescent="0.25">
      <c r="B51" s="1">
        <v>33</v>
      </c>
      <c r="C51" s="139">
        <v>41.92</v>
      </c>
      <c r="D51" s="140">
        <v>41.87</v>
      </c>
      <c r="E51" s="140">
        <v>41.79</v>
      </c>
      <c r="F51" s="141">
        <v>42.02</v>
      </c>
    </row>
    <row r="52" spans="2:9" x14ac:dyDescent="0.25">
      <c r="B52" s="1">
        <v>34</v>
      </c>
      <c r="C52" s="139">
        <v>41.77</v>
      </c>
      <c r="D52" s="140">
        <v>41.65</v>
      </c>
      <c r="E52" s="140">
        <v>41.77</v>
      </c>
      <c r="F52" s="141">
        <v>42.07</v>
      </c>
    </row>
    <row r="53" spans="2:9" x14ac:dyDescent="0.25">
      <c r="B53" s="1">
        <v>35</v>
      </c>
      <c r="C53" s="139">
        <v>42.09</v>
      </c>
      <c r="D53" s="140"/>
      <c r="E53" s="140">
        <v>41.84</v>
      </c>
      <c r="F53" s="141">
        <v>42.06</v>
      </c>
    </row>
    <row r="54" spans="2:9" x14ac:dyDescent="0.25">
      <c r="B54" s="1">
        <v>36</v>
      </c>
      <c r="C54" s="139">
        <v>41.86</v>
      </c>
      <c r="D54" s="140"/>
      <c r="E54" s="140">
        <v>41.78</v>
      </c>
      <c r="F54" s="141">
        <v>42.19</v>
      </c>
    </row>
    <row r="55" spans="2:9" x14ac:dyDescent="0.25">
      <c r="B55" s="1">
        <v>37</v>
      </c>
      <c r="C55" s="139">
        <v>41.88</v>
      </c>
      <c r="D55" s="140"/>
      <c r="E55" s="140">
        <v>41.89</v>
      </c>
      <c r="F55" s="141">
        <v>42.1</v>
      </c>
      <c r="I55" s="2">
        <f>37+34+48+43</f>
        <v>162</v>
      </c>
    </row>
    <row r="56" spans="2:9" x14ac:dyDescent="0.25">
      <c r="B56" s="1">
        <v>38</v>
      </c>
      <c r="C56" s="139"/>
      <c r="D56" s="140"/>
      <c r="E56" s="140">
        <v>41.47</v>
      </c>
      <c r="F56" s="141">
        <v>43.46</v>
      </c>
    </row>
    <row r="57" spans="2:9" x14ac:dyDescent="0.25">
      <c r="B57" s="1">
        <v>39</v>
      </c>
      <c r="C57" s="139"/>
      <c r="D57" s="140"/>
      <c r="E57" s="140">
        <v>42.03</v>
      </c>
      <c r="F57" s="141">
        <v>42.29</v>
      </c>
    </row>
    <row r="58" spans="2:9" x14ac:dyDescent="0.25">
      <c r="B58" s="1">
        <v>40</v>
      </c>
      <c r="C58" s="139"/>
      <c r="D58" s="140"/>
      <c r="E58" s="140">
        <v>41.63</v>
      </c>
      <c r="F58" s="141">
        <v>42.09</v>
      </c>
    </row>
    <row r="59" spans="2:9" x14ac:dyDescent="0.25">
      <c r="B59" s="1">
        <v>41</v>
      </c>
      <c r="C59" s="139"/>
      <c r="D59" s="140"/>
      <c r="E59" s="140">
        <v>41.7</v>
      </c>
      <c r="F59" s="141">
        <v>41.96</v>
      </c>
    </row>
    <row r="60" spans="2:9" x14ac:dyDescent="0.25">
      <c r="B60" s="1">
        <v>42</v>
      </c>
      <c r="C60" s="139"/>
      <c r="D60" s="140"/>
      <c r="E60" s="140">
        <v>41.61</v>
      </c>
      <c r="F60" s="141">
        <v>42.65</v>
      </c>
    </row>
    <row r="61" spans="2:9" x14ac:dyDescent="0.25">
      <c r="B61" s="1">
        <v>43</v>
      </c>
      <c r="C61" s="139"/>
      <c r="D61" s="140"/>
      <c r="E61" s="140">
        <v>41.67</v>
      </c>
      <c r="F61" s="141">
        <v>56.9</v>
      </c>
    </row>
    <row r="62" spans="2:9" x14ac:dyDescent="0.25">
      <c r="B62" s="1">
        <v>44</v>
      </c>
      <c r="C62" s="139"/>
      <c r="D62" s="140"/>
      <c r="E62" s="140">
        <v>42.01</v>
      </c>
      <c r="F62" s="141"/>
    </row>
    <row r="63" spans="2:9" x14ac:dyDescent="0.25">
      <c r="B63" s="1">
        <v>45</v>
      </c>
      <c r="C63" s="139"/>
      <c r="D63" s="140"/>
      <c r="E63" s="140">
        <v>42</v>
      </c>
      <c r="F63" s="141"/>
    </row>
    <row r="64" spans="2:9" x14ac:dyDescent="0.25">
      <c r="B64" s="1">
        <v>46</v>
      </c>
      <c r="C64" s="139"/>
      <c r="D64" s="140"/>
      <c r="E64" s="140">
        <v>41.92</v>
      </c>
      <c r="F64" s="141"/>
    </row>
    <row r="65" spans="2:6" x14ac:dyDescent="0.25">
      <c r="B65" s="1">
        <v>47</v>
      </c>
      <c r="C65" s="139"/>
      <c r="D65" s="140"/>
      <c r="E65" s="140">
        <v>41.87</v>
      </c>
      <c r="F65" s="141"/>
    </row>
    <row r="66" spans="2:6" x14ac:dyDescent="0.25">
      <c r="B66" s="1">
        <v>48</v>
      </c>
      <c r="C66" s="139"/>
      <c r="D66" s="140"/>
      <c r="E66" s="140">
        <v>42.11</v>
      </c>
      <c r="F66" s="141"/>
    </row>
    <row r="67" spans="2:6" x14ac:dyDescent="0.25">
      <c r="B67" s="1">
        <v>49</v>
      </c>
      <c r="C67" s="139"/>
      <c r="D67" s="140"/>
      <c r="E67" s="140"/>
      <c r="F67" s="141"/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J58" sqref="J5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113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9" t="s">
        <v>55</v>
      </c>
      <c r="L9" s="129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108</v>
      </c>
      <c r="C10" s="90">
        <v>69</v>
      </c>
      <c r="D10" s="90">
        <v>39</v>
      </c>
      <c r="E10" s="91">
        <f>D10</f>
        <v>39</v>
      </c>
      <c r="F10" s="176">
        <f>MIN(C19:C83)</f>
        <v>41.71</v>
      </c>
      <c r="G10" s="173">
        <f>AVERAGE(C19:C83)</f>
        <v>42.145263157894739</v>
      </c>
      <c r="H10" s="93">
        <v>6</v>
      </c>
      <c r="I10" s="94">
        <f>G10-F10</f>
        <v>0.43526315789473813</v>
      </c>
      <c r="J10" s="95">
        <v>1.9930555555555556E-2</v>
      </c>
      <c r="K10" s="95">
        <f>J10</f>
        <v>1.9930555555555556E-2</v>
      </c>
      <c r="L10" s="96">
        <f>K10</f>
        <v>1.9930555555555556E-2</v>
      </c>
      <c r="M10" s="97" t="s">
        <v>165</v>
      </c>
      <c r="N10" s="187" t="s">
        <v>169</v>
      </c>
      <c r="O10" s="178" t="s">
        <v>170</v>
      </c>
      <c r="P10" s="100"/>
    </row>
    <row r="11" spans="1:16" s="3" customFormat="1" ht="30" customHeight="1" x14ac:dyDescent="0.25">
      <c r="A11" s="88">
        <v>2</v>
      </c>
      <c r="B11" s="89" t="s">
        <v>114</v>
      </c>
      <c r="C11" s="90">
        <v>21</v>
      </c>
      <c r="D11" s="90">
        <v>63</v>
      </c>
      <c r="E11" s="91">
        <f>D11-D10</f>
        <v>24</v>
      </c>
      <c r="F11" s="188">
        <f>MIN(D19:D83)</f>
        <v>41.69</v>
      </c>
      <c r="G11" s="125">
        <f>AVERAGE(D19:D83)</f>
        <v>42.34304347826086</v>
      </c>
      <c r="H11" s="93">
        <v>4</v>
      </c>
      <c r="I11" s="94">
        <f>G11-F11</f>
        <v>0.65304347826086229</v>
      </c>
      <c r="J11" s="95">
        <v>3.2986111111111112E-2</v>
      </c>
      <c r="K11" s="95">
        <f>J11-J10</f>
        <v>1.3055555555555556E-2</v>
      </c>
      <c r="L11" s="96">
        <f>K11</f>
        <v>1.3055555555555556E-2</v>
      </c>
      <c r="M11" s="97" t="s">
        <v>166</v>
      </c>
      <c r="N11" s="187" t="s">
        <v>171</v>
      </c>
      <c r="O11" s="178" t="s">
        <v>172</v>
      </c>
      <c r="P11" s="100"/>
    </row>
    <row r="12" spans="1:16" s="3" customFormat="1" ht="30" customHeight="1" thickBot="1" x14ac:dyDescent="0.3">
      <c r="A12" s="88">
        <v>3</v>
      </c>
      <c r="B12" s="89" t="s">
        <v>108</v>
      </c>
      <c r="C12" s="101">
        <v>3</v>
      </c>
      <c r="D12" s="90">
        <v>100</v>
      </c>
      <c r="E12" s="91">
        <f>D12-D11</f>
        <v>37</v>
      </c>
      <c r="F12" s="130">
        <f>MIN(E19:E83)</f>
        <v>42.13</v>
      </c>
      <c r="G12" s="92">
        <f>AVERAGE(E19:E83)</f>
        <v>42.824444444444445</v>
      </c>
      <c r="H12" s="93">
        <v>2</v>
      </c>
      <c r="I12" s="94">
        <f>G12-F12</f>
        <v>0.69444444444444287</v>
      </c>
      <c r="J12" s="95">
        <v>5.2430555555555557E-2</v>
      </c>
      <c r="K12" s="95">
        <f>J12-J11</f>
        <v>1.9444444444444445E-2</v>
      </c>
      <c r="L12" s="95">
        <f>K12+K10</f>
        <v>3.9375E-2</v>
      </c>
      <c r="M12" s="97" t="s">
        <v>167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114</v>
      </c>
      <c r="C13" s="104">
        <v>1</v>
      </c>
      <c r="D13" s="104">
        <v>165</v>
      </c>
      <c r="E13" s="91">
        <f>D13-D12</f>
        <v>65</v>
      </c>
      <c r="F13" s="180">
        <f>MIN(F19:F83)</f>
        <v>41.46</v>
      </c>
      <c r="G13" s="182">
        <f>AVERAGE(F19:F83)</f>
        <v>41.910307692307704</v>
      </c>
      <c r="H13" s="132">
        <v>4</v>
      </c>
      <c r="I13" s="105">
        <f>G13-F13</f>
        <v>0.45030769230770318</v>
      </c>
      <c r="J13" s="95">
        <v>8.376296296296297E-2</v>
      </c>
      <c r="K13" s="186">
        <f>J13-J12</f>
        <v>3.1332407407407413E-2</v>
      </c>
      <c r="L13" s="106">
        <f>K13+K11</f>
        <v>4.4387962962962969E-2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AVERAGE(F10,F12)</f>
        <v>41.92</v>
      </c>
      <c r="G14" s="134">
        <f>AVERAGE(G10,G12)</f>
        <v>42.484853801169592</v>
      </c>
      <c r="H14" s="134" t="s">
        <v>156</v>
      </c>
      <c r="I14" s="111">
        <f>AVERAGE(I10,I12)</f>
        <v>0.5648538011695905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41.575000000000003</v>
      </c>
      <c r="G15" s="117">
        <f>AVERAGE(G11,G13)</f>
        <v>42.126675585284282</v>
      </c>
      <c r="H15" s="117" t="s">
        <v>163</v>
      </c>
      <c r="I15" s="118">
        <f>AVERAGE(I11,I13)</f>
        <v>0.55167558528428273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41.747500000000002</v>
      </c>
      <c r="G16" s="121">
        <f>AVERAGE(G10:G13)</f>
        <v>42.305764693226934</v>
      </c>
      <c r="H16" s="122"/>
      <c r="I16" s="123">
        <f>AVERAGE(I10:I13)</f>
        <v>0.55826469322693661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Лабинский Николай</v>
      </c>
      <c r="D18" s="135" t="str">
        <f>B11</f>
        <v>Шутка Виталий</v>
      </c>
      <c r="E18" s="135" t="str">
        <f>B12</f>
        <v>Лабинский Николай</v>
      </c>
      <c r="F18" s="135" t="str">
        <f>B13</f>
        <v>Шутка Виталий</v>
      </c>
    </row>
    <row r="19" spans="2:14" x14ac:dyDescent="0.25">
      <c r="B19" s="1">
        <v>1</v>
      </c>
      <c r="C19" s="136">
        <v>43.28</v>
      </c>
      <c r="D19" s="137">
        <v>42.68</v>
      </c>
      <c r="E19" s="137">
        <v>42.72</v>
      </c>
      <c r="F19" s="138">
        <v>42.75</v>
      </c>
      <c r="M19" s="2"/>
      <c r="N19" s="2"/>
    </row>
    <row r="20" spans="2:14" x14ac:dyDescent="0.25">
      <c r="B20" s="1">
        <v>2</v>
      </c>
      <c r="C20" s="139">
        <v>43.11</v>
      </c>
      <c r="D20" s="140">
        <v>42.1</v>
      </c>
      <c r="E20" s="140">
        <v>42.42</v>
      </c>
      <c r="F20" s="141">
        <v>41.93</v>
      </c>
      <c r="M20" s="3"/>
      <c r="N20" s="3"/>
    </row>
    <row r="21" spans="2:14" x14ac:dyDescent="0.25">
      <c r="B21" s="1">
        <v>3</v>
      </c>
      <c r="C21" s="139">
        <v>42.78</v>
      </c>
      <c r="D21" s="140">
        <v>42.05</v>
      </c>
      <c r="E21" s="140">
        <v>42.38</v>
      </c>
      <c r="F21" s="141">
        <v>41.81</v>
      </c>
      <c r="M21" s="3"/>
      <c r="N21" s="3"/>
    </row>
    <row r="22" spans="2:14" x14ac:dyDescent="0.25">
      <c r="B22" s="1">
        <v>4</v>
      </c>
      <c r="C22" s="139">
        <v>42.58</v>
      </c>
      <c r="D22" s="140">
        <v>41.69</v>
      </c>
      <c r="E22" s="140">
        <v>42.26</v>
      </c>
      <c r="F22" s="141">
        <v>41.72</v>
      </c>
      <c r="M22" s="3"/>
      <c r="N22" s="3"/>
    </row>
    <row r="23" spans="2:14" x14ac:dyDescent="0.25">
      <c r="B23" s="1">
        <v>5</v>
      </c>
      <c r="C23" s="139">
        <v>42.17</v>
      </c>
      <c r="D23" s="140">
        <v>42.83</v>
      </c>
      <c r="E23" s="140">
        <v>42.37</v>
      </c>
      <c r="F23" s="141">
        <v>41.71</v>
      </c>
    </row>
    <row r="24" spans="2:14" x14ac:dyDescent="0.25">
      <c r="B24" s="1">
        <v>6</v>
      </c>
      <c r="C24" s="139">
        <v>41.87</v>
      </c>
      <c r="D24" s="140">
        <v>41.82</v>
      </c>
      <c r="E24" s="140">
        <v>42.41</v>
      </c>
      <c r="F24" s="141">
        <v>41.77</v>
      </c>
    </row>
    <row r="25" spans="2:14" x14ac:dyDescent="0.25">
      <c r="B25" s="1">
        <v>7</v>
      </c>
      <c r="C25" s="139">
        <v>41.72</v>
      </c>
      <c r="D25" s="140">
        <v>42</v>
      </c>
      <c r="E25" s="140">
        <v>42.42</v>
      </c>
      <c r="F25" s="141">
        <v>41.79</v>
      </c>
    </row>
    <row r="26" spans="2:14" x14ac:dyDescent="0.25">
      <c r="B26" s="1">
        <v>8</v>
      </c>
      <c r="C26" s="139">
        <v>42.24</v>
      </c>
      <c r="D26" s="140">
        <v>41.95</v>
      </c>
      <c r="E26" s="140">
        <v>42.42</v>
      </c>
      <c r="F26" s="141">
        <v>41.65</v>
      </c>
    </row>
    <row r="27" spans="2:14" x14ac:dyDescent="0.25">
      <c r="B27" s="1">
        <v>9</v>
      </c>
      <c r="C27" s="139">
        <v>42.02</v>
      </c>
      <c r="D27" s="140">
        <v>41.83</v>
      </c>
      <c r="E27" s="140">
        <v>42.51</v>
      </c>
      <c r="F27" s="141">
        <v>41.71</v>
      </c>
    </row>
    <row r="28" spans="2:14" x14ac:dyDescent="0.25">
      <c r="B28" s="1">
        <v>10</v>
      </c>
      <c r="C28" s="139">
        <v>42.21</v>
      </c>
      <c r="D28" s="140">
        <v>42.08</v>
      </c>
      <c r="E28" s="140">
        <v>43.11</v>
      </c>
      <c r="F28" s="141">
        <v>41.47</v>
      </c>
    </row>
    <row r="29" spans="2:14" x14ac:dyDescent="0.25">
      <c r="B29" s="1">
        <v>11</v>
      </c>
      <c r="C29" s="139">
        <v>41.92</v>
      </c>
      <c r="D29" s="140">
        <v>42.08</v>
      </c>
      <c r="E29" s="140">
        <v>42.23</v>
      </c>
      <c r="F29" s="141">
        <v>41.66</v>
      </c>
    </row>
    <row r="30" spans="2:14" x14ac:dyDescent="0.25">
      <c r="B30" s="1">
        <v>12</v>
      </c>
      <c r="C30" s="139">
        <v>42.34</v>
      </c>
      <c r="D30" s="140">
        <v>42.16</v>
      </c>
      <c r="E30" s="140">
        <v>42.18</v>
      </c>
      <c r="F30" s="141">
        <v>41.73</v>
      </c>
    </row>
    <row r="31" spans="2:14" x14ac:dyDescent="0.25">
      <c r="B31" s="1">
        <v>13</v>
      </c>
      <c r="C31" s="139">
        <v>42.52</v>
      </c>
      <c r="D31" s="140">
        <v>41.79</v>
      </c>
      <c r="E31" s="140">
        <v>42.13</v>
      </c>
      <c r="F31" s="141">
        <v>41.85</v>
      </c>
    </row>
    <row r="32" spans="2:14" x14ac:dyDescent="0.25">
      <c r="B32" s="1">
        <v>14</v>
      </c>
      <c r="C32" s="139">
        <v>41.73</v>
      </c>
      <c r="D32" s="140">
        <v>41.76</v>
      </c>
      <c r="E32" s="140">
        <v>42.36</v>
      </c>
      <c r="F32" s="141">
        <v>42.34</v>
      </c>
    </row>
    <row r="33" spans="2:6" x14ac:dyDescent="0.25">
      <c r="B33" s="1">
        <v>15</v>
      </c>
      <c r="C33" s="139">
        <v>42.47</v>
      </c>
      <c r="D33" s="140">
        <v>42.66</v>
      </c>
      <c r="E33" s="140">
        <v>42.82</v>
      </c>
      <c r="F33" s="141">
        <v>42.42</v>
      </c>
    </row>
    <row r="34" spans="2:6" x14ac:dyDescent="0.25">
      <c r="B34" s="1">
        <v>16</v>
      </c>
      <c r="C34" s="139">
        <v>42.3</v>
      </c>
      <c r="D34" s="140">
        <v>43.36</v>
      </c>
      <c r="E34" s="140">
        <v>44.12</v>
      </c>
      <c r="F34" s="141">
        <v>41.94</v>
      </c>
    </row>
    <row r="35" spans="2:6" x14ac:dyDescent="0.25">
      <c r="B35" s="1">
        <v>17</v>
      </c>
      <c r="C35" s="139">
        <v>42.76</v>
      </c>
      <c r="D35" s="140">
        <v>43.92</v>
      </c>
      <c r="E35" s="140">
        <v>42.48</v>
      </c>
      <c r="F35" s="141">
        <v>41.64</v>
      </c>
    </row>
    <row r="36" spans="2:6" x14ac:dyDescent="0.25">
      <c r="B36" s="1">
        <v>18</v>
      </c>
      <c r="C36" s="139">
        <v>41.71</v>
      </c>
      <c r="D36" s="140">
        <v>43.54</v>
      </c>
      <c r="E36" s="140">
        <v>42.49</v>
      </c>
      <c r="F36" s="141">
        <v>41.94</v>
      </c>
    </row>
    <row r="37" spans="2:6" x14ac:dyDescent="0.25">
      <c r="B37" s="1">
        <v>19</v>
      </c>
      <c r="C37" s="139">
        <v>41.8</v>
      </c>
      <c r="D37" s="140">
        <v>43.69</v>
      </c>
      <c r="E37" s="140">
        <v>42.56</v>
      </c>
      <c r="F37" s="141">
        <v>41.66</v>
      </c>
    </row>
    <row r="38" spans="2:6" x14ac:dyDescent="0.25">
      <c r="B38" s="1">
        <v>20</v>
      </c>
      <c r="C38" s="139">
        <v>41.76</v>
      </c>
      <c r="D38" s="140">
        <v>42.05</v>
      </c>
      <c r="E38" s="140">
        <v>42.57</v>
      </c>
      <c r="F38" s="141">
        <v>41.71</v>
      </c>
    </row>
    <row r="39" spans="2:6" x14ac:dyDescent="0.25">
      <c r="B39" s="1">
        <v>21</v>
      </c>
      <c r="C39" s="139">
        <v>42.14</v>
      </c>
      <c r="D39" s="140">
        <v>42.35</v>
      </c>
      <c r="E39" s="140">
        <v>42.52</v>
      </c>
      <c r="F39" s="141">
        <v>41.95</v>
      </c>
    </row>
    <row r="40" spans="2:6" x14ac:dyDescent="0.25">
      <c r="B40" s="1">
        <v>22</v>
      </c>
      <c r="C40" s="139">
        <v>41.98</v>
      </c>
      <c r="D40" s="140">
        <v>41.77</v>
      </c>
      <c r="E40" s="140">
        <v>42.49</v>
      </c>
      <c r="F40" s="141">
        <v>41.76</v>
      </c>
    </row>
    <row r="41" spans="2:6" x14ac:dyDescent="0.25">
      <c r="B41" s="1">
        <v>23</v>
      </c>
      <c r="C41" s="139">
        <v>41.93</v>
      </c>
      <c r="D41" s="140">
        <v>41.73</v>
      </c>
      <c r="E41" s="140">
        <v>42.68</v>
      </c>
      <c r="F41" s="141">
        <v>41.59</v>
      </c>
    </row>
    <row r="42" spans="2:6" x14ac:dyDescent="0.25">
      <c r="B42" s="1">
        <v>24</v>
      </c>
      <c r="C42" s="139">
        <v>41.92</v>
      </c>
      <c r="D42" s="140"/>
      <c r="E42" s="140">
        <v>42.88</v>
      </c>
      <c r="F42" s="141">
        <v>41.9</v>
      </c>
    </row>
    <row r="43" spans="2:6" x14ac:dyDescent="0.25">
      <c r="B43" s="1">
        <v>25</v>
      </c>
      <c r="C43" s="139">
        <v>42.26</v>
      </c>
      <c r="D43" s="140"/>
      <c r="E43" s="140">
        <v>42.95</v>
      </c>
      <c r="F43" s="141">
        <v>41.95</v>
      </c>
    </row>
    <row r="44" spans="2:6" x14ac:dyDescent="0.25">
      <c r="B44" s="1">
        <v>26</v>
      </c>
      <c r="C44" s="139">
        <v>41.96</v>
      </c>
      <c r="D44" s="140"/>
      <c r="E44" s="140">
        <v>42.85</v>
      </c>
      <c r="F44" s="190">
        <v>41.74</v>
      </c>
    </row>
    <row r="45" spans="2:6" x14ac:dyDescent="0.25">
      <c r="B45" s="1">
        <v>27</v>
      </c>
      <c r="C45" s="139">
        <v>42.24</v>
      </c>
      <c r="D45" s="140"/>
      <c r="E45" s="140">
        <v>43.04</v>
      </c>
      <c r="F45" s="141">
        <v>41.72</v>
      </c>
    </row>
    <row r="46" spans="2:6" x14ac:dyDescent="0.25">
      <c r="B46" s="1">
        <v>28</v>
      </c>
      <c r="C46" s="139">
        <v>42.03</v>
      </c>
      <c r="D46" s="140"/>
      <c r="E46" s="140">
        <v>43.07</v>
      </c>
      <c r="F46" s="141">
        <v>41.61</v>
      </c>
    </row>
    <row r="47" spans="2:6" x14ac:dyDescent="0.25">
      <c r="B47" s="1">
        <v>29</v>
      </c>
      <c r="C47" s="139">
        <v>41.85</v>
      </c>
      <c r="D47" s="140"/>
      <c r="E47" s="140">
        <v>43.47</v>
      </c>
      <c r="F47" s="141">
        <v>41.95</v>
      </c>
    </row>
    <row r="48" spans="2:6" x14ac:dyDescent="0.25">
      <c r="B48" s="1">
        <v>30</v>
      </c>
      <c r="C48" s="139">
        <v>41.8</v>
      </c>
      <c r="D48" s="140"/>
      <c r="E48" s="140">
        <v>43.25</v>
      </c>
      <c r="F48" s="141">
        <v>41.57</v>
      </c>
    </row>
    <row r="49" spans="2:10" x14ac:dyDescent="0.25">
      <c r="B49" s="1">
        <v>31</v>
      </c>
      <c r="C49" s="139">
        <v>41.96</v>
      </c>
      <c r="D49" s="140"/>
      <c r="E49" s="140">
        <v>43.13</v>
      </c>
      <c r="F49" s="141">
        <v>41.63</v>
      </c>
    </row>
    <row r="50" spans="2:10" x14ac:dyDescent="0.25">
      <c r="B50" s="1">
        <v>32</v>
      </c>
      <c r="C50" s="139">
        <v>41.74</v>
      </c>
      <c r="D50" s="140"/>
      <c r="E50" s="140">
        <v>43.04</v>
      </c>
      <c r="F50" s="141">
        <v>41.59</v>
      </c>
    </row>
    <row r="51" spans="2:10" x14ac:dyDescent="0.25">
      <c r="B51" s="1">
        <v>33</v>
      </c>
      <c r="C51" s="139">
        <v>42.2</v>
      </c>
      <c r="D51" s="140"/>
      <c r="E51" s="140">
        <v>43.82</v>
      </c>
      <c r="F51" s="141">
        <v>41.61</v>
      </c>
    </row>
    <row r="52" spans="2:10" x14ac:dyDescent="0.25">
      <c r="B52" s="1">
        <v>34</v>
      </c>
      <c r="C52" s="139">
        <v>41.94</v>
      </c>
      <c r="D52" s="140"/>
      <c r="E52" s="140">
        <v>45.01</v>
      </c>
      <c r="F52" s="141">
        <v>41.64</v>
      </c>
    </row>
    <row r="53" spans="2:10" x14ac:dyDescent="0.25">
      <c r="B53" s="1">
        <v>35</v>
      </c>
      <c r="C53" s="189">
        <v>42</v>
      </c>
      <c r="D53" s="140"/>
      <c r="E53" s="140">
        <v>43.39</v>
      </c>
      <c r="F53" s="141">
        <v>41.73</v>
      </c>
    </row>
    <row r="54" spans="2:10" x14ac:dyDescent="0.25">
      <c r="B54" s="1">
        <v>36</v>
      </c>
      <c r="C54" s="139">
        <v>42.2</v>
      </c>
      <c r="D54" s="140"/>
      <c r="E54" s="140">
        <v>43.13</v>
      </c>
      <c r="F54" s="141">
        <v>41.46</v>
      </c>
    </row>
    <row r="55" spans="2:10" x14ac:dyDescent="0.25">
      <c r="B55" s="1">
        <v>37</v>
      </c>
      <c r="C55" s="139">
        <v>41.93</v>
      </c>
      <c r="D55" s="140"/>
      <c r="E55" s="140"/>
      <c r="F55" s="141">
        <v>41.77</v>
      </c>
    </row>
    <row r="56" spans="2:10" x14ac:dyDescent="0.25">
      <c r="B56" s="1">
        <v>38</v>
      </c>
      <c r="C56" s="139">
        <v>42.15</v>
      </c>
      <c r="D56" s="140"/>
      <c r="E56" s="140"/>
      <c r="F56" s="141">
        <v>43.18</v>
      </c>
    </row>
    <row r="57" spans="2:10" x14ac:dyDescent="0.25">
      <c r="B57" s="1">
        <v>39</v>
      </c>
      <c r="C57" s="139"/>
      <c r="D57" s="140"/>
      <c r="E57" s="140"/>
      <c r="F57" s="141">
        <v>43.16</v>
      </c>
      <c r="J57" s="2">
        <f>38+23+36+65</f>
        <v>162</v>
      </c>
    </row>
    <row r="58" spans="2:10" x14ac:dyDescent="0.25">
      <c r="B58" s="1">
        <v>40</v>
      </c>
      <c r="C58" s="139"/>
      <c r="D58" s="140"/>
      <c r="E58" s="140"/>
      <c r="F58" s="141">
        <v>41.92</v>
      </c>
    </row>
    <row r="59" spans="2:10" x14ac:dyDescent="0.25">
      <c r="B59" s="1">
        <v>41</v>
      </c>
      <c r="C59" s="139"/>
      <c r="D59" s="140"/>
      <c r="E59" s="140"/>
      <c r="F59" s="141">
        <v>42.3</v>
      </c>
    </row>
    <row r="60" spans="2:10" x14ac:dyDescent="0.25">
      <c r="B60" s="1">
        <v>42</v>
      </c>
      <c r="C60" s="139"/>
      <c r="D60" s="140"/>
      <c r="E60" s="140"/>
      <c r="F60" s="141">
        <v>43.24</v>
      </c>
    </row>
    <row r="61" spans="2:10" x14ac:dyDescent="0.25">
      <c r="B61" s="1">
        <v>43</v>
      </c>
      <c r="C61" s="139"/>
      <c r="D61" s="140"/>
      <c r="E61" s="140"/>
      <c r="F61" s="141">
        <v>43.51</v>
      </c>
    </row>
    <row r="62" spans="2:10" x14ac:dyDescent="0.25">
      <c r="B62" s="1">
        <v>44</v>
      </c>
      <c r="C62" s="139"/>
      <c r="D62" s="140"/>
      <c r="E62" s="140"/>
      <c r="F62" s="141">
        <v>41.65</v>
      </c>
    </row>
    <row r="63" spans="2:10" x14ac:dyDescent="0.25">
      <c r="B63" s="1">
        <v>45</v>
      </c>
      <c r="C63" s="139"/>
      <c r="D63" s="140"/>
      <c r="E63" s="140"/>
      <c r="F63" s="141">
        <v>41.8</v>
      </c>
    </row>
    <row r="64" spans="2:10" x14ac:dyDescent="0.25">
      <c r="B64" s="1">
        <v>46</v>
      </c>
      <c r="C64" s="139"/>
      <c r="D64" s="140"/>
      <c r="E64" s="140"/>
      <c r="F64" s="141">
        <v>41.94</v>
      </c>
    </row>
    <row r="65" spans="2:6" x14ac:dyDescent="0.25">
      <c r="B65" s="1">
        <v>47</v>
      </c>
      <c r="C65" s="139"/>
      <c r="D65" s="140"/>
      <c r="E65" s="140"/>
      <c r="F65" s="141">
        <v>41.54</v>
      </c>
    </row>
    <row r="66" spans="2:6" x14ac:dyDescent="0.25">
      <c r="B66" s="1">
        <v>48</v>
      </c>
      <c r="C66" s="139"/>
      <c r="D66" s="140"/>
      <c r="E66" s="140"/>
      <c r="F66" s="141">
        <v>41.65</v>
      </c>
    </row>
    <row r="67" spans="2:6" x14ac:dyDescent="0.25">
      <c r="B67" s="1">
        <v>49</v>
      </c>
      <c r="C67" s="139"/>
      <c r="D67" s="140"/>
      <c r="E67" s="140"/>
      <c r="F67" s="141">
        <v>41.52</v>
      </c>
    </row>
    <row r="68" spans="2:6" x14ac:dyDescent="0.25">
      <c r="B68" s="1">
        <v>50</v>
      </c>
      <c r="C68" s="139"/>
      <c r="D68" s="140"/>
      <c r="E68" s="140"/>
      <c r="F68" s="141">
        <v>41.55</v>
      </c>
    </row>
    <row r="69" spans="2:6" x14ac:dyDescent="0.25">
      <c r="B69" s="1">
        <v>51</v>
      </c>
      <c r="C69" s="139"/>
      <c r="D69" s="140"/>
      <c r="E69" s="140"/>
      <c r="F69" s="141">
        <v>41.58</v>
      </c>
    </row>
    <row r="70" spans="2:6" x14ac:dyDescent="0.25">
      <c r="B70" s="1">
        <v>52</v>
      </c>
      <c r="C70" s="139"/>
      <c r="D70" s="140"/>
      <c r="E70" s="140"/>
      <c r="F70" s="141">
        <v>41.68</v>
      </c>
    </row>
    <row r="71" spans="2:6" x14ac:dyDescent="0.25">
      <c r="B71" s="1">
        <v>53</v>
      </c>
      <c r="C71" s="139"/>
      <c r="D71" s="140"/>
      <c r="E71" s="140"/>
      <c r="F71" s="141">
        <v>41.78</v>
      </c>
    </row>
    <row r="72" spans="2:6" x14ac:dyDescent="0.25">
      <c r="B72" s="1">
        <v>54</v>
      </c>
      <c r="C72" s="139"/>
      <c r="D72" s="140"/>
      <c r="E72" s="140"/>
      <c r="F72" s="141">
        <v>41.94</v>
      </c>
    </row>
    <row r="73" spans="2:6" x14ac:dyDescent="0.25">
      <c r="B73" s="1">
        <v>55</v>
      </c>
      <c r="C73" s="139"/>
      <c r="D73" s="140"/>
      <c r="E73" s="140"/>
      <c r="F73" s="141">
        <v>41.75</v>
      </c>
    </row>
    <row r="74" spans="2:6" x14ac:dyDescent="0.25">
      <c r="B74" s="1">
        <v>56</v>
      </c>
      <c r="C74" s="139"/>
      <c r="D74" s="140"/>
      <c r="E74" s="140"/>
      <c r="F74" s="141">
        <v>41.89</v>
      </c>
    </row>
    <row r="75" spans="2:6" x14ac:dyDescent="0.25">
      <c r="B75" s="1">
        <v>57</v>
      </c>
      <c r="C75" s="139"/>
      <c r="D75" s="140"/>
      <c r="E75" s="140"/>
      <c r="F75" s="141">
        <v>41.83</v>
      </c>
    </row>
    <row r="76" spans="2:6" x14ac:dyDescent="0.25">
      <c r="B76" s="1">
        <v>58</v>
      </c>
      <c r="C76" s="139"/>
      <c r="D76" s="140"/>
      <c r="E76" s="140"/>
      <c r="F76" s="141">
        <v>42.73</v>
      </c>
    </row>
    <row r="77" spans="2:6" x14ac:dyDescent="0.25">
      <c r="B77" s="1">
        <v>59</v>
      </c>
      <c r="C77" s="139"/>
      <c r="D77" s="140"/>
      <c r="E77" s="140"/>
      <c r="F77" s="141">
        <v>41.82</v>
      </c>
    </row>
    <row r="78" spans="2:6" x14ac:dyDescent="0.25">
      <c r="B78" s="1">
        <v>60</v>
      </c>
      <c r="C78" s="139"/>
      <c r="D78" s="140"/>
      <c r="E78" s="140"/>
      <c r="F78" s="141">
        <v>42.03</v>
      </c>
    </row>
    <row r="79" spans="2:6" x14ac:dyDescent="0.25">
      <c r="B79" s="1">
        <v>61</v>
      </c>
      <c r="C79" s="139"/>
      <c r="D79" s="140"/>
      <c r="E79" s="140"/>
      <c r="F79" s="141">
        <v>42.04</v>
      </c>
    </row>
    <row r="80" spans="2:6" x14ac:dyDescent="0.25">
      <c r="B80" s="1">
        <v>62</v>
      </c>
      <c r="C80" s="139"/>
      <c r="D80" s="140"/>
      <c r="E80" s="140"/>
      <c r="F80" s="141">
        <v>41.76</v>
      </c>
    </row>
    <row r="81" spans="2:6" x14ac:dyDescent="0.25">
      <c r="B81" s="1">
        <v>63</v>
      </c>
      <c r="C81" s="139"/>
      <c r="D81" s="140"/>
      <c r="E81" s="140"/>
      <c r="F81" s="141">
        <v>41.88</v>
      </c>
    </row>
    <row r="82" spans="2:6" x14ac:dyDescent="0.25">
      <c r="B82" s="1">
        <v>64</v>
      </c>
      <c r="C82" s="139"/>
      <c r="D82" s="140"/>
      <c r="E82" s="140"/>
      <c r="F82" s="141">
        <v>41.84</v>
      </c>
    </row>
    <row r="83" spans="2:6" ht="15.75" thickBot="1" x14ac:dyDescent="0.3">
      <c r="B83" s="1">
        <v>65</v>
      </c>
      <c r="C83" s="142"/>
      <c r="D83" s="143"/>
      <c r="E83" s="143"/>
      <c r="F83" s="144">
        <v>42.29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/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x14ac:dyDescent="0.25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x14ac:dyDescent="0.25">
      <c r="A10" s="88">
        <v>1</v>
      </c>
      <c r="B10" s="89" t="s">
        <v>88</v>
      </c>
      <c r="C10" s="90">
        <v>6</v>
      </c>
      <c r="D10" s="90">
        <v>39</v>
      </c>
      <c r="E10" s="91">
        <f>D10</f>
        <v>39</v>
      </c>
      <c r="F10" s="124">
        <f>MIN(C19:C83)</f>
        <v>41.68</v>
      </c>
      <c r="G10" s="92">
        <f>AVERAGE(C19:C83)</f>
        <v>42.329473684210534</v>
      </c>
      <c r="H10" s="93">
        <v>0</v>
      </c>
      <c r="I10" s="94">
        <f>G10-F10</f>
        <v>0.64947368421053397</v>
      </c>
      <c r="J10" s="95">
        <v>2.0081018518518519E-2</v>
      </c>
      <c r="K10" s="95">
        <f>J10</f>
        <v>2.0081018518518519E-2</v>
      </c>
      <c r="L10" s="96">
        <f>K10</f>
        <v>2.0081018518518519E-2</v>
      </c>
      <c r="M10" s="97" t="s">
        <v>187</v>
      </c>
      <c r="N10" s="98"/>
      <c r="O10" s="178" t="s">
        <v>188</v>
      </c>
      <c r="P10" s="100"/>
    </row>
    <row r="11" spans="1:16" s="3" customFormat="1" ht="30" customHeight="1" thickBot="1" x14ac:dyDescent="0.3">
      <c r="A11" s="88">
        <v>2</v>
      </c>
      <c r="B11" s="89" t="s">
        <v>90</v>
      </c>
      <c r="C11" s="90">
        <v>7</v>
      </c>
      <c r="D11" s="90">
        <v>52</v>
      </c>
      <c r="E11" s="91">
        <f>D11-D10</f>
        <v>13</v>
      </c>
      <c r="F11" s="183">
        <f>MIN(D19:D83)</f>
        <v>41.92</v>
      </c>
      <c r="G11" s="125">
        <f>AVERAGE(D19:D83)</f>
        <v>42.518333333333331</v>
      </c>
      <c r="H11" s="93">
        <v>0</v>
      </c>
      <c r="I11" s="94">
        <f>G11-F11</f>
        <v>0.59833333333332916</v>
      </c>
      <c r="J11" s="95">
        <v>2.6979166666666669E-2</v>
      </c>
      <c r="K11" s="95">
        <f>J11-J10</f>
        <v>6.8981481481481498E-3</v>
      </c>
      <c r="L11" s="96">
        <f>K11</f>
        <v>6.8981481481481498E-3</v>
      </c>
      <c r="M11" s="97" t="s">
        <v>189</v>
      </c>
      <c r="N11" s="98" t="s">
        <v>122</v>
      </c>
      <c r="O11" s="99"/>
      <c r="P11" s="100"/>
    </row>
    <row r="12" spans="1:16" s="3" customFormat="1" ht="30" customHeight="1" thickBot="1" x14ac:dyDescent="0.3">
      <c r="A12" s="88">
        <v>3</v>
      </c>
      <c r="B12" s="89" t="s">
        <v>90</v>
      </c>
      <c r="C12" s="101">
        <v>9</v>
      </c>
      <c r="D12" s="90">
        <v>108</v>
      </c>
      <c r="E12" s="91">
        <f>D12-D11</f>
        <v>56</v>
      </c>
      <c r="F12" s="180">
        <f>MIN(E19:E83)</f>
        <v>41.61</v>
      </c>
      <c r="G12" s="173">
        <f>AVERAGE(E19:E83)</f>
        <v>42.263472727272742</v>
      </c>
      <c r="H12" s="93">
        <v>2</v>
      </c>
      <c r="I12" s="94">
        <f>G12-F12</f>
        <v>0.6534727272727423</v>
      </c>
      <c r="J12" s="95">
        <v>5.5717592592592596E-2</v>
      </c>
      <c r="K12" s="95">
        <f>J12-J11</f>
        <v>2.8738425925925928E-2</v>
      </c>
      <c r="L12" s="95">
        <f>K12+K11</f>
        <v>3.5636574074074077E-2</v>
      </c>
      <c r="M12" s="97" t="s">
        <v>190</v>
      </c>
      <c r="N12" s="98"/>
      <c r="O12" s="181" t="s">
        <v>191</v>
      </c>
    </row>
    <row r="13" spans="1:16" s="3" customFormat="1" ht="30" customHeight="1" thickBot="1" x14ac:dyDescent="0.3">
      <c r="A13" s="102" t="s">
        <v>59</v>
      </c>
      <c r="B13" s="103" t="s">
        <v>88</v>
      </c>
      <c r="C13" s="104">
        <v>21</v>
      </c>
      <c r="D13" s="104">
        <v>165</v>
      </c>
      <c r="E13" s="91">
        <f>D13-D12</f>
        <v>57</v>
      </c>
      <c r="F13" s="176">
        <f>MIN(F19:F83)</f>
        <v>41.64</v>
      </c>
      <c r="G13" s="182">
        <f>AVERAGE(F19:F83)</f>
        <v>42.427017543859662</v>
      </c>
      <c r="H13" s="132">
        <v>4</v>
      </c>
      <c r="I13" s="105">
        <f>G13-F13</f>
        <v>0.78701754385966183</v>
      </c>
      <c r="J13" s="95">
        <v>8.376296296296297E-2</v>
      </c>
      <c r="K13" s="107">
        <f>J13-J12</f>
        <v>2.8045370370370373E-2</v>
      </c>
      <c r="L13" s="106">
        <f>K13+K10</f>
        <v>4.8126388888888892E-2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AVERAGE(F10,F13)</f>
        <v>41.66</v>
      </c>
      <c r="G14" s="134">
        <f>AVERAGE(G10,G13)</f>
        <v>42.378245614035094</v>
      </c>
      <c r="H14" s="134" t="s">
        <v>131</v>
      </c>
      <c r="I14" s="111">
        <f>AVERAGE(I10,I13)</f>
        <v>0.7182456140350979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41.765000000000001</v>
      </c>
      <c r="G15" s="117">
        <f>AVERAGE(G11,G12)</f>
        <v>42.390903030303036</v>
      </c>
      <c r="H15" s="117" t="s">
        <v>192</v>
      </c>
      <c r="I15" s="118">
        <f>AVERAGE(I11,I12)</f>
        <v>0.62590303030303573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41.712499999999999</v>
      </c>
      <c r="G16" s="121">
        <f>AVERAGE(G10:G13)</f>
        <v>42.384574322169065</v>
      </c>
      <c r="H16" s="122"/>
      <c r="I16" s="123">
        <f>AVERAGE(I10:I13)</f>
        <v>0.67207432216906682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Горбоконь Андрей</v>
      </c>
      <c r="D18" s="135" t="str">
        <f>B11</f>
        <v>Члечко Сергей</v>
      </c>
      <c r="E18" s="135" t="str">
        <f>B12</f>
        <v>Члечко Сергей</v>
      </c>
      <c r="F18" s="135" t="str">
        <f>B13</f>
        <v>Горбоконь Андрей</v>
      </c>
    </row>
    <row r="19" spans="2:14" x14ac:dyDescent="0.25">
      <c r="B19" s="1">
        <v>1</v>
      </c>
      <c r="C19" s="136">
        <v>43.02</v>
      </c>
      <c r="D19" s="137">
        <v>44.19</v>
      </c>
      <c r="E19" s="137">
        <v>42.54</v>
      </c>
      <c r="F19" s="138">
        <v>43.22</v>
      </c>
      <c r="M19" s="2"/>
      <c r="N19" s="2"/>
    </row>
    <row r="20" spans="2:14" x14ac:dyDescent="0.25">
      <c r="B20" s="1">
        <v>2</v>
      </c>
      <c r="C20" s="139">
        <v>42.7</v>
      </c>
      <c r="D20" s="185">
        <v>42.71</v>
      </c>
      <c r="E20" s="140">
        <v>42.61</v>
      </c>
      <c r="F20" s="141">
        <v>42.81</v>
      </c>
      <c r="M20" s="3"/>
      <c r="N20" s="3"/>
    </row>
    <row r="21" spans="2:14" x14ac:dyDescent="0.25">
      <c r="B21" s="1">
        <v>3</v>
      </c>
      <c r="C21" s="139">
        <v>42.94</v>
      </c>
      <c r="D21" s="2">
        <v>42.26</v>
      </c>
      <c r="E21" s="140">
        <v>42.31</v>
      </c>
      <c r="F21" s="141">
        <v>42.46</v>
      </c>
      <c r="M21" s="3"/>
      <c r="N21" s="3"/>
    </row>
    <row r="22" spans="2:14" x14ac:dyDescent="0.25">
      <c r="B22" s="1">
        <v>4</v>
      </c>
      <c r="C22" s="139">
        <v>42.16</v>
      </c>
      <c r="D22" s="140">
        <v>42.5</v>
      </c>
      <c r="E22" s="140">
        <v>42.27</v>
      </c>
      <c r="F22" s="141">
        <v>42.16</v>
      </c>
      <c r="M22" s="3"/>
      <c r="N22" s="3"/>
    </row>
    <row r="23" spans="2:14" x14ac:dyDescent="0.25">
      <c r="B23" s="1">
        <v>5</v>
      </c>
      <c r="C23" s="139">
        <v>42.28</v>
      </c>
      <c r="D23" s="140">
        <v>42.32</v>
      </c>
      <c r="E23" s="140">
        <v>42.12</v>
      </c>
      <c r="F23" s="141">
        <v>42.46</v>
      </c>
    </row>
    <row r="24" spans="2:14" x14ac:dyDescent="0.25">
      <c r="B24" s="1">
        <v>6</v>
      </c>
      <c r="C24" s="139">
        <v>42.23</v>
      </c>
      <c r="D24" s="140">
        <v>42.49</v>
      </c>
      <c r="E24" s="140">
        <v>42.06</v>
      </c>
      <c r="F24" s="141">
        <v>41.66</v>
      </c>
    </row>
    <row r="25" spans="2:14" x14ac:dyDescent="0.25">
      <c r="B25" s="1">
        <v>7</v>
      </c>
      <c r="C25" s="139">
        <v>42.24</v>
      </c>
      <c r="D25" s="140">
        <v>42.42</v>
      </c>
      <c r="E25" s="140">
        <v>41.89</v>
      </c>
      <c r="F25" s="141">
        <v>42.48</v>
      </c>
    </row>
    <row r="26" spans="2:14" x14ac:dyDescent="0.25">
      <c r="B26" s="1">
        <v>8</v>
      </c>
      <c r="C26" s="139">
        <v>42.97</v>
      </c>
      <c r="D26" s="140">
        <v>42.03</v>
      </c>
      <c r="E26" s="140">
        <v>41.77</v>
      </c>
      <c r="F26" s="141">
        <v>42</v>
      </c>
    </row>
    <row r="27" spans="2:14" x14ac:dyDescent="0.25">
      <c r="B27" s="1">
        <v>9</v>
      </c>
      <c r="C27" s="139">
        <v>42.82</v>
      </c>
      <c r="D27" s="140">
        <v>42.64</v>
      </c>
      <c r="E27" s="140">
        <v>42.06</v>
      </c>
      <c r="F27" s="141">
        <v>42.28</v>
      </c>
    </row>
    <row r="28" spans="2:14" x14ac:dyDescent="0.25">
      <c r="B28" s="1">
        <v>10</v>
      </c>
      <c r="C28" s="139">
        <v>42.1</v>
      </c>
      <c r="D28" s="140">
        <v>42.25</v>
      </c>
      <c r="E28" s="140">
        <v>41.93</v>
      </c>
      <c r="F28" s="141">
        <v>41.92</v>
      </c>
    </row>
    <row r="29" spans="2:14" x14ac:dyDescent="0.25">
      <c r="B29" s="1">
        <v>11</v>
      </c>
      <c r="C29" s="139">
        <v>41.94</v>
      </c>
      <c r="D29" s="140">
        <v>41.92</v>
      </c>
      <c r="E29" s="140">
        <v>41.97</v>
      </c>
      <c r="F29" s="141">
        <v>41.83</v>
      </c>
    </row>
    <row r="30" spans="2:14" x14ac:dyDescent="0.25">
      <c r="B30" s="1">
        <v>12</v>
      </c>
      <c r="C30" s="139">
        <v>42.86</v>
      </c>
      <c r="D30" s="140">
        <v>42.49</v>
      </c>
      <c r="E30" s="140">
        <v>43.15</v>
      </c>
      <c r="F30" s="141">
        <v>43.11</v>
      </c>
    </row>
    <row r="31" spans="2:14" x14ac:dyDescent="0.25">
      <c r="B31" s="1">
        <v>13</v>
      </c>
      <c r="C31" s="139">
        <v>41.98</v>
      </c>
      <c r="D31" s="140"/>
      <c r="E31" s="140">
        <v>43.67</v>
      </c>
      <c r="F31" s="141">
        <v>42.38</v>
      </c>
    </row>
    <row r="32" spans="2:14" x14ac:dyDescent="0.25">
      <c r="B32" s="1">
        <v>14</v>
      </c>
      <c r="C32" s="139">
        <v>41.79</v>
      </c>
      <c r="D32" s="140"/>
      <c r="E32" s="140">
        <v>43.05</v>
      </c>
      <c r="F32" s="141">
        <v>42.2</v>
      </c>
    </row>
    <row r="33" spans="2:6" x14ac:dyDescent="0.25">
      <c r="B33" s="1">
        <v>15</v>
      </c>
      <c r="C33" s="139">
        <v>42.49</v>
      </c>
      <c r="D33" s="140"/>
      <c r="E33" s="140">
        <v>43.220999999999997</v>
      </c>
      <c r="F33" s="141">
        <v>42.04</v>
      </c>
    </row>
    <row r="34" spans="2:6" x14ac:dyDescent="0.25">
      <c r="B34" s="1">
        <v>16</v>
      </c>
      <c r="C34" s="139">
        <v>41.9</v>
      </c>
      <c r="D34" s="140"/>
      <c r="E34" s="140">
        <v>42.67</v>
      </c>
      <c r="F34" s="141">
        <v>41.76</v>
      </c>
    </row>
    <row r="35" spans="2:6" x14ac:dyDescent="0.25">
      <c r="B35" s="1">
        <v>17</v>
      </c>
      <c r="C35" s="139">
        <v>44.48</v>
      </c>
      <c r="D35" s="140"/>
      <c r="E35" s="140">
        <v>42.46</v>
      </c>
      <c r="F35" s="141">
        <v>41.77</v>
      </c>
    </row>
    <row r="36" spans="2:6" x14ac:dyDescent="0.25">
      <c r="B36" s="1">
        <v>18</v>
      </c>
      <c r="C36" s="139">
        <v>42.33</v>
      </c>
      <c r="D36" s="140"/>
      <c r="E36" s="140">
        <v>42.44</v>
      </c>
      <c r="F36" s="141">
        <v>41.9</v>
      </c>
    </row>
    <row r="37" spans="2:6" x14ac:dyDescent="0.25">
      <c r="B37" s="1">
        <v>19</v>
      </c>
      <c r="C37" s="139">
        <v>42.17</v>
      </c>
      <c r="D37" s="140"/>
      <c r="E37" s="140">
        <v>43.14</v>
      </c>
      <c r="F37" s="141">
        <v>41.64</v>
      </c>
    </row>
    <row r="38" spans="2:6" x14ac:dyDescent="0.25">
      <c r="B38" s="1">
        <v>20</v>
      </c>
      <c r="C38" s="139">
        <v>41.87</v>
      </c>
      <c r="D38" s="140"/>
      <c r="E38" s="140">
        <v>42.64</v>
      </c>
      <c r="F38" s="141">
        <v>41.7</v>
      </c>
    </row>
    <row r="39" spans="2:6" x14ac:dyDescent="0.25">
      <c r="B39" s="1">
        <v>21</v>
      </c>
      <c r="C39" s="139">
        <v>42.3</v>
      </c>
      <c r="D39" s="140"/>
      <c r="E39" s="140">
        <v>43.69</v>
      </c>
      <c r="F39" s="141">
        <v>41.65</v>
      </c>
    </row>
    <row r="40" spans="2:6" x14ac:dyDescent="0.25">
      <c r="B40" s="1">
        <v>22</v>
      </c>
      <c r="C40" s="139">
        <v>42.38</v>
      </c>
      <c r="D40" s="140"/>
      <c r="E40" s="140">
        <v>42.98</v>
      </c>
      <c r="F40" s="141">
        <v>41.79</v>
      </c>
    </row>
    <row r="41" spans="2:6" x14ac:dyDescent="0.25">
      <c r="B41" s="1">
        <v>23</v>
      </c>
      <c r="C41" s="139">
        <v>42.17</v>
      </c>
      <c r="D41" s="140"/>
      <c r="E41" s="140">
        <v>43.36</v>
      </c>
      <c r="F41" s="141">
        <v>41.79</v>
      </c>
    </row>
    <row r="42" spans="2:6" x14ac:dyDescent="0.25">
      <c r="B42" s="1">
        <v>24</v>
      </c>
      <c r="C42" s="139">
        <v>42.11</v>
      </c>
      <c r="D42" s="140"/>
      <c r="E42" s="140">
        <v>42.09</v>
      </c>
      <c r="F42" s="141">
        <v>45.14</v>
      </c>
    </row>
    <row r="43" spans="2:6" x14ac:dyDescent="0.25">
      <c r="B43" s="1">
        <v>25</v>
      </c>
      <c r="C43" s="139">
        <v>42.04</v>
      </c>
      <c r="D43" s="140"/>
      <c r="E43" s="140">
        <v>41.84</v>
      </c>
      <c r="F43" s="141">
        <v>41.82</v>
      </c>
    </row>
    <row r="44" spans="2:6" x14ac:dyDescent="0.25">
      <c r="B44" s="1">
        <v>26</v>
      </c>
      <c r="C44" s="139">
        <v>42</v>
      </c>
      <c r="D44" s="140"/>
      <c r="E44" s="140">
        <v>42.09</v>
      </c>
      <c r="F44" s="141">
        <v>43.1</v>
      </c>
    </row>
    <row r="45" spans="2:6" x14ac:dyDescent="0.25">
      <c r="B45" s="1">
        <v>27</v>
      </c>
      <c r="C45" s="139">
        <v>42.02</v>
      </c>
      <c r="D45" s="140"/>
      <c r="E45" s="140">
        <v>41.61</v>
      </c>
      <c r="F45" s="141">
        <v>44.15</v>
      </c>
    </row>
    <row r="46" spans="2:6" x14ac:dyDescent="0.25">
      <c r="B46" s="1">
        <v>28</v>
      </c>
      <c r="C46" s="139">
        <v>42.14</v>
      </c>
      <c r="D46" s="140"/>
      <c r="E46" s="140">
        <v>42.2</v>
      </c>
      <c r="F46" s="141">
        <v>42.28</v>
      </c>
    </row>
    <row r="47" spans="2:6" x14ac:dyDescent="0.25">
      <c r="B47" s="1">
        <v>29</v>
      </c>
      <c r="C47" s="139">
        <v>42.29</v>
      </c>
      <c r="D47" s="140"/>
      <c r="E47" s="140">
        <v>41.74</v>
      </c>
      <c r="F47" s="141">
        <v>44.3</v>
      </c>
    </row>
    <row r="48" spans="2:6" x14ac:dyDescent="0.25">
      <c r="B48" s="1">
        <v>30</v>
      </c>
      <c r="C48" s="139">
        <v>42.13</v>
      </c>
      <c r="D48" s="140"/>
      <c r="E48" s="140">
        <v>42.15</v>
      </c>
      <c r="F48" s="141">
        <v>44.48</v>
      </c>
    </row>
    <row r="49" spans="2:6" x14ac:dyDescent="0.25">
      <c r="B49" s="1">
        <v>31</v>
      </c>
      <c r="C49" s="139">
        <v>42.31</v>
      </c>
      <c r="D49" s="140"/>
      <c r="E49" s="140">
        <v>41.78</v>
      </c>
      <c r="F49" s="141">
        <v>43.58</v>
      </c>
    </row>
    <row r="50" spans="2:6" x14ac:dyDescent="0.25">
      <c r="B50" s="1">
        <v>32</v>
      </c>
      <c r="C50" s="139">
        <v>42.96</v>
      </c>
      <c r="D50" s="140"/>
      <c r="E50" s="140">
        <v>42.02</v>
      </c>
      <c r="F50" s="141">
        <v>42.22</v>
      </c>
    </row>
    <row r="51" spans="2:6" x14ac:dyDescent="0.25">
      <c r="B51" s="1">
        <v>33</v>
      </c>
      <c r="C51" s="139">
        <v>41.94</v>
      </c>
      <c r="D51" s="140"/>
      <c r="E51" s="140">
        <v>41.98</v>
      </c>
      <c r="F51" s="141">
        <v>41.98</v>
      </c>
    </row>
    <row r="52" spans="2:6" x14ac:dyDescent="0.25">
      <c r="B52" s="1">
        <v>34</v>
      </c>
      <c r="C52" s="139">
        <v>41.68</v>
      </c>
      <c r="D52" s="140"/>
      <c r="E52" s="140">
        <v>41.91</v>
      </c>
      <c r="F52" s="141">
        <v>44.45</v>
      </c>
    </row>
    <row r="53" spans="2:6" x14ac:dyDescent="0.25">
      <c r="B53" s="1">
        <v>35</v>
      </c>
      <c r="C53" s="139">
        <v>42.2</v>
      </c>
      <c r="D53" s="140"/>
      <c r="E53" s="140">
        <v>41.77</v>
      </c>
      <c r="F53" s="141">
        <v>43.64</v>
      </c>
    </row>
    <row r="54" spans="2:6" x14ac:dyDescent="0.25">
      <c r="B54" s="1">
        <v>36</v>
      </c>
      <c r="C54" s="139">
        <v>41.87</v>
      </c>
      <c r="D54" s="140"/>
      <c r="E54" s="140">
        <v>41.97</v>
      </c>
      <c r="F54" s="141">
        <v>42.96</v>
      </c>
    </row>
    <row r="55" spans="2:6" x14ac:dyDescent="0.25">
      <c r="B55" s="1">
        <v>37</v>
      </c>
      <c r="C55" s="139">
        <v>42.28</v>
      </c>
      <c r="D55" s="140"/>
      <c r="E55" s="140">
        <v>42.07</v>
      </c>
      <c r="F55" s="141">
        <v>42.24</v>
      </c>
    </row>
    <row r="56" spans="2:6" x14ac:dyDescent="0.25">
      <c r="B56" s="1">
        <v>38</v>
      </c>
      <c r="C56" s="139">
        <v>42.43</v>
      </c>
      <c r="D56" s="140"/>
      <c r="E56" s="140">
        <v>41.84</v>
      </c>
      <c r="F56" s="141">
        <v>41.99</v>
      </c>
    </row>
    <row r="57" spans="2:6" x14ac:dyDescent="0.25">
      <c r="B57" s="1">
        <v>39</v>
      </c>
      <c r="C57" s="139"/>
      <c r="D57" s="140"/>
      <c r="E57" s="140">
        <v>41.78</v>
      </c>
      <c r="F57" s="141">
        <v>42.08</v>
      </c>
    </row>
    <row r="58" spans="2:6" x14ac:dyDescent="0.25">
      <c r="B58" s="1">
        <v>40</v>
      </c>
      <c r="C58" s="139"/>
      <c r="D58" s="140"/>
      <c r="E58" s="140">
        <v>41.91</v>
      </c>
      <c r="F58" s="141">
        <v>42.11</v>
      </c>
    </row>
    <row r="59" spans="2:6" x14ac:dyDescent="0.25">
      <c r="B59" s="1">
        <v>41</v>
      </c>
      <c r="C59" s="139"/>
      <c r="D59" s="140"/>
      <c r="E59" s="140">
        <v>42.15</v>
      </c>
      <c r="F59" s="141">
        <v>41.96</v>
      </c>
    </row>
    <row r="60" spans="2:6" x14ac:dyDescent="0.25">
      <c r="B60" s="1">
        <v>42</v>
      </c>
      <c r="C60" s="139"/>
      <c r="D60" s="140"/>
      <c r="E60" s="140">
        <v>41.93</v>
      </c>
      <c r="F60" s="141">
        <v>41.93</v>
      </c>
    </row>
    <row r="61" spans="2:6" x14ac:dyDescent="0.25">
      <c r="B61" s="1">
        <v>43</v>
      </c>
      <c r="C61" s="139"/>
      <c r="D61" s="140"/>
      <c r="E61" s="140">
        <v>41.94</v>
      </c>
      <c r="F61" s="141">
        <v>41.89</v>
      </c>
    </row>
    <row r="62" spans="2:6" x14ac:dyDescent="0.25">
      <c r="B62" s="1">
        <v>44</v>
      </c>
      <c r="C62" s="139"/>
      <c r="D62" s="140"/>
      <c r="E62" s="140">
        <v>41.92</v>
      </c>
      <c r="F62" s="141">
        <v>41.83</v>
      </c>
    </row>
    <row r="63" spans="2:6" x14ac:dyDescent="0.25">
      <c r="B63" s="1">
        <v>45</v>
      </c>
      <c r="C63" s="139"/>
      <c r="D63" s="140"/>
      <c r="E63" s="140">
        <v>41.69</v>
      </c>
      <c r="F63" s="141">
        <v>42.19</v>
      </c>
    </row>
    <row r="64" spans="2:6" x14ac:dyDescent="0.25">
      <c r="B64" s="1">
        <v>46</v>
      </c>
      <c r="C64" s="139"/>
      <c r="D64" s="140"/>
      <c r="E64" s="140">
        <v>41.93</v>
      </c>
      <c r="F64" s="141">
        <v>41.82</v>
      </c>
    </row>
    <row r="65" spans="2:6" x14ac:dyDescent="0.25">
      <c r="B65" s="1">
        <v>47</v>
      </c>
      <c r="C65" s="139"/>
      <c r="D65" s="140"/>
      <c r="E65" s="140">
        <v>41.69</v>
      </c>
      <c r="F65" s="141">
        <v>41.79</v>
      </c>
    </row>
    <row r="66" spans="2:6" x14ac:dyDescent="0.25">
      <c r="B66" s="1">
        <v>48</v>
      </c>
      <c r="C66" s="139"/>
      <c r="D66" s="140"/>
      <c r="E66" s="140">
        <v>42.01</v>
      </c>
      <c r="F66" s="141">
        <v>41.94</v>
      </c>
    </row>
    <row r="67" spans="2:6" x14ac:dyDescent="0.25">
      <c r="B67" s="1">
        <v>49</v>
      </c>
      <c r="C67" s="139"/>
      <c r="D67" s="140"/>
      <c r="E67" s="140">
        <v>42.11</v>
      </c>
      <c r="F67" s="141">
        <v>42.81</v>
      </c>
    </row>
    <row r="68" spans="2:6" x14ac:dyDescent="0.25">
      <c r="B68" s="1">
        <v>50</v>
      </c>
      <c r="C68" s="139"/>
      <c r="D68" s="140"/>
      <c r="E68" s="140">
        <v>43.34</v>
      </c>
      <c r="F68" s="141">
        <v>43.94</v>
      </c>
    </row>
    <row r="69" spans="2:6" x14ac:dyDescent="0.25">
      <c r="B69" s="1">
        <v>51</v>
      </c>
      <c r="C69" s="139"/>
      <c r="D69" s="140"/>
      <c r="E69" s="140">
        <v>42.03</v>
      </c>
      <c r="F69" s="141">
        <v>41.67</v>
      </c>
    </row>
    <row r="70" spans="2:6" x14ac:dyDescent="0.25">
      <c r="B70" s="1">
        <v>52</v>
      </c>
      <c r="C70" s="139"/>
      <c r="D70" s="140"/>
      <c r="E70" s="140">
        <v>42.27</v>
      </c>
      <c r="F70" s="141">
        <v>41.86</v>
      </c>
    </row>
    <row r="71" spans="2:6" x14ac:dyDescent="0.25">
      <c r="B71" s="1">
        <v>53</v>
      </c>
      <c r="C71" s="139"/>
      <c r="D71" s="140"/>
      <c r="E71" s="140">
        <v>42.03</v>
      </c>
      <c r="F71" s="141">
        <v>41.84</v>
      </c>
    </row>
    <row r="72" spans="2:6" x14ac:dyDescent="0.25">
      <c r="B72" s="1">
        <v>54</v>
      </c>
      <c r="C72" s="139"/>
      <c r="D72" s="140"/>
      <c r="E72" s="140">
        <v>42.01</v>
      </c>
      <c r="F72" s="141">
        <v>42.02</v>
      </c>
    </row>
    <row r="73" spans="2:6" x14ac:dyDescent="0.25">
      <c r="B73" s="1">
        <v>55</v>
      </c>
      <c r="C73" s="139"/>
      <c r="D73" s="140"/>
      <c r="E73" s="140">
        <v>42.69</v>
      </c>
      <c r="F73" s="141">
        <v>43.58</v>
      </c>
    </row>
    <row r="74" spans="2:6" x14ac:dyDescent="0.25">
      <c r="B74" s="1">
        <v>56</v>
      </c>
      <c r="C74" s="139"/>
      <c r="D74" s="140"/>
      <c r="F74" s="141">
        <v>41.96</v>
      </c>
    </row>
    <row r="75" spans="2:6" x14ac:dyDescent="0.25">
      <c r="B75" s="1">
        <v>57</v>
      </c>
      <c r="C75" s="139"/>
      <c r="D75" s="140"/>
      <c r="E75" s="140"/>
      <c r="F75" s="141">
        <v>41.78</v>
      </c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5" zoomScale="75" zoomScaleNormal="75" workbookViewId="0">
      <selection activeCell="L12" sqref="L1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71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73</v>
      </c>
      <c r="C10" s="90">
        <v>4</v>
      </c>
      <c r="D10" s="90">
        <v>39</v>
      </c>
      <c r="E10" s="91">
        <f>D10</f>
        <v>39</v>
      </c>
      <c r="F10" s="176">
        <f>MIN(C19:C83)</f>
        <v>41.91</v>
      </c>
      <c r="G10" s="173">
        <f>AVERAGE(C19:C83)</f>
        <v>42.549473684210518</v>
      </c>
      <c r="H10" s="93">
        <v>1</v>
      </c>
      <c r="I10" s="94">
        <f>G10-F10</f>
        <v>0.63947368421052175</v>
      </c>
      <c r="J10" s="95">
        <v>2.028935185185185E-2</v>
      </c>
      <c r="K10" s="95">
        <f>J10</f>
        <v>2.028935185185185E-2</v>
      </c>
      <c r="L10" s="96">
        <f>K10</f>
        <v>2.028935185185185E-2</v>
      </c>
      <c r="M10" s="97" t="s">
        <v>177</v>
      </c>
      <c r="N10" s="187"/>
      <c r="O10" s="99"/>
      <c r="P10" s="100"/>
    </row>
    <row r="11" spans="1:16" s="3" customFormat="1" ht="30" customHeight="1" thickBot="1" x14ac:dyDescent="0.3">
      <c r="A11" s="88">
        <v>2</v>
      </c>
      <c r="B11" s="89" t="s">
        <v>72</v>
      </c>
      <c r="C11" s="90">
        <v>69</v>
      </c>
      <c r="D11" s="90">
        <v>86</v>
      </c>
      <c r="E11" s="91">
        <f>D11-D10</f>
        <v>47</v>
      </c>
      <c r="F11" s="177">
        <f>MIN(D19:D83)</f>
        <v>41.39</v>
      </c>
      <c r="G11" s="172">
        <f>AVERAGE(D19:D83)</f>
        <v>41.91152173913045</v>
      </c>
      <c r="H11" s="93">
        <v>0</v>
      </c>
      <c r="I11" s="94">
        <f>G11-F11</f>
        <v>0.52152173913044919</v>
      </c>
      <c r="J11" s="95">
        <v>4.4398148148148152E-2</v>
      </c>
      <c r="K11" s="95">
        <f>J11-J10</f>
        <v>2.4108796296296302E-2</v>
      </c>
      <c r="L11" s="96">
        <f>K11</f>
        <v>2.4108796296296302E-2</v>
      </c>
      <c r="M11" s="97" t="s">
        <v>178</v>
      </c>
      <c r="N11" s="187" t="s">
        <v>158</v>
      </c>
      <c r="O11" s="178" t="s">
        <v>182</v>
      </c>
      <c r="P11" s="100"/>
    </row>
    <row r="12" spans="1:16" s="3" customFormat="1" ht="30" customHeight="1" x14ac:dyDescent="0.25">
      <c r="A12" s="88">
        <v>3</v>
      </c>
      <c r="B12" s="89" t="s">
        <v>73</v>
      </c>
      <c r="C12" s="101">
        <v>10</v>
      </c>
      <c r="D12" s="90">
        <v>115</v>
      </c>
      <c r="E12" s="91">
        <f>D12-D11</f>
        <v>29</v>
      </c>
      <c r="F12" s="179">
        <f>MIN(E19:E83)</f>
        <v>42.12</v>
      </c>
      <c r="G12" s="92">
        <f>AVERAGE(E19:E83)</f>
        <v>42.557142857142864</v>
      </c>
      <c r="H12" s="93">
        <v>2</v>
      </c>
      <c r="I12" s="94">
        <f>G12-F12</f>
        <v>0.4371428571428666</v>
      </c>
      <c r="J12" s="95">
        <v>5.9780092592592593E-2</v>
      </c>
      <c r="K12" s="95">
        <f>J12-J11</f>
        <v>1.5381944444444441E-2</v>
      </c>
      <c r="L12" s="95">
        <f>K12+K10</f>
        <v>3.5671296296296291E-2</v>
      </c>
      <c r="M12" s="97" t="s">
        <v>179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72</v>
      </c>
      <c r="C13" s="104">
        <v>2</v>
      </c>
      <c r="D13" s="104">
        <v>164</v>
      </c>
      <c r="E13" s="91">
        <f>D13-D12</f>
        <v>49</v>
      </c>
      <c r="F13" s="130">
        <f>MIN(F19:F83)</f>
        <v>41.8</v>
      </c>
      <c r="G13" s="131">
        <f>AVERAGE(F19:F83)</f>
        <v>42.241836734693869</v>
      </c>
      <c r="H13" s="132">
        <v>1</v>
      </c>
      <c r="I13" s="105">
        <f>G13-F13</f>
        <v>0.4418367346938723</v>
      </c>
      <c r="J13" s="95">
        <v>8.376296296296297E-2</v>
      </c>
      <c r="K13" s="107">
        <f>J13-J12</f>
        <v>2.3982870370370377E-2</v>
      </c>
      <c r="L13" s="106">
        <f>K13+K11</f>
        <v>4.8091666666666678E-2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AVERAGE(F10,F12)</f>
        <v>42.015000000000001</v>
      </c>
      <c r="G14" s="134">
        <f>AVERAGE(G10,G12)</f>
        <v>42.553308270676695</v>
      </c>
      <c r="H14" s="134" t="s">
        <v>180</v>
      </c>
      <c r="I14" s="111">
        <f>AVERAGE(I10,I12)</f>
        <v>0.53830827067669418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41.594999999999999</v>
      </c>
      <c r="G15" s="117">
        <f>AVERAGE(G11,G13)</f>
        <v>42.076679236912156</v>
      </c>
      <c r="H15" s="117" t="s">
        <v>181</v>
      </c>
      <c r="I15" s="118">
        <f>AVERAGE(I11,I13)</f>
        <v>0.48167923691216075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41.804999999999993</v>
      </c>
      <c r="G16" s="121">
        <f>AVERAGE(G10:G13)</f>
        <v>42.314993753794425</v>
      </c>
      <c r="H16" s="122"/>
      <c r="I16" s="123">
        <f>AVERAGE(I10:I13)</f>
        <v>0.50999375379442746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Коруз Вадим</v>
      </c>
      <c r="D18" s="135" t="str">
        <f>B11</f>
        <v>Звягин Григорий</v>
      </c>
      <c r="E18" s="135" t="str">
        <f>B12</f>
        <v>Коруз Вадим</v>
      </c>
      <c r="F18" s="135" t="str">
        <f>B13</f>
        <v>Звягин Григорий</v>
      </c>
    </row>
    <row r="19" spans="2:14" x14ac:dyDescent="0.25">
      <c r="B19" s="1">
        <v>1</v>
      </c>
      <c r="C19" s="136">
        <v>44.07</v>
      </c>
      <c r="D19" s="137">
        <v>42.76</v>
      </c>
      <c r="E19" s="137">
        <v>43.48</v>
      </c>
      <c r="F19" s="138">
        <v>43</v>
      </c>
      <c r="M19" s="2"/>
      <c r="N19" s="2"/>
    </row>
    <row r="20" spans="2:14" x14ac:dyDescent="0.25">
      <c r="B20" s="1">
        <v>2</v>
      </c>
      <c r="C20" s="139">
        <v>42.69</v>
      </c>
      <c r="D20" s="140">
        <v>42.02</v>
      </c>
      <c r="E20" s="140">
        <v>42.38</v>
      </c>
      <c r="F20" s="141">
        <v>42.15</v>
      </c>
      <c r="M20" s="3"/>
      <c r="N20" s="3"/>
    </row>
    <row r="21" spans="2:14" x14ac:dyDescent="0.25">
      <c r="B21" s="1">
        <v>3</v>
      </c>
      <c r="C21" s="139">
        <v>42.54</v>
      </c>
      <c r="D21" s="140">
        <v>41.8</v>
      </c>
      <c r="E21" s="140">
        <v>42.94</v>
      </c>
      <c r="F21" s="141">
        <v>42.64</v>
      </c>
      <c r="M21" s="3"/>
      <c r="N21" s="3"/>
    </row>
    <row r="22" spans="2:14" x14ac:dyDescent="0.25">
      <c r="B22" s="1">
        <v>4</v>
      </c>
      <c r="C22" s="139">
        <v>44.56</v>
      </c>
      <c r="D22" s="140">
        <v>41.95</v>
      </c>
      <c r="E22" s="140">
        <v>42.38</v>
      </c>
      <c r="F22" s="141">
        <v>42.18</v>
      </c>
      <c r="M22" s="3"/>
      <c r="N22" s="3"/>
    </row>
    <row r="23" spans="2:14" x14ac:dyDescent="0.25">
      <c r="B23" s="1">
        <v>5</v>
      </c>
      <c r="C23" s="139">
        <v>42.46</v>
      </c>
      <c r="D23" s="140">
        <v>42.17</v>
      </c>
      <c r="E23" s="140">
        <v>42.16</v>
      </c>
      <c r="F23" s="141">
        <v>42.19</v>
      </c>
    </row>
    <row r="24" spans="2:14" x14ac:dyDescent="0.25">
      <c r="B24" s="1">
        <v>6</v>
      </c>
      <c r="C24" s="139">
        <v>42.53</v>
      </c>
      <c r="D24" s="140">
        <v>42.1</v>
      </c>
      <c r="E24" s="140">
        <v>42.5</v>
      </c>
      <c r="F24" s="141">
        <v>42.98</v>
      </c>
    </row>
    <row r="25" spans="2:14" x14ac:dyDescent="0.25">
      <c r="B25" s="1">
        <v>7</v>
      </c>
      <c r="C25" s="139">
        <v>42.26</v>
      </c>
      <c r="D25" s="140">
        <v>43</v>
      </c>
      <c r="E25" s="140">
        <v>42.12</v>
      </c>
      <c r="F25" s="141">
        <v>42.23</v>
      </c>
    </row>
    <row r="26" spans="2:14" x14ac:dyDescent="0.25">
      <c r="B26" s="1">
        <v>8</v>
      </c>
      <c r="C26" s="139">
        <v>42.33</v>
      </c>
      <c r="D26" s="140">
        <v>41.87</v>
      </c>
      <c r="E26" s="140">
        <v>43.35</v>
      </c>
      <c r="F26" s="141">
        <v>42.2</v>
      </c>
    </row>
    <row r="27" spans="2:14" x14ac:dyDescent="0.25">
      <c r="B27" s="1">
        <v>9</v>
      </c>
      <c r="C27" s="139">
        <v>42.21</v>
      </c>
      <c r="D27" s="140">
        <v>41.86</v>
      </c>
      <c r="E27" s="140">
        <v>42.48</v>
      </c>
      <c r="F27" s="141">
        <v>42.37</v>
      </c>
    </row>
    <row r="28" spans="2:14" x14ac:dyDescent="0.25">
      <c r="B28" s="1">
        <v>10</v>
      </c>
      <c r="C28" s="139">
        <v>42.07</v>
      </c>
      <c r="D28" s="140">
        <v>41.92</v>
      </c>
      <c r="E28" s="140">
        <v>42.28</v>
      </c>
      <c r="F28" s="141">
        <v>42.1</v>
      </c>
    </row>
    <row r="29" spans="2:14" x14ac:dyDescent="0.25">
      <c r="B29" s="1">
        <v>11</v>
      </c>
      <c r="C29" s="139">
        <v>42.1</v>
      </c>
      <c r="D29" s="140">
        <v>41.85</v>
      </c>
      <c r="E29" s="140">
        <v>42.5</v>
      </c>
      <c r="F29" s="141">
        <v>41.92</v>
      </c>
    </row>
    <row r="30" spans="2:14" x14ac:dyDescent="0.25">
      <c r="B30" s="1">
        <v>12</v>
      </c>
      <c r="C30" s="139">
        <v>42.29</v>
      </c>
      <c r="D30" s="140">
        <v>41.68</v>
      </c>
      <c r="E30" s="140">
        <v>42.36</v>
      </c>
      <c r="F30" s="141">
        <v>41.85</v>
      </c>
    </row>
    <row r="31" spans="2:14" x14ac:dyDescent="0.25">
      <c r="B31" s="1">
        <v>13</v>
      </c>
      <c r="C31" s="139">
        <v>42.34</v>
      </c>
      <c r="D31" s="140">
        <v>42.44</v>
      </c>
      <c r="E31" s="140">
        <v>42.4</v>
      </c>
      <c r="F31" s="141">
        <v>42.2</v>
      </c>
    </row>
    <row r="32" spans="2:14" x14ac:dyDescent="0.25">
      <c r="B32" s="1">
        <v>14</v>
      </c>
      <c r="C32" s="139">
        <v>42.05</v>
      </c>
      <c r="D32" s="140">
        <v>41.83</v>
      </c>
      <c r="E32" s="140">
        <v>42.6</v>
      </c>
      <c r="F32" s="141">
        <v>42.11</v>
      </c>
    </row>
    <row r="33" spans="2:6" x14ac:dyDescent="0.25">
      <c r="B33" s="1">
        <v>15</v>
      </c>
      <c r="C33" s="139">
        <v>42.31</v>
      </c>
      <c r="D33" s="140">
        <v>41.79</v>
      </c>
      <c r="E33" s="140">
        <v>42.47</v>
      </c>
      <c r="F33" s="141">
        <v>42.14</v>
      </c>
    </row>
    <row r="34" spans="2:6" x14ac:dyDescent="0.25">
      <c r="B34" s="1">
        <v>16</v>
      </c>
      <c r="C34" s="139">
        <v>42.12</v>
      </c>
      <c r="D34" s="140">
        <v>42.7</v>
      </c>
      <c r="E34" s="140">
        <v>42.27</v>
      </c>
      <c r="F34" s="141">
        <v>42.17</v>
      </c>
    </row>
    <row r="35" spans="2:6" x14ac:dyDescent="0.25">
      <c r="B35" s="1">
        <v>17</v>
      </c>
      <c r="C35" s="139">
        <v>42.23</v>
      </c>
      <c r="D35" s="140">
        <v>41.8</v>
      </c>
      <c r="E35" s="140">
        <v>43.9</v>
      </c>
      <c r="F35" s="141">
        <v>42.31</v>
      </c>
    </row>
    <row r="36" spans="2:6" x14ac:dyDescent="0.25">
      <c r="B36" s="1">
        <v>18</v>
      </c>
      <c r="C36" s="139">
        <v>42.67</v>
      </c>
      <c r="D36" s="140">
        <v>41.8</v>
      </c>
      <c r="E36" s="140">
        <v>42.7</v>
      </c>
      <c r="F36" s="141">
        <v>42.2</v>
      </c>
    </row>
    <row r="37" spans="2:6" x14ac:dyDescent="0.25">
      <c r="B37" s="1">
        <v>19</v>
      </c>
      <c r="C37" s="139">
        <v>44.28</v>
      </c>
      <c r="D37" s="140">
        <v>41.73</v>
      </c>
      <c r="E37" s="140">
        <v>42.74</v>
      </c>
      <c r="F37" s="141">
        <v>42.46</v>
      </c>
    </row>
    <row r="38" spans="2:6" x14ac:dyDescent="0.25">
      <c r="B38" s="1">
        <v>20</v>
      </c>
      <c r="C38" s="139">
        <v>43.11</v>
      </c>
      <c r="D38" s="140">
        <v>41.73</v>
      </c>
      <c r="E38" s="140">
        <v>42.59</v>
      </c>
      <c r="F38" s="141">
        <v>42.27</v>
      </c>
    </row>
    <row r="39" spans="2:6" x14ac:dyDescent="0.25">
      <c r="B39" s="1">
        <v>21</v>
      </c>
      <c r="C39" s="139">
        <v>42.39</v>
      </c>
      <c r="D39" s="140">
        <v>41.77</v>
      </c>
      <c r="E39" s="140">
        <v>42.69</v>
      </c>
      <c r="F39" s="141">
        <v>42.17</v>
      </c>
    </row>
    <row r="40" spans="2:6" x14ac:dyDescent="0.25">
      <c r="B40" s="1">
        <v>22</v>
      </c>
      <c r="C40" s="139">
        <v>42.43</v>
      </c>
      <c r="D40" s="140">
        <v>41.63</v>
      </c>
      <c r="E40" s="140">
        <v>42.61</v>
      </c>
      <c r="F40" s="141">
        <v>42.09</v>
      </c>
    </row>
    <row r="41" spans="2:6" x14ac:dyDescent="0.25">
      <c r="B41" s="1">
        <v>23</v>
      </c>
      <c r="C41" s="139">
        <v>42.01</v>
      </c>
      <c r="D41" s="140">
        <v>41.76</v>
      </c>
      <c r="E41" s="140">
        <v>42.23</v>
      </c>
      <c r="F41" s="141">
        <v>42.05</v>
      </c>
    </row>
    <row r="42" spans="2:6" x14ac:dyDescent="0.25">
      <c r="B42" s="1">
        <v>24</v>
      </c>
      <c r="C42" s="139">
        <v>42.68</v>
      </c>
      <c r="D42" s="140">
        <v>41.82</v>
      </c>
      <c r="E42" s="140">
        <v>42.24</v>
      </c>
      <c r="F42" s="141">
        <v>42.29</v>
      </c>
    </row>
    <row r="43" spans="2:6" x14ac:dyDescent="0.25">
      <c r="B43" s="1">
        <v>25</v>
      </c>
      <c r="C43" s="139">
        <v>42.2</v>
      </c>
      <c r="D43" s="140">
        <v>41.5</v>
      </c>
      <c r="E43" s="140">
        <v>42.32</v>
      </c>
      <c r="F43" s="141">
        <v>41.99</v>
      </c>
    </row>
    <row r="44" spans="2:6" x14ac:dyDescent="0.25">
      <c r="B44" s="1">
        <v>26</v>
      </c>
      <c r="C44" s="139">
        <v>42.57</v>
      </c>
      <c r="D44" s="140">
        <v>41.73</v>
      </c>
      <c r="E44" s="140">
        <v>42.61</v>
      </c>
      <c r="F44" s="141">
        <v>42.55</v>
      </c>
    </row>
    <row r="45" spans="2:6" x14ac:dyDescent="0.25">
      <c r="B45" s="1">
        <v>27</v>
      </c>
      <c r="C45" s="139">
        <v>42.19</v>
      </c>
      <c r="D45" s="140">
        <v>41.98</v>
      </c>
      <c r="E45" s="140">
        <v>42.18</v>
      </c>
      <c r="F45" s="141">
        <v>42.06</v>
      </c>
    </row>
    <row r="46" spans="2:6" x14ac:dyDescent="0.25">
      <c r="B46" s="1">
        <v>28</v>
      </c>
      <c r="C46" s="139">
        <v>41.91</v>
      </c>
      <c r="D46" s="140">
        <v>41.74</v>
      </c>
      <c r="E46" s="140">
        <v>42.12</v>
      </c>
      <c r="F46" s="141">
        <v>42.33</v>
      </c>
    </row>
    <row r="47" spans="2:6" x14ac:dyDescent="0.25">
      <c r="B47" s="1">
        <v>29</v>
      </c>
      <c r="C47" s="139">
        <v>42.31</v>
      </c>
      <c r="D47" s="140">
        <v>41.64</v>
      </c>
      <c r="E47" s="140"/>
      <c r="F47" s="141">
        <v>41.98</v>
      </c>
    </row>
    <row r="48" spans="2:6" x14ac:dyDescent="0.25">
      <c r="B48" s="1">
        <v>30</v>
      </c>
      <c r="C48" s="139">
        <v>42.3</v>
      </c>
      <c r="D48" s="140">
        <v>41.61</v>
      </c>
      <c r="E48" s="140"/>
      <c r="F48" s="141">
        <v>42.04</v>
      </c>
    </row>
    <row r="49" spans="2:6" x14ac:dyDescent="0.25">
      <c r="B49" s="1">
        <v>31</v>
      </c>
      <c r="C49" s="139">
        <v>42.45</v>
      </c>
      <c r="D49" s="140">
        <v>41.76</v>
      </c>
      <c r="E49" s="140"/>
      <c r="F49" s="141">
        <v>42.09</v>
      </c>
    </row>
    <row r="50" spans="2:6" x14ac:dyDescent="0.25">
      <c r="B50" s="1">
        <v>32</v>
      </c>
      <c r="C50" s="139">
        <v>42.31</v>
      </c>
      <c r="D50" s="140">
        <v>41.53</v>
      </c>
      <c r="E50" s="140"/>
      <c r="F50" s="141">
        <v>42.07</v>
      </c>
    </row>
    <row r="51" spans="2:6" x14ac:dyDescent="0.25">
      <c r="B51" s="1">
        <v>33</v>
      </c>
      <c r="C51" s="139">
        <v>43.48</v>
      </c>
      <c r="D51" s="140">
        <v>41.76</v>
      </c>
      <c r="E51" s="140"/>
      <c r="F51" s="141">
        <v>41.97</v>
      </c>
    </row>
    <row r="52" spans="2:6" x14ac:dyDescent="0.25">
      <c r="B52" s="1">
        <v>34</v>
      </c>
      <c r="C52" s="139">
        <v>43.1</v>
      </c>
      <c r="D52" s="140">
        <v>41.67</v>
      </c>
      <c r="E52" s="140"/>
      <c r="F52" s="141">
        <v>42.09</v>
      </c>
    </row>
    <row r="53" spans="2:6" x14ac:dyDescent="0.25">
      <c r="B53" s="1">
        <v>35</v>
      </c>
      <c r="C53" s="139">
        <v>42.08</v>
      </c>
      <c r="D53" s="140">
        <v>42.66</v>
      </c>
      <c r="E53" s="140"/>
      <c r="F53" s="141">
        <v>42.12</v>
      </c>
    </row>
    <row r="54" spans="2:6" x14ac:dyDescent="0.25">
      <c r="B54" s="1">
        <v>36</v>
      </c>
      <c r="C54" s="139">
        <v>42.36</v>
      </c>
      <c r="D54" s="140">
        <v>42.05</v>
      </c>
      <c r="E54" s="140"/>
      <c r="F54" s="141">
        <v>43.03</v>
      </c>
    </row>
    <row r="55" spans="2:6" x14ac:dyDescent="0.25">
      <c r="B55" s="1">
        <v>37</v>
      </c>
      <c r="C55" s="139">
        <v>42.4</v>
      </c>
      <c r="D55" s="140">
        <v>41.83</v>
      </c>
      <c r="E55" s="140"/>
      <c r="F55" s="141">
        <v>42</v>
      </c>
    </row>
    <row r="56" spans="2:6" x14ac:dyDescent="0.25">
      <c r="B56" s="1">
        <v>38</v>
      </c>
      <c r="C56" s="139">
        <v>42.49</v>
      </c>
      <c r="D56" s="140">
        <v>42.13</v>
      </c>
      <c r="E56" s="140"/>
      <c r="F56" s="141">
        <v>41.8</v>
      </c>
    </row>
    <row r="57" spans="2:6" x14ac:dyDescent="0.25">
      <c r="B57" s="1">
        <v>39</v>
      </c>
      <c r="C57" s="139"/>
      <c r="D57" s="140">
        <v>41.8</v>
      </c>
      <c r="E57" s="140"/>
      <c r="F57" s="141">
        <v>42.04</v>
      </c>
    </row>
    <row r="58" spans="2:6" x14ac:dyDescent="0.25">
      <c r="B58" s="1">
        <v>40</v>
      </c>
      <c r="C58" s="139"/>
      <c r="D58" s="140">
        <v>41.66</v>
      </c>
      <c r="E58" s="140"/>
      <c r="F58" s="141">
        <v>42.89</v>
      </c>
    </row>
    <row r="59" spans="2:6" x14ac:dyDescent="0.25">
      <c r="B59" s="1">
        <v>41</v>
      </c>
      <c r="C59" s="139"/>
      <c r="D59" s="140">
        <v>41.74</v>
      </c>
      <c r="E59" s="140"/>
      <c r="F59" s="141">
        <v>42.26</v>
      </c>
    </row>
    <row r="60" spans="2:6" x14ac:dyDescent="0.25">
      <c r="B60" s="1">
        <v>42</v>
      </c>
      <c r="C60" s="139"/>
      <c r="D60" s="140">
        <v>41.39</v>
      </c>
      <c r="E60" s="140"/>
      <c r="F60" s="141">
        <v>42.45</v>
      </c>
    </row>
    <row r="61" spans="2:6" x14ac:dyDescent="0.25">
      <c r="B61" s="1">
        <v>43</v>
      </c>
      <c r="C61" s="139"/>
      <c r="D61" s="140">
        <v>41.64</v>
      </c>
      <c r="E61" s="140"/>
      <c r="F61" s="141">
        <v>42.14</v>
      </c>
    </row>
    <row r="62" spans="2:6" x14ac:dyDescent="0.25">
      <c r="B62" s="1">
        <v>44</v>
      </c>
      <c r="C62" s="139"/>
      <c r="D62" s="140">
        <v>42.38</v>
      </c>
      <c r="E62" s="140"/>
      <c r="F62" s="141">
        <v>42.94</v>
      </c>
    </row>
    <row r="63" spans="2:6" x14ac:dyDescent="0.25">
      <c r="B63" s="1">
        <v>45</v>
      </c>
      <c r="C63" s="139"/>
      <c r="D63" s="140">
        <v>42.03</v>
      </c>
      <c r="E63" s="140"/>
      <c r="F63" s="141">
        <v>42.1</v>
      </c>
    </row>
    <row r="64" spans="2:6" x14ac:dyDescent="0.25">
      <c r="B64" s="1">
        <v>46</v>
      </c>
      <c r="C64" s="139"/>
      <c r="D64" s="140">
        <v>41.92</v>
      </c>
      <c r="E64" s="140"/>
      <c r="F64" s="141">
        <v>42.33</v>
      </c>
    </row>
    <row r="65" spans="2:6" x14ac:dyDescent="0.25">
      <c r="B65" s="1">
        <v>47</v>
      </c>
      <c r="C65" s="139"/>
      <c r="D65" s="140"/>
      <c r="E65" s="140"/>
      <c r="F65" s="141">
        <v>42.22</v>
      </c>
    </row>
    <row r="66" spans="2:6" x14ac:dyDescent="0.25">
      <c r="B66" s="1">
        <v>48</v>
      </c>
      <c r="C66" s="139"/>
      <c r="D66" s="140"/>
      <c r="E66" s="140"/>
      <c r="F66" s="141">
        <v>41.92</v>
      </c>
    </row>
    <row r="67" spans="2:6" x14ac:dyDescent="0.25">
      <c r="B67" s="1">
        <v>49</v>
      </c>
      <c r="C67" s="139"/>
      <c r="D67" s="140"/>
      <c r="E67" s="140"/>
      <c r="F67" s="141">
        <v>42.17</v>
      </c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6"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197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127" t="s">
        <v>55</v>
      </c>
      <c r="L9" s="127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79</v>
      </c>
      <c r="C10" s="90">
        <v>7</v>
      </c>
      <c r="D10" s="90">
        <v>38</v>
      </c>
      <c r="E10" s="91">
        <f>D10</f>
        <v>38</v>
      </c>
      <c r="F10" s="176">
        <f>MIN(C19:C83)</f>
        <v>41.98</v>
      </c>
      <c r="G10" s="173">
        <f>AVERAGE(C19:C83)</f>
        <v>42.563783783783784</v>
      </c>
      <c r="H10" s="93">
        <v>2</v>
      </c>
      <c r="I10" s="94">
        <f>G10-F10</f>
        <v>0.5837837837837867</v>
      </c>
      <c r="J10" s="95">
        <v>1.9780092592592592E-2</v>
      </c>
      <c r="K10" s="95">
        <f>J10</f>
        <v>1.9780092592592592E-2</v>
      </c>
      <c r="L10" s="96">
        <f>K10</f>
        <v>1.9780092592592592E-2</v>
      </c>
      <c r="M10" s="97" t="s">
        <v>194</v>
      </c>
      <c r="N10" s="98">
        <v>-20</v>
      </c>
      <c r="O10" s="178" t="s">
        <v>137</v>
      </c>
      <c r="P10" s="100"/>
    </row>
    <row r="11" spans="1:16" s="3" customFormat="1" ht="30" customHeight="1" x14ac:dyDescent="0.25">
      <c r="A11" s="88">
        <v>2</v>
      </c>
      <c r="B11" s="89" t="s">
        <v>78</v>
      </c>
      <c r="C11" s="90">
        <v>13</v>
      </c>
      <c r="D11" s="90">
        <v>71</v>
      </c>
      <c r="E11" s="91">
        <f>D11-D10</f>
        <v>33</v>
      </c>
      <c r="F11" s="188">
        <f>MIN(D19:D83)</f>
        <v>41.94</v>
      </c>
      <c r="G11" s="125">
        <f>AVERAGE(D19:D83)</f>
        <v>42.735937499999991</v>
      </c>
      <c r="H11" s="93">
        <v>0</v>
      </c>
      <c r="I11" s="94">
        <f>G11-F11</f>
        <v>0.79593749999999375</v>
      </c>
      <c r="J11" s="95">
        <v>3.6979166666666667E-2</v>
      </c>
      <c r="K11" s="95">
        <f>J11-J10</f>
        <v>1.7199074074074075E-2</v>
      </c>
      <c r="L11" s="96">
        <f>K11</f>
        <v>1.7199074074074075E-2</v>
      </c>
      <c r="M11" s="97" t="s">
        <v>195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79</v>
      </c>
      <c r="C12" s="101">
        <v>33</v>
      </c>
      <c r="D12" s="90">
        <v>116</v>
      </c>
      <c r="E12" s="91">
        <f>D12-D11</f>
        <v>45</v>
      </c>
      <c r="F12" s="130">
        <f>MIN(E19:E83)</f>
        <v>42.14</v>
      </c>
      <c r="G12" s="92">
        <f>AVERAGE(E19:E83)</f>
        <v>42.664318181818196</v>
      </c>
      <c r="H12" s="93">
        <v>3</v>
      </c>
      <c r="I12" s="94">
        <f>G12-F12</f>
        <v>0.52431818181819523</v>
      </c>
      <c r="J12" s="95">
        <v>6.0312499999999998E-2</v>
      </c>
      <c r="K12" s="95">
        <f>J12-J11</f>
        <v>2.3333333333333331E-2</v>
      </c>
      <c r="L12" s="95">
        <f>K12+K10</f>
        <v>4.3113425925925923E-2</v>
      </c>
      <c r="M12" s="97" t="s">
        <v>196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78</v>
      </c>
      <c r="C13" s="104">
        <v>8</v>
      </c>
      <c r="D13" s="104">
        <v>164</v>
      </c>
      <c r="E13" s="91">
        <f>D13-D12</f>
        <v>48</v>
      </c>
      <c r="F13" s="180">
        <f>MIN(F19:F83)</f>
        <v>41.56</v>
      </c>
      <c r="G13" s="182">
        <f>AVERAGE(F19:F83)</f>
        <v>42.303750000000001</v>
      </c>
      <c r="H13" s="132">
        <v>4</v>
      </c>
      <c r="I13" s="105">
        <f>G13-F13</f>
        <v>0.74374999999999858</v>
      </c>
      <c r="J13" s="95">
        <v>8.376296296296297E-2</v>
      </c>
      <c r="K13" s="107">
        <f>J13-J12</f>
        <v>2.3450462962962972E-2</v>
      </c>
      <c r="L13" s="106">
        <f>K13+K11</f>
        <v>4.0649537037037047E-2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84">
        <f>AVERAGE(F10,F12)</f>
        <v>42.06</v>
      </c>
      <c r="G14" s="134">
        <f>AVERAGE(G10,G12)</f>
        <v>42.61405098280099</v>
      </c>
      <c r="H14" s="134" t="s">
        <v>151</v>
      </c>
      <c r="I14" s="111">
        <f>AVERAGE(I10,I12)</f>
        <v>0.55405098280099097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AVERAGE(F11,F13)</f>
        <v>41.75</v>
      </c>
      <c r="G15" s="117">
        <f>AVERAGE(G11,G13)</f>
        <v>42.519843749999993</v>
      </c>
      <c r="H15" s="117" t="s">
        <v>193</v>
      </c>
      <c r="I15" s="118">
        <f>AVERAGE(I11,I13)</f>
        <v>0.76984374999999616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41.905000000000001</v>
      </c>
      <c r="G16" s="121">
        <f>AVERAGE(G10:G13)</f>
        <v>42.566947366400498</v>
      </c>
      <c r="H16" s="122"/>
      <c r="I16" s="123">
        <f>AVERAGE(I10:I13)</f>
        <v>0.66194736640049356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Ерофеев Денис</v>
      </c>
      <c r="D18" s="135" t="str">
        <f>B11</f>
        <v>Котляр Алексей</v>
      </c>
      <c r="E18" s="135" t="str">
        <f>B12</f>
        <v>Ерофеев Денис</v>
      </c>
      <c r="F18" s="135" t="str">
        <f>B13</f>
        <v>Котляр Алексей</v>
      </c>
    </row>
    <row r="19" spans="2:14" x14ac:dyDescent="0.25">
      <c r="B19" s="1">
        <v>1</v>
      </c>
      <c r="C19" s="136">
        <v>45.32</v>
      </c>
      <c r="D19" s="137">
        <v>43.15</v>
      </c>
      <c r="E19" s="137">
        <v>43.79</v>
      </c>
      <c r="F19" s="138">
        <v>42.7</v>
      </c>
      <c r="M19" s="2"/>
      <c r="N19" s="2"/>
    </row>
    <row r="20" spans="2:14" x14ac:dyDescent="0.25">
      <c r="B20" s="1">
        <v>2</v>
      </c>
      <c r="C20" s="139">
        <v>43.22</v>
      </c>
      <c r="D20" s="140">
        <v>42.92</v>
      </c>
      <c r="E20" s="140">
        <v>42.69</v>
      </c>
      <c r="F20" s="141">
        <v>41.89</v>
      </c>
      <c r="M20" s="3"/>
      <c r="N20" s="3"/>
    </row>
    <row r="21" spans="2:14" x14ac:dyDescent="0.25">
      <c r="B21" s="1">
        <v>3</v>
      </c>
      <c r="C21" s="139">
        <v>42.48</v>
      </c>
      <c r="D21" s="140">
        <v>42.58</v>
      </c>
      <c r="E21" s="140">
        <v>42.43</v>
      </c>
      <c r="F21" s="141">
        <v>41.95</v>
      </c>
      <c r="M21" s="3"/>
      <c r="N21" s="3"/>
    </row>
    <row r="22" spans="2:14" x14ac:dyDescent="0.25">
      <c r="B22" s="1">
        <v>4</v>
      </c>
      <c r="C22" s="139">
        <v>42.6</v>
      </c>
      <c r="D22" s="140">
        <v>42.89</v>
      </c>
      <c r="E22" s="140">
        <v>42.53</v>
      </c>
      <c r="F22" s="141">
        <v>42.66</v>
      </c>
      <c r="M22" s="3"/>
      <c r="N22" s="3"/>
    </row>
    <row r="23" spans="2:14" x14ac:dyDescent="0.25">
      <c r="B23" s="1">
        <v>5</v>
      </c>
      <c r="C23" s="139">
        <v>43.19</v>
      </c>
      <c r="D23" s="140">
        <v>42.75</v>
      </c>
      <c r="E23" s="140">
        <v>42.62</v>
      </c>
      <c r="F23" s="141">
        <v>43.66</v>
      </c>
    </row>
    <row r="24" spans="2:14" x14ac:dyDescent="0.25">
      <c r="B24" s="1">
        <v>6</v>
      </c>
      <c r="C24" s="139">
        <v>42.4</v>
      </c>
      <c r="D24" s="140">
        <v>42.77</v>
      </c>
      <c r="E24" s="140">
        <v>42.32</v>
      </c>
      <c r="F24" s="141">
        <v>42.87</v>
      </c>
    </row>
    <row r="25" spans="2:14" x14ac:dyDescent="0.25">
      <c r="B25" s="1">
        <v>7</v>
      </c>
      <c r="C25" s="139">
        <v>42.44</v>
      </c>
      <c r="D25" s="140">
        <v>42.52</v>
      </c>
      <c r="E25" s="140">
        <v>42.57</v>
      </c>
      <c r="F25" s="141">
        <v>42.42</v>
      </c>
    </row>
    <row r="26" spans="2:14" x14ac:dyDescent="0.25">
      <c r="B26" s="1">
        <v>8</v>
      </c>
      <c r="C26" s="139">
        <v>42.17</v>
      </c>
      <c r="D26" s="140">
        <v>43.75</v>
      </c>
      <c r="E26" s="140">
        <v>42.26</v>
      </c>
      <c r="F26" s="141">
        <v>42.3</v>
      </c>
    </row>
    <row r="27" spans="2:14" x14ac:dyDescent="0.25">
      <c r="B27" s="1">
        <v>9</v>
      </c>
      <c r="C27" s="139">
        <v>42.08</v>
      </c>
      <c r="D27" s="140">
        <v>42.73</v>
      </c>
      <c r="E27" s="140">
        <v>42.39</v>
      </c>
      <c r="F27" s="141">
        <v>42.07</v>
      </c>
    </row>
    <row r="28" spans="2:14" x14ac:dyDescent="0.25">
      <c r="B28" s="1">
        <v>10</v>
      </c>
      <c r="C28" s="139">
        <v>42.37</v>
      </c>
      <c r="D28" s="140">
        <v>42.62</v>
      </c>
      <c r="E28" s="140">
        <v>42.5</v>
      </c>
      <c r="F28" s="141">
        <v>41.97</v>
      </c>
    </row>
    <row r="29" spans="2:14" x14ac:dyDescent="0.25">
      <c r="B29" s="1">
        <v>11</v>
      </c>
      <c r="C29" s="139">
        <v>42.16</v>
      </c>
      <c r="D29" s="140">
        <v>42.06</v>
      </c>
      <c r="E29" s="140">
        <v>42.49</v>
      </c>
      <c r="F29" s="141">
        <v>41.93</v>
      </c>
    </row>
    <row r="30" spans="2:14" x14ac:dyDescent="0.25">
      <c r="B30" s="1">
        <v>12</v>
      </c>
      <c r="C30" s="139">
        <v>42.32</v>
      </c>
      <c r="D30" s="140">
        <v>42.61</v>
      </c>
      <c r="E30" s="140">
        <v>42.23</v>
      </c>
      <c r="F30" s="141">
        <v>41.81</v>
      </c>
    </row>
    <row r="31" spans="2:14" x14ac:dyDescent="0.25">
      <c r="B31" s="1">
        <v>13</v>
      </c>
      <c r="C31" s="139">
        <v>42.31</v>
      </c>
      <c r="D31" s="140">
        <v>42.24</v>
      </c>
      <c r="E31" s="140">
        <v>42.53</v>
      </c>
      <c r="F31" s="141">
        <v>41.86</v>
      </c>
    </row>
    <row r="32" spans="2:14" x14ac:dyDescent="0.25">
      <c r="B32" s="1">
        <v>14</v>
      </c>
      <c r="C32" s="139">
        <v>42.72</v>
      </c>
      <c r="D32" s="140">
        <v>43.92</v>
      </c>
      <c r="E32" s="140">
        <v>42.14</v>
      </c>
      <c r="F32" s="141">
        <v>42.2</v>
      </c>
    </row>
    <row r="33" spans="2:6" x14ac:dyDescent="0.25">
      <c r="B33" s="1">
        <v>15</v>
      </c>
      <c r="C33" s="139">
        <v>42.43</v>
      </c>
      <c r="D33" s="140">
        <v>42.24</v>
      </c>
      <c r="E33" s="140">
        <v>42.54</v>
      </c>
      <c r="F33" s="141">
        <v>41.99</v>
      </c>
    </row>
    <row r="34" spans="2:6" x14ac:dyDescent="0.25">
      <c r="B34" s="1">
        <v>16</v>
      </c>
      <c r="C34" s="139">
        <v>42.2</v>
      </c>
      <c r="D34" s="140">
        <v>42.39</v>
      </c>
      <c r="E34" s="140">
        <v>42.88</v>
      </c>
      <c r="F34" s="141">
        <v>42.2</v>
      </c>
    </row>
    <row r="35" spans="2:6" x14ac:dyDescent="0.25">
      <c r="B35" s="1">
        <v>17</v>
      </c>
      <c r="C35" s="139">
        <v>41.98</v>
      </c>
      <c r="D35" s="140">
        <v>42.26</v>
      </c>
      <c r="E35" s="140">
        <v>43.02</v>
      </c>
      <c r="F35" s="141">
        <v>42.6</v>
      </c>
    </row>
    <row r="36" spans="2:6" x14ac:dyDescent="0.25">
      <c r="B36" s="1">
        <v>18</v>
      </c>
      <c r="C36" s="139">
        <v>42.38</v>
      </c>
      <c r="D36" s="140">
        <v>42.15</v>
      </c>
      <c r="E36" s="140">
        <v>42.38</v>
      </c>
      <c r="F36" s="141">
        <v>41.88</v>
      </c>
    </row>
    <row r="37" spans="2:6" x14ac:dyDescent="0.25">
      <c r="B37" s="1">
        <v>19</v>
      </c>
      <c r="C37" s="139">
        <v>43</v>
      </c>
      <c r="D37" s="140">
        <v>42.22</v>
      </c>
      <c r="E37" s="140">
        <v>42.14</v>
      </c>
      <c r="F37" s="141">
        <v>41.86</v>
      </c>
    </row>
    <row r="38" spans="2:6" x14ac:dyDescent="0.25">
      <c r="B38" s="1">
        <v>20</v>
      </c>
      <c r="C38" s="139">
        <v>42.97</v>
      </c>
      <c r="D38" s="140">
        <v>42.58</v>
      </c>
      <c r="E38" s="140">
        <v>42.46</v>
      </c>
      <c r="F38" s="141">
        <v>42.35</v>
      </c>
    </row>
    <row r="39" spans="2:6" x14ac:dyDescent="0.25">
      <c r="B39" s="1">
        <v>21</v>
      </c>
      <c r="C39" s="139">
        <v>42.47</v>
      </c>
      <c r="D39" s="140">
        <v>42.22</v>
      </c>
      <c r="E39" s="140">
        <v>42.58</v>
      </c>
      <c r="F39" s="141">
        <v>41.93</v>
      </c>
    </row>
    <row r="40" spans="2:6" x14ac:dyDescent="0.25">
      <c r="B40" s="1">
        <v>22</v>
      </c>
      <c r="C40" s="139">
        <v>42.78</v>
      </c>
      <c r="D40" s="140">
        <v>42.4</v>
      </c>
      <c r="E40" s="140">
        <v>42.61</v>
      </c>
      <c r="F40" s="141">
        <v>41.63</v>
      </c>
    </row>
    <row r="41" spans="2:6" x14ac:dyDescent="0.25">
      <c r="B41" s="1">
        <v>23</v>
      </c>
      <c r="C41" s="139">
        <v>42.38</v>
      </c>
      <c r="D41" s="140">
        <v>41.94</v>
      </c>
      <c r="E41" s="140">
        <v>42.63</v>
      </c>
      <c r="F41" s="141">
        <v>42.12</v>
      </c>
    </row>
    <row r="42" spans="2:6" x14ac:dyDescent="0.25">
      <c r="B42" s="1">
        <v>24</v>
      </c>
      <c r="C42" s="139">
        <v>42.32</v>
      </c>
      <c r="D42" s="140">
        <v>42.28</v>
      </c>
      <c r="E42" s="140">
        <v>42.7</v>
      </c>
      <c r="F42" s="141">
        <v>41.87</v>
      </c>
    </row>
    <row r="43" spans="2:6" x14ac:dyDescent="0.25">
      <c r="B43" s="1">
        <v>25</v>
      </c>
      <c r="C43" s="139">
        <v>42.6</v>
      </c>
      <c r="D43" s="140">
        <v>42.21</v>
      </c>
      <c r="E43" s="140">
        <v>43.38</v>
      </c>
      <c r="F43" s="141">
        <v>41.56</v>
      </c>
    </row>
    <row r="44" spans="2:6" x14ac:dyDescent="0.25">
      <c r="B44" s="1">
        <v>26</v>
      </c>
      <c r="C44" s="139">
        <v>42.57</v>
      </c>
      <c r="D44" s="140">
        <v>44.32</v>
      </c>
      <c r="E44" s="140">
        <v>42.94</v>
      </c>
      <c r="F44" s="141">
        <v>41.73</v>
      </c>
    </row>
    <row r="45" spans="2:6" x14ac:dyDescent="0.25">
      <c r="B45" s="1">
        <v>27</v>
      </c>
      <c r="C45" s="139">
        <v>42.01</v>
      </c>
      <c r="D45" s="140">
        <v>43.01</v>
      </c>
      <c r="E45" s="140">
        <v>42.96</v>
      </c>
      <c r="F45" s="141">
        <v>41.93</v>
      </c>
    </row>
    <row r="46" spans="2:6" x14ac:dyDescent="0.25">
      <c r="B46" s="1">
        <v>28</v>
      </c>
      <c r="C46" s="139">
        <v>42.4</v>
      </c>
      <c r="D46" s="140">
        <v>43.47</v>
      </c>
      <c r="E46" s="140">
        <v>42.65</v>
      </c>
      <c r="F46" s="141">
        <v>41.82</v>
      </c>
    </row>
    <row r="47" spans="2:6" x14ac:dyDescent="0.25">
      <c r="B47" s="1">
        <v>29</v>
      </c>
      <c r="C47" s="139">
        <v>42.34</v>
      </c>
      <c r="D47" s="140">
        <v>44.02</v>
      </c>
      <c r="E47" s="140">
        <v>42.72</v>
      </c>
      <c r="F47" s="141">
        <v>41.61</v>
      </c>
    </row>
    <row r="48" spans="2:6" x14ac:dyDescent="0.25">
      <c r="B48" s="1">
        <v>30</v>
      </c>
      <c r="C48" s="139">
        <v>42.51</v>
      </c>
      <c r="D48" s="140">
        <v>43.16</v>
      </c>
      <c r="E48" s="140">
        <v>42.96</v>
      </c>
      <c r="F48" s="141">
        <v>41.58</v>
      </c>
    </row>
    <row r="49" spans="2:6" x14ac:dyDescent="0.25">
      <c r="B49" s="1">
        <v>31</v>
      </c>
      <c r="C49" s="139">
        <v>42.37</v>
      </c>
      <c r="D49" s="140">
        <v>42.61</v>
      </c>
      <c r="E49" s="140">
        <v>42.48</v>
      </c>
      <c r="F49" s="141">
        <v>42.01</v>
      </c>
    </row>
    <row r="50" spans="2:6" x14ac:dyDescent="0.25">
      <c r="B50" s="1">
        <v>32</v>
      </c>
      <c r="C50" s="139">
        <v>42.38</v>
      </c>
      <c r="D50" s="140">
        <v>42.56</v>
      </c>
      <c r="E50" s="140">
        <v>43.91</v>
      </c>
      <c r="F50" s="141">
        <v>41.75</v>
      </c>
    </row>
    <row r="51" spans="2:6" x14ac:dyDescent="0.25">
      <c r="B51" s="1">
        <v>33</v>
      </c>
      <c r="C51" s="139">
        <v>42.6</v>
      </c>
      <c r="D51" s="140"/>
      <c r="E51" s="140">
        <v>43.41</v>
      </c>
      <c r="F51" s="141">
        <v>42.2</v>
      </c>
    </row>
    <row r="52" spans="2:6" x14ac:dyDescent="0.25">
      <c r="B52" s="1">
        <v>34</v>
      </c>
      <c r="C52" s="139">
        <v>42.89</v>
      </c>
      <c r="D52" s="140"/>
      <c r="E52" s="140">
        <v>42.94</v>
      </c>
      <c r="F52" s="141">
        <v>43.04</v>
      </c>
    </row>
    <row r="53" spans="2:6" x14ac:dyDescent="0.25">
      <c r="B53" s="1">
        <v>35</v>
      </c>
      <c r="C53" s="139">
        <v>42.2</v>
      </c>
      <c r="D53" s="140"/>
      <c r="E53" s="140">
        <v>42.77</v>
      </c>
      <c r="F53" s="141">
        <v>41.99</v>
      </c>
    </row>
    <row r="54" spans="2:6" x14ac:dyDescent="0.25">
      <c r="B54" s="1">
        <v>36</v>
      </c>
      <c r="C54" s="139">
        <v>42.75</v>
      </c>
      <c r="D54" s="140"/>
      <c r="E54" s="140">
        <v>42.79</v>
      </c>
      <c r="F54" s="141">
        <v>42.05</v>
      </c>
    </row>
    <row r="55" spans="2:6" x14ac:dyDescent="0.25">
      <c r="B55" s="1">
        <v>37</v>
      </c>
      <c r="C55" s="139">
        <v>42.55</v>
      </c>
      <c r="D55" s="140"/>
      <c r="E55" s="140">
        <v>42.36</v>
      </c>
      <c r="F55" s="141">
        <v>42.2</v>
      </c>
    </row>
    <row r="56" spans="2:6" x14ac:dyDescent="0.25">
      <c r="B56" s="1">
        <v>38</v>
      </c>
      <c r="C56" s="139"/>
      <c r="D56" s="140"/>
      <c r="E56" s="140">
        <v>42.44</v>
      </c>
      <c r="F56" s="141">
        <v>41.56</v>
      </c>
    </row>
    <row r="57" spans="2:6" x14ac:dyDescent="0.25">
      <c r="B57" s="1">
        <v>39</v>
      </c>
      <c r="C57" s="139"/>
      <c r="D57" s="140"/>
      <c r="E57" s="140">
        <v>43.07</v>
      </c>
      <c r="F57" s="141">
        <v>43.38</v>
      </c>
    </row>
    <row r="58" spans="2:6" x14ac:dyDescent="0.25">
      <c r="B58" s="1">
        <v>40</v>
      </c>
      <c r="C58" s="139"/>
      <c r="D58" s="140"/>
      <c r="E58" s="140">
        <v>42.44</v>
      </c>
      <c r="F58" s="141">
        <v>44.8</v>
      </c>
    </row>
    <row r="59" spans="2:6" x14ac:dyDescent="0.25">
      <c r="B59" s="1">
        <v>41</v>
      </c>
      <c r="C59" s="139"/>
      <c r="D59" s="140"/>
      <c r="E59" s="140">
        <v>42.49</v>
      </c>
      <c r="F59" s="141">
        <v>43.08</v>
      </c>
    </row>
    <row r="60" spans="2:6" x14ac:dyDescent="0.25">
      <c r="B60" s="1">
        <v>42</v>
      </c>
      <c r="C60" s="139"/>
      <c r="D60" s="140"/>
      <c r="E60" s="140">
        <v>42.4</v>
      </c>
      <c r="F60" s="141">
        <v>42.57</v>
      </c>
    </row>
    <row r="61" spans="2:6" x14ac:dyDescent="0.25">
      <c r="B61" s="1">
        <v>43</v>
      </c>
      <c r="C61" s="139"/>
      <c r="D61" s="140"/>
      <c r="E61" s="140">
        <v>42.24</v>
      </c>
      <c r="F61" s="141">
        <v>43.31</v>
      </c>
    </row>
    <row r="62" spans="2:6" x14ac:dyDescent="0.25">
      <c r="B62" s="1">
        <v>44</v>
      </c>
      <c r="C62" s="139"/>
      <c r="D62" s="140"/>
      <c r="E62" s="140">
        <v>42.45</v>
      </c>
      <c r="F62" s="141">
        <v>42.12</v>
      </c>
    </row>
    <row r="63" spans="2:6" x14ac:dyDescent="0.25">
      <c r="B63" s="1">
        <v>45</v>
      </c>
      <c r="C63" s="139"/>
      <c r="D63" s="140"/>
      <c r="E63" s="140"/>
      <c r="F63" s="141">
        <v>42.67</v>
      </c>
    </row>
    <row r="64" spans="2:6" x14ac:dyDescent="0.25">
      <c r="B64" s="1">
        <v>46</v>
      </c>
      <c r="C64" s="139"/>
      <c r="D64" s="140"/>
      <c r="E64" s="140"/>
      <c r="F64" s="141">
        <v>42.26</v>
      </c>
    </row>
    <row r="65" spans="2:6" x14ac:dyDescent="0.25">
      <c r="B65" s="1">
        <v>47</v>
      </c>
      <c r="C65" s="139"/>
      <c r="D65" s="140"/>
      <c r="E65" s="140"/>
      <c r="F65" s="141">
        <v>42.96</v>
      </c>
    </row>
    <row r="66" spans="2:6" x14ac:dyDescent="0.25">
      <c r="B66" s="1">
        <v>48</v>
      </c>
      <c r="C66" s="139"/>
      <c r="D66" s="140"/>
      <c r="E66" s="140"/>
      <c r="F66" s="141">
        <v>43.68</v>
      </c>
    </row>
    <row r="67" spans="2:6" x14ac:dyDescent="0.25">
      <c r="B67" s="1">
        <v>49</v>
      </c>
      <c r="C67" s="139"/>
      <c r="D67" s="140"/>
      <c r="E67" s="140"/>
      <c r="F67" s="141"/>
    </row>
    <row r="68" spans="2:6" x14ac:dyDescent="0.25">
      <c r="B68" s="1">
        <v>50</v>
      </c>
      <c r="C68" s="139"/>
      <c r="D68" s="140"/>
      <c r="E68" s="140"/>
      <c r="F68" s="141"/>
    </row>
    <row r="69" spans="2:6" x14ac:dyDescent="0.25">
      <c r="B69" s="1">
        <v>51</v>
      </c>
      <c r="C69" s="139"/>
      <c r="D69" s="140"/>
      <c r="E69" s="140"/>
      <c r="F69" s="141"/>
    </row>
    <row r="70" spans="2:6" x14ac:dyDescent="0.25">
      <c r="B70" s="1">
        <v>52</v>
      </c>
      <c r="C70" s="139"/>
      <c r="D70" s="140"/>
      <c r="E70" s="140"/>
      <c r="F70" s="141"/>
    </row>
    <row r="71" spans="2:6" x14ac:dyDescent="0.25">
      <c r="B71" s="1">
        <v>53</v>
      </c>
      <c r="C71" s="139"/>
      <c r="D71" s="140"/>
      <c r="E71" s="140"/>
      <c r="F71" s="141"/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/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42" t="s">
        <v>62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</row>
    <row r="5" spans="1:16" ht="7.5" customHeight="1" x14ac:dyDescent="0.25"/>
    <row r="6" spans="1:16" ht="17.25" x14ac:dyDescent="0.3">
      <c r="A6" s="193" t="s">
        <v>198</v>
      </c>
      <c r="B6" s="193"/>
      <c r="C6" s="193"/>
      <c r="D6" s="193"/>
      <c r="E6" s="193"/>
      <c r="F6" s="193"/>
      <c r="G6" s="193"/>
      <c r="H6" s="193"/>
      <c r="I6" s="193"/>
      <c r="J6" s="193"/>
      <c r="K6" s="193"/>
      <c r="L6" s="193"/>
    </row>
    <row r="7" spans="1:16" ht="7.5" customHeight="1" x14ac:dyDescent="0.25"/>
    <row r="8" spans="1:16" s="2" customFormat="1" ht="20.25" customHeight="1" x14ac:dyDescent="0.25">
      <c r="A8" s="243" t="s">
        <v>45</v>
      </c>
      <c r="B8" s="244" t="s">
        <v>13</v>
      </c>
      <c r="C8" s="245" t="s">
        <v>18</v>
      </c>
      <c r="D8" s="244" t="s">
        <v>46</v>
      </c>
      <c r="E8" s="247" t="s">
        <v>47</v>
      </c>
      <c r="F8" s="249" t="s">
        <v>48</v>
      </c>
      <c r="G8" s="250"/>
      <c r="H8" s="250"/>
      <c r="I8" s="251"/>
      <c r="J8" s="252" t="s">
        <v>49</v>
      </c>
      <c r="K8" s="243" t="s">
        <v>50</v>
      </c>
      <c r="L8" s="243"/>
      <c r="M8" s="83"/>
      <c r="N8" s="83"/>
    </row>
    <row r="9" spans="1:16" s="2" customFormat="1" ht="27.75" customHeight="1" thickBot="1" x14ac:dyDescent="0.3">
      <c r="A9" s="243"/>
      <c r="B9" s="244"/>
      <c r="C9" s="246"/>
      <c r="D9" s="244"/>
      <c r="E9" s="248"/>
      <c r="F9" s="84" t="s">
        <v>51</v>
      </c>
      <c r="G9" s="84" t="s">
        <v>52</v>
      </c>
      <c r="H9" s="84" t="s">
        <v>53</v>
      </c>
      <c r="I9" s="85" t="s">
        <v>54</v>
      </c>
      <c r="J9" s="253"/>
      <c r="K9" s="86" t="s">
        <v>55</v>
      </c>
      <c r="L9" s="86" t="s">
        <v>56</v>
      </c>
      <c r="M9" s="87" t="s">
        <v>57</v>
      </c>
      <c r="N9" s="87" t="s">
        <v>58</v>
      </c>
    </row>
    <row r="10" spans="1:16" s="3" customFormat="1" ht="30" customHeight="1" thickBot="1" x14ac:dyDescent="0.3">
      <c r="A10" s="88">
        <v>1</v>
      </c>
      <c r="B10" s="89" t="s">
        <v>65</v>
      </c>
      <c r="C10" s="90">
        <v>1</v>
      </c>
      <c r="D10" s="90">
        <v>37</v>
      </c>
      <c r="E10" s="91">
        <f>D10</f>
        <v>37</v>
      </c>
      <c r="F10" s="180">
        <f>MIN(C19:C83)</f>
        <v>42.02</v>
      </c>
      <c r="G10" s="173">
        <f>AVERAGE(C19:C83)</f>
        <v>42.648888888888884</v>
      </c>
      <c r="H10" s="93">
        <v>0</v>
      </c>
      <c r="I10" s="94">
        <f>G10-F10</f>
        <v>0.62888888888888062</v>
      </c>
      <c r="J10" s="95">
        <v>1.9351851851851853E-2</v>
      </c>
      <c r="K10" s="95">
        <f>J10</f>
        <v>1.9351851851851853E-2</v>
      </c>
      <c r="L10" s="96">
        <f>K10</f>
        <v>1.9351851851851853E-2</v>
      </c>
      <c r="M10" s="97" t="s">
        <v>173</v>
      </c>
      <c r="N10" s="98"/>
      <c r="O10" s="99"/>
      <c r="P10" s="100"/>
    </row>
    <row r="11" spans="1:16" s="3" customFormat="1" ht="30" customHeight="1" thickBot="1" x14ac:dyDescent="0.3">
      <c r="A11" s="88">
        <v>2</v>
      </c>
      <c r="B11" s="89" t="s">
        <v>63</v>
      </c>
      <c r="C11" s="90">
        <v>3</v>
      </c>
      <c r="D11" s="90">
        <v>60</v>
      </c>
      <c r="E11" s="91">
        <f>D11-D10</f>
        <v>23</v>
      </c>
      <c r="F11" s="191">
        <f>MIN(D19:D83)</f>
        <v>43.04</v>
      </c>
      <c r="G11" s="125">
        <f>AVERAGE(D19:D83)</f>
        <v>43.60681818181817</v>
      </c>
      <c r="H11" s="93">
        <v>2</v>
      </c>
      <c r="I11" s="94">
        <f>G11-F11</f>
        <v>0.56681818181817079</v>
      </c>
      <c r="J11" s="95">
        <v>3.2048611111111111E-2</v>
      </c>
      <c r="K11" s="95">
        <f>J11-J10</f>
        <v>1.2696759259259258E-2</v>
      </c>
      <c r="L11" s="96">
        <f>K11</f>
        <v>1.2696759259259258E-2</v>
      </c>
      <c r="M11" s="97" t="s">
        <v>174</v>
      </c>
      <c r="N11" s="98"/>
      <c r="O11" s="99"/>
      <c r="P11" s="100"/>
    </row>
    <row r="12" spans="1:16" s="3" customFormat="1" ht="30" customHeight="1" thickBot="1" x14ac:dyDescent="0.3">
      <c r="A12" s="88">
        <v>3</v>
      </c>
      <c r="B12" s="89" t="s">
        <v>63</v>
      </c>
      <c r="C12" s="101">
        <v>2</v>
      </c>
      <c r="D12" s="90">
        <v>108</v>
      </c>
      <c r="E12" s="91">
        <f>D12-D11</f>
        <v>48</v>
      </c>
      <c r="F12" s="176">
        <f>MIN(E19:E83)</f>
        <v>42.45</v>
      </c>
      <c r="G12" s="173">
        <f>AVERAGE(E19:E83)</f>
        <v>43.314468085106384</v>
      </c>
      <c r="H12" s="93">
        <v>0</v>
      </c>
      <c r="I12" s="94">
        <f>G12-F12</f>
        <v>0.86446808510638107</v>
      </c>
      <c r="J12" s="95">
        <v>5.7268518518518517E-2</v>
      </c>
      <c r="K12" s="95">
        <f>J12-J11</f>
        <v>2.5219907407407406E-2</v>
      </c>
      <c r="L12" s="95">
        <f>K12+K11</f>
        <v>3.7916666666666668E-2</v>
      </c>
      <c r="M12" s="97" t="s">
        <v>175</v>
      </c>
      <c r="N12" s="98"/>
      <c r="O12" s="21"/>
    </row>
    <row r="13" spans="1:16" s="3" customFormat="1" ht="30" customHeight="1" thickBot="1" x14ac:dyDescent="0.3">
      <c r="A13" s="102" t="s">
        <v>59</v>
      </c>
      <c r="B13" s="103" t="s">
        <v>65</v>
      </c>
      <c r="C13" s="104">
        <v>3</v>
      </c>
      <c r="D13" s="104">
        <v>161</v>
      </c>
      <c r="E13" s="91">
        <f>D13-D12</f>
        <v>53</v>
      </c>
      <c r="F13" s="174">
        <f>MIN(F19:F83)</f>
        <v>42.29</v>
      </c>
      <c r="G13" s="131">
        <f>AVERAGE(F19:F83)</f>
        <v>43.274528301886775</v>
      </c>
      <c r="H13" s="132">
        <v>1</v>
      </c>
      <c r="I13" s="105">
        <f>G13-F13</f>
        <v>0.98452830188677609</v>
      </c>
      <c r="J13" s="95">
        <v>8.376296296296297E-2</v>
      </c>
      <c r="K13" s="107">
        <f>J13-J12</f>
        <v>2.6494444444444452E-2</v>
      </c>
      <c r="L13" s="106">
        <f>K13+K10</f>
        <v>4.5846296296296302E-2</v>
      </c>
      <c r="M13" s="97"/>
      <c r="N13" s="98"/>
    </row>
    <row r="14" spans="1:16" s="3" customFormat="1" ht="30" customHeight="1" x14ac:dyDescent="0.25">
      <c r="A14" s="108"/>
      <c r="B14" s="109"/>
      <c r="C14" s="110"/>
      <c r="D14" s="110"/>
      <c r="E14" s="110"/>
      <c r="F14" s="133">
        <f>AVERAGE(F10,F13)</f>
        <v>42.155000000000001</v>
      </c>
      <c r="G14" s="134">
        <f>AVERAGE(G10,G13)</f>
        <v>42.961708595387833</v>
      </c>
      <c r="H14" s="134" t="s">
        <v>176</v>
      </c>
      <c r="I14" s="111">
        <f>AVERAGE(I10,I13)</f>
        <v>0.80670859538782835</v>
      </c>
      <c r="J14" s="110"/>
      <c r="K14" s="110"/>
      <c r="L14" s="110"/>
      <c r="M14" s="112"/>
      <c r="N14" s="112"/>
    </row>
    <row r="15" spans="1:16" ht="27.75" customHeight="1" x14ac:dyDescent="0.25">
      <c r="A15" s="113"/>
      <c r="B15" s="113"/>
      <c r="C15" s="113"/>
      <c r="D15" s="114"/>
      <c r="E15" s="115"/>
      <c r="F15" s="116">
        <f>AVERAGE(F11,F12)</f>
        <v>42.745000000000005</v>
      </c>
      <c r="G15" s="117">
        <f>AVERAGE(G11,G12)</f>
        <v>43.460643133462277</v>
      </c>
      <c r="H15" s="117" t="s">
        <v>147</v>
      </c>
      <c r="I15" s="118">
        <f>AVERAGE(I11,I12)</f>
        <v>0.71564313346227593</v>
      </c>
      <c r="J15" s="115"/>
      <c r="K15" s="115" t="s">
        <v>29</v>
      </c>
      <c r="L15" s="115"/>
      <c r="M15" s="112"/>
      <c r="N15" s="112"/>
    </row>
    <row r="16" spans="1:16" ht="30" customHeight="1" thickBot="1" x14ac:dyDescent="0.3">
      <c r="A16" s="119"/>
      <c r="B16" s="119"/>
      <c r="C16" s="119"/>
      <c r="D16" s="115"/>
      <c r="E16" s="115"/>
      <c r="F16" s="120">
        <f>AVERAGE(F10:F13)</f>
        <v>42.45</v>
      </c>
      <c r="G16" s="121">
        <f>AVERAGE(G10:G13)</f>
        <v>43.211175864425059</v>
      </c>
      <c r="H16" s="122"/>
      <c r="I16" s="123">
        <f>AVERAGE(I10:I13)</f>
        <v>0.76117586442505214</v>
      </c>
      <c r="J16" s="115"/>
      <c r="K16" s="115"/>
      <c r="L16" s="115"/>
      <c r="M16" s="119"/>
      <c r="N16" s="119"/>
    </row>
    <row r="18" spans="2:14" ht="15.75" thickBot="1" x14ac:dyDescent="0.3">
      <c r="C18" s="135" t="str">
        <f>B10</f>
        <v>Конан Хаджи</v>
      </c>
      <c r="D18" s="135" t="str">
        <f>B11</f>
        <v>Назарчук Игорь</v>
      </c>
      <c r="E18" s="135" t="str">
        <f>B12</f>
        <v>Назарчук Игорь</v>
      </c>
      <c r="F18" s="135" t="str">
        <f>B13</f>
        <v>Конан Хаджи</v>
      </c>
    </row>
    <row r="19" spans="2:14" x14ac:dyDescent="0.25">
      <c r="B19" s="1">
        <v>1</v>
      </c>
      <c r="C19" s="136">
        <v>45.59</v>
      </c>
      <c r="D19" s="137">
        <v>44.26</v>
      </c>
      <c r="E19" s="137">
        <v>45.38</v>
      </c>
      <c r="F19" s="138">
        <v>44.02</v>
      </c>
      <c r="M19" s="2"/>
      <c r="N19" s="2"/>
    </row>
    <row r="20" spans="2:14" x14ac:dyDescent="0.25">
      <c r="B20" s="1">
        <v>2</v>
      </c>
      <c r="C20" s="139">
        <v>43.6</v>
      </c>
      <c r="D20" s="140">
        <v>43.34</v>
      </c>
      <c r="E20" s="140">
        <v>42.93</v>
      </c>
      <c r="F20" s="141">
        <v>42.65</v>
      </c>
      <c r="M20" s="3"/>
      <c r="N20" s="3"/>
    </row>
    <row r="21" spans="2:14" x14ac:dyDescent="0.25">
      <c r="B21" s="1">
        <v>3</v>
      </c>
      <c r="C21" s="139">
        <v>42.62</v>
      </c>
      <c r="D21" s="140">
        <v>44.57</v>
      </c>
      <c r="E21" s="140">
        <v>43.35</v>
      </c>
      <c r="F21" s="141">
        <v>43.14</v>
      </c>
      <c r="M21" s="3"/>
      <c r="N21" s="3"/>
    </row>
    <row r="22" spans="2:14" x14ac:dyDescent="0.25">
      <c r="B22" s="1">
        <v>4</v>
      </c>
      <c r="C22" s="139">
        <v>42.94</v>
      </c>
      <c r="D22" s="140">
        <v>43.11</v>
      </c>
      <c r="E22" s="140">
        <v>43.01</v>
      </c>
      <c r="F22" s="141">
        <v>44.07</v>
      </c>
      <c r="M22" s="3"/>
      <c r="N22" s="3"/>
    </row>
    <row r="23" spans="2:14" x14ac:dyDescent="0.25">
      <c r="B23" s="1">
        <v>5</v>
      </c>
      <c r="C23" s="139">
        <v>42.39</v>
      </c>
      <c r="D23" s="140">
        <v>43.21</v>
      </c>
      <c r="E23" s="140">
        <v>43.92</v>
      </c>
      <c r="F23" s="141">
        <v>43.45</v>
      </c>
    </row>
    <row r="24" spans="2:14" x14ac:dyDescent="0.25">
      <c r="B24" s="1">
        <v>6</v>
      </c>
      <c r="C24" s="139">
        <v>43.09</v>
      </c>
      <c r="D24" s="140">
        <v>43.81</v>
      </c>
      <c r="E24" s="140">
        <v>42.63</v>
      </c>
      <c r="F24" s="141">
        <v>43</v>
      </c>
    </row>
    <row r="25" spans="2:14" x14ac:dyDescent="0.25">
      <c r="B25" s="1">
        <v>7</v>
      </c>
      <c r="C25" s="139">
        <v>42.22</v>
      </c>
      <c r="D25" s="140">
        <v>44.39</v>
      </c>
      <c r="E25" s="140">
        <v>42.45</v>
      </c>
      <c r="F25" s="141">
        <v>42.6</v>
      </c>
    </row>
    <row r="26" spans="2:14" x14ac:dyDescent="0.25">
      <c r="B26" s="1">
        <v>8</v>
      </c>
      <c r="C26" s="139">
        <v>42.61</v>
      </c>
      <c r="D26" s="140">
        <v>43.08</v>
      </c>
      <c r="E26" s="140">
        <v>42.61</v>
      </c>
      <c r="F26" s="141">
        <v>43.24</v>
      </c>
    </row>
    <row r="27" spans="2:14" x14ac:dyDescent="0.25">
      <c r="B27" s="1">
        <v>9</v>
      </c>
      <c r="C27" s="139">
        <v>42.52</v>
      </c>
      <c r="D27" s="140">
        <v>44.11</v>
      </c>
      <c r="E27" s="140">
        <v>43.04</v>
      </c>
      <c r="F27" s="141">
        <v>43.89</v>
      </c>
    </row>
    <row r="28" spans="2:14" x14ac:dyDescent="0.25">
      <c r="B28" s="1">
        <v>10</v>
      </c>
      <c r="C28" s="139">
        <v>42.41</v>
      </c>
      <c r="D28" s="140">
        <v>44.12</v>
      </c>
      <c r="E28" s="140">
        <v>42.72</v>
      </c>
      <c r="F28" s="141">
        <v>43.03</v>
      </c>
    </row>
    <row r="29" spans="2:14" x14ac:dyDescent="0.25">
      <c r="B29" s="1">
        <v>11</v>
      </c>
      <c r="C29" s="139">
        <v>42.98</v>
      </c>
      <c r="D29" s="140">
        <v>43.65</v>
      </c>
      <c r="E29" s="140">
        <v>43.66</v>
      </c>
      <c r="F29" s="141">
        <v>43.68</v>
      </c>
    </row>
    <row r="30" spans="2:14" x14ac:dyDescent="0.25">
      <c r="B30" s="1">
        <v>12</v>
      </c>
      <c r="C30" s="139">
        <v>42.74</v>
      </c>
      <c r="D30" s="140">
        <v>43.35</v>
      </c>
      <c r="E30" s="140">
        <v>43.01</v>
      </c>
      <c r="F30" s="141">
        <v>43.46</v>
      </c>
    </row>
    <row r="31" spans="2:14" x14ac:dyDescent="0.25">
      <c r="B31" s="1">
        <v>13</v>
      </c>
      <c r="C31" s="139">
        <v>42.33</v>
      </c>
      <c r="D31" s="140">
        <v>43.27</v>
      </c>
      <c r="E31" s="140">
        <v>43.35</v>
      </c>
      <c r="F31" s="141">
        <v>42.57</v>
      </c>
    </row>
    <row r="32" spans="2:14" x14ac:dyDescent="0.25">
      <c r="B32" s="1">
        <v>14</v>
      </c>
      <c r="C32" s="139">
        <v>42.76</v>
      </c>
      <c r="D32" s="140">
        <v>43.3</v>
      </c>
      <c r="E32" s="140">
        <v>44.04</v>
      </c>
      <c r="F32" s="141">
        <v>42.83</v>
      </c>
    </row>
    <row r="33" spans="2:6" x14ac:dyDescent="0.25">
      <c r="B33" s="1">
        <v>15</v>
      </c>
      <c r="C33" s="139">
        <v>42.47</v>
      </c>
      <c r="D33" s="140">
        <v>43.64</v>
      </c>
      <c r="E33" s="140">
        <v>43.67</v>
      </c>
      <c r="F33" s="141">
        <v>44.27</v>
      </c>
    </row>
    <row r="34" spans="2:6" x14ac:dyDescent="0.25">
      <c r="B34" s="1">
        <v>16</v>
      </c>
      <c r="C34" s="139">
        <v>42.47</v>
      </c>
      <c r="D34" s="140">
        <v>44.11</v>
      </c>
      <c r="E34" s="140">
        <v>42.88</v>
      </c>
      <c r="F34" s="141">
        <v>43.42</v>
      </c>
    </row>
    <row r="35" spans="2:6" x14ac:dyDescent="0.25">
      <c r="B35" s="1">
        <v>17</v>
      </c>
      <c r="C35" s="139">
        <v>42.8</v>
      </c>
      <c r="D35" s="140">
        <v>43.26</v>
      </c>
      <c r="E35" s="140">
        <v>43</v>
      </c>
      <c r="F35" s="141">
        <v>43.5</v>
      </c>
    </row>
    <row r="36" spans="2:6" x14ac:dyDescent="0.25">
      <c r="B36" s="1">
        <v>18</v>
      </c>
      <c r="C36" s="139">
        <v>42.69</v>
      </c>
      <c r="D36" s="140">
        <v>43.28</v>
      </c>
      <c r="E36" s="140">
        <v>42.69</v>
      </c>
      <c r="F36" s="141">
        <v>43.61</v>
      </c>
    </row>
    <row r="37" spans="2:6" x14ac:dyDescent="0.25">
      <c r="B37" s="1">
        <v>19</v>
      </c>
      <c r="C37" s="139">
        <v>42.25</v>
      </c>
      <c r="D37" s="140">
        <v>43.04</v>
      </c>
      <c r="E37" s="140">
        <v>44.17</v>
      </c>
      <c r="F37" s="141">
        <v>42.58</v>
      </c>
    </row>
    <row r="38" spans="2:6" x14ac:dyDescent="0.25">
      <c r="B38" s="1">
        <v>20</v>
      </c>
      <c r="C38" s="139">
        <v>42.42</v>
      </c>
      <c r="D38" s="140">
        <v>43.7</v>
      </c>
      <c r="E38" s="140">
        <v>43.35</v>
      </c>
      <c r="F38" s="141">
        <v>42.98</v>
      </c>
    </row>
    <row r="39" spans="2:6" x14ac:dyDescent="0.25">
      <c r="B39" s="1">
        <v>21</v>
      </c>
      <c r="C39" s="139">
        <v>42.81</v>
      </c>
      <c r="D39" s="140">
        <v>43.4</v>
      </c>
      <c r="E39" s="140">
        <v>43.49</v>
      </c>
      <c r="F39" s="141">
        <v>42.85</v>
      </c>
    </row>
    <row r="40" spans="2:6" x14ac:dyDescent="0.25">
      <c r="B40" s="1">
        <v>22</v>
      </c>
      <c r="C40" s="139">
        <v>42.17</v>
      </c>
      <c r="D40" s="140">
        <v>43.35</v>
      </c>
      <c r="E40" s="140">
        <v>44.43</v>
      </c>
      <c r="F40" s="141">
        <v>42.75</v>
      </c>
    </row>
    <row r="41" spans="2:6" x14ac:dyDescent="0.25">
      <c r="B41" s="1">
        <v>23</v>
      </c>
      <c r="C41" s="139">
        <v>42.86</v>
      </c>
      <c r="D41" s="140"/>
      <c r="E41" s="140">
        <v>42.95</v>
      </c>
      <c r="F41" s="141">
        <v>44.2</v>
      </c>
    </row>
    <row r="42" spans="2:6" x14ac:dyDescent="0.25">
      <c r="B42" s="1">
        <v>24</v>
      </c>
      <c r="C42" s="139">
        <v>42.16</v>
      </c>
      <c r="D42" s="140"/>
      <c r="E42" s="140">
        <v>43.37</v>
      </c>
      <c r="F42" s="141">
        <v>43.72</v>
      </c>
    </row>
    <row r="43" spans="2:6" x14ac:dyDescent="0.25">
      <c r="B43" s="1">
        <v>25</v>
      </c>
      <c r="C43" s="139">
        <v>42.39</v>
      </c>
      <c r="D43" s="140"/>
      <c r="E43" s="140">
        <v>42.98</v>
      </c>
      <c r="F43" s="141">
        <v>42.87</v>
      </c>
    </row>
    <row r="44" spans="2:6" x14ac:dyDescent="0.25">
      <c r="B44" s="1">
        <v>26</v>
      </c>
      <c r="C44" s="139">
        <v>42.2</v>
      </c>
      <c r="D44" s="140"/>
      <c r="E44" s="140">
        <v>43.27</v>
      </c>
      <c r="F44" s="141">
        <v>43.32</v>
      </c>
    </row>
    <row r="45" spans="2:6" x14ac:dyDescent="0.25">
      <c r="B45" s="1">
        <v>27</v>
      </c>
      <c r="C45" s="139">
        <v>42.34</v>
      </c>
      <c r="D45" s="140"/>
      <c r="E45" s="140">
        <v>42.87</v>
      </c>
      <c r="F45" s="141">
        <v>42.79</v>
      </c>
    </row>
    <row r="46" spans="2:6" x14ac:dyDescent="0.25">
      <c r="B46" s="1">
        <v>28</v>
      </c>
      <c r="C46" s="139">
        <v>42.51</v>
      </c>
      <c r="D46" s="140"/>
      <c r="E46" s="140">
        <v>42.96</v>
      </c>
      <c r="F46" s="141">
        <v>42.29</v>
      </c>
    </row>
    <row r="47" spans="2:6" x14ac:dyDescent="0.25">
      <c r="B47" s="1">
        <v>29</v>
      </c>
      <c r="C47" s="189">
        <v>42.7</v>
      </c>
      <c r="D47" s="140"/>
      <c r="E47" s="140">
        <v>43.22</v>
      </c>
      <c r="F47" s="141">
        <v>42.34</v>
      </c>
    </row>
    <row r="48" spans="2:6" x14ac:dyDescent="0.25">
      <c r="B48" s="1">
        <v>30</v>
      </c>
      <c r="C48" s="139">
        <v>42.36</v>
      </c>
      <c r="D48" s="140"/>
      <c r="E48" s="140">
        <v>42.92</v>
      </c>
      <c r="F48" s="141">
        <v>43.21</v>
      </c>
    </row>
    <row r="49" spans="2:6" x14ac:dyDescent="0.25">
      <c r="B49" s="1">
        <v>31</v>
      </c>
      <c r="C49" s="139">
        <v>42.02</v>
      </c>
      <c r="D49" s="140"/>
      <c r="E49" s="140">
        <v>43.3</v>
      </c>
      <c r="F49" s="141">
        <v>52.12</v>
      </c>
    </row>
    <row r="50" spans="2:6" x14ac:dyDescent="0.25">
      <c r="B50" s="1">
        <v>32</v>
      </c>
      <c r="C50" s="139">
        <v>42.15</v>
      </c>
      <c r="D50" s="140"/>
      <c r="E50" s="140">
        <v>43.05</v>
      </c>
      <c r="F50" s="141">
        <v>42.92</v>
      </c>
    </row>
    <row r="51" spans="2:6" x14ac:dyDescent="0.25">
      <c r="B51" s="1">
        <v>33</v>
      </c>
      <c r="C51" s="139">
        <v>42.86</v>
      </c>
      <c r="D51" s="140"/>
      <c r="E51" s="140">
        <v>42.75</v>
      </c>
      <c r="F51" s="141">
        <v>42.79</v>
      </c>
    </row>
    <row r="52" spans="2:6" x14ac:dyDescent="0.25">
      <c r="B52" s="1">
        <v>34</v>
      </c>
      <c r="C52" s="139">
        <v>42.53</v>
      </c>
      <c r="D52" s="140"/>
      <c r="E52" s="140">
        <v>42.59</v>
      </c>
      <c r="F52" s="141">
        <v>42.7</v>
      </c>
    </row>
    <row r="53" spans="2:6" x14ac:dyDescent="0.25">
      <c r="B53" s="1">
        <v>35</v>
      </c>
      <c r="C53" s="139">
        <v>42.59</v>
      </c>
      <c r="D53" s="140"/>
      <c r="E53" s="140">
        <v>44.26</v>
      </c>
      <c r="F53" s="141">
        <v>42.8</v>
      </c>
    </row>
    <row r="54" spans="2:6" x14ac:dyDescent="0.25">
      <c r="B54" s="1">
        <v>36</v>
      </c>
      <c r="C54" s="139">
        <v>42.81</v>
      </c>
      <c r="D54" s="140"/>
      <c r="E54" s="140">
        <v>43.87</v>
      </c>
      <c r="F54" s="141">
        <v>42.6</v>
      </c>
    </row>
    <row r="55" spans="2:6" x14ac:dyDescent="0.25">
      <c r="B55" s="1">
        <v>37</v>
      </c>
      <c r="C55" s="139"/>
      <c r="D55" s="140"/>
      <c r="E55" s="140">
        <v>43.55</v>
      </c>
      <c r="F55" s="141">
        <v>42.77</v>
      </c>
    </row>
    <row r="56" spans="2:6" x14ac:dyDescent="0.25">
      <c r="B56" s="1">
        <v>38</v>
      </c>
      <c r="C56" s="139"/>
      <c r="D56" s="140"/>
      <c r="E56" s="140">
        <v>42.95</v>
      </c>
      <c r="F56" s="141">
        <v>42.85</v>
      </c>
    </row>
    <row r="57" spans="2:6" x14ac:dyDescent="0.25">
      <c r="B57" s="1">
        <v>39</v>
      </c>
      <c r="C57" s="139"/>
      <c r="D57" s="140"/>
      <c r="E57" s="140">
        <v>42.7</v>
      </c>
      <c r="F57" s="141">
        <v>42.61</v>
      </c>
    </row>
    <row r="58" spans="2:6" x14ac:dyDescent="0.25">
      <c r="B58" s="1">
        <v>40</v>
      </c>
      <c r="C58" s="139"/>
      <c r="D58" s="140"/>
      <c r="E58" s="140">
        <v>43.76</v>
      </c>
      <c r="F58" s="141">
        <v>43.8</v>
      </c>
    </row>
    <row r="59" spans="2:6" x14ac:dyDescent="0.25">
      <c r="B59" s="1">
        <v>41</v>
      </c>
      <c r="C59" s="139"/>
      <c r="D59" s="140"/>
      <c r="E59" s="140">
        <v>43.01</v>
      </c>
      <c r="F59" s="141">
        <v>42.89</v>
      </c>
    </row>
    <row r="60" spans="2:6" x14ac:dyDescent="0.25">
      <c r="B60" s="1">
        <v>42</v>
      </c>
      <c r="C60" s="139"/>
      <c r="D60" s="140"/>
      <c r="E60" s="140">
        <v>44.75</v>
      </c>
      <c r="F60" s="141">
        <v>42.8</v>
      </c>
    </row>
    <row r="61" spans="2:6" x14ac:dyDescent="0.25">
      <c r="B61" s="1">
        <v>43</v>
      </c>
      <c r="C61" s="139"/>
      <c r="D61" s="140"/>
      <c r="E61" s="140">
        <v>44.38</v>
      </c>
      <c r="F61" s="141">
        <v>42.48</v>
      </c>
    </row>
    <row r="62" spans="2:6" x14ac:dyDescent="0.25">
      <c r="B62" s="1">
        <v>44</v>
      </c>
      <c r="C62" s="139"/>
      <c r="D62" s="140"/>
      <c r="E62" s="140">
        <v>43.21</v>
      </c>
      <c r="F62" s="141">
        <v>43.3</v>
      </c>
    </row>
    <row r="63" spans="2:6" x14ac:dyDescent="0.25">
      <c r="B63" s="1">
        <v>45</v>
      </c>
      <c r="C63" s="139"/>
      <c r="D63" s="140"/>
      <c r="E63" s="140">
        <v>43.44</v>
      </c>
      <c r="F63" s="141">
        <v>42.72</v>
      </c>
    </row>
    <row r="64" spans="2:6" x14ac:dyDescent="0.25">
      <c r="B64" s="1">
        <v>46</v>
      </c>
      <c r="C64" s="139"/>
      <c r="D64" s="140"/>
      <c r="E64" s="140">
        <v>42.98</v>
      </c>
      <c r="F64" s="190">
        <v>44.43</v>
      </c>
    </row>
    <row r="65" spans="2:6" x14ac:dyDescent="0.25">
      <c r="B65" s="1">
        <v>47</v>
      </c>
      <c r="C65" s="139"/>
      <c r="D65" s="140"/>
      <c r="E65" s="140">
        <v>42.91</v>
      </c>
      <c r="F65" s="141">
        <v>42.47</v>
      </c>
    </row>
    <row r="66" spans="2:6" x14ac:dyDescent="0.25">
      <c r="B66" s="1">
        <v>48</v>
      </c>
      <c r="C66" s="139"/>
      <c r="D66" s="140"/>
      <c r="E66" s="140"/>
      <c r="F66" s="141">
        <v>43.62</v>
      </c>
    </row>
    <row r="67" spans="2:6" x14ac:dyDescent="0.25">
      <c r="B67" s="1">
        <v>49</v>
      </c>
      <c r="C67" s="139"/>
      <c r="D67" s="140"/>
      <c r="E67" s="140"/>
      <c r="F67" s="141">
        <v>42.71</v>
      </c>
    </row>
    <row r="68" spans="2:6" x14ac:dyDescent="0.25">
      <c r="B68" s="1">
        <v>50</v>
      </c>
      <c r="C68" s="139"/>
      <c r="D68" s="140"/>
      <c r="E68" s="140"/>
      <c r="F68" s="141">
        <v>42.99</v>
      </c>
    </row>
    <row r="69" spans="2:6" x14ac:dyDescent="0.25">
      <c r="B69" s="1">
        <v>51</v>
      </c>
      <c r="C69" s="139"/>
      <c r="D69" s="140"/>
      <c r="E69" s="140"/>
      <c r="F69" s="141">
        <v>42.5</v>
      </c>
    </row>
    <row r="70" spans="2:6" x14ac:dyDescent="0.25">
      <c r="B70" s="1">
        <v>52</v>
      </c>
      <c r="C70" s="139"/>
      <c r="D70" s="140"/>
      <c r="E70" s="140"/>
      <c r="F70" s="141">
        <v>43.63</v>
      </c>
    </row>
    <row r="71" spans="2:6" x14ac:dyDescent="0.25">
      <c r="B71" s="1">
        <v>53</v>
      </c>
      <c r="C71" s="139"/>
      <c r="D71" s="140"/>
      <c r="E71" s="140"/>
      <c r="F71" s="141">
        <v>42.72</v>
      </c>
    </row>
    <row r="72" spans="2:6" x14ac:dyDescent="0.25">
      <c r="B72" s="1">
        <v>54</v>
      </c>
      <c r="C72" s="139"/>
      <c r="D72" s="140"/>
      <c r="E72" s="140"/>
      <c r="F72" s="141"/>
    </row>
    <row r="73" spans="2:6" x14ac:dyDescent="0.25">
      <c r="B73" s="1">
        <v>55</v>
      </c>
      <c r="C73" s="139"/>
      <c r="D73" s="140"/>
      <c r="E73" s="140"/>
      <c r="F73" s="141"/>
    </row>
    <row r="74" spans="2:6" x14ac:dyDescent="0.25">
      <c r="B74" s="1">
        <v>56</v>
      </c>
      <c r="C74" s="139"/>
      <c r="D74" s="140"/>
      <c r="E74" s="140"/>
      <c r="F74" s="141"/>
    </row>
    <row r="75" spans="2:6" x14ac:dyDescent="0.25">
      <c r="B75" s="1">
        <v>57</v>
      </c>
      <c r="C75" s="139"/>
      <c r="D75" s="140"/>
      <c r="E75" s="140"/>
      <c r="F75" s="141"/>
    </row>
    <row r="76" spans="2:6" x14ac:dyDescent="0.25">
      <c r="B76" s="1">
        <v>58</v>
      </c>
      <c r="C76" s="139"/>
      <c r="D76" s="140"/>
      <c r="E76" s="140"/>
      <c r="F76" s="141"/>
    </row>
    <row r="77" spans="2:6" x14ac:dyDescent="0.25">
      <c r="B77" s="1">
        <v>59</v>
      </c>
      <c r="C77" s="139"/>
      <c r="D77" s="140"/>
      <c r="E77" s="140"/>
      <c r="F77" s="141"/>
    </row>
    <row r="78" spans="2:6" x14ac:dyDescent="0.25">
      <c r="B78" s="1">
        <v>60</v>
      </c>
      <c r="C78" s="139"/>
      <c r="D78" s="140"/>
      <c r="E78" s="140"/>
      <c r="F78" s="141"/>
    </row>
    <row r="79" spans="2:6" x14ac:dyDescent="0.25">
      <c r="B79" s="1">
        <v>61</v>
      </c>
      <c r="C79" s="139"/>
      <c r="D79" s="140"/>
      <c r="E79" s="140"/>
      <c r="F79" s="141"/>
    </row>
    <row r="80" spans="2:6" x14ac:dyDescent="0.25">
      <c r="B80" s="1">
        <v>62</v>
      </c>
      <c r="C80" s="139"/>
      <c r="D80" s="140"/>
      <c r="E80" s="140"/>
      <c r="F80" s="141"/>
    </row>
    <row r="81" spans="2:6" x14ac:dyDescent="0.25">
      <c r="B81" s="1">
        <v>63</v>
      </c>
      <c r="C81" s="139"/>
      <c r="D81" s="140"/>
      <c r="E81" s="140"/>
      <c r="F81" s="141"/>
    </row>
    <row r="82" spans="2:6" x14ac:dyDescent="0.25">
      <c r="B82" s="1">
        <v>64</v>
      </c>
      <c r="C82" s="139"/>
      <c r="D82" s="140"/>
      <c r="E82" s="140"/>
      <c r="F82" s="141"/>
    </row>
    <row r="83" spans="2:6" ht="15.75" thickBot="1" x14ac:dyDescent="0.3">
      <c r="B83" s="1">
        <v>65</v>
      </c>
      <c r="C83" s="142"/>
      <c r="D83" s="143"/>
      <c r="E83" s="143"/>
      <c r="F83" s="14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0"/>
  <sheetViews>
    <sheetView tabSelected="1" workbookViewId="0">
      <selection activeCell="B3" sqref="B3"/>
    </sheetView>
  </sheetViews>
  <sheetFormatPr defaultRowHeight="15" x14ac:dyDescent="0.25"/>
  <cols>
    <col min="1" max="1" width="9.42578125" customWidth="1"/>
    <col min="2" max="2" width="10.28515625" customWidth="1"/>
  </cols>
  <sheetData>
    <row r="1" spans="1:19" x14ac:dyDescent="0.25">
      <c r="B1" s="254"/>
    </row>
    <row r="2" spans="1:19" x14ac:dyDescent="0.25">
      <c r="B2" t="s">
        <v>199</v>
      </c>
      <c r="G2">
        <f>7200+37.12</f>
        <v>7237.12</v>
      </c>
    </row>
    <row r="3" spans="1:19" x14ac:dyDescent="0.25">
      <c r="B3" t="s">
        <v>205</v>
      </c>
      <c r="G3" s="254">
        <f>F6-F7</f>
        <v>0.69999999999177476</v>
      </c>
      <c r="H3" s="254"/>
      <c r="I3" s="254"/>
    </row>
    <row r="4" spans="1:19" x14ac:dyDescent="0.25">
      <c r="B4" t="s">
        <v>201</v>
      </c>
      <c r="G4" s="254">
        <f>(SUM(B10:B176)-G5*3)/166</f>
        <v>41.966385542168723</v>
      </c>
      <c r="H4" s="254"/>
      <c r="I4" s="254"/>
    </row>
    <row r="5" spans="1:19" x14ac:dyDescent="0.25">
      <c r="B5" t="s">
        <v>204</v>
      </c>
      <c r="G5" s="256">
        <v>90</v>
      </c>
      <c r="H5" s="256"/>
      <c r="I5" s="256"/>
    </row>
    <row r="6" spans="1:19" x14ac:dyDescent="0.25">
      <c r="A6" t="s">
        <v>202</v>
      </c>
      <c r="B6">
        <v>0</v>
      </c>
      <c r="C6">
        <v>7.54</v>
      </c>
      <c r="D6">
        <v>15.16</v>
      </c>
      <c r="E6">
        <v>32.18</v>
      </c>
      <c r="F6">
        <v>34.909999999999997</v>
      </c>
      <c r="G6" s="254">
        <f>47-$B$176</f>
        <v>5.3500000000000014</v>
      </c>
      <c r="H6" s="254">
        <f>68-$B$176</f>
        <v>26.35</v>
      </c>
      <c r="I6" s="254">
        <f>71-$B$176</f>
        <v>29.35</v>
      </c>
    </row>
    <row r="7" spans="1:19" x14ac:dyDescent="0.25">
      <c r="A7" t="s">
        <v>203</v>
      </c>
      <c r="B7" s="254">
        <f>SUM(B11:B176)-$G$2</f>
        <v>-1.4199999999991633</v>
      </c>
      <c r="C7" s="254">
        <f>SUM(C11:C176)-$G$2</f>
        <v>6.4000000000005457</v>
      </c>
      <c r="D7" s="254">
        <f t="shared" ref="D7:E7" si="0">SUM(D11:D176)-$G$2</f>
        <v>12.749999999999091</v>
      </c>
      <c r="E7" s="254">
        <f t="shared" si="0"/>
        <v>31.230000000000473</v>
      </c>
      <c r="F7" s="254">
        <f>SUM(F11:F176)-$G$2</f>
        <v>34.210000000008222</v>
      </c>
      <c r="G7" s="254">
        <f t="shared" ref="G7:I7" si="1">SUM(G11:G176)-$G$2</f>
        <v>0.48199999999815191</v>
      </c>
      <c r="H7" s="254">
        <f t="shared" si="1"/>
        <v>20.805000000000291</v>
      </c>
      <c r="I7" s="254">
        <f t="shared" si="1"/>
        <v>24.1899999999996</v>
      </c>
    </row>
    <row r="8" spans="1:19" ht="15.75" thickBot="1" x14ac:dyDescent="0.3">
      <c r="A8" t="s">
        <v>200</v>
      </c>
      <c r="B8">
        <v>4</v>
      </c>
      <c r="C8">
        <v>3</v>
      </c>
      <c r="D8">
        <v>7</v>
      </c>
      <c r="E8">
        <v>2</v>
      </c>
      <c r="F8">
        <v>1</v>
      </c>
      <c r="G8">
        <v>5</v>
      </c>
      <c r="H8">
        <v>9</v>
      </c>
      <c r="I8">
        <v>8</v>
      </c>
    </row>
    <row r="9" spans="1:19" ht="15.75" thickBot="1" x14ac:dyDescent="0.3">
      <c r="B9" s="267" t="s">
        <v>133</v>
      </c>
      <c r="C9" s="268" t="s">
        <v>74</v>
      </c>
      <c r="D9" s="268" t="s">
        <v>93</v>
      </c>
      <c r="E9" s="268" t="s">
        <v>80</v>
      </c>
      <c r="F9" s="268" t="s">
        <v>153</v>
      </c>
      <c r="G9" s="268" t="s">
        <v>84</v>
      </c>
      <c r="H9" s="268" t="s">
        <v>107</v>
      </c>
      <c r="I9" s="269" t="s">
        <v>113</v>
      </c>
      <c r="L9" t="str">
        <f>B9</f>
        <v>PaSiTEAM</v>
      </c>
      <c r="M9" t="str">
        <f>C9</f>
        <v>Ognem Racing</v>
      </c>
      <c r="N9" t="str">
        <f>D9</f>
        <v>Fury</v>
      </c>
      <c r="O9" t="str">
        <f>E9</f>
        <v>Mesnyki</v>
      </c>
      <c r="P9" t="str">
        <f>F9</f>
        <v>Kozak i razboiniki</v>
      </c>
      <c r="Q9" t="str">
        <f>G9</f>
        <v>Winni</v>
      </c>
      <c r="R9" t="str">
        <f t="shared" ref="R9:S10" si="2">H9</f>
        <v>Fortune</v>
      </c>
      <c r="S9" t="str">
        <f t="shared" si="2"/>
        <v>Shum</v>
      </c>
    </row>
    <row r="10" spans="1:19" x14ac:dyDescent="0.25">
      <c r="A10">
        <v>0</v>
      </c>
      <c r="B10" s="264">
        <f>B6-B7-$G$3</f>
        <v>0.72000000000738851</v>
      </c>
      <c r="C10" s="257">
        <f t="shared" ref="C10:I10" si="3">C6-C7-$G$3</f>
        <v>0.44000000000767958</v>
      </c>
      <c r="D10" s="257">
        <f t="shared" si="3"/>
        <v>1.7100000000091349</v>
      </c>
      <c r="E10" s="257">
        <f t="shared" si="3"/>
        <v>0.25000000000775202</v>
      </c>
      <c r="F10" s="257">
        <f t="shared" si="3"/>
        <v>0</v>
      </c>
      <c r="G10" s="257">
        <f t="shared" si="3"/>
        <v>4.1680000000100748</v>
      </c>
      <c r="H10" s="257">
        <f t="shared" si="3"/>
        <v>4.8450000000079356</v>
      </c>
      <c r="I10" s="266">
        <f t="shared" si="3"/>
        <v>4.4600000000086268</v>
      </c>
      <c r="K10">
        <f>A10</f>
        <v>0</v>
      </c>
      <c r="L10" s="254">
        <f>B10</f>
        <v>0.72000000000738851</v>
      </c>
      <c r="M10" s="254">
        <f t="shared" ref="M10:O10" si="4">C10</f>
        <v>0.44000000000767958</v>
      </c>
      <c r="N10" s="254">
        <f t="shared" si="4"/>
        <v>1.7100000000091349</v>
      </c>
      <c r="O10" s="254">
        <f t="shared" si="4"/>
        <v>0.25000000000775202</v>
      </c>
      <c r="P10" s="254">
        <f t="shared" ref="P10" si="5">F10</f>
        <v>0</v>
      </c>
      <c r="Q10" s="254">
        <f t="shared" ref="Q10" si="6">G10</f>
        <v>4.1680000000100748</v>
      </c>
      <c r="R10" s="254">
        <f t="shared" si="2"/>
        <v>4.8450000000079356</v>
      </c>
      <c r="S10" s="254">
        <f t="shared" si="2"/>
        <v>4.4600000000086268</v>
      </c>
    </row>
    <row r="11" spans="1:19" x14ac:dyDescent="0.25">
      <c r="A11">
        <v>1</v>
      </c>
      <c r="B11" s="258">
        <v>43.17</v>
      </c>
      <c r="C11" s="140">
        <v>42.37</v>
      </c>
      <c r="D11" s="140">
        <v>43.2</v>
      </c>
      <c r="E11" s="140">
        <v>42.34</v>
      </c>
      <c r="F11" s="140">
        <v>42.39</v>
      </c>
      <c r="G11" s="140">
        <v>43.08</v>
      </c>
      <c r="H11" s="140">
        <v>45.44</v>
      </c>
      <c r="I11" s="259">
        <v>43.28</v>
      </c>
      <c r="J11" s="140"/>
      <c r="K11">
        <f>A11</f>
        <v>1</v>
      </c>
      <c r="L11" s="254">
        <f>IF(B11&gt;60,B11-$G$4+L10-$G$5,B11-$G$4+L10)</f>
        <v>1.9236144578386671</v>
      </c>
      <c r="M11" s="254">
        <f>IF(C11&gt;60,C11-$G$4+M10-$G$5,C11-$G$4+M10)</f>
        <v>0.84361445783895395</v>
      </c>
      <c r="N11" s="254">
        <f>IF(D11&gt;60,D11-$G$4+N10-$G$5,D11-$G$4+N10)</f>
        <v>2.9436144578404146</v>
      </c>
      <c r="O11" s="254">
        <f>IF(E11&gt;60,E11-$G$4+O10-$G$5,E11-$G$4+O10)</f>
        <v>0.62361445783903235</v>
      </c>
      <c r="P11" s="254">
        <f>IF(F11&gt;60,F11-$G$4+P10-$G$5,F11-$G$4+P10)</f>
        <v>0.42361445783127749</v>
      </c>
      <c r="Q11" s="254">
        <f t="shared" ref="Q11:S26" si="7">IF(G11&gt;60,G11-$G$4+Q10-$G$5,G11-$G$4+Q10)</f>
        <v>5.28161445784135</v>
      </c>
      <c r="R11" s="254">
        <f t="shared" si="7"/>
        <v>8.3186144578392103</v>
      </c>
      <c r="S11" s="254">
        <f t="shared" si="7"/>
        <v>5.7736144578399049</v>
      </c>
    </row>
    <row r="12" spans="1:19" x14ac:dyDescent="0.25">
      <c r="A12">
        <f>1+A11</f>
        <v>2</v>
      </c>
      <c r="B12" s="258">
        <v>42.73</v>
      </c>
      <c r="C12" s="140">
        <v>42.32</v>
      </c>
      <c r="D12" s="140">
        <v>42.46</v>
      </c>
      <c r="E12" s="140">
        <v>42.43</v>
      </c>
      <c r="F12" s="140">
        <v>42.41</v>
      </c>
      <c r="G12" s="140">
        <v>43.38</v>
      </c>
      <c r="H12" s="140">
        <v>41.95</v>
      </c>
      <c r="I12" s="259">
        <v>43.11</v>
      </c>
      <c r="J12" s="140"/>
      <c r="K12">
        <f t="shared" ref="K12:K75" si="8">A12</f>
        <v>2</v>
      </c>
      <c r="L12" s="254">
        <f t="shared" ref="L12:L75" si="9">IF(B12&gt;60,B12-$G$4+L11-$G$5,B12-$G$4+L11)</f>
        <v>2.6872289156699409</v>
      </c>
      <c r="M12" s="254">
        <f>IF(C12&gt;60,C12-$G$4+M11-$G$5,C12-$G$4+M11)</f>
        <v>1.1972289156702312</v>
      </c>
      <c r="N12" s="254">
        <f>IF(D12&gt;60,D12-$G$4+N11-$G$5,D12-$G$4+N11)</f>
        <v>3.4372289156716924</v>
      </c>
      <c r="O12" s="254">
        <f>IF(E12&gt;60,E12-$G$4+O11-$G$5,E12-$G$4+O11)</f>
        <v>1.087228915670309</v>
      </c>
      <c r="P12" s="254">
        <f>IF(F12&gt;60,F12-$G$4+P11-$G$5,F12-$G$4+P11)</f>
        <v>0.867228915662551</v>
      </c>
      <c r="Q12" s="254">
        <f t="shared" si="7"/>
        <v>6.6952289156726295</v>
      </c>
      <c r="R12" s="254">
        <f t="shared" si="7"/>
        <v>8.30222891567049</v>
      </c>
      <c r="S12" s="254">
        <f t="shared" si="7"/>
        <v>6.9172289156711813</v>
      </c>
    </row>
    <row r="13" spans="1:19" x14ac:dyDescent="0.25">
      <c r="A13">
        <f t="shared" ref="A13:A76" si="10">1+A12</f>
        <v>3</v>
      </c>
      <c r="B13" s="258">
        <v>42.64</v>
      </c>
      <c r="C13" s="140">
        <v>42.19</v>
      </c>
      <c r="D13" s="140">
        <v>42.8</v>
      </c>
      <c r="E13" s="140">
        <v>42.19</v>
      </c>
      <c r="F13" s="140">
        <v>42.09</v>
      </c>
      <c r="G13" s="140">
        <v>42.89</v>
      </c>
      <c r="H13" s="140">
        <v>42.32</v>
      </c>
      <c r="I13" s="259">
        <v>42.78</v>
      </c>
      <c r="J13" s="140"/>
      <c r="K13">
        <f t="shared" si="8"/>
        <v>3</v>
      </c>
      <c r="L13" s="254">
        <f t="shared" si="9"/>
        <v>3.3608433735012184</v>
      </c>
      <c r="M13" s="254">
        <f>IF(C13&gt;60,C13-$G$4+M12-$G$5,C13-$G$4+M12)</f>
        <v>1.4208433735015058</v>
      </c>
      <c r="N13" s="254">
        <f>IF(D13&gt;60,D13-$G$4+N12-$G$5,D13-$G$4+N12)</f>
        <v>4.2708433735029665</v>
      </c>
      <c r="O13" s="254">
        <f>IF(E13&gt;60,E13-$G$4+O12-$G$5,E13-$G$4+O12)</f>
        <v>1.3108433735015836</v>
      </c>
      <c r="P13" s="254">
        <f>IF(F13&gt;60,F13-$G$4+P12-$G$5,F13-$G$4+P12)</f>
        <v>0.99084337349383134</v>
      </c>
      <c r="Q13" s="254">
        <f t="shared" si="7"/>
        <v>7.6188433735039069</v>
      </c>
      <c r="R13" s="254">
        <f t="shared" si="7"/>
        <v>8.6558433735017672</v>
      </c>
      <c r="S13" s="254">
        <f t="shared" si="7"/>
        <v>7.7308433735024593</v>
      </c>
    </row>
    <row r="14" spans="1:19" x14ac:dyDescent="0.25">
      <c r="A14">
        <f t="shared" si="10"/>
        <v>4</v>
      </c>
      <c r="B14" s="258">
        <v>42.47</v>
      </c>
      <c r="C14" s="140">
        <v>42</v>
      </c>
      <c r="D14" s="140">
        <v>42.18</v>
      </c>
      <c r="E14" s="140">
        <v>42.06</v>
      </c>
      <c r="F14" s="140">
        <v>42.18</v>
      </c>
      <c r="G14" s="140">
        <v>44.652000000000001</v>
      </c>
      <c r="H14" s="140">
        <v>43.21</v>
      </c>
      <c r="I14" s="259">
        <v>42.58</v>
      </c>
      <c r="J14" s="140"/>
      <c r="K14">
        <f t="shared" si="8"/>
        <v>4</v>
      </c>
      <c r="L14" s="254">
        <f t="shared" si="9"/>
        <v>3.8644578313324942</v>
      </c>
      <c r="M14" s="254">
        <f>IF(C14&gt;60,C14-$G$4+M13-$G$5,C14-$G$4+M13)</f>
        <v>1.4544578313327827</v>
      </c>
      <c r="N14" s="254">
        <f>IF(D14&gt;60,D14-$G$4+N13-$G$5,D14-$G$4+N13)</f>
        <v>4.4844578313342431</v>
      </c>
      <c r="O14" s="254">
        <f>IF(E14&gt;60,E14-$G$4+O13-$G$5,E14-$G$4+O13)</f>
        <v>1.4044578313328628</v>
      </c>
      <c r="P14" s="254">
        <f>IF(F14&gt;60,F14-$G$4+P13-$G$5,F14-$G$4+P13)</f>
        <v>1.204457831325108</v>
      </c>
      <c r="Q14" s="254">
        <f t="shared" si="7"/>
        <v>10.304457831335185</v>
      </c>
      <c r="R14" s="254">
        <f t="shared" si="7"/>
        <v>9.899457831333045</v>
      </c>
      <c r="S14" s="254">
        <f t="shared" si="7"/>
        <v>8.3444578313337345</v>
      </c>
    </row>
    <row r="15" spans="1:19" x14ac:dyDescent="0.25">
      <c r="A15">
        <f t="shared" si="10"/>
        <v>5</v>
      </c>
      <c r="B15" s="258">
        <v>42.25</v>
      </c>
      <c r="C15" s="140">
        <v>42.21</v>
      </c>
      <c r="D15" s="140">
        <v>42.2</v>
      </c>
      <c r="E15" s="140">
        <v>42.24</v>
      </c>
      <c r="F15" s="140">
        <v>42.22</v>
      </c>
      <c r="G15" s="140">
        <v>42.53</v>
      </c>
      <c r="H15" s="140">
        <v>41.71</v>
      </c>
      <c r="I15" s="259">
        <v>42.17</v>
      </c>
      <c r="J15" s="140"/>
      <c r="K15">
        <f t="shared" si="8"/>
        <v>5</v>
      </c>
      <c r="L15" s="254">
        <f t="shared" si="9"/>
        <v>4.1480722891637711</v>
      </c>
      <c r="M15" s="254">
        <f>IF(C15&gt;60,C15-$G$4+M14-$G$5,C15-$G$4+M14)</f>
        <v>1.6980722891640605</v>
      </c>
      <c r="N15" s="254">
        <f>IF(D15&gt;60,D15-$G$4+N14-$G$5,D15-$G$4+N14)</f>
        <v>4.7180722891655229</v>
      </c>
      <c r="O15" s="254">
        <f>IF(E15&gt;60,E15-$G$4+O14-$G$5,E15-$G$4+O14)</f>
        <v>1.6780722891641418</v>
      </c>
      <c r="P15" s="254">
        <f>IF(F15&gt;60,F15-$G$4+P14-$G$5,F15-$G$4+P14)</f>
        <v>1.4580722891563838</v>
      </c>
      <c r="Q15" s="254">
        <f t="shared" si="7"/>
        <v>10.868072289166463</v>
      </c>
      <c r="R15" s="254">
        <f t="shared" si="7"/>
        <v>9.6430722891643228</v>
      </c>
      <c r="S15" s="254">
        <f t="shared" si="7"/>
        <v>8.5480722891650132</v>
      </c>
    </row>
    <row r="16" spans="1:19" x14ac:dyDescent="0.25">
      <c r="A16">
        <f t="shared" si="10"/>
        <v>6</v>
      </c>
      <c r="B16" s="258">
        <v>42.07</v>
      </c>
      <c r="C16" s="140">
        <v>42.43</v>
      </c>
      <c r="D16" s="140">
        <v>42.43</v>
      </c>
      <c r="E16" s="140">
        <v>42.41</v>
      </c>
      <c r="F16" s="140">
        <v>42.41</v>
      </c>
      <c r="G16" s="140">
        <v>43.34</v>
      </c>
      <c r="H16" s="140">
        <v>41.85</v>
      </c>
      <c r="I16" s="259">
        <v>41.87</v>
      </c>
      <c r="J16" s="140"/>
      <c r="K16">
        <f t="shared" si="8"/>
        <v>6</v>
      </c>
      <c r="L16" s="254">
        <f t="shared" si="9"/>
        <v>4.2516867469950483</v>
      </c>
      <c r="M16" s="254">
        <f>IF(C16&gt;60,C16-$G$4+M15-$G$5,C16-$G$4+M15)</f>
        <v>2.1616867469953371</v>
      </c>
      <c r="N16" s="254">
        <f>IF(D16&gt;60,D16-$G$4+N15-$G$5,D16-$G$4+N15)</f>
        <v>5.1816867469967995</v>
      </c>
      <c r="O16" s="254">
        <f>IF(E16&gt;60,E16-$G$4+O15-$G$5,E16-$G$4+O15)</f>
        <v>2.1216867469954153</v>
      </c>
      <c r="P16" s="254">
        <f>IF(F16&gt;60,F16-$G$4+P15-$G$5,F16-$G$4+P15)</f>
        <v>1.9016867469876573</v>
      </c>
      <c r="Q16" s="254">
        <f t="shared" si="7"/>
        <v>12.241686746997743</v>
      </c>
      <c r="R16" s="254">
        <f t="shared" si="7"/>
        <v>9.5266867469956011</v>
      </c>
      <c r="S16" s="254">
        <f t="shared" si="7"/>
        <v>8.4516867469962875</v>
      </c>
    </row>
    <row r="17" spans="1:19" x14ac:dyDescent="0.25">
      <c r="A17">
        <f t="shared" si="10"/>
        <v>7</v>
      </c>
      <c r="B17" s="258">
        <v>42.32</v>
      </c>
      <c r="C17" s="140">
        <v>42.56</v>
      </c>
      <c r="D17" s="140">
        <v>42.13</v>
      </c>
      <c r="E17" s="140">
        <v>42.56</v>
      </c>
      <c r="F17" s="140">
        <v>42.59</v>
      </c>
      <c r="G17" s="140">
        <v>42.63</v>
      </c>
      <c r="H17" s="140">
        <v>41.42</v>
      </c>
      <c r="I17" s="259">
        <v>41.72</v>
      </c>
      <c r="J17" s="140"/>
      <c r="K17">
        <f t="shared" si="8"/>
        <v>7</v>
      </c>
      <c r="L17" s="254">
        <f t="shared" si="9"/>
        <v>4.6053012048263255</v>
      </c>
      <c r="M17" s="254">
        <f>IF(C17&gt;60,C17-$G$4+M16-$G$5,C17-$G$4+M16)</f>
        <v>2.7553012048266163</v>
      </c>
      <c r="N17" s="254">
        <f>IF(D17&gt;60,D17-$G$4+N16-$G$5,D17-$G$4+N16)</f>
        <v>5.345301204828079</v>
      </c>
      <c r="O17" s="254">
        <f>IF(E17&gt;60,E17-$G$4+O16-$G$5,E17-$G$4+O16)</f>
        <v>2.7153012048266945</v>
      </c>
      <c r="P17" s="254">
        <f>IF(F17&gt;60,F17-$G$4+P16-$G$5,F17-$G$4+P16)</f>
        <v>2.5253012048189376</v>
      </c>
      <c r="Q17" s="254">
        <f t="shared" si="7"/>
        <v>12.905301204829023</v>
      </c>
      <c r="R17" s="254">
        <f t="shared" si="7"/>
        <v>8.9803012048268798</v>
      </c>
      <c r="S17" s="254">
        <f t="shared" si="7"/>
        <v>8.2053012048275633</v>
      </c>
    </row>
    <row r="18" spans="1:19" x14ac:dyDescent="0.25">
      <c r="A18">
        <f t="shared" si="10"/>
        <v>8</v>
      </c>
      <c r="B18" s="258">
        <v>41.9</v>
      </c>
      <c r="C18" s="140">
        <v>42.37</v>
      </c>
      <c r="D18" s="140">
        <v>42.1</v>
      </c>
      <c r="E18" s="140">
        <v>42.22</v>
      </c>
      <c r="F18" s="140">
        <v>42.23</v>
      </c>
      <c r="G18" s="140">
        <v>42.04</v>
      </c>
      <c r="H18" s="140">
        <v>41.96</v>
      </c>
      <c r="I18" s="259">
        <v>42.24</v>
      </c>
      <c r="J18" s="140"/>
      <c r="K18">
        <f t="shared" si="8"/>
        <v>8</v>
      </c>
      <c r="L18" s="254">
        <f t="shared" si="9"/>
        <v>4.538915662657601</v>
      </c>
      <c r="M18" s="254">
        <f>IF(C18&gt;60,C18-$G$4+M17-$G$5,C18-$G$4+M17)</f>
        <v>3.1589156626578907</v>
      </c>
      <c r="N18" s="254">
        <f>IF(D18&gt;60,D18-$G$4+N17-$G$5,D18-$G$4+N17)</f>
        <v>5.4789156626593574</v>
      </c>
      <c r="O18" s="254">
        <f>IF(E18&gt;60,E18-$G$4+O17-$G$5,E18-$G$4+O17)</f>
        <v>2.9689156626579702</v>
      </c>
      <c r="P18" s="254">
        <f>IF(F18&gt;60,F18-$G$4+P17-$G$5,F18-$G$4+P17)</f>
        <v>2.7889156626502114</v>
      </c>
      <c r="Q18" s="254">
        <f t="shared" si="7"/>
        <v>12.978915662660299</v>
      </c>
      <c r="R18" s="254">
        <f t="shared" si="7"/>
        <v>8.9739156626581575</v>
      </c>
      <c r="S18" s="254">
        <f t="shared" si="7"/>
        <v>8.4789156626588422</v>
      </c>
    </row>
    <row r="19" spans="1:19" x14ac:dyDescent="0.25">
      <c r="A19">
        <f t="shared" si="10"/>
        <v>9</v>
      </c>
      <c r="B19" s="258">
        <v>42.32</v>
      </c>
      <c r="C19" s="140">
        <v>42.38</v>
      </c>
      <c r="D19" s="140">
        <v>42.04</v>
      </c>
      <c r="E19" s="140">
        <v>42.99</v>
      </c>
      <c r="F19" s="140">
        <v>42.53</v>
      </c>
      <c r="G19" s="140">
        <v>42.16</v>
      </c>
      <c r="H19" s="140">
        <v>41.91</v>
      </c>
      <c r="I19" s="259">
        <v>42.02</v>
      </c>
      <c r="J19" s="140"/>
      <c r="K19">
        <f t="shared" si="8"/>
        <v>9</v>
      </c>
      <c r="L19" s="254">
        <f t="shared" si="9"/>
        <v>4.8925301204888783</v>
      </c>
      <c r="M19" s="254">
        <f>IF(C19&gt;60,C19-$G$4+M18-$G$5,C19-$G$4+M18)</f>
        <v>3.5725301204891702</v>
      </c>
      <c r="N19" s="254">
        <f>IF(D19&gt;60,D19-$G$4+N18-$G$5,D19-$G$4+N18)</f>
        <v>5.5525301204906334</v>
      </c>
      <c r="O19" s="254">
        <f>IF(E19&gt;60,E19-$G$4+O18-$G$5,E19-$G$4+O18)</f>
        <v>3.9925301204892492</v>
      </c>
      <c r="P19" s="254">
        <f>IF(F19&gt;60,F19-$G$4+P18-$G$5,F19-$G$4+P18)</f>
        <v>3.3525301204814895</v>
      </c>
      <c r="Q19" s="254">
        <f t="shared" si="7"/>
        <v>13.172530120491572</v>
      </c>
      <c r="R19" s="254">
        <f t="shared" si="7"/>
        <v>8.9175301204894311</v>
      </c>
      <c r="S19" s="254">
        <f t="shared" si="7"/>
        <v>8.5325301204901223</v>
      </c>
    </row>
    <row r="20" spans="1:19" x14ac:dyDescent="0.25">
      <c r="A20">
        <f t="shared" si="10"/>
        <v>10</v>
      </c>
      <c r="B20" s="258">
        <v>42.18</v>
      </c>
      <c r="C20" s="140">
        <v>42.01</v>
      </c>
      <c r="D20" s="140">
        <v>41.92</v>
      </c>
      <c r="E20" s="140">
        <v>42.04</v>
      </c>
      <c r="F20" s="140">
        <v>42.39</v>
      </c>
      <c r="G20" s="140">
        <v>42.44</v>
      </c>
      <c r="H20" s="140">
        <v>42.16</v>
      </c>
      <c r="I20" s="259">
        <v>42.21</v>
      </c>
      <c r="J20" s="140"/>
      <c r="K20">
        <f t="shared" si="8"/>
        <v>10</v>
      </c>
      <c r="L20" s="254">
        <f t="shared" si="9"/>
        <v>5.1061445783201549</v>
      </c>
      <c r="M20" s="254">
        <f>IF(C20&gt;60,C20-$G$4+M19-$G$5,C20-$G$4+M19)</f>
        <v>3.6161445783204451</v>
      </c>
      <c r="N20" s="254">
        <f>IF(D20&gt;60,D20-$G$4+N19-$G$5,D20-$G$4+N19)</f>
        <v>5.5061445783219121</v>
      </c>
      <c r="O20" s="254">
        <f>IF(E20&gt;60,E20-$G$4+O19-$G$5,E20-$G$4+O19)</f>
        <v>4.0661445783205252</v>
      </c>
      <c r="P20" s="254">
        <f>IF(F20&gt;60,F20-$G$4+P19-$G$5,F20-$G$4+P19)</f>
        <v>3.776144578312767</v>
      </c>
      <c r="Q20" s="254">
        <f t="shared" si="7"/>
        <v>13.646144578322847</v>
      </c>
      <c r="R20" s="254">
        <f t="shared" si="7"/>
        <v>9.1111445783207046</v>
      </c>
      <c r="S20" s="254">
        <f t="shared" si="7"/>
        <v>8.7761445783214</v>
      </c>
    </row>
    <row r="21" spans="1:19" x14ac:dyDescent="0.25">
      <c r="A21">
        <f t="shared" si="10"/>
        <v>11</v>
      </c>
      <c r="B21" s="258">
        <v>42.17</v>
      </c>
      <c r="C21" s="140">
        <v>43.1</v>
      </c>
      <c r="D21" s="140">
        <v>42.18</v>
      </c>
      <c r="E21" s="140">
        <v>42.32</v>
      </c>
      <c r="F21" s="140">
        <v>42.42</v>
      </c>
      <c r="G21" s="140">
        <v>42.13</v>
      </c>
      <c r="H21" s="140">
        <v>42.14</v>
      </c>
      <c r="I21" s="259">
        <v>41.92</v>
      </c>
      <c r="J21" s="140"/>
      <c r="K21">
        <f t="shared" si="8"/>
        <v>11</v>
      </c>
      <c r="L21" s="254">
        <f t="shared" si="9"/>
        <v>5.3097590361514335</v>
      </c>
      <c r="M21" s="254">
        <f>IF(C21&gt;60,C21-$G$4+M20-$G$5,C21-$G$4+M20)</f>
        <v>4.7497590361517235</v>
      </c>
      <c r="N21" s="254">
        <f>IF(D21&gt;60,D21-$G$4+N20-$G$5,D21-$G$4+N20)</f>
        <v>5.7197590361531887</v>
      </c>
      <c r="O21" s="254">
        <f>IF(E21&gt;60,E21-$G$4+O20-$G$5,E21-$G$4+O20)</f>
        <v>4.4197590361518024</v>
      </c>
      <c r="P21" s="254">
        <f>IF(F21&gt;60,F21-$G$4+P20-$G$5,F21-$G$4+P20)</f>
        <v>4.2297590361440456</v>
      </c>
      <c r="Q21" s="254">
        <f t="shared" si="7"/>
        <v>13.809759036154126</v>
      </c>
      <c r="R21" s="254">
        <f t="shared" si="7"/>
        <v>9.2847590361519821</v>
      </c>
      <c r="S21" s="254">
        <f t="shared" si="7"/>
        <v>8.7297590361526787</v>
      </c>
    </row>
    <row r="22" spans="1:19" x14ac:dyDescent="0.25">
      <c r="A22">
        <f t="shared" si="10"/>
        <v>12</v>
      </c>
      <c r="B22" s="258">
        <v>45.31</v>
      </c>
      <c r="C22" s="140">
        <v>41.87</v>
      </c>
      <c r="D22" s="140">
        <v>42.21</v>
      </c>
      <c r="E22" s="140">
        <v>42.15</v>
      </c>
      <c r="F22" s="140">
        <v>42.17</v>
      </c>
      <c r="G22" s="140">
        <v>41.93</v>
      </c>
      <c r="H22" s="140">
        <v>43.16</v>
      </c>
      <c r="I22" s="259">
        <v>42.34</v>
      </c>
      <c r="J22" s="140"/>
      <c r="K22">
        <f t="shared" si="8"/>
        <v>12</v>
      </c>
      <c r="L22" s="254">
        <f t="shared" si="9"/>
        <v>8.6533734939827127</v>
      </c>
      <c r="M22" s="254">
        <f>IF(C22&gt;60,C22-$G$4+M21-$G$5,C22-$G$4+M21)</f>
        <v>4.6533734939829978</v>
      </c>
      <c r="N22" s="254">
        <f>IF(D22&gt;60,D22-$G$4+N21-$G$5,D22-$G$4+N21)</f>
        <v>5.9633734939844665</v>
      </c>
      <c r="O22" s="254">
        <f>IF(E22&gt;60,E22-$G$4+O21-$G$5,E22-$G$4+O21)</f>
        <v>4.6033734939830779</v>
      </c>
      <c r="P22" s="254">
        <f>IF(F22&gt;60,F22-$G$4+P21-$G$5,F22-$G$4+P21)</f>
        <v>4.4333734939753242</v>
      </c>
      <c r="Q22" s="254">
        <f t="shared" si="7"/>
        <v>13.773373493985403</v>
      </c>
      <c r="R22" s="254">
        <f t="shared" si="7"/>
        <v>10.478373493983256</v>
      </c>
      <c r="S22" s="254">
        <f t="shared" si="7"/>
        <v>9.103373493983959</v>
      </c>
    </row>
    <row r="23" spans="1:19" x14ac:dyDescent="0.25">
      <c r="A23">
        <f t="shared" si="10"/>
        <v>13</v>
      </c>
      <c r="B23" s="258">
        <v>41.98</v>
      </c>
      <c r="C23" s="140">
        <v>42.28</v>
      </c>
      <c r="D23" s="140">
        <v>41.95</v>
      </c>
      <c r="E23" s="140">
        <v>42.28</v>
      </c>
      <c r="F23" s="140">
        <v>42.25</v>
      </c>
      <c r="G23" s="140">
        <v>42.42</v>
      </c>
      <c r="H23" s="140">
        <v>41.8</v>
      </c>
      <c r="I23" s="259">
        <v>42.52</v>
      </c>
      <c r="J23" s="140"/>
      <c r="K23">
        <f t="shared" si="8"/>
        <v>13</v>
      </c>
      <c r="L23" s="254">
        <f t="shared" si="9"/>
        <v>8.6669879518139865</v>
      </c>
      <c r="M23" s="254">
        <f>IF(C23&gt;60,C23-$G$4+M22-$G$5,C23-$G$4+M22)</f>
        <v>4.9669879518142759</v>
      </c>
      <c r="N23" s="254">
        <f>IF(D23&gt;60,D23-$G$4+N22-$G$5,D23-$G$4+N22)</f>
        <v>5.9469879518157462</v>
      </c>
      <c r="O23" s="254">
        <f>IF(E23&gt;60,E23-$G$4+O22-$G$5,E23-$G$4+O22)</f>
        <v>4.916987951814356</v>
      </c>
      <c r="P23" s="254">
        <f>IF(F23&gt;60,F23-$G$4+P22-$G$5,F23-$G$4+P22)</f>
        <v>4.7169879518066011</v>
      </c>
      <c r="Q23" s="254">
        <f t="shared" si="7"/>
        <v>14.226987951816682</v>
      </c>
      <c r="R23" s="254">
        <f t="shared" si="7"/>
        <v>10.31198795181453</v>
      </c>
      <c r="S23" s="254">
        <f t="shared" si="7"/>
        <v>9.6569879518152391</v>
      </c>
    </row>
    <row r="24" spans="1:19" x14ac:dyDescent="0.25">
      <c r="A24">
        <f t="shared" si="10"/>
        <v>14</v>
      </c>
      <c r="B24" s="258">
        <v>42.21</v>
      </c>
      <c r="C24" s="140">
        <v>43.16</v>
      </c>
      <c r="D24" s="140">
        <v>42.57</v>
      </c>
      <c r="E24" s="140">
        <v>42.24</v>
      </c>
      <c r="F24" s="140">
        <v>43.32</v>
      </c>
      <c r="G24" s="140">
        <v>41.95</v>
      </c>
      <c r="H24" s="140">
        <v>41.68</v>
      </c>
      <c r="I24" s="259">
        <v>41.73</v>
      </c>
      <c r="J24" s="140"/>
      <c r="K24">
        <f t="shared" si="8"/>
        <v>14</v>
      </c>
      <c r="L24" s="254">
        <f t="shared" si="9"/>
        <v>8.9106024096452643</v>
      </c>
      <c r="M24" s="254">
        <f>IF(C24&gt;60,C24-$G$4+M23-$G$5,C24-$G$4+M23)</f>
        <v>6.1606024096455494</v>
      </c>
      <c r="N24" s="254">
        <f>IF(D24&gt;60,D24-$G$4+N23-$G$5,D24-$G$4+N23)</f>
        <v>6.5506024096470234</v>
      </c>
      <c r="O24" s="254">
        <f>IF(E24&gt;60,E24-$G$4+O23-$G$5,E24-$G$4+O23)</f>
        <v>5.1906024096456349</v>
      </c>
      <c r="P24" s="254">
        <f>IF(F24&gt;60,F24-$G$4+P23-$G$5,F24-$G$4+P23)</f>
        <v>6.0706024096378783</v>
      </c>
      <c r="Q24" s="254">
        <f t="shared" si="7"/>
        <v>14.210602409647962</v>
      </c>
      <c r="R24" s="254">
        <f t="shared" si="7"/>
        <v>10.025602409645806</v>
      </c>
      <c r="S24" s="254">
        <f t="shared" si="7"/>
        <v>9.4206024096465129</v>
      </c>
    </row>
    <row r="25" spans="1:19" x14ac:dyDescent="0.25">
      <c r="A25">
        <f t="shared" si="10"/>
        <v>15</v>
      </c>
      <c r="B25" s="258">
        <v>41.89</v>
      </c>
      <c r="C25" s="140">
        <v>42.2</v>
      </c>
      <c r="D25" s="140">
        <v>42.53</v>
      </c>
      <c r="E25" s="140">
        <v>41.69</v>
      </c>
      <c r="F25" s="140">
        <v>42</v>
      </c>
      <c r="G25" s="140">
        <v>42.51</v>
      </c>
      <c r="H25" s="140">
        <v>42.32</v>
      </c>
      <c r="I25" s="259">
        <v>42.47</v>
      </c>
      <c r="J25" s="140"/>
      <c r="K25">
        <f t="shared" si="8"/>
        <v>15</v>
      </c>
      <c r="L25" s="254">
        <f t="shared" si="9"/>
        <v>8.8342168674765418</v>
      </c>
      <c r="M25" s="254">
        <f>IF(C25&gt;60,C25-$G$4+M24-$G$5,C25-$G$4+M24)</f>
        <v>6.3942168674768292</v>
      </c>
      <c r="N25" s="254">
        <f>IF(D25&gt;60,D25-$G$4+N24-$G$5,D25-$G$4+N24)</f>
        <v>7.1142168674783015</v>
      </c>
      <c r="O25" s="254">
        <f>IF(E25&gt;60,E25-$G$4+O24-$G$5,E25-$G$4+O24)</f>
        <v>4.9142168674769096</v>
      </c>
      <c r="P25" s="254">
        <f>IF(F25&gt;60,F25-$G$4+P24-$G$5,F25-$G$4+P24)</f>
        <v>6.1042168674691553</v>
      </c>
      <c r="Q25" s="254">
        <f t="shared" si="7"/>
        <v>14.754216867479236</v>
      </c>
      <c r="R25" s="254">
        <f t="shared" si="7"/>
        <v>10.379216867477083</v>
      </c>
      <c r="S25" s="254">
        <f t="shared" si="7"/>
        <v>9.9242168674777886</v>
      </c>
    </row>
    <row r="26" spans="1:19" x14ac:dyDescent="0.25">
      <c r="A26">
        <f t="shared" si="10"/>
        <v>16</v>
      </c>
      <c r="B26" s="258">
        <v>41.93</v>
      </c>
      <c r="C26" s="140">
        <v>41.94</v>
      </c>
      <c r="D26" s="140">
        <v>42.19</v>
      </c>
      <c r="E26" s="140">
        <v>41.81</v>
      </c>
      <c r="F26" s="140">
        <v>42.48</v>
      </c>
      <c r="G26" s="140">
        <v>42.04</v>
      </c>
      <c r="H26" s="140">
        <v>42.28</v>
      </c>
      <c r="I26" s="259">
        <v>42.3</v>
      </c>
      <c r="J26" s="140"/>
      <c r="K26">
        <f t="shared" si="8"/>
        <v>16</v>
      </c>
      <c r="L26" s="254">
        <f t="shared" si="9"/>
        <v>8.7978313253078184</v>
      </c>
      <c r="M26" s="254">
        <f>IF(C26&gt;60,C26-$G$4+M25-$G$5,C26-$G$4+M25)</f>
        <v>6.3678313253081038</v>
      </c>
      <c r="N26" s="254">
        <f>IF(D26&gt;60,D26-$G$4+N25-$G$5,D26-$G$4+N25)</f>
        <v>7.3378313253095762</v>
      </c>
      <c r="O26" s="254">
        <f>IF(E26&gt;60,E26-$G$4+O25-$G$5,E26-$G$4+O25)</f>
        <v>4.7578313253081888</v>
      </c>
      <c r="P26" s="254">
        <f>IF(F26&gt;60,F26-$G$4+P25-$G$5,F26-$G$4+P25)</f>
        <v>6.6178313253004291</v>
      </c>
      <c r="Q26" s="254">
        <f t="shared" si="7"/>
        <v>14.827831325310513</v>
      </c>
      <c r="R26" s="254">
        <f t="shared" si="7"/>
        <v>10.692831325308362</v>
      </c>
      <c r="S26" s="254">
        <f t="shared" si="7"/>
        <v>10.257831325309063</v>
      </c>
    </row>
    <row r="27" spans="1:19" x14ac:dyDescent="0.25">
      <c r="A27">
        <f t="shared" si="10"/>
        <v>17</v>
      </c>
      <c r="B27" s="258">
        <v>44.13</v>
      </c>
      <c r="C27" s="140">
        <v>41.74</v>
      </c>
      <c r="D27" s="140">
        <v>44.81</v>
      </c>
      <c r="E27" s="140">
        <v>41.43</v>
      </c>
      <c r="F27" s="140">
        <v>43.06</v>
      </c>
      <c r="G27" s="140">
        <v>42.05</v>
      </c>
      <c r="H27" s="140">
        <v>45.37</v>
      </c>
      <c r="I27" s="259">
        <v>42.76</v>
      </c>
      <c r="J27" s="140"/>
      <c r="K27">
        <f t="shared" si="8"/>
        <v>17</v>
      </c>
      <c r="L27" s="254">
        <f t="shared" si="9"/>
        <v>10.961445783139098</v>
      </c>
      <c r="M27" s="254">
        <f t="shared" ref="M27:M90" si="11">IF(C27&gt;60,C27-$G$4+M26-$G$5,C27-$G$4+M26)</f>
        <v>6.1414457831393827</v>
      </c>
      <c r="N27" s="254">
        <f t="shared" ref="N27:N90" si="12">IF(D27&gt;60,D27-$G$4+N26-$G$5,D27-$G$4+N26)</f>
        <v>10.181445783140855</v>
      </c>
      <c r="O27" s="254">
        <f t="shared" ref="O27:O90" si="13">IF(E27&gt;60,E27-$G$4+O26-$G$5,E27-$G$4+O26)</f>
        <v>4.2214457831394654</v>
      </c>
      <c r="P27" s="254">
        <f>IF(F27&gt;60,F27-$G$4+P26-$G$5,F27-$G$4+P26)</f>
        <v>7.7114457831317083</v>
      </c>
      <c r="Q27" s="254">
        <f t="shared" ref="Q27:S42" si="14">IF(G27&gt;60,G27-$G$4+Q26-$G$5,G27-$G$4+Q26)</f>
        <v>14.911445783141787</v>
      </c>
      <c r="R27" s="254">
        <f t="shared" si="14"/>
        <v>14.096445783139636</v>
      </c>
      <c r="S27" s="254">
        <f t="shared" si="14"/>
        <v>11.051445783140338</v>
      </c>
    </row>
    <row r="28" spans="1:19" x14ac:dyDescent="0.25">
      <c r="A28">
        <f t="shared" si="10"/>
        <v>18</v>
      </c>
      <c r="B28" s="258">
        <v>42.59</v>
      </c>
      <c r="C28" s="140">
        <v>41.58</v>
      </c>
      <c r="D28" s="140">
        <v>42.59</v>
      </c>
      <c r="E28" s="140">
        <v>41.59</v>
      </c>
      <c r="F28" s="140">
        <v>41.81</v>
      </c>
      <c r="G28" s="140">
        <v>42.69</v>
      </c>
      <c r="H28" s="140">
        <v>42.74</v>
      </c>
      <c r="I28" s="259">
        <v>41.71</v>
      </c>
      <c r="J28" s="140"/>
      <c r="K28">
        <f t="shared" si="8"/>
        <v>18</v>
      </c>
      <c r="L28" s="254">
        <f t="shared" si="9"/>
        <v>11.585060240970378</v>
      </c>
      <c r="M28" s="254">
        <f t="shared" si="11"/>
        <v>5.7550602409706579</v>
      </c>
      <c r="N28" s="254">
        <f t="shared" si="12"/>
        <v>10.805060240972136</v>
      </c>
      <c r="O28" s="254">
        <f t="shared" si="13"/>
        <v>3.8450602409707457</v>
      </c>
      <c r="P28" s="254">
        <f>IF(F28&gt;60,F28-$G$4+P27-$G$5,F28-$G$4+P27)</f>
        <v>7.5550602409629875</v>
      </c>
      <c r="Q28" s="254">
        <f t="shared" si="14"/>
        <v>15.635060240973061</v>
      </c>
      <c r="R28" s="254">
        <f t="shared" si="14"/>
        <v>14.870060240970915</v>
      </c>
      <c r="S28" s="254">
        <f t="shared" si="14"/>
        <v>10.795060240971615</v>
      </c>
    </row>
    <row r="29" spans="1:19" x14ac:dyDescent="0.25">
      <c r="A29">
        <f t="shared" si="10"/>
        <v>19</v>
      </c>
      <c r="B29" s="258">
        <v>44.41</v>
      </c>
      <c r="C29" s="140">
        <v>41.5</v>
      </c>
      <c r="D29" s="140">
        <v>42.09</v>
      </c>
      <c r="E29" s="140">
        <v>41.49</v>
      </c>
      <c r="F29" s="140">
        <v>42</v>
      </c>
      <c r="G29" s="140">
        <v>43.76</v>
      </c>
      <c r="H29" s="140">
        <v>44.16</v>
      </c>
      <c r="I29" s="259">
        <v>41.8</v>
      </c>
      <c r="J29" s="140"/>
      <c r="K29">
        <f t="shared" si="8"/>
        <v>19</v>
      </c>
      <c r="L29" s="254">
        <f t="shared" si="9"/>
        <v>14.028674698801652</v>
      </c>
      <c r="M29" s="254">
        <f t="shared" si="11"/>
        <v>5.2886746988019349</v>
      </c>
      <c r="N29" s="254">
        <f t="shared" si="12"/>
        <v>10.928674698803416</v>
      </c>
      <c r="O29" s="254">
        <f t="shared" si="13"/>
        <v>3.3686746988020246</v>
      </c>
      <c r="P29" s="254">
        <f>IF(F29&gt;60,F29-$G$4+P28-$G$5,F29-$G$4+P28)</f>
        <v>7.5886746987942644</v>
      </c>
      <c r="Q29" s="254">
        <f t="shared" si="14"/>
        <v>17.428674698804336</v>
      </c>
      <c r="R29" s="254">
        <f t="shared" si="14"/>
        <v>17.063674698802188</v>
      </c>
      <c r="S29" s="254">
        <f t="shared" si="14"/>
        <v>10.62867469880289</v>
      </c>
    </row>
    <row r="30" spans="1:19" x14ac:dyDescent="0.25">
      <c r="A30">
        <f t="shared" si="10"/>
        <v>20</v>
      </c>
      <c r="B30" s="258">
        <v>42.14</v>
      </c>
      <c r="C30" s="140">
        <v>41.47</v>
      </c>
      <c r="D30" s="140">
        <v>41.99</v>
      </c>
      <c r="E30" s="140">
        <v>41.62</v>
      </c>
      <c r="F30" s="140">
        <v>128.63999999999999</v>
      </c>
      <c r="G30" s="140">
        <v>42.85</v>
      </c>
      <c r="H30" s="140">
        <v>42.68</v>
      </c>
      <c r="I30" s="259">
        <v>41.76</v>
      </c>
      <c r="J30" s="140"/>
      <c r="K30">
        <f t="shared" si="8"/>
        <v>20</v>
      </c>
      <c r="L30" s="254">
        <f t="shared" si="9"/>
        <v>14.202289156632929</v>
      </c>
      <c r="M30" s="254">
        <f t="shared" si="11"/>
        <v>4.7922891566332106</v>
      </c>
      <c r="N30" s="254">
        <f t="shared" si="12"/>
        <v>10.952289156634695</v>
      </c>
      <c r="O30" s="254">
        <f t="shared" si="13"/>
        <v>3.022289156633299</v>
      </c>
      <c r="P30" s="254">
        <f>IF(F30&gt;60,F30-$G$4+P29-$G$5,F30-$G$4+P29)</f>
        <v>4.2622891566255277</v>
      </c>
      <c r="Q30" s="254">
        <f t="shared" si="14"/>
        <v>18.312289156635615</v>
      </c>
      <c r="R30" s="254">
        <f t="shared" si="14"/>
        <v>17.777289156633465</v>
      </c>
      <c r="S30" s="254">
        <f t="shared" si="14"/>
        <v>10.422289156634164</v>
      </c>
    </row>
    <row r="31" spans="1:19" x14ac:dyDescent="0.25">
      <c r="A31">
        <f t="shared" si="10"/>
        <v>21</v>
      </c>
      <c r="B31" s="258">
        <v>41.84</v>
      </c>
      <c r="C31" s="140">
        <v>41.28</v>
      </c>
      <c r="D31" s="140">
        <v>42.08</v>
      </c>
      <c r="E31" s="140">
        <v>41.64</v>
      </c>
      <c r="F31" s="140">
        <v>43.02</v>
      </c>
      <c r="G31" s="140">
        <v>41.88</v>
      </c>
      <c r="H31" s="140">
        <v>41.87</v>
      </c>
      <c r="I31" s="259">
        <v>42.14</v>
      </c>
      <c r="J31" s="140"/>
      <c r="K31">
        <f t="shared" si="8"/>
        <v>21</v>
      </c>
      <c r="L31" s="254">
        <f t="shared" si="9"/>
        <v>14.07590361446421</v>
      </c>
      <c r="M31" s="254">
        <f t="shared" si="11"/>
        <v>4.1059036144644887</v>
      </c>
      <c r="N31" s="254">
        <f t="shared" si="12"/>
        <v>11.06590361446597</v>
      </c>
      <c r="O31" s="254">
        <f t="shared" si="13"/>
        <v>2.6959036144645765</v>
      </c>
      <c r="P31" s="254">
        <f>IF(F31&gt;60,F31-$G$4+P30-$G$5,F31-$G$4+P30)</f>
        <v>5.3159036144568077</v>
      </c>
      <c r="Q31" s="254">
        <f t="shared" si="14"/>
        <v>18.225903614466894</v>
      </c>
      <c r="R31" s="254">
        <f t="shared" si="14"/>
        <v>17.680903614464739</v>
      </c>
      <c r="S31" s="254">
        <f t="shared" si="14"/>
        <v>10.595903614465442</v>
      </c>
    </row>
    <row r="32" spans="1:19" x14ac:dyDescent="0.25">
      <c r="A32">
        <f t="shared" si="10"/>
        <v>22</v>
      </c>
      <c r="B32" s="258">
        <v>41.96</v>
      </c>
      <c r="C32" s="140">
        <v>41.68</v>
      </c>
      <c r="D32" s="140">
        <v>42.61</v>
      </c>
      <c r="E32" s="140">
        <v>41.59</v>
      </c>
      <c r="F32" s="140">
        <v>42.02</v>
      </c>
      <c r="G32" s="140">
        <v>42.11</v>
      </c>
      <c r="H32" s="140">
        <v>41.58</v>
      </c>
      <c r="I32" s="259">
        <v>41.98</v>
      </c>
      <c r="J32" s="140"/>
      <c r="K32">
        <f t="shared" si="8"/>
        <v>22</v>
      </c>
      <c r="L32" s="254">
        <f t="shared" si="9"/>
        <v>14.069518072295487</v>
      </c>
      <c r="M32" s="254">
        <f t="shared" si="11"/>
        <v>3.8195180722957653</v>
      </c>
      <c r="N32" s="254">
        <f t="shared" si="12"/>
        <v>11.709518072297247</v>
      </c>
      <c r="O32" s="254">
        <f t="shared" si="13"/>
        <v>2.3195180722958568</v>
      </c>
      <c r="P32" s="254">
        <f>IF(F32&gt;60,F32-$G$4+P31-$G$5,F32-$G$4+P31)</f>
        <v>5.3695180722880878</v>
      </c>
      <c r="Q32" s="254">
        <f t="shared" si="14"/>
        <v>18.36951807229817</v>
      </c>
      <c r="R32" s="254">
        <f t="shared" si="14"/>
        <v>17.294518072296015</v>
      </c>
      <c r="S32" s="254">
        <f t="shared" si="14"/>
        <v>10.609518072296716</v>
      </c>
    </row>
    <row r="33" spans="1:19" x14ac:dyDescent="0.25">
      <c r="A33">
        <f t="shared" si="10"/>
        <v>23</v>
      </c>
      <c r="B33" s="258">
        <v>44.08</v>
      </c>
      <c r="C33" s="140">
        <v>41.31</v>
      </c>
      <c r="D33" s="140">
        <v>42.12</v>
      </c>
      <c r="E33" s="140">
        <v>41.71</v>
      </c>
      <c r="F33" s="140">
        <v>42.12</v>
      </c>
      <c r="G33" s="140">
        <v>42.99</v>
      </c>
      <c r="H33" s="140">
        <v>43.37</v>
      </c>
      <c r="I33" s="259">
        <v>41.93</v>
      </c>
      <c r="J33" s="140"/>
      <c r="K33">
        <f t="shared" si="8"/>
        <v>23</v>
      </c>
      <c r="L33" s="254">
        <f t="shared" si="9"/>
        <v>16.183132530126763</v>
      </c>
      <c r="M33" s="254">
        <f t="shared" si="11"/>
        <v>3.1631325301270445</v>
      </c>
      <c r="N33" s="254">
        <f t="shared" si="12"/>
        <v>11.863132530128521</v>
      </c>
      <c r="O33" s="254">
        <f t="shared" si="13"/>
        <v>2.0631325301271346</v>
      </c>
      <c r="P33" s="254">
        <f>IF(F33&gt;60,F33-$G$4+P32-$G$5,F33-$G$4+P32)</f>
        <v>5.5231325301193621</v>
      </c>
      <c r="Q33" s="254">
        <f t="shared" si="14"/>
        <v>19.393132530129449</v>
      </c>
      <c r="R33" s="254">
        <f t="shared" si="14"/>
        <v>18.698132530127289</v>
      </c>
      <c r="S33" s="254">
        <f t="shared" si="14"/>
        <v>10.573132530127992</v>
      </c>
    </row>
    <row r="34" spans="1:19" x14ac:dyDescent="0.25">
      <c r="A34">
        <f t="shared" si="10"/>
        <v>24</v>
      </c>
      <c r="B34" s="258">
        <v>42.31</v>
      </c>
      <c r="C34" s="140">
        <v>41.28</v>
      </c>
      <c r="D34" s="140">
        <v>42.28</v>
      </c>
      <c r="E34" s="140">
        <v>41.58</v>
      </c>
      <c r="F34" s="140">
        <v>41.92</v>
      </c>
      <c r="G34" s="140">
        <v>42.34</v>
      </c>
      <c r="H34" s="140">
        <v>41.93</v>
      </c>
      <c r="I34" s="259">
        <v>41.92</v>
      </c>
      <c r="K34">
        <f t="shared" si="8"/>
        <v>24</v>
      </c>
      <c r="L34" s="254">
        <f t="shared" si="9"/>
        <v>16.526746987958042</v>
      </c>
      <c r="M34" s="254">
        <f t="shared" si="11"/>
        <v>2.4767469879583226</v>
      </c>
      <c r="N34" s="254">
        <f t="shared" si="12"/>
        <v>12.176746987959799</v>
      </c>
      <c r="O34" s="254">
        <f t="shared" si="13"/>
        <v>1.6767469879584098</v>
      </c>
      <c r="P34" s="254">
        <f>IF(F34&gt;60,F34-$G$4+P33-$G$5,F34-$G$4+P33)</f>
        <v>5.4767469879506407</v>
      </c>
      <c r="Q34" s="254">
        <f t="shared" si="14"/>
        <v>19.76674698796073</v>
      </c>
      <c r="R34" s="254">
        <f t="shared" si="14"/>
        <v>18.661746987958566</v>
      </c>
      <c r="S34" s="254">
        <f t="shared" si="14"/>
        <v>10.526746987959271</v>
      </c>
    </row>
    <row r="35" spans="1:19" x14ac:dyDescent="0.25">
      <c r="A35">
        <f t="shared" si="10"/>
        <v>25</v>
      </c>
      <c r="B35" s="258">
        <v>42.03</v>
      </c>
      <c r="C35" s="140">
        <v>41.62</v>
      </c>
      <c r="D35" s="140">
        <v>41.95</v>
      </c>
      <c r="E35" s="140">
        <v>41.32</v>
      </c>
      <c r="F35" s="140">
        <v>42.13</v>
      </c>
      <c r="G35" s="140">
        <v>42.26</v>
      </c>
      <c r="H35" s="140">
        <v>41.9</v>
      </c>
      <c r="I35" s="259">
        <v>42.26</v>
      </c>
      <c r="K35">
        <f t="shared" si="8"/>
        <v>25</v>
      </c>
      <c r="L35" s="254">
        <f t="shared" si="9"/>
        <v>16.59036144578932</v>
      </c>
      <c r="M35" s="254">
        <f t="shared" si="11"/>
        <v>2.130361445789597</v>
      </c>
      <c r="N35" s="254">
        <f t="shared" si="12"/>
        <v>12.160361445791079</v>
      </c>
      <c r="O35" s="254">
        <f t="shared" si="13"/>
        <v>1.030361445789687</v>
      </c>
      <c r="P35" s="254">
        <f>IF(F35&gt;60,F35-$G$4+P34-$G$5,F35-$G$4+P34)</f>
        <v>5.6403614457819202</v>
      </c>
      <c r="Q35" s="254">
        <f t="shared" si="14"/>
        <v>20.060361445792005</v>
      </c>
      <c r="R35" s="254">
        <f t="shared" si="14"/>
        <v>18.595361445789841</v>
      </c>
      <c r="S35" s="254">
        <f t="shared" si="14"/>
        <v>10.820361445790546</v>
      </c>
    </row>
    <row r="36" spans="1:19" x14ac:dyDescent="0.25">
      <c r="A36">
        <f t="shared" si="10"/>
        <v>26</v>
      </c>
      <c r="B36" s="258">
        <v>41.92</v>
      </c>
      <c r="C36" s="140">
        <v>41.55</v>
      </c>
      <c r="D36" s="140">
        <v>42.07</v>
      </c>
      <c r="E36" s="140">
        <v>41.54</v>
      </c>
      <c r="F36" s="140">
        <v>42.04</v>
      </c>
      <c r="G36" s="140">
        <v>41.99</v>
      </c>
      <c r="H36" s="140">
        <v>42.03</v>
      </c>
      <c r="I36" s="259">
        <v>41.96</v>
      </c>
      <c r="K36">
        <f t="shared" si="8"/>
        <v>26</v>
      </c>
      <c r="L36" s="254">
        <f t="shared" si="9"/>
        <v>16.543975903620598</v>
      </c>
      <c r="M36" s="254">
        <f t="shared" si="11"/>
        <v>1.713975903620871</v>
      </c>
      <c r="N36" s="254">
        <f t="shared" si="12"/>
        <v>12.263975903622356</v>
      </c>
      <c r="O36" s="254">
        <f t="shared" si="13"/>
        <v>0.60397590362096309</v>
      </c>
      <c r="P36" s="254">
        <f>IF(F36&gt;60,F36-$G$4+P35-$G$5,F36-$G$4+P35)</f>
        <v>5.7139759036131963</v>
      </c>
      <c r="Q36" s="254">
        <f t="shared" si="14"/>
        <v>20.083975903623283</v>
      </c>
      <c r="R36" s="254">
        <f t="shared" si="14"/>
        <v>18.658975903621119</v>
      </c>
      <c r="S36" s="254">
        <f t="shared" si="14"/>
        <v>10.813975903621824</v>
      </c>
    </row>
    <row r="37" spans="1:19" x14ac:dyDescent="0.25">
      <c r="A37">
        <f t="shared" si="10"/>
        <v>27</v>
      </c>
      <c r="B37" s="258">
        <v>41.94</v>
      </c>
      <c r="C37" s="140">
        <v>41.38</v>
      </c>
      <c r="D37" s="140">
        <v>42.03</v>
      </c>
      <c r="E37" s="140">
        <v>41.44</v>
      </c>
      <c r="F37" s="140">
        <v>41.97</v>
      </c>
      <c r="G37" s="140">
        <v>42.06</v>
      </c>
      <c r="H37" s="140">
        <v>42.19</v>
      </c>
      <c r="I37" s="259">
        <v>42.24</v>
      </c>
      <c r="K37">
        <f t="shared" si="8"/>
        <v>27</v>
      </c>
      <c r="L37" s="254">
        <f t="shared" si="9"/>
        <v>16.517590361451873</v>
      </c>
      <c r="M37" s="254">
        <f t="shared" si="11"/>
        <v>1.1275903614521505</v>
      </c>
      <c r="N37" s="254">
        <f t="shared" si="12"/>
        <v>12.327590361453634</v>
      </c>
      <c r="O37" s="254">
        <f t="shared" si="13"/>
        <v>7.7590361452237744E-2</v>
      </c>
      <c r="P37" s="254">
        <f>IF(F37&gt;60,F37-$G$4+P36-$G$5,F37-$G$4+P36)</f>
        <v>5.7175903614444721</v>
      </c>
      <c r="Q37" s="254">
        <f t="shared" si="14"/>
        <v>20.177590361454563</v>
      </c>
      <c r="R37" s="254">
        <f t="shared" si="14"/>
        <v>18.882590361452394</v>
      </c>
      <c r="S37" s="254">
        <f t="shared" si="14"/>
        <v>11.087590361453103</v>
      </c>
    </row>
    <row r="38" spans="1:19" x14ac:dyDescent="0.25">
      <c r="A38">
        <f t="shared" si="10"/>
        <v>28</v>
      </c>
      <c r="B38" s="258">
        <v>41.98</v>
      </c>
      <c r="C38" s="140">
        <v>41.38</v>
      </c>
      <c r="D38" s="140">
        <v>41.88</v>
      </c>
      <c r="E38" s="140">
        <v>41.38</v>
      </c>
      <c r="F38" s="140">
        <v>41.67</v>
      </c>
      <c r="G38" s="140">
        <v>42.63</v>
      </c>
      <c r="H38" s="140">
        <v>42.01</v>
      </c>
      <c r="I38" s="259">
        <v>42.03</v>
      </c>
      <c r="K38">
        <f t="shared" si="8"/>
        <v>28</v>
      </c>
      <c r="L38" s="254">
        <f t="shared" si="9"/>
        <v>16.531204819283147</v>
      </c>
      <c r="M38" s="254">
        <f t="shared" si="11"/>
        <v>0.54120481928343001</v>
      </c>
      <c r="N38" s="254">
        <f t="shared" si="12"/>
        <v>12.241204819284913</v>
      </c>
      <c r="O38" s="254">
        <f t="shared" si="13"/>
        <v>-0.50879518071648278</v>
      </c>
      <c r="P38" s="254">
        <f>IF(F38&gt;60,F38-$G$4+P37-$G$5,F38-$G$4+P37)</f>
        <v>5.4212048192757507</v>
      </c>
      <c r="Q38" s="254">
        <f t="shared" si="14"/>
        <v>20.841204819285842</v>
      </c>
      <c r="R38" s="254">
        <f t="shared" si="14"/>
        <v>18.926204819283669</v>
      </c>
      <c r="S38" s="254">
        <f t="shared" si="14"/>
        <v>11.151204819284381</v>
      </c>
    </row>
    <row r="39" spans="1:19" x14ac:dyDescent="0.25">
      <c r="A39">
        <f t="shared" si="10"/>
        <v>29</v>
      </c>
      <c r="B39" s="258">
        <v>42.07</v>
      </c>
      <c r="C39" s="140">
        <v>41.51</v>
      </c>
      <c r="D39" s="140">
        <v>41.97</v>
      </c>
      <c r="E39" s="140">
        <v>41.66</v>
      </c>
      <c r="F39" s="140">
        <v>41.74</v>
      </c>
      <c r="G39" s="140">
        <v>42.41</v>
      </c>
      <c r="H39" s="140">
        <v>42.21</v>
      </c>
      <c r="I39" s="259">
        <v>41.85</v>
      </c>
      <c r="K39">
        <f t="shared" si="8"/>
        <v>29</v>
      </c>
      <c r="L39" s="254">
        <f t="shared" si="9"/>
        <v>16.634819277114424</v>
      </c>
      <c r="M39" s="254">
        <f t="shared" si="11"/>
        <v>8.4819277114704938E-2</v>
      </c>
      <c r="N39" s="254">
        <f t="shared" si="12"/>
        <v>12.244819277116189</v>
      </c>
      <c r="O39" s="254">
        <f t="shared" si="13"/>
        <v>-0.81518072288520926</v>
      </c>
      <c r="P39" s="254">
        <f>IF(F39&gt;60,F39-$G$4+P38-$G$5,F39-$G$4+P38)</f>
        <v>5.1948192771070296</v>
      </c>
      <c r="Q39" s="254">
        <f t="shared" si="14"/>
        <v>21.284819277117116</v>
      </c>
      <c r="R39" s="254">
        <f t="shared" si="14"/>
        <v>19.169819277114946</v>
      </c>
      <c r="S39" s="254">
        <f t="shared" si="14"/>
        <v>11.034819277115659</v>
      </c>
    </row>
    <row r="40" spans="1:19" x14ac:dyDescent="0.25">
      <c r="A40">
        <f t="shared" si="10"/>
        <v>30</v>
      </c>
      <c r="B40" s="258">
        <v>42.15</v>
      </c>
      <c r="C40" s="140">
        <v>41.34</v>
      </c>
      <c r="D40" s="140">
        <v>42.07</v>
      </c>
      <c r="E40" s="140">
        <v>41.37</v>
      </c>
      <c r="F40" s="140">
        <v>41.58</v>
      </c>
      <c r="G40" s="140">
        <v>42.54</v>
      </c>
      <c r="H40" s="140">
        <v>41.94</v>
      </c>
      <c r="I40" s="259">
        <v>41.8</v>
      </c>
      <c r="K40">
        <f t="shared" si="8"/>
        <v>30</v>
      </c>
      <c r="L40" s="254">
        <f t="shared" si="9"/>
        <v>16.8184337349457</v>
      </c>
      <c r="M40" s="254">
        <f t="shared" si="11"/>
        <v>-0.54156626505401473</v>
      </c>
      <c r="N40" s="254">
        <f t="shared" si="12"/>
        <v>12.348433734947466</v>
      </c>
      <c r="O40" s="254">
        <f t="shared" si="13"/>
        <v>-1.4115662650539349</v>
      </c>
      <c r="P40" s="254">
        <f>IF(F40&gt;60,F40-$G$4+P39-$G$5,F40-$G$4+P39)</f>
        <v>4.8084337349383048</v>
      </c>
      <c r="Q40" s="254">
        <f t="shared" si="14"/>
        <v>21.858433734948392</v>
      </c>
      <c r="R40" s="254">
        <f t="shared" si="14"/>
        <v>19.143433734946221</v>
      </c>
      <c r="S40" s="254">
        <f t="shared" si="14"/>
        <v>10.868433734946933</v>
      </c>
    </row>
    <row r="41" spans="1:19" x14ac:dyDescent="0.25">
      <c r="A41">
        <f t="shared" si="10"/>
        <v>31</v>
      </c>
      <c r="B41" s="258">
        <v>42.03</v>
      </c>
      <c r="C41" s="140">
        <v>41.64</v>
      </c>
      <c r="D41" s="140">
        <v>41.92</v>
      </c>
      <c r="E41" s="140">
        <v>41.33</v>
      </c>
      <c r="F41" s="140">
        <v>41.63</v>
      </c>
      <c r="G41" s="140">
        <v>42.51</v>
      </c>
      <c r="H41" s="140">
        <v>41.86</v>
      </c>
      <c r="I41" s="259">
        <v>41.96</v>
      </c>
      <c r="K41">
        <f t="shared" si="8"/>
        <v>31</v>
      </c>
      <c r="L41" s="254">
        <f t="shared" si="9"/>
        <v>16.882048192776978</v>
      </c>
      <c r="M41" s="254">
        <f t="shared" si="11"/>
        <v>-0.86795180722273724</v>
      </c>
      <c r="N41" s="254">
        <f t="shared" si="12"/>
        <v>12.302048192778745</v>
      </c>
      <c r="O41" s="254">
        <f t="shared" si="13"/>
        <v>-2.0479518072226597</v>
      </c>
      <c r="P41" s="254">
        <f>IF(F41&gt;60,F41-$G$4+P40-$G$5,F41-$G$4+P40)</f>
        <v>4.4720481927695843</v>
      </c>
      <c r="Q41" s="254">
        <f t="shared" si="14"/>
        <v>22.402048192779667</v>
      </c>
      <c r="R41" s="254">
        <f t="shared" si="14"/>
        <v>19.037048192777497</v>
      </c>
      <c r="S41" s="254">
        <f t="shared" si="14"/>
        <v>10.862048192778211</v>
      </c>
    </row>
    <row r="42" spans="1:19" x14ac:dyDescent="0.25">
      <c r="A42">
        <f t="shared" si="10"/>
        <v>32</v>
      </c>
      <c r="B42" s="258">
        <v>42.12</v>
      </c>
      <c r="C42" s="140">
        <v>41.33</v>
      </c>
      <c r="D42" s="140">
        <v>42.16</v>
      </c>
      <c r="E42" s="140">
        <v>41.61</v>
      </c>
      <c r="F42" s="140">
        <v>41.95</v>
      </c>
      <c r="G42" s="140">
        <v>42.3</v>
      </c>
      <c r="H42" s="140">
        <v>42.1</v>
      </c>
      <c r="I42" s="259">
        <v>41.74</v>
      </c>
      <c r="K42">
        <f t="shared" si="8"/>
        <v>32</v>
      </c>
      <c r="L42" s="254">
        <f t="shared" si="9"/>
        <v>17.035662650608252</v>
      </c>
      <c r="M42" s="254">
        <f t="shared" si="11"/>
        <v>-1.504337349391462</v>
      </c>
      <c r="N42" s="254">
        <f t="shared" si="12"/>
        <v>12.495662650610019</v>
      </c>
      <c r="O42" s="254">
        <f t="shared" si="13"/>
        <v>-2.4043373493913833</v>
      </c>
      <c r="P42" s="254">
        <f>IF(F42&gt;60,F42-$G$4+P41-$G$5,F42-$G$4+P41)</f>
        <v>4.4556626506008641</v>
      </c>
      <c r="Q42" s="254">
        <f t="shared" si="14"/>
        <v>22.735662650610941</v>
      </c>
      <c r="R42" s="254">
        <f t="shared" si="14"/>
        <v>19.170662650608776</v>
      </c>
      <c r="S42" s="254">
        <f t="shared" si="14"/>
        <v>10.63566265060949</v>
      </c>
    </row>
    <row r="43" spans="1:19" x14ac:dyDescent="0.25">
      <c r="A43">
        <f t="shared" si="10"/>
        <v>33</v>
      </c>
      <c r="B43" s="258">
        <v>42.16</v>
      </c>
      <c r="C43" s="140">
        <v>41.49</v>
      </c>
      <c r="D43" s="140">
        <v>42.09</v>
      </c>
      <c r="E43" s="140">
        <v>41.47</v>
      </c>
      <c r="F43" s="140">
        <v>41.67</v>
      </c>
      <c r="G43" s="140">
        <v>43.51</v>
      </c>
      <c r="H43" s="140">
        <v>41.92</v>
      </c>
      <c r="I43" s="259">
        <v>42.2</v>
      </c>
      <c r="K43">
        <f t="shared" si="8"/>
        <v>33</v>
      </c>
      <c r="L43" s="254">
        <f t="shared" si="9"/>
        <v>17.229277108439526</v>
      </c>
      <c r="M43" s="254">
        <f t="shared" si="11"/>
        <v>-1.9807228915601831</v>
      </c>
      <c r="N43" s="254">
        <f t="shared" si="12"/>
        <v>12.619277108441299</v>
      </c>
      <c r="O43" s="254">
        <f t="shared" si="13"/>
        <v>-2.9007228915601075</v>
      </c>
      <c r="P43" s="254">
        <f>IF(F43&gt;60,F43-$G$4+P42-$G$5,F43-$G$4+P42)</f>
        <v>4.1592771084321427</v>
      </c>
      <c r="Q43" s="254">
        <f t="shared" ref="Q43:S58" si="15">IF(G43&gt;60,G43-$G$4+Q42-$G$5,G43-$G$4+Q42)</f>
        <v>24.279277108442216</v>
      </c>
      <c r="R43" s="254">
        <f t="shared" si="15"/>
        <v>19.124277108440054</v>
      </c>
      <c r="S43" s="254">
        <f t="shared" si="15"/>
        <v>10.86927710844077</v>
      </c>
    </row>
    <row r="44" spans="1:19" x14ac:dyDescent="0.25">
      <c r="A44">
        <f t="shared" si="10"/>
        <v>34</v>
      </c>
      <c r="B44" s="258">
        <v>43.02</v>
      </c>
      <c r="C44" s="140">
        <v>41.65</v>
      </c>
      <c r="D44" s="140">
        <v>42.13</v>
      </c>
      <c r="E44" s="140">
        <v>41.38</v>
      </c>
      <c r="F44" s="140">
        <v>41.74</v>
      </c>
      <c r="G44" s="140">
        <v>44.33</v>
      </c>
      <c r="H44" s="140">
        <v>41.77</v>
      </c>
      <c r="I44" s="259">
        <v>41.94</v>
      </c>
      <c r="K44">
        <f t="shared" si="8"/>
        <v>34</v>
      </c>
      <c r="L44" s="254">
        <f t="shared" si="9"/>
        <v>18.282891566270806</v>
      </c>
      <c r="M44" s="254">
        <f t="shared" si="11"/>
        <v>-2.2971084337289076</v>
      </c>
      <c r="N44" s="254">
        <f t="shared" si="12"/>
        <v>12.782891566272578</v>
      </c>
      <c r="O44" s="254">
        <f t="shared" si="13"/>
        <v>-3.4871084337288281</v>
      </c>
      <c r="P44" s="254">
        <f>IF(F44&gt;60,F44-$G$4+P43-$G$5,F44-$G$4+P43)</f>
        <v>3.9328915662634216</v>
      </c>
      <c r="Q44" s="254">
        <f t="shared" si="15"/>
        <v>26.642891566273491</v>
      </c>
      <c r="R44" s="254">
        <f t="shared" si="15"/>
        <v>18.927891566271335</v>
      </c>
      <c r="S44" s="254">
        <f t="shared" si="15"/>
        <v>10.842891566272044</v>
      </c>
    </row>
    <row r="45" spans="1:19" x14ac:dyDescent="0.25">
      <c r="A45">
        <f t="shared" si="10"/>
        <v>35</v>
      </c>
      <c r="B45" s="258">
        <v>42.15</v>
      </c>
      <c r="C45" s="140">
        <v>41.73</v>
      </c>
      <c r="D45" s="140">
        <v>42.1</v>
      </c>
      <c r="E45" s="140">
        <v>41.82</v>
      </c>
      <c r="F45" s="140">
        <v>41.72</v>
      </c>
      <c r="G45" s="140">
        <v>42.07</v>
      </c>
      <c r="H45" s="140">
        <v>42.09</v>
      </c>
      <c r="I45" s="260">
        <v>42</v>
      </c>
      <c r="K45">
        <f t="shared" si="8"/>
        <v>35</v>
      </c>
      <c r="L45" s="254">
        <f t="shared" si="9"/>
        <v>18.466506024102081</v>
      </c>
      <c r="M45" s="254">
        <f t="shared" si="11"/>
        <v>-2.5334939758976338</v>
      </c>
      <c r="N45" s="254">
        <f t="shared" si="12"/>
        <v>12.916506024103857</v>
      </c>
      <c r="O45" s="254">
        <f t="shared" si="13"/>
        <v>-3.6334939758975509</v>
      </c>
      <c r="P45" s="254">
        <f>IF(F45&gt;60,F45-$G$4+P44-$G$5,F45-$G$4+P44)</f>
        <v>3.6865060240946974</v>
      </c>
      <c r="Q45" s="254">
        <f t="shared" si="15"/>
        <v>26.746506024104768</v>
      </c>
      <c r="R45" s="254">
        <f t="shared" si="15"/>
        <v>19.051506024102615</v>
      </c>
      <c r="S45" s="254">
        <f t="shared" si="15"/>
        <v>10.876506024103321</v>
      </c>
    </row>
    <row r="46" spans="1:19" x14ac:dyDescent="0.25">
      <c r="A46">
        <f t="shared" si="10"/>
        <v>36</v>
      </c>
      <c r="B46" s="258">
        <v>42.21</v>
      </c>
      <c r="C46" s="140">
        <v>41.61</v>
      </c>
      <c r="D46" s="140">
        <v>42.17</v>
      </c>
      <c r="E46" s="140">
        <v>135.9</v>
      </c>
      <c r="F46" s="140">
        <v>42.51</v>
      </c>
      <c r="G46" s="140">
        <v>42.75</v>
      </c>
      <c r="H46" s="140">
        <v>41.86</v>
      </c>
      <c r="I46" s="259">
        <v>42.2</v>
      </c>
      <c r="K46">
        <f t="shared" si="8"/>
        <v>36</v>
      </c>
      <c r="L46" s="254">
        <f t="shared" si="9"/>
        <v>18.710120481933359</v>
      </c>
      <c r="M46" s="254">
        <f t="shared" si="11"/>
        <v>-2.8898795180663575</v>
      </c>
      <c r="N46" s="254">
        <f t="shared" si="12"/>
        <v>13.120120481935135</v>
      </c>
      <c r="O46" s="254">
        <f t="shared" si="13"/>
        <v>0.30012048193373175</v>
      </c>
      <c r="P46" s="254">
        <f>IF(F46&gt;60,F46-$G$4+P45-$G$5,F46-$G$4+P45)</f>
        <v>4.2301204819259723</v>
      </c>
      <c r="Q46" s="254">
        <f t="shared" si="15"/>
        <v>27.530120481936045</v>
      </c>
      <c r="R46" s="254">
        <f t="shared" si="15"/>
        <v>18.945120481933891</v>
      </c>
      <c r="S46" s="254">
        <f t="shared" si="15"/>
        <v>11.110120481934601</v>
      </c>
    </row>
    <row r="47" spans="1:19" x14ac:dyDescent="0.25">
      <c r="A47">
        <f t="shared" si="10"/>
        <v>37</v>
      </c>
      <c r="B47" s="258">
        <v>42.21</v>
      </c>
      <c r="C47" s="140">
        <v>41.74</v>
      </c>
      <c r="D47" s="140">
        <v>42.2</v>
      </c>
      <c r="E47" s="140">
        <v>42.8</v>
      </c>
      <c r="F47" s="140">
        <v>41.98</v>
      </c>
      <c r="G47" s="140">
        <v>42.94</v>
      </c>
      <c r="H47" s="140">
        <v>41.88</v>
      </c>
      <c r="I47" s="259">
        <v>41.93</v>
      </c>
      <c r="K47">
        <f t="shared" si="8"/>
        <v>37</v>
      </c>
      <c r="L47" s="254">
        <f t="shared" si="9"/>
        <v>18.953734939764637</v>
      </c>
      <c r="M47" s="254">
        <f t="shared" si="11"/>
        <v>-3.1162650602350785</v>
      </c>
      <c r="N47" s="254">
        <f t="shared" si="12"/>
        <v>13.353734939766415</v>
      </c>
      <c r="O47" s="254">
        <f t="shared" si="13"/>
        <v>1.1337349397650058</v>
      </c>
      <c r="P47" s="254">
        <f>IF(F47&gt;60,F47-$G$4+P46-$G$5,F47-$G$4+P46)</f>
        <v>4.2437349397572461</v>
      </c>
      <c r="Q47" s="254">
        <f t="shared" si="15"/>
        <v>28.50373493976732</v>
      </c>
      <c r="R47" s="254">
        <f t="shared" si="15"/>
        <v>18.858734939765171</v>
      </c>
      <c r="S47" s="254">
        <f t="shared" si="15"/>
        <v>11.073734939765878</v>
      </c>
    </row>
    <row r="48" spans="1:19" x14ac:dyDescent="0.25">
      <c r="A48">
        <f t="shared" si="10"/>
        <v>38</v>
      </c>
      <c r="B48" s="258">
        <v>42.17</v>
      </c>
      <c r="C48" s="140">
        <v>115.85</v>
      </c>
      <c r="D48" s="140">
        <v>124.87</v>
      </c>
      <c r="E48" s="140">
        <v>41.99</v>
      </c>
      <c r="F48" s="140">
        <v>41.8</v>
      </c>
      <c r="G48" s="140">
        <v>42.66</v>
      </c>
      <c r="H48" s="140">
        <v>138.38</v>
      </c>
      <c r="I48" s="259">
        <v>42.15</v>
      </c>
      <c r="K48">
        <f t="shared" si="8"/>
        <v>38</v>
      </c>
      <c r="L48" s="254">
        <f t="shared" si="9"/>
        <v>19.157349397595915</v>
      </c>
      <c r="M48" s="254">
        <f t="shared" si="11"/>
        <v>-19.232650602403808</v>
      </c>
      <c r="N48" s="254">
        <f t="shared" si="12"/>
        <v>6.257349397597693</v>
      </c>
      <c r="O48" s="254">
        <f t="shared" si="13"/>
        <v>1.1573493975962847</v>
      </c>
      <c r="P48" s="254">
        <f>IF(F48&gt;60,F48-$G$4+P47-$G$5,F48-$G$4+P47)</f>
        <v>4.0773493975885202</v>
      </c>
      <c r="Q48" s="254">
        <f t="shared" si="15"/>
        <v>29.197349397598593</v>
      </c>
      <c r="R48" s="254">
        <f t="shared" si="15"/>
        <v>25.272349397596443</v>
      </c>
      <c r="S48" s="254">
        <f t="shared" si="15"/>
        <v>11.257349397597153</v>
      </c>
    </row>
    <row r="49" spans="1:19" x14ac:dyDescent="0.25">
      <c r="A49">
        <f t="shared" si="10"/>
        <v>39</v>
      </c>
      <c r="B49" s="258">
        <v>42.99</v>
      </c>
      <c r="C49" s="140">
        <v>43.35</v>
      </c>
      <c r="D49" s="140">
        <v>42.82</v>
      </c>
      <c r="E49" s="140">
        <v>41.92</v>
      </c>
      <c r="F49" s="140">
        <v>41.92</v>
      </c>
      <c r="G49" s="140">
        <v>42.08</v>
      </c>
      <c r="H49" s="140">
        <v>43.52</v>
      </c>
      <c r="I49" s="259">
        <v>123.05</v>
      </c>
      <c r="K49">
        <f t="shared" si="8"/>
        <v>39</v>
      </c>
      <c r="L49" s="254">
        <f t="shared" si="9"/>
        <v>20.180963855427194</v>
      </c>
      <c r="M49" s="254">
        <f t="shared" si="11"/>
        <v>-17.84903614457253</v>
      </c>
      <c r="N49" s="254">
        <f t="shared" si="12"/>
        <v>7.1109638554289702</v>
      </c>
      <c r="O49" s="254">
        <f t="shared" si="13"/>
        <v>1.1109638554275634</v>
      </c>
      <c r="P49" s="254">
        <f>IF(F49&gt;60,F49-$G$4+P48-$G$5,F49-$G$4+P48)</f>
        <v>4.0309638554197988</v>
      </c>
      <c r="Q49" s="254">
        <f t="shared" si="15"/>
        <v>29.310963855429868</v>
      </c>
      <c r="R49" s="254">
        <f t="shared" si="15"/>
        <v>26.825963855427723</v>
      </c>
      <c r="S49" s="254">
        <f t="shared" si="15"/>
        <v>2.3409638554284271</v>
      </c>
    </row>
    <row r="50" spans="1:19" x14ac:dyDescent="0.25">
      <c r="A50">
        <f t="shared" si="10"/>
        <v>40</v>
      </c>
      <c r="B50" s="258">
        <v>106.86</v>
      </c>
      <c r="C50" s="140">
        <v>42.26</v>
      </c>
      <c r="D50" s="140">
        <v>41.8</v>
      </c>
      <c r="E50" s="140">
        <v>41.72</v>
      </c>
      <c r="F50" s="140">
        <v>41.96</v>
      </c>
      <c r="G50" s="255">
        <v>137.05000000000001</v>
      </c>
      <c r="H50" s="140">
        <v>43.39</v>
      </c>
      <c r="I50" s="259">
        <v>42.68</v>
      </c>
      <c r="K50">
        <f t="shared" si="8"/>
        <v>40</v>
      </c>
      <c r="L50" s="254">
        <f t="shared" si="9"/>
        <v>-4.9254216867415295</v>
      </c>
      <c r="M50" s="254">
        <f t="shared" si="11"/>
        <v>-17.555421686741255</v>
      </c>
      <c r="N50" s="254">
        <f t="shared" si="12"/>
        <v>6.9445783132602443</v>
      </c>
      <c r="O50" s="254">
        <f t="shared" si="13"/>
        <v>0.86457831325883916</v>
      </c>
      <c r="P50" s="254">
        <f>IF(F50&gt;60,F50-$G$4+P49-$G$5,F50-$G$4+P49)</f>
        <v>4.0245783132510766</v>
      </c>
      <c r="Q50" s="254">
        <f t="shared" si="15"/>
        <v>34.39457831326115</v>
      </c>
      <c r="R50" s="254">
        <f t="shared" si="15"/>
        <v>28.249578313259001</v>
      </c>
      <c r="S50" s="254">
        <f t="shared" si="15"/>
        <v>3.0545783132597037</v>
      </c>
    </row>
    <row r="51" spans="1:19" x14ac:dyDescent="0.25">
      <c r="A51">
        <f t="shared" si="10"/>
        <v>41</v>
      </c>
      <c r="B51" s="258">
        <v>43.12</v>
      </c>
      <c r="C51" s="140">
        <v>42.2</v>
      </c>
      <c r="D51" s="140">
        <v>41.86</v>
      </c>
      <c r="E51" s="140">
        <v>41.93</v>
      </c>
      <c r="F51" s="140">
        <v>41.94</v>
      </c>
      <c r="G51" s="140">
        <v>42.87</v>
      </c>
      <c r="H51" s="140">
        <v>42.29</v>
      </c>
      <c r="I51" s="259">
        <v>42.1</v>
      </c>
      <c r="K51">
        <f t="shared" si="8"/>
        <v>41</v>
      </c>
      <c r="L51" s="254">
        <f t="shared" si="9"/>
        <v>-3.7718072289102551</v>
      </c>
      <c r="M51" s="254">
        <f t="shared" si="11"/>
        <v>-17.321807228909975</v>
      </c>
      <c r="N51" s="254">
        <f t="shared" si="12"/>
        <v>6.8381927710915207</v>
      </c>
      <c r="O51" s="254">
        <f t="shared" si="13"/>
        <v>0.8281927710901158</v>
      </c>
      <c r="P51" s="254">
        <f>IF(F51&gt;60,F51-$G$4+P50-$G$5,F51-$G$4+P50)</f>
        <v>3.9981927710823513</v>
      </c>
      <c r="Q51" s="254">
        <f t="shared" si="15"/>
        <v>35.298192771092424</v>
      </c>
      <c r="R51" s="254">
        <f t="shared" si="15"/>
        <v>28.573192771090277</v>
      </c>
      <c r="S51" s="254">
        <f t="shared" si="15"/>
        <v>3.1881927710909821</v>
      </c>
    </row>
    <row r="52" spans="1:19" x14ac:dyDescent="0.25">
      <c r="A52">
        <f t="shared" si="10"/>
        <v>42</v>
      </c>
      <c r="B52" s="258">
        <v>41.83</v>
      </c>
      <c r="C52" s="140">
        <v>42.29</v>
      </c>
      <c r="D52" s="140">
        <v>42.01</v>
      </c>
      <c r="E52" s="140">
        <v>41.98</v>
      </c>
      <c r="F52" s="140">
        <v>42.05</v>
      </c>
      <c r="G52" s="140">
        <v>42.41</v>
      </c>
      <c r="H52" s="140">
        <v>42.15</v>
      </c>
      <c r="I52" s="259">
        <v>42.05</v>
      </c>
      <c r="K52">
        <f t="shared" si="8"/>
        <v>42</v>
      </c>
      <c r="L52" s="254">
        <f t="shared" si="9"/>
        <v>-3.9081927710789799</v>
      </c>
      <c r="M52" s="254">
        <f t="shared" si="11"/>
        <v>-16.998192771078699</v>
      </c>
      <c r="N52" s="254">
        <f t="shared" si="12"/>
        <v>6.8818072289227956</v>
      </c>
      <c r="O52" s="254">
        <f t="shared" si="13"/>
        <v>0.84180722892138959</v>
      </c>
      <c r="P52" s="254">
        <f>IF(F52&gt;60,F52-$G$4+P51-$G$5,F52-$G$4+P51)</f>
        <v>4.0818072289136254</v>
      </c>
      <c r="Q52" s="254">
        <f t="shared" si="15"/>
        <v>35.741807228923697</v>
      </c>
      <c r="R52" s="254">
        <f t="shared" si="15"/>
        <v>28.756807228921552</v>
      </c>
      <c r="S52" s="254">
        <f t="shared" si="15"/>
        <v>3.2718072289222562</v>
      </c>
    </row>
    <row r="53" spans="1:19" x14ac:dyDescent="0.25">
      <c r="A53">
        <f t="shared" si="10"/>
        <v>43</v>
      </c>
      <c r="B53" s="258">
        <v>41.89</v>
      </c>
      <c r="C53" s="140">
        <v>42.16</v>
      </c>
      <c r="D53" s="140">
        <v>41.83</v>
      </c>
      <c r="E53" s="140">
        <v>41.98</v>
      </c>
      <c r="F53" s="140">
        <v>41.86</v>
      </c>
      <c r="G53" s="140">
        <v>41.79</v>
      </c>
      <c r="H53" s="140">
        <v>42.08</v>
      </c>
      <c r="I53" s="259">
        <v>41.69</v>
      </c>
      <c r="K53">
        <f t="shared" si="8"/>
        <v>43</v>
      </c>
      <c r="L53" s="254">
        <f t="shared" si="9"/>
        <v>-3.9845783132477024</v>
      </c>
      <c r="M53" s="254">
        <f t="shared" si="11"/>
        <v>-16.804578313247426</v>
      </c>
      <c r="N53" s="254">
        <f t="shared" si="12"/>
        <v>6.7454216867540708</v>
      </c>
      <c r="O53" s="254">
        <f t="shared" si="13"/>
        <v>0.85542168675266339</v>
      </c>
      <c r="P53" s="254">
        <f>IF(F53&gt;60,F53-$G$4+P52-$G$5,F53-$G$4+P52)</f>
        <v>3.9754216867449017</v>
      </c>
      <c r="Q53" s="254">
        <f t="shared" si="15"/>
        <v>35.565421686754974</v>
      </c>
      <c r="R53" s="254">
        <f t="shared" si="15"/>
        <v>28.870421686752827</v>
      </c>
      <c r="S53" s="254">
        <f t="shared" si="15"/>
        <v>2.9954216867535308</v>
      </c>
    </row>
    <row r="54" spans="1:19" x14ac:dyDescent="0.25">
      <c r="A54">
        <f t="shared" si="10"/>
        <v>44</v>
      </c>
      <c r="B54" s="258">
        <v>41.91</v>
      </c>
      <c r="C54" s="140">
        <v>42.07</v>
      </c>
      <c r="D54" s="140">
        <v>41.53</v>
      </c>
      <c r="E54" s="140">
        <v>43.12</v>
      </c>
      <c r="F54" s="140">
        <v>42.02</v>
      </c>
      <c r="G54" s="140">
        <v>41.63</v>
      </c>
      <c r="H54" s="140">
        <v>41.77</v>
      </c>
      <c r="I54" s="259">
        <v>42.83</v>
      </c>
      <c r="K54">
        <f t="shared" si="8"/>
        <v>44</v>
      </c>
      <c r="L54" s="254">
        <f t="shared" si="9"/>
        <v>-4.0409638554164289</v>
      </c>
      <c r="M54" s="254">
        <f t="shared" si="11"/>
        <v>-16.700963855416148</v>
      </c>
      <c r="N54" s="254">
        <f t="shared" si="12"/>
        <v>6.3090361445853489</v>
      </c>
      <c r="O54" s="254">
        <f t="shared" si="13"/>
        <v>2.0090361445839378</v>
      </c>
      <c r="P54" s="254">
        <f>IF(F54&gt;60,F54-$G$4+P53-$G$5,F54-$G$4+P53)</f>
        <v>4.0290361445761818</v>
      </c>
      <c r="Q54" s="254">
        <f t="shared" si="15"/>
        <v>35.229036144586253</v>
      </c>
      <c r="R54" s="254">
        <f t="shared" si="15"/>
        <v>28.674036144584107</v>
      </c>
      <c r="S54" s="254">
        <f t="shared" si="15"/>
        <v>3.859036144584806</v>
      </c>
    </row>
    <row r="55" spans="1:19" x14ac:dyDescent="0.25">
      <c r="A55">
        <f t="shared" si="10"/>
        <v>45</v>
      </c>
      <c r="B55" s="258">
        <v>41.7</v>
      </c>
      <c r="C55" s="140">
        <v>42.19</v>
      </c>
      <c r="D55" s="140">
        <v>41.57</v>
      </c>
      <c r="E55" s="140">
        <v>42.74</v>
      </c>
      <c r="F55" s="140">
        <v>42.3</v>
      </c>
      <c r="G55" s="140">
        <v>41.93</v>
      </c>
      <c r="H55" s="140">
        <v>42.11</v>
      </c>
      <c r="I55" s="259">
        <v>41.82</v>
      </c>
      <c r="K55">
        <f t="shared" si="8"/>
        <v>45</v>
      </c>
      <c r="L55" s="254">
        <f t="shared" si="9"/>
        <v>-4.3073493975851491</v>
      </c>
      <c r="M55" s="254">
        <f t="shared" si="11"/>
        <v>-16.477349397584874</v>
      </c>
      <c r="N55" s="254">
        <f t="shared" si="12"/>
        <v>5.9126506024166261</v>
      </c>
      <c r="O55" s="254">
        <f t="shared" si="13"/>
        <v>2.7826506024152167</v>
      </c>
      <c r="P55" s="254">
        <f>IF(F55&gt;60,F55-$G$4+P54-$G$5,F55-$G$4+P54)</f>
        <v>4.3626506024074558</v>
      </c>
      <c r="Q55" s="254">
        <f t="shared" si="15"/>
        <v>35.19265060241753</v>
      </c>
      <c r="R55" s="254">
        <f t="shared" si="15"/>
        <v>28.817650602415384</v>
      </c>
      <c r="S55" s="254">
        <f t="shared" si="15"/>
        <v>3.7126506024160832</v>
      </c>
    </row>
    <row r="56" spans="1:19" x14ac:dyDescent="0.25">
      <c r="A56">
        <f t="shared" si="10"/>
        <v>46</v>
      </c>
      <c r="B56" s="258">
        <v>41.88</v>
      </c>
      <c r="C56" s="140">
        <v>42.75</v>
      </c>
      <c r="D56" s="140">
        <v>41.87</v>
      </c>
      <c r="E56" s="140">
        <v>41.76</v>
      </c>
      <c r="F56" s="140">
        <v>43.16</v>
      </c>
      <c r="G56" s="140">
        <v>42.7</v>
      </c>
      <c r="H56" s="140">
        <v>41.83</v>
      </c>
      <c r="I56" s="259">
        <v>42</v>
      </c>
      <c r="K56">
        <f t="shared" si="8"/>
        <v>46</v>
      </c>
      <c r="L56" s="254">
        <f t="shared" si="9"/>
        <v>-4.3937349397538696</v>
      </c>
      <c r="M56" s="254">
        <f t="shared" si="11"/>
        <v>-15.693734939753597</v>
      </c>
      <c r="N56" s="254">
        <f t="shared" si="12"/>
        <v>5.8162650602479005</v>
      </c>
      <c r="O56" s="254">
        <f t="shared" si="13"/>
        <v>2.5762650602464916</v>
      </c>
      <c r="P56" s="254">
        <f>IF(F56&gt;60,F56-$G$4+P55-$G$5,F56-$G$4+P55)</f>
        <v>5.5562650602387293</v>
      </c>
      <c r="Q56" s="254">
        <f t="shared" si="15"/>
        <v>35.926265060248809</v>
      </c>
      <c r="R56" s="254">
        <f t="shared" si="15"/>
        <v>28.681265060246659</v>
      </c>
      <c r="S56" s="254">
        <f t="shared" si="15"/>
        <v>3.7462650602473602</v>
      </c>
    </row>
    <row r="57" spans="1:19" x14ac:dyDescent="0.25">
      <c r="A57">
        <f t="shared" si="10"/>
        <v>47</v>
      </c>
      <c r="B57" s="258">
        <v>41.82</v>
      </c>
      <c r="C57" s="140">
        <v>42.2</v>
      </c>
      <c r="D57" s="140">
        <v>43.28</v>
      </c>
      <c r="E57" s="140">
        <v>41.77</v>
      </c>
      <c r="F57" s="140">
        <v>44.06</v>
      </c>
      <c r="G57" s="140">
        <v>42.41</v>
      </c>
      <c r="H57" s="140">
        <v>43.01</v>
      </c>
      <c r="I57" s="259">
        <v>41.95</v>
      </c>
      <c r="K57">
        <f t="shared" si="8"/>
        <v>47</v>
      </c>
      <c r="L57" s="254">
        <f t="shared" si="9"/>
        <v>-4.5401204819225924</v>
      </c>
      <c r="M57" s="254">
        <f t="shared" si="11"/>
        <v>-15.460120481922317</v>
      </c>
      <c r="N57" s="254">
        <f t="shared" si="12"/>
        <v>7.1298795180791785</v>
      </c>
      <c r="O57" s="254">
        <f t="shared" si="13"/>
        <v>2.3798795180777716</v>
      </c>
      <c r="P57" s="254">
        <f>IF(F57&gt;60,F57-$G$4+P56-$G$5,F57-$G$4+P56)</f>
        <v>7.6498795180700085</v>
      </c>
      <c r="Q57" s="254">
        <f t="shared" si="15"/>
        <v>36.369879518080083</v>
      </c>
      <c r="R57" s="254">
        <f t="shared" si="15"/>
        <v>29.724879518077934</v>
      </c>
      <c r="S57" s="254">
        <f t="shared" si="15"/>
        <v>3.7298795180786399</v>
      </c>
    </row>
    <row r="58" spans="1:19" x14ac:dyDescent="0.25">
      <c r="A58">
        <f t="shared" si="10"/>
        <v>48</v>
      </c>
      <c r="B58" s="258">
        <v>41.91</v>
      </c>
      <c r="C58" s="140">
        <v>42.56</v>
      </c>
      <c r="D58" s="140">
        <v>41.74</v>
      </c>
      <c r="E58" s="140">
        <v>41.98</v>
      </c>
      <c r="F58" s="140">
        <v>43.78</v>
      </c>
      <c r="G58" s="140">
        <v>41.76</v>
      </c>
      <c r="H58" s="140">
        <v>42.15</v>
      </c>
      <c r="I58" s="259">
        <v>41.83</v>
      </c>
      <c r="K58">
        <f t="shared" si="8"/>
        <v>48</v>
      </c>
      <c r="L58" s="254">
        <f t="shared" si="9"/>
        <v>-4.5965060240913189</v>
      </c>
      <c r="M58" s="254">
        <f t="shared" si="11"/>
        <v>-14.866506024091038</v>
      </c>
      <c r="N58" s="254">
        <f t="shared" si="12"/>
        <v>6.9034939759104574</v>
      </c>
      <c r="O58" s="254">
        <f t="shared" si="13"/>
        <v>2.3934939759090454</v>
      </c>
      <c r="P58" s="254">
        <f>IF(F58&gt;60,F58-$G$4+P57-$G$5,F58-$G$4+P57)</f>
        <v>9.4634939759012866</v>
      </c>
      <c r="Q58" s="254">
        <f t="shared" si="15"/>
        <v>36.163493975911358</v>
      </c>
      <c r="R58" s="254">
        <f t="shared" si="15"/>
        <v>29.908493975909209</v>
      </c>
      <c r="S58" s="254">
        <f t="shared" si="15"/>
        <v>3.5934939759099152</v>
      </c>
    </row>
    <row r="59" spans="1:19" x14ac:dyDescent="0.25">
      <c r="A59">
        <f t="shared" si="10"/>
        <v>49</v>
      </c>
      <c r="B59" s="258">
        <v>41.67</v>
      </c>
      <c r="C59" s="140">
        <v>42.36</v>
      </c>
      <c r="D59" s="140">
        <v>41.73</v>
      </c>
      <c r="E59" s="140">
        <v>41.5</v>
      </c>
      <c r="F59" s="140">
        <v>41.87</v>
      </c>
      <c r="G59" s="140">
        <v>41.81</v>
      </c>
      <c r="H59" s="140">
        <v>41.99</v>
      </c>
      <c r="I59" s="259">
        <v>42.08</v>
      </c>
      <c r="K59">
        <f t="shared" si="8"/>
        <v>49</v>
      </c>
      <c r="L59" s="254">
        <f t="shared" si="9"/>
        <v>-4.8928915662600403</v>
      </c>
      <c r="M59" s="254">
        <f t="shared" si="11"/>
        <v>-14.472891566259761</v>
      </c>
      <c r="N59" s="254">
        <f t="shared" si="12"/>
        <v>6.6671084337417312</v>
      </c>
      <c r="O59" s="254">
        <f t="shared" si="13"/>
        <v>1.9271084337403224</v>
      </c>
      <c r="P59" s="254">
        <f>IF(F59&gt;60,F59-$G$4+P58-$G$5,F59-$G$4+P58)</f>
        <v>9.367108433732561</v>
      </c>
      <c r="Q59" s="254">
        <f t="shared" ref="Q59:S74" si="16">IF(G59&gt;60,G59-$G$4+Q58-$G$5,G59-$G$4+Q58)</f>
        <v>36.007108433742637</v>
      </c>
      <c r="R59" s="254">
        <f t="shared" si="16"/>
        <v>29.932108433740488</v>
      </c>
      <c r="S59" s="254">
        <f t="shared" si="16"/>
        <v>3.7071084337411904</v>
      </c>
    </row>
    <row r="60" spans="1:19" x14ac:dyDescent="0.25">
      <c r="A60">
        <f t="shared" si="10"/>
        <v>50</v>
      </c>
      <c r="B60" s="258">
        <v>41.52</v>
      </c>
      <c r="C60" s="140">
        <v>41.99</v>
      </c>
      <c r="D60" s="140">
        <v>41.42</v>
      </c>
      <c r="E60" s="140">
        <v>41.65</v>
      </c>
      <c r="F60" s="140">
        <v>41.96</v>
      </c>
      <c r="G60" s="140">
        <v>41.69</v>
      </c>
      <c r="H60" s="140">
        <v>41.84</v>
      </c>
      <c r="I60" s="259">
        <v>42.08</v>
      </c>
      <c r="K60">
        <f t="shared" si="8"/>
        <v>50</v>
      </c>
      <c r="L60" s="254">
        <f t="shared" si="9"/>
        <v>-5.3392771084287602</v>
      </c>
      <c r="M60" s="254">
        <f t="shared" si="11"/>
        <v>-14.449277108428483</v>
      </c>
      <c r="N60" s="254">
        <f t="shared" si="12"/>
        <v>6.1207228915730099</v>
      </c>
      <c r="O60" s="254">
        <f t="shared" si="13"/>
        <v>1.6107228915715979</v>
      </c>
      <c r="P60" s="254">
        <f>IF(F60&gt;60,F60-$G$4+P59-$G$5,F60-$G$4+P59)</f>
        <v>9.3607228915638387</v>
      </c>
      <c r="Q60" s="254">
        <f t="shared" si="16"/>
        <v>35.730722891573912</v>
      </c>
      <c r="R60" s="254">
        <f t="shared" si="16"/>
        <v>29.805722891571769</v>
      </c>
      <c r="S60" s="254">
        <f t="shared" si="16"/>
        <v>3.8207228915724656</v>
      </c>
    </row>
    <row r="61" spans="1:19" x14ac:dyDescent="0.25">
      <c r="A61">
        <f t="shared" si="10"/>
        <v>51</v>
      </c>
      <c r="B61" s="258">
        <v>41.56</v>
      </c>
      <c r="C61" s="140">
        <v>42.01</v>
      </c>
      <c r="D61" s="140">
        <v>41.68</v>
      </c>
      <c r="E61" s="140">
        <v>41.98</v>
      </c>
      <c r="F61" s="140">
        <v>41.9</v>
      </c>
      <c r="G61" s="140">
        <v>41.6</v>
      </c>
      <c r="H61" s="140">
        <v>41.87</v>
      </c>
      <c r="I61" s="259">
        <v>42.16</v>
      </c>
      <c r="K61">
        <f t="shared" si="8"/>
        <v>51</v>
      </c>
      <c r="L61" s="254">
        <f t="shared" si="9"/>
        <v>-5.745662650597481</v>
      </c>
      <c r="M61" s="254">
        <f t="shared" si="11"/>
        <v>-14.405662650597208</v>
      </c>
      <c r="N61" s="254">
        <f t="shared" si="12"/>
        <v>5.8343373494042865</v>
      </c>
      <c r="O61" s="254">
        <f t="shared" si="13"/>
        <v>1.6243373494028717</v>
      </c>
      <c r="P61" s="254">
        <f>IF(F61&gt;60,F61-$G$4+P60-$G$5,F61-$G$4+P60)</f>
        <v>9.2943373493951142</v>
      </c>
      <c r="Q61" s="254">
        <f t="shared" si="16"/>
        <v>35.36433734940519</v>
      </c>
      <c r="R61" s="254">
        <f t="shared" si="16"/>
        <v>29.709337349403043</v>
      </c>
      <c r="S61" s="254">
        <f t="shared" si="16"/>
        <v>4.0143373494037391</v>
      </c>
    </row>
    <row r="62" spans="1:19" x14ac:dyDescent="0.25">
      <c r="A62">
        <f t="shared" si="10"/>
        <v>52</v>
      </c>
      <c r="B62" s="258">
        <v>41.78</v>
      </c>
      <c r="C62" s="140">
        <v>41.95</v>
      </c>
      <c r="D62" s="140">
        <v>41.38</v>
      </c>
      <c r="E62" s="140">
        <v>41.78</v>
      </c>
      <c r="F62" s="140">
        <v>42.11</v>
      </c>
      <c r="G62" s="140">
        <v>42.35</v>
      </c>
      <c r="H62" s="140">
        <v>42.36</v>
      </c>
      <c r="I62" s="259">
        <v>41.79</v>
      </c>
      <c r="K62">
        <f t="shared" si="8"/>
        <v>52</v>
      </c>
      <c r="L62" s="254">
        <f t="shared" si="9"/>
        <v>-5.932048192766203</v>
      </c>
      <c r="M62" s="254">
        <f t="shared" si="11"/>
        <v>-14.422048192765928</v>
      </c>
      <c r="N62" s="254">
        <f t="shared" si="12"/>
        <v>5.247951807235566</v>
      </c>
      <c r="O62" s="254">
        <f t="shared" si="13"/>
        <v>1.4379518072341497</v>
      </c>
      <c r="P62" s="254">
        <f>IF(F62&gt;60,F62-$G$4+P61-$G$5,F62-$G$4+P61)</f>
        <v>9.4379518072263906</v>
      </c>
      <c r="Q62" s="254">
        <f t="shared" si="16"/>
        <v>35.747951807236468</v>
      </c>
      <c r="R62" s="254">
        <f t="shared" si="16"/>
        <v>30.102951807234319</v>
      </c>
      <c r="S62" s="254">
        <f t="shared" si="16"/>
        <v>3.8379518072350152</v>
      </c>
    </row>
    <row r="63" spans="1:19" x14ac:dyDescent="0.25">
      <c r="A63">
        <f t="shared" si="10"/>
        <v>53</v>
      </c>
      <c r="B63" s="258">
        <v>42.78</v>
      </c>
      <c r="C63" s="140">
        <v>42.58</v>
      </c>
      <c r="D63" s="140">
        <v>41.56</v>
      </c>
      <c r="E63" s="140">
        <v>41.81</v>
      </c>
      <c r="F63" s="140">
        <v>41.94</v>
      </c>
      <c r="G63" s="140">
        <v>42.12</v>
      </c>
      <c r="H63" s="140">
        <v>41.97</v>
      </c>
      <c r="I63" s="259">
        <v>41.76</v>
      </c>
      <c r="K63">
        <f t="shared" si="8"/>
        <v>53</v>
      </c>
      <c r="L63" s="254">
        <f t="shared" si="9"/>
        <v>-5.1184337349349249</v>
      </c>
      <c r="M63" s="254">
        <f t="shared" si="11"/>
        <v>-13.808433734934653</v>
      </c>
      <c r="N63" s="254">
        <f t="shared" si="12"/>
        <v>4.8415662650668452</v>
      </c>
      <c r="O63" s="254">
        <f t="shared" si="13"/>
        <v>1.2815662650654289</v>
      </c>
      <c r="P63" s="254">
        <f>IF(F63&gt;60,F63-$G$4+P62-$G$5,F63-$G$4+P62)</f>
        <v>9.4115662650576652</v>
      </c>
      <c r="Q63" s="254">
        <f t="shared" si="16"/>
        <v>35.901566265067743</v>
      </c>
      <c r="R63" s="254">
        <f t="shared" si="16"/>
        <v>30.106566265065595</v>
      </c>
      <c r="S63" s="254">
        <f t="shared" si="16"/>
        <v>3.6315662650662901</v>
      </c>
    </row>
    <row r="64" spans="1:19" x14ac:dyDescent="0.25">
      <c r="A64">
        <f t="shared" si="10"/>
        <v>54</v>
      </c>
      <c r="B64" s="258">
        <v>41.63</v>
      </c>
      <c r="C64" s="140">
        <v>41.91</v>
      </c>
      <c r="D64" s="140">
        <v>41.52</v>
      </c>
      <c r="E64" s="140">
        <v>42.56</v>
      </c>
      <c r="F64" s="140">
        <v>42.03</v>
      </c>
      <c r="G64" s="140">
        <v>41.79</v>
      </c>
      <c r="H64" s="140">
        <v>41.82</v>
      </c>
      <c r="I64" s="259">
        <v>42.66</v>
      </c>
      <c r="K64">
        <f t="shared" si="8"/>
        <v>54</v>
      </c>
      <c r="L64" s="254">
        <f t="shared" si="9"/>
        <v>-5.4548192771036454</v>
      </c>
      <c r="M64" s="254">
        <f t="shared" si="11"/>
        <v>-13.864819277103379</v>
      </c>
      <c r="N64" s="254">
        <f t="shared" si="12"/>
        <v>4.3951807228981252</v>
      </c>
      <c r="O64" s="254">
        <f t="shared" si="13"/>
        <v>1.8751807228967081</v>
      </c>
      <c r="P64" s="254">
        <f>IF(F64&gt;60,F64-$G$4+P63-$G$5,F64-$G$4+P63)</f>
        <v>9.4751807228889433</v>
      </c>
      <c r="Q64" s="254">
        <f t="shared" si="16"/>
        <v>35.725180722899019</v>
      </c>
      <c r="R64" s="254">
        <f t="shared" si="16"/>
        <v>29.960180722896872</v>
      </c>
      <c r="S64" s="254">
        <f t="shared" si="16"/>
        <v>4.3251807228975636</v>
      </c>
    </row>
    <row r="65" spans="1:19" x14ac:dyDescent="0.25">
      <c r="A65">
        <f t="shared" si="10"/>
        <v>55</v>
      </c>
      <c r="B65" s="258">
        <v>41.75</v>
      </c>
      <c r="C65" s="140">
        <v>42.13</v>
      </c>
      <c r="D65" s="140">
        <v>41.58</v>
      </c>
      <c r="E65" s="140">
        <v>43.38</v>
      </c>
      <c r="F65" s="140">
        <v>42.06</v>
      </c>
      <c r="G65" s="140">
        <v>41.79</v>
      </c>
      <c r="H65" s="140">
        <v>41.92</v>
      </c>
      <c r="I65" s="259">
        <v>43.36</v>
      </c>
      <c r="K65">
        <f t="shared" si="8"/>
        <v>55</v>
      </c>
      <c r="L65" s="254">
        <f t="shared" si="9"/>
        <v>-5.6712048192723685</v>
      </c>
      <c r="M65" s="254">
        <f t="shared" si="11"/>
        <v>-13.7012048192721</v>
      </c>
      <c r="N65" s="254">
        <f t="shared" si="12"/>
        <v>4.0087951807294004</v>
      </c>
      <c r="O65" s="254">
        <f t="shared" si="13"/>
        <v>3.2887951807279876</v>
      </c>
      <c r="P65" s="254">
        <f>IF(F65&gt;60,F65-$G$4+P64-$G$5,F65-$G$4+P64)</f>
        <v>9.5687951807202225</v>
      </c>
      <c r="Q65" s="254">
        <f t="shared" si="16"/>
        <v>35.548795180730295</v>
      </c>
      <c r="R65" s="254">
        <f t="shared" si="16"/>
        <v>29.913795180728151</v>
      </c>
      <c r="S65" s="254">
        <f t="shared" si="16"/>
        <v>5.71879518072884</v>
      </c>
    </row>
    <row r="66" spans="1:19" x14ac:dyDescent="0.25">
      <c r="A66">
        <f t="shared" si="10"/>
        <v>56</v>
      </c>
      <c r="B66" s="258">
        <v>41.97</v>
      </c>
      <c r="C66" s="140">
        <v>42.01</v>
      </c>
      <c r="D66" s="140">
        <v>43.23</v>
      </c>
      <c r="E66" s="140">
        <v>43.43</v>
      </c>
      <c r="F66" s="140">
        <v>41.94</v>
      </c>
      <c r="G66" s="140">
        <v>41.68</v>
      </c>
      <c r="H66" s="140">
        <v>42.23</v>
      </c>
      <c r="I66" s="259">
        <v>43.92</v>
      </c>
      <c r="K66">
        <f t="shared" si="8"/>
        <v>56</v>
      </c>
      <c r="L66" s="254">
        <f t="shared" si="9"/>
        <v>-5.6675903614410927</v>
      </c>
      <c r="M66" s="254">
        <f t="shared" si="11"/>
        <v>-13.657590361440825</v>
      </c>
      <c r="N66" s="254">
        <f t="shared" si="12"/>
        <v>5.2724096385606742</v>
      </c>
      <c r="O66" s="254">
        <f t="shared" si="13"/>
        <v>4.7524096385592642</v>
      </c>
      <c r="P66" s="254">
        <f>IF(F66&gt;60,F66-$G$4+P65-$G$5,F66-$G$4+P65)</f>
        <v>9.5424096385514972</v>
      </c>
      <c r="Q66" s="254">
        <f t="shared" si="16"/>
        <v>35.262409638561572</v>
      </c>
      <c r="R66" s="254">
        <f t="shared" si="16"/>
        <v>30.177409638559425</v>
      </c>
      <c r="S66" s="254">
        <f t="shared" si="16"/>
        <v>7.6724096385601186</v>
      </c>
    </row>
    <row r="67" spans="1:19" x14ac:dyDescent="0.25">
      <c r="A67">
        <f t="shared" si="10"/>
        <v>57</v>
      </c>
      <c r="B67" s="258">
        <v>41.87</v>
      </c>
      <c r="C67" s="140">
        <v>42.04</v>
      </c>
      <c r="D67" s="140">
        <v>43.46</v>
      </c>
      <c r="E67" s="140">
        <v>41.81</v>
      </c>
      <c r="F67" s="140">
        <v>42.07</v>
      </c>
      <c r="G67" s="140">
        <v>41.84</v>
      </c>
      <c r="H67" s="140">
        <v>42.06</v>
      </c>
      <c r="I67" s="259">
        <v>43.54</v>
      </c>
      <c r="K67">
        <f t="shared" si="8"/>
        <v>57</v>
      </c>
      <c r="L67" s="254">
        <f t="shared" si="9"/>
        <v>-5.7639759036098184</v>
      </c>
      <c r="M67" s="254">
        <f t="shared" si="11"/>
        <v>-13.583975903609549</v>
      </c>
      <c r="N67" s="254">
        <f t="shared" si="12"/>
        <v>6.766024096391952</v>
      </c>
      <c r="O67" s="254">
        <f t="shared" si="13"/>
        <v>4.5960240963905434</v>
      </c>
      <c r="P67" s="254">
        <f>IF(F67&gt;60,F67-$G$4+P66-$G$5,F67-$G$4+P66)</f>
        <v>9.6460240963827744</v>
      </c>
      <c r="Q67" s="254">
        <f t="shared" si="16"/>
        <v>35.136024096392852</v>
      </c>
      <c r="R67" s="254">
        <f t="shared" si="16"/>
        <v>30.271024096390704</v>
      </c>
      <c r="S67" s="254">
        <f t="shared" si="16"/>
        <v>9.2460240963913947</v>
      </c>
    </row>
    <row r="68" spans="1:19" x14ac:dyDescent="0.25">
      <c r="A68">
        <f t="shared" si="10"/>
        <v>58</v>
      </c>
      <c r="B68" s="258">
        <v>43.43</v>
      </c>
      <c r="C68" s="140">
        <v>42.04</v>
      </c>
      <c r="D68" s="140">
        <v>42.3</v>
      </c>
      <c r="E68" s="140">
        <v>41.83</v>
      </c>
      <c r="F68" s="140">
        <v>42.06</v>
      </c>
      <c r="G68" s="140">
        <v>41.58</v>
      </c>
      <c r="H68" s="140">
        <v>41.92</v>
      </c>
      <c r="I68" s="259">
        <v>43.69</v>
      </c>
      <c r="K68">
        <f t="shared" si="8"/>
        <v>58</v>
      </c>
      <c r="L68" s="254">
        <f t="shared" si="9"/>
        <v>-4.3003614457785417</v>
      </c>
      <c r="M68" s="254">
        <f t="shared" si="11"/>
        <v>-13.510361445778273</v>
      </c>
      <c r="N68" s="254">
        <f t="shared" si="12"/>
        <v>7.0996385542232261</v>
      </c>
      <c r="O68" s="254">
        <f t="shared" si="13"/>
        <v>4.4596385542218187</v>
      </c>
      <c r="P68" s="254">
        <f>IF(F68&gt;60,F68-$G$4+P67-$G$5,F68-$G$4+P67)</f>
        <v>9.7396385542140536</v>
      </c>
      <c r="Q68" s="254">
        <f t="shared" si="16"/>
        <v>34.749638554224127</v>
      </c>
      <c r="R68" s="254">
        <f t="shared" si="16"/>
        <v>30.224638554221983</v>
      </c>
      <c r="S68" s="254">
        <f t="shared" si="16"/>
        <v>10.969638554222669</v>
      </c>
    </row>
    <row r="69" spans="1:19" x14ac:dyDescent="0.25">
      <c r="A69">
        <f t="shared" si="10"/>
        <v>59</v>
      </c>
      <c r="B69" s="258">
        <v>41.91</v>
      </c>
      <c r="C69" s="140">
        <v>42.11</v>
      </c>
      <c r="D69" s="140">
        <v>41.8</v>
      </c>
      <c r="E69" s="140">
        <v>41.78</v>
      </c>
      <c r="F69" s="140">
        <v>42.07</v>
      </c>
      <c r="G69" s="140">
        <v>42.11</v>
      </c>
      <c r="H69" s="140">
        <v>42</v>
      </c>
      <c r="I69" s="259">
        <v>42.05</v>
      </c>
      <c r="K69">
        <f t="shared" si="8"/>
        <v>59</v>
      </c>
      <c r="L69" s="254">
        <f t="shared" si="9"/>
        <v>-4.3567469879472682</v>
      </c>
      <c r="M69" s="254">
        <f t="shared" si="11"/>
        <v>-13.366746987946996</v>
      </c>
      <c r="N69" s="254">
        <f t="shared" si="12"/>
        <v>6.9332530120545002</v>
      </c>
      <c r="O69" s="254">
        <f t="shared" si="13"/>
        <v>4.2732530120530967</v>
      </c>
      <c r="P69" s="254">
        <f>IF(F69&gt;60,F69-$G$4+P68-$G$5,F69-$G$4+P68)</f>
        <v>9.8432530120453308</v>
      </c>
      <c r="Q69" s="254">
        <f t="shared" si="16"/>
        <v>34.893253012055403</v>
      </c>
      <c r="R69" s="254">
        <f t="shared" si="16"/>
        <v>30.25825301205326</v>
      </c>
      <c r="S69" s="254">
        <f t="shared" si="16"/>
        <v>11.053253012053943</v>
      </c>
    </row>
    <row r="70" spans="1:19" x14ac:dyDescent="0.25">
      <c r="A70">
        <f t="shared" si="10"/>
        <v>60</v>
      </c>
      <c r="B70" s="258">
        <v>41.56</v>
      </c>
      <c r="C70" s="140">
        <v>42.04</v>
      </c>
      <c r="D70" s="140">
        <v>41.68</v>
      </c>
      <c r="E70" s="140">
        <v>41.67</v>
      </c>
      <c r="F70" s="140">
        <v>41.95</v>
      </c>
      <c r="G70" s="140">
        <v>41.67</v>
      </c>
      <c r="H70" s="140">
        <v>42.06</v>
      </c>
      <c r="I70" s="259">
        <v>42.35</v>
      </c>
      <c r="K70">
        <f t="shared" si="8"/>
        <v>60</v>
      </c>
      <c r="L70" s="254">
        <f t="shared" si="9"/>
        <v>-4.763132530115989</v>
      </c>
      <c r="M70" s="254">
        <f t="shared" si="11"/>
        <v>-13.29313253011572</v>
      </c>
      <c r="N70" s="254">
        <f t="shared" si="12"/>
        <v>6.6468674698857768</v>
      </c>
      <c r="O70" s="254">
        <f t="shared" si="13"/>
        <v>3.9768674698843753</v>
      </c>
      <c r="P70" s="254">
        <f>IF(F70&gt;60,F70-$G$4+P69-$G$5,F70-$G$4+P69)</f>
        <v>9.8268674698766105</v>
      </c>
      <c r="Q70" s="254">
        <f t="shared" si="16"/>
        <v>34.596867469886682</v>
      </c>
      <c r="R70" s="254">
        <f t="shared" si="16"/>
        <v>30.351867469884539</v>
      </c>
      <c r="S70" s="254">
        <f t="shared" si="16"/>
        <v>11.436867469885222</v>
      </c>
    </row>
    <row r="71" spans="1:19" x14ac:dyDescent="0.25">
      <c r="A71">
        <f t="shared" si="10"/>
        <v>61</v>
      </c>
      <c r="B71" s="258">
        <v>41.52</v>
      </c>
      <c r="C71" s="140">
        <v>42.08</v>
      </c>
      <c r="D71" s="140">
        <v>41.6</v>
      </c>
      <c r="E71" s="140">
        <v>41.75</v>
      </c>
      <c r="F71" s="140">
        <v>41.95</v>
      </c>
      <c r="G71" s="140">
        <v>41.68</v>
      </c>
      <c r="H71" s="140">
        <v>44.48</v>
      </c>
      <c r="I71" s="259">
        <v>41.77</v>
      </c>
      <c r="K71">
        <f t="shared" si="8"/>
        <v>61</v>
      </c>
      <c r="L71" s="254">
        <f t="shared" si="9"/>
        <v>-5.209518072284709</v>
      </c>
      <c r="M71" s="254">
        <f t="shared" si="11"/>
        <v>-13.179518072284445</v>
      </c>
      <c r="N71" s="254">
        <f t="shared" si="12"/>
        <v>6.2804819277170552</v>
      </c>
      <c r="O71" s="254">
        <f t="shared" si="13"/>
        <v>3.7604819277156523</v>
      </c>
      <c r="P71" s="254">
        <f>IF(F71&gt;60,F71-$G$4+P70-$G$5,F71-$G$4+P70)</f>
        <v>9.8104819277078903</v>
      </c>
      <c r="Q71" s="254">
        <f t="shared" si="16"/>
        <v>34.310481927717959</v>
      </c>
      <c r="R71" s="254">
        <f t="shared" si="16"/>
        <v>32.865481927715813</v>
      </c>
      <c r="S71" s="254">
        <f t="shared" si="16"/>
        <v>11.240481927716502</v>
      </c>
    </row>
    <row r="72" spans="1:19" x14ac:dyDescent="0.25">
      <c r="A72">
        <f t="shared" si="10"/>
        <v>62</v>
      </c>
      <c r="B72" s="258">
        <v>41.79</v>
      </c>
      <c r="C72" s="140">
        <v>42.64</v>
      </c>
      <c r="D72" s="140">
        <v>41.65</v>
      </c>
      <c r="E72" s="140">
        <v>41.45</v>
      </c>
      <c r="F72" s="140">
        <v>41.95</v>
      </c>
      <c r="G72" s="140">
        <v>41.69</v>
      </c>
      <c r="H72" s="140">
        <v>42.2</v>
      </c>
      <c r="I72" s="259">
        <v>41.73</v>
      </c>
      <c r="K72">
        <f t="shared" si="8"/>
        <v>62</v>
      </c>
      <c r="L72" s="254">
        <f t="shared" si="9"/>
        <v>-5.3859036144534329</v>
      </c>
      <c r="M72" s="254">
        <f t="shared" si="11"/>
        <v>-12.505903614453167</v>
      </c>
      <c r="N72" s="254">
        <f t="shared" si="12"/>
        <v>5.9640963855483307</v>
      </c>
      <c r="O72" s="254">
        <f t="shared" si="13"/>
        <v>3.244096385546932</v>
      </c>
      <c r="P72" s="254">
        <f>IF(F72&gt;60,F72-$G$4+P71-$G$5,F72-$G$4+P71)</f>
        <v>9.7940963855391701</v>
      </c>
      <c r="Q72" s="254">
        <f t="shared" si="16"/>
        <v>34.034096385549233</v>
      </c>
      <c r="R72" s="254">
        <f t="shared" si="16"/>
        <v>33.099096385547092</v>
      </c>
      <c r="S72" s="254">
        <f t="shared" si="16"/>
        <v>11.004096385547776</v>
      </c>
    </row>
    <row r="73" spans="1:19" x14ac:dyDescent="0.25">
      <c r="A73">
        <f t="shared" si="10"/>
        <v>63</v>
      </c>
      <c r="B73" s="258">
        <v>41.64</v>
      </c>
      <c r="C73" s="140">
        <v>42.47</v>
      </c>
      <c r="D73" s="140">
        <v>41.61</v>
      </c>
      <c r="E73" s="140">
        <v>41.52</v>
      </c>
      <c r="F73" s="140">
        <v>41.9</v>
      </c>
      <c r="G73" s="140">
        <v>41.76</v>
      </c>
      <c r="H73" s="140">
        <v>41.95</v>
      </c>
      <c r="I73" s="259">
        <v>154.19</v>
      </c>
      <c r="K73">
        <f t="shared" si="8"/>
        <v>63</v>
      </c>
      <c r="L73" s="254">
        <f t="shared" si="9"/>
        <v>-5.7122891566221554</v>
      </c>
      <c r="M73" s="254">
        <f t="shared" si="11"/>
        <v>-12.002289156621892</v>
      </c>
      <c r="N73" s="254">
        <f t="shared" si="12"/>
        <v>5.607710843379607</v>
      </c>
      <c r="O73" s="254">
        <f t="shared" si="13"/>
        <v>2.7977108433782121</v>
      </c>
      <c r="P73" s="254">
        <f>IF(F73&gt;60,F73-$G$4+P72-$G$5,F73-$G$4+P72)</f>
        <v>9.7277108433704456</v>
      </c>
      <c r="Q73" s="254">
        <f t="shared" si="16"/>
        <v>33.827710843380508</v>
      </c>
      <c r="R73" s="254">
        <f t="shared" si="16"/>
        <v>33.082710843378372</v>
      </c>
      <c r="S73" s="254">
        <f t="shared" si="16"/>
        <v>33.227710843379043</v>
      </c>
    </row>
    <row r="74" spans="1:19" x14ac:dyDescent="0.25">
      <c r="A74">
        <f t="shared" si="10"/>
        <v>64</v>
      </c>
      <c r="B74" s="258">
        <v>41.63</v>
      </c>
      <c r="C74" s="140">
        <v>136.35</v>
      </c>
      <c r="D74" s="140">
        <v>41.62</v>
      </c>
      <c r="E74" s="140">
        <v>41.62</v>
      </c>
      <c r="F74" s="140">
        <v>42.17</v>
      </c>
      <c r="G74" s="140">
        <v>41.65</v>
      </c>
      <c r="H74" s="140">
        <v>42.86</v>
      </c>
      <c r="I74" s="259">
        <v>42.72</v>
      </c>
      <c r="K74">
        <f t="shared" si="8"/>
        <v>64</v>
      </c>
      <c r="L74" s="254">
        <f t="shared" si="9"/>
        <v>-6.0486746987908759</v>
      </c>
      <c r="M74" s="254">
        <f t="shared" si="11"/>
        <v>-7.6186746987906133</v>
      </c>
      <c r="N74" s="254">
        <f t="shared" si="12"/>
        <v>5.2613253012108814</v>
      </c>
      <c r="O74" s="254">
        <f t="shared" si="13"/>
        <v>2.4513253012094864</v>
      </c>
      <c r="P74" s="254">
        <f>IF(F74&gt;60,F74-$G$4+P73-$G$5,F74-$G$4+P73)</f>
        <v>9.9313253012017242</v>
      </c>
      <c r="Q74" s="254">
        <f t="shared" si="16"/>
        <v>33.511325301211784</v>
      </c>
      <c r="R74" s="254">
        <f t="shared" si="16"/>
        <v>33.976325301209648</v>
      </c>
      <c r="S74" s="254">
        <f t="shared" si="16"/>
        <v>33.981325301210319</v>
      </c>
    </row>
    <row r="75" spans="1:19" x14ac:dyDescent="0.25">
      <c r="A75">
        <f t="shared" si="10"/>
        <v>65</v>
      </c>
      <c r="B75" s="258">
        <v>41.66</v>
      </c>
      <c r="C75" s="140">
        <v>42.92</v>
      </c>
      <c r="D75" s="140">
        <v>41.41</v>
      </c>
      <c r="E75" s="140">
        <v>151.69999999999999</v>
      </c>
      <c r="F75" s="140">
        <v>136.69999999999999</v>
      </c>
      <c r="G75" s="140">
        <v>41.81</v>
      </c>
      <c r="H75" s="185">
        <v>42.42</v>
      </c>
      <c r="I75" s="259">
        <v>42.42</v>
      </c>
      <c r="K75">
        <f t="shared" si="8"/>
        <v>65</v>
      </c>
      <c r="L75" s="254">
        <f t="shared" si="9"/>
        <v>-6.3550602409596024</v>
      </c>
      <c r="M75" s="254">
        <f t="shared" si="11"/>
        <v>-6.6650602409593347</v>
      </c>
      <c r="N75" s="254">
        <f t="shared" si="12"/>
        <v>4.7049397590421549</v>
      </c>
      <c r="O75" s="254">
        <f t="shared" si="13"/>
        <v>22.184939759040759</v>
      </c>
      <c r="P75" s="254">
        <f>IF(F75&gt;60,F75-$G$4+P74-$G$5,F75-$G$4+P74)</f>
        <v>14.66493975903299</v>
      </c>
      <c r="Q75" s="254">
        <f t="shared" ref="Q75:S90" si="17">IF(G75&gt;60,G75-$G$4+Q74-$G$5,G75-$G$4+Q74)</f>
        <v>33.354939759043063</v>
      </c>
      <c r="R75" s="254">
        <f t="shared" si="17"/>
        <v>34.429939759040927</v>
      </c>
      <c r="S75" s="254">
        <f t="shared" si="17"/>
        <v>34.434939759041598</v>
      </c>
    </row>
    <row r="76" spans="1:19" x14ac:dyDescent="0.25">
      <c r="A76">
        <f t="shared" si="10"/>
        <v>66</v>
      </c>
      <c r="B76" s="258">
        <v>41.47</v>
      </c>
      <c r="C76" s="140">
        <v>42.52</v>
      </c>
      <c r="D76" s="140">
        <v>41.71</v>
      </c>
      <c r="E76" s="140">
        <v>42.67</v>
      </c>
      <c r="F76" s="140">
        <v>42.57</v>
      </c>
      <c r="G76" s="140">
        <v>41.81</v>
      </c>
      <c r="H76" s="140">
        <v>41.96</v>
      </c>
      <c r="I76" s="259">
        <v>42.38</v>
      </c>
      <c r="K76">
        <f t="shared" ref="K76:K139" si="18">A76</f>
        <v>66</v>
      </c>
      <c r="L76" s="254">
        <f t="shared" ref="L76:L139" si="19">IF(B76&gt;60,B76-$G$4+L75-$G$5,B76-$G$4+L75)</f>
        <v>-6.8514457831283266</v>
      </c>
      <c r="M76" s="254">
        <f t="shared" si="11"/>
        <v>-6.1114457831280546</v>
      </c>
      <c r="N76" s="254">
        <f t="shared" si="12"/>
        <v>4.4485542168734327</v>
      </c>
      <c r="O76" s="254">
        <f t="shared" si="13"/>
        <v>22.888554216872038</v>
      </c>
      <c r="P76" s="254">
        <f>IF(F76&gt;60,F76-$G$4+P75-$G$5,F76-$G$4+P75)</f>
        <v>15.268554216864267</v>
      </c>
      <c r="Q76" s="254">
        <f t="shared" si="17"/>
        <v>33.198554216874342</v>
      </c>
      <c r="R76" s="254">
        <f t="shared" si="17"/>
        <v>34.423554216872205</v>
      </c>
      <c r="S76" s="254">
        <f t="shared" si="17"/>
        <v>34.848554216872877</v>
      </c>
    </row>
    <row r="77" spans="1:19" x14ac:dyDescent="0.25">
      <c r="A77">
        <f t="shared" ref="A77:A140" si="20">1+A76</f>
        <v>67</v>
      </c>
      <c r="B77" s="258">
        <v>41.52</v>
      </c>
      <c r="C77" s="140">
        <v>41.99</v>
      </c>
      <c r="D77" s="140">
        <v>41.94</v>
      </c>
      <c r="E77" s="140">
        <v>41.37</v>
      </c>
      <c r="F77" s="140">
        <v>41.9</v>
      </c>
      <c r="G77" s="140">
        <v>41.79</v>
      </c>
      <c r="H77" s="140">
        <v>41.92</v>
      </c>
      <c r="I77" s="259">
        <v>42.26</v>
      </c>
      <c r="K77">
        <f t="shared" si="18"/>
        <v>67</v>
      </c>
      <c r="L77" s="254">
        <f t="shared" si="19"/>
        <v>-7.2978313252970466</v>
      </c>
      <c r="M77" s="254">
        <f t="shared" si="11"/>
        <v>-6.0878313252967757</v>
      </c>
      <c r="N77" s="254">
        <f t="shared" si="12"/>
        <v>4.4221686747047073</v>
      </c>
      <c r="O77" s="254">
        <f t="shared" si="13"/>
        <v>22.292168674703312</v>
      </c>
      <c r="P77" s="254">
        <f>IF(F77&gt;60,F77-$G$4+P76-$G$5,F77-$G$4+P76)</f>
        <v>15.202168674695542</v>
      </c>
      <c r="Q77" s="254">
        <f t="shared" si="17"/>
        <v>33.022168674705618</v>
      </c>
      <c r="R77" s="254">
        <f t="shared" si="17"/>
        <v>34.377168674703483</v>
      </c>
      <c r="S77" s="254">
        <f t="shared" si="17"/>
        <v>35.142168674704152</v>
      </c>
    </row>
    <row r="78" spans="1:19" x14ac:dyDescent="0.25">
      <c r="A78">
        <f t="shared" si="20"/>
        <v>68</v>
      </c>
      <c r="B78" s="258">
        <v>41.56</v>
      </c>
      <c r="C78" s="140">
        <v>42.03</v>
      </c>
      <c r="D78" s="140">
        <v>42.62</v>
      </c>
      <c r="E78" s="140">
        <v>41.56</v>
      </c>
      <c r="F78" s="140">
        <v>41.82</v>
      </c>
      <c r="G78" s="140">
        <v>41.62</v>
      </c>
      <c r="H78" s="140">
        <v>42</v>
      </c>
      <c r="I78" s="259">
        <v>42.37</v>
      </c>
      <c r="K78">
        <f t="shared" si="18"/>
        <v>68</v>
      </c>
      <c r="L78" s="254">
        <f t="shared" si="19"/>
        <v>-7.7042168674657674</v>
      </c>
      <c r="M78" s="254">
        <f t="shared" si="11"/>
        <v>-6.0242168674654977</v>
      </c>
      <c r="N78" s="254">
        <f t="shared" si="12"/>
        <v>5.0757831325359817</v>
      </c>
      <c r="O78" s="254">
        <f t="shared" si="13"/>
        <v>21.885783132534591</v>
      </c>
      <c r="P78" s="254">
        <f>IF(F78&gt;60,F78-$G$4+P77-$G$5,F78-$G$4+P77)</f>
        <v>15.05578313252682</v>
      </c>
      <c r="Q78" s="254">
        <f t="shared" si="17"/>
        <v>32.675783132536893</v>
      </c>
      <c r="R78" s="254">
        <f t="shared" si="17"/>
        <v>34.41078313253476</v>
      </c>
      <c r="S78" s="254">
        <f t="shared" si="17"/>
        <v>35.545783132535426</v>
      </c>
    </row>
    <row r="79" spans="1:19" x14ac:dyDescent="0.25">
      <c r="A79">
        <f t="shared" si="20"/>
        <v>69</v>
      </c>
      <c r="B79" s="258">
        <v>41.34</v>
      </c>
      <c r="C79" s="140">
        <v>42.13</v>
      </c>
      <c r="D79" s="140">
        <v>43.16</v>
      </c>
      <c r="E79" s="140">
        <v>41.44</v>
      </c>
      <c r="F79" s="140">
        <v>41.82</v>
      </c>
      <c r="G79" s="140">
        <v>41.68</v>
      </c>
      <c r="H79" s="140">
        <v>41.94</v>
      </c>
      <c r="I79" s="259">
        <v>42.41</v>
      </c>
      <c r="K79">
        <f t="shared" si="18"/>
        <v>69</v>
      </c>
      <c r="L79" s="254">
        <f t="shared" si="19"/>
        <v>-8.3306024096344871</v>
      </c>
      <c r="M79" s="254">
        <f t="shared" si="11"/>
        <v>-5.8606024096342182</v>
      </c>
      <c r="N79" s="254">
        <f t="shared" si="12"/>
        <v>6.2693975903672552</v>
      </c>
      <c r="O79" s="254">
        <f t="shared" si="13"/>
        <v>21.359397590365866</v>
      </c>
      <c r="P79" s="254">
        <f>IF(F79&gt;60,F79-$G$4+P78-$G$5,F79-$G$4+P78)</f>
        <v>14.909397590358097</v>
      </c>
      <c r="Q79" s="254">
        <f t="shared" si="17"/>
        <v>32.389397590368169</v>
      </c>
      <c r="R79" s="254">
        <f t="shared" si="17"/>
        <v>34.384397590366035</v>
      </c>
      <c r="S79" s="254">
        <f t="shared" si="17"/>
        <v>35.9893975903667</v>
      </c>
    </row>
    <row r="80" spans="1:19" x14ac:dyDescent="0.25">
      <c r="A80">
        <f t="shared" si="20"/>
        <v>70</v>
      </c>
      <c r="B80" s="258">
        <v>41.47</v>
      </c>
      <c r="C80" s="140">
        <v>41.95</v>
      </c>
      <c r="D80" s="140">
        <v>41.52</v>
      </c>
      <c r="E80" s="140">
        <v>41.76</v>
      </c>
      <c r="F80" s="140">
        <v>41.93</v>
      </c>
      <c r="G80" s="140">
        <v>41.59</v>
      </c>
      <c r="H80" s="140">
        <v>41.97</v>
      </c>
      <c r="I80" s="259">
        <v>42.42</v>
      </c>
      <c r="K80">
        <f t="shared" si="18"/>
        <v>70</v>
      </c>
      <c r="L80" s="254">
        <f t="shared" si="19"/>
        <v>-8.8269879518032113</v>
      </c>
      <c r="M80" s="254">
        <f t="shared" si="11"/>
        <v>-5.8769879518029384</v>
      </c>
      <c r="N80" s="254">
        <f t="shared" si="12"/>
        <v>5.8230120481985352</v>
      </c>
      <c r="O80" s="254">
        <f t="shared" si="13"/>
        <v>21.153012048197141</v>
      </c>
      <c r="P80" s="254">
        <f>IF(F80&gt;60,F80-$G$4+P79-$G$5,F80-$G$4+P79)</f>
        <v>14.873012048189374</v>
      </c>
      <c r="Q80" s="254">
        <f t="shared" si="17"/>
        <v>32.01301204819945</v>
      </c>
      <c r="R80" s="254">
        <f t="shared" si="17"/>
        <v>34.388012048197311</v>
      </c>
      <c r="S80" s="254">
        <f t="shared" si="17"/>
        <v>36.443012048197978</v>
      </c>
    </row>
    <row r="81" spans="1:19" x14ac:dyDescent="0.25">
      <c r="A81">
        <f t="shared" si="20"/>
        <v>71</v>
      </c>
      <c r="B81" s="258">
        <v>41.42</v>
      </c>
      <c r="C81" s="140">
        <v>42.07</v>
      </c>
      <c r="D81" s="140">
        <v>41.56</v>
      </c>
      <c r="E81" s="140">
        <v>41.54</v>
      </c>
      <c r="F81" s="140">
        <v>41.99</v>
      </c>
      <c r="G81" s="140">
        <v>41.63</v>
      </c>
      <c r="H81" s="140">
        <v>41.87</v>
      </c>
      <c r="I81" s="259">
        <v>42.42</v>
      </c>
      <c r="K81">
        <f t="shared" si="18"/>
        <v>71</v>
      </c>
      <c r="L81" s="254">
        <f t="shared" si="19"/>
        <v>-9.3733734939719326</v>
      </c>
      <c r="M81" s="254">
        <f t="shared" si="11"/>
        <v>-5.7733734939716612</v>
      </c>
      <c r="N81" s="254">
        <f t="shared" si="12"/>
        <v>5.4166265060298144</v>
      </c>
      <c r="O81" s="254">
        <f t="shared" si="13"/>
        <v>20.726626506028417</v>
      </c>
      <c r="P81" s="254">
        <f>IF(F81&gt;60,F81-$G$4+P80-$G$5,F81-$G$4+P80)</f>
        <v>14.896626506020652</v>
      </c>
      <c r="Q81" s="254">
        <f t="shared" si="17"/>
        <v>31.676626506030729</v>
      </c>
      <c r="R81" s="254">
        <f t="shared" si="17"/>
        <v>34.291626506028585</v>
      </c>
      <c r="S81" s="254">
        <f t="shared" si="17"/>
        <v>36.896626506029257</v>
      </c>
    </row>
    <row r="82" spans="1:19" x14ac:dyDescent="0.25">
      <c r="A82">
        <f t="shared" si="20"/>
        <v>72</v>
      </c>
      <c r="B82" s="258">
        <v>41.65</v>
      </c>
      <c r="C82" s="140">
        <v>42.14</v>
      </c>
      <c r="D82" s="140">
        <v>41.72</v>
      </c>
      <c r="E82" s="140">
        <v>41.68</v>
      </c>
      <c r="F82" s="140">
        <v>41.9</v>
      </c>
      <c r="G82" s="140">
        <v>41.55</v>
      </c>
      <c r="H82" s="140">
        <v>41.65</v>
      </c>
      <c r="I82" s="259">
        <v>42.51</v>
      </c>
      <c r="K82">
        <f t="shared" si="18"/>
        <v>72</v>
      </c>
      <c r="L82" s="254">
        <f t="shared" si="19"/>
        <v>-9.6897590361406571</v>
      </c>
      <c r="M82" s="254">
        <f t="shared" si="11"/>
        <v>-5.5997590361403837</v>
      </c>
      <c r="N82" s="254">
        <f t="shared" si="12"/>
        <v>5.1702409638610902</v>
      </c>
      <c r="O82" s="254">
        <f t="shared" si="13"/>
        <v>20.440240963859694</v>
      </c>
      <c r="P82" s="254">
        <f>IF(F82&gt;60,F82-$G$4+P81-$G$5,F82-$G$4+P81)</f>
        <v>14.830240963851928</v>
      </c>
      <c r="Q82" s="254">
        <f t="shared" si="17"/>
        <v>31.260240963862003</v>
      </c>
      <c r="R82" s="254">
        <f t="shared" si="17"/>
        <v>33.975240963859861</v>
      </c>
      <c r="S82" s="254">
        <f t="shared" si="17"/>
        <v>37.440240963860532</v>
      </c>
    </row>
    <row r="83" spans="1:19" x14ac:dyDescent="0.25">
      <c r="A83">
        <f t="shared" si="20"/>
        <v>73</v>
      </c>
      <c r="B83" s="258">
        <v>41.45</v>
      </c>
      <c r="C83" s="140">
        <v>42.06</v>
      </c>
      <c r="D83" s="140">
        <v>41.55</v>
      </c>
      <c r="E83" s="140">
        <v>41.43</v>
      </c>
      <c r="F83" s="140">
        <v>41.72</v>
      </c>
      <c r="G83" s="140">
        <v>41.99</v>
      </c>
      <c r="H83" s="140">
        <v>134.47999999999999</v>
      </c>
      <c r="I83" s="259">
        <v>43.11</v>
      </c>
      <c r="K83">
        <f t="shared" si="18"/>
        <v>73</v>
      </c>
      <c r="L83" s="254">
        <f t="shared" si="19"/>
        <v>-10.206144578309377</v>
      </c>
      <c r="M83" s="254">
        <f t="shared" si="11"/>
        <v>-5.5061445783091045</v>
      </c>
      <c r="N83" s="254">
        <f t="shared" si="12"/>
        <v>4.7538554216923643</v>
      </c>
      <c r="O83" s="254">
        <f t="shared" si="13"/>
        <v>19.90385542169097</v>
      </c>
      <c r="P83" s="254">
        <f>IF(F83&gt;60,F83-$G$4+P82-$G$5,F83-$G$4+P82)</f>
        <v>14.583855421683204</v>
      </c>
      <c r="Q83" s="254">
        <f t="shared" si="17"/>
        <v>31.283855421693282</v>
      </c>
      <c r="R83" s="254">
        <f t="shared" si="17"/>
        <v>36.488855421691127</v>
      </c>
      <c r="S83" s="254">
        <f t="shared" si="17"/>
        <v>38.583855421691808</v>
      </c>
    </row>
    <row r="84" spans="1:19" x14ac:dyDescent="0.25">
      <c r="A84">
        <f t="shared" si="20"/>
        <v>74</v>
      </c>
      <c r="B84" s="258">
        <v>41.66</v>
      </c>
      <c r="C84" s="140">
        <v>42.29</v>
      </c>
      <c r="D84" s="140">
        <v>41.57</v>
      </c>
      <c r="E84" s="140">
        <v>41.43</v>
      </c>
      <c r="F84" s="140">
        <v>42.19</v>
      </c>
      <c r="G84" s="140">
        <v>41.98</v>
      </c>
      <c r="H84" s="140">
        <v>43.3</v>
      </c>
      <c r="I84" s="259">
        <v>42.23</v>
      </c>
      <c r="K84">
        <f t="shared" si="18"/>
        <v>74</v>
      </c>
      <c r="L84" s="254">
        <f t="shared" si="19"/>
        <v>-10.512530120478104</v>
      </c>
      <c r="M84" s="254">
        <f t="shared" si="11"/>
        <v>-5.1825301204778285</v>
      </c>
      <c r="N84" s="254">
        <f t="shared" si="12"/>
        <v>4.3574698795236415</v>
      </c>
      <c r="O84" s="254">
        <f t="shared" si="13"/>
        <v>19.367469879522247</v>
      </c>
      <c r="P84" s="254">
        <f>IF(F84&gt;60,F84-$G$4+P83-$G$5,F84-$G$4+P83)</f>
        <v>14.807469879514478</v>
      </c>
      <c r="Q84" s="254">
        <f t="shared" si="17"/>
        <v>31.297469879524556</v>
      </c>
      <c r="R84" s="254">
        <f t="shared" si="17"/>
        <v>37.822469879522401</v>
      </c>
      <c r="S84" s="254">
        <f t="shared" si="17"/>
        <v>38.847469879523082</v>
      </c>
    </row>
    <row r="85" spans="1:19" x14ac:dyDescent="0.25">
      <c r="A85">
        <f t="shared" si="20"/>
        <v>75</v>
      </c>
      <c r="B85" s="258">
        <v>41.65</v>
      </c>
      <c r="C85" s="140">
        <v>42.32</v>
      </c>
      <c r="D85" s="140">
        <v>41.54</v>
      </c>
      <c r="E85" s="140">
        <v>41.51</v>
      </c>
      <c r="F85" s="140">
        <v>41.94</v>
      </c>
      <c r="G85" s="140">
        <v>41.58</v>
      </c>
      <c r="H85" s="140">
        <v>42.29</v>
      </c>
      <c r="I85" s="259">
        <v>42.18</v>
      </c>
      <c r="K85">
        <f t="shared" si="18"/>
        <v>75</v>
      </c>
      <c r="L85" s="254">
        <f t="shared" si="19"/>
        <v>-10.828915662646828</v>
      </c>
      <c r="M85" s="254">
        <f t="shared" si="11"/>
        <v>-4.8289156626465513</v>
      </c>
      <c r="N85" s="254">
        <f t="shared" si="12"/>
        <v>3.9310843373549176</v>
      </c>
      <c r="O85" s="254">
        <f t="shared" si="13"/>
        <v>18.911084337353522</v>
      </c>
      <c r="P85" s="254">
        <f>IF(F85&gt;60,F85-$G$4+P84-$G$5,F85-$G$4+P84)</f>
        <v>14.781084337345753</v>
      </c>
      <c r="Q85" s="254">
        <f t="shared" si="17"/>
        <v>30.911084337355831</v>
      </c>
      <c r="R85" s="254">
        <f t="shared" si="17"/>
        <v>38.146084337353678</v>
      </c>
      <c r="S85" s="254">
        <f t="shared" si="17"/>
        <v>39.061084337354359</v>
      </c>
    </row>
    <row r="86" spans="1:19" x14ac:dyDescent="0.25">
      <c r="A86">
        <f t="shared" si="20"/>
        <v>76</v>
      </c>
      <c r="B86" s="258">
        <v>41.59</v>
      </c>
      <c r="C86" s="140">
        <v>42.07</v>
      </c>
      <c r="D86" s="140">
        <v>41.91</v>
      </c>
      <c r="E86" s="140">
        <v>41.44</v>
      </c>
      <c r="F86" s="185">
        <v>41.83</v>
      </c>
      <c r="G86" s="140">
        <v>41.67</v>
      </c>
      <c r="H86" s="140">
        <v>42.31</v>
      </c>
      <c r="I86" s="259">
        <v>42.13</v>
      </c>
      <c r="K86">
        <f t="shared" si="18"/>
        <v>76</v>
      </c>
      <c r="L86" s="254">
        <f t="shared" si="19"/>
        <v>-11.205301204815548</v>
      </c>
      <c r="M86" s="254">
        <f t="shared" si="11"/>
        <v>-4.725301204815274</v>
      </c>
      <c r="N86" s="254">
        <f t="shared" si="12"/>
        <v>3.8746987951861911</v>
      </c>
      <c r="O86" s="254">
        <f t="shared" si="13"/>
        <v>18.384698795184796</v>
      </c>
      <c r="P86" s="254">
        <f>IF(F86&gt;60,F86-$G$4+P85-$G$5,F86-$G$4+P85)</f>
        <v>14.644698795177028</v>
      </c>
      <c r="Q86" s="254">
        <f t="shared" si="17"/>
        <v>30.61469879518711</v>
      </c>
      <c r="R86" s="254">
        <f t="shared" si="17"/>
        <v>38.489698795184957</v>
      </c>
      <c r="S86" s="254">
        <f t="shared" si="17"/>
        <v>39.224698795185638</v>
      </c>
    </row>
    <row r="87" spans="1:19" x14ac:dyDescent="0.25">
      <c r="A87">
        <f t="shared" si="20"/>
        <v>77</v>
      </c>
      <c r="B87" s="258">
        <v>41.89</v>
      </c>
      <c r="C87" s="140">
        <v>42.02</v>
      </c>
      <c r="D87" s="140">
        <v>41.53</v>
      </c>
      <c r="E87" s="140">
        <v>41.49</v>
      </c>
      <c r="F87" s="140">
        <v>41.98</v>
      </c>
      <c r="G87" s="140">
        <v>41.9</v>
      </c>
      <c r="H87" s="140">
        <v>42.62</v>
      </c>
      <c r="I87" s="259">
        <v>42.36</v>
      </c>
      <c r="K87">
        <f t="shared" si="18"/>
        <v>77</v>
      </c>
      <c r="L87" s="254">
        <f t="shared" si="19"/>
        <v>-11.281686746984271</v>
      </c>
      <c r="M87" s="254">
        <f t="shared" si="11"/>
        <v>-4.671686746983994</v>
      </c>
      <c r="N87" s="254">
        <f t="shared" si="12"/>
        <v>3.4383132530174692</v>
      </c>
      <c r="O87" s="254">
        <f t="shared" si="13"/>
        <v>17.908313253016075</v>
      </c>
      <c r="P87" s="254">
        <f>IF(F87&gt;60,F87-$G$4+P86-$G$5,F87-$G$4+P86)</f>
        <v>14.658313253008302</v>
      </c>
      <c r="Q87" s="254">
        <f t="shared" si="17"/>
        <v>30.548313253018385</v>
      </c>
      <c r="R87" s="254">
        <f t="shared" si="17"/>
        <v>39.143313253016231</v>
      </c>
      <c r="S87" s="254">
        <f t="shared" si="17"/>
        <v>39.618313253016915</v>
      </c>
    </row>
    <row r="88" spans="1:19" x14ac:dyDescent="0.25">
      <c r="A88">
        <f t="shared" si="20"/>
        <v>78</v>
      </c>
      <c r="B88" s="258">
        <v>41.82</v>
      </c>
      <c r="C88" s="140">
        <v>42.31</v>
      </c>
      <c r="D88" s="140">
        <v>41.75</v>
      </c>
      <c r="E88" s="140">
        <v>41.51</v>
      </c>
      <c r="F88" s="140">
        <v>41.92</v>
      </c>
      <c r="G88" s="140">
        <v>41.86</v>
      </c>
      <c r="H88" s="140">
        <v>42.52</v>
      </c>
      <c r="I88" s="259">
        <v>42.82</v>
      </c>
      <c r="K88">
        <f t="shared" si="18"/>
        <v>78</v>
      </c>
      <c r="L88" s="254">
        <f t="shared" si="19"/>
        <v>-11.428072289152993</v>
      </c>
      <c r="M88" s="254">
        <f t="shared" si="11"/>
        <v>-4.3280722891527148</v>
      </c>
      <c r="N88" s="254">
        <f t="shared" si="12"/>
        <v>3.2219277108487461</v>
      </c>
      <c r="O88" s="254">
        <f t="shared" si="13"/>
        <v>17.45192771084735</v>
      </c>
      <c r="P88" s="254">
        <f>IF(F88&gt;60,F88-$G$4+P87-$G$5,F88-$G$4+P87)</f>
        <v>14.611927710839581</v>
      </c>
      <c r="Q88" s="254">
        <f t="shared" si="17"/>
        <v>30.441927710849662</v>
      </c>
      <c r="R88" s="254">
        <f t="shared" si="17"/>
        <v>39.696927710847511</v>
      </c>
      <c r="S88" s="254">
        <f t="shared" si="17"/>
        <v>40.471927710848192</v>
      </c>
    </row>
    <row r="89" spans="1:19" x14ac:dyDescent="0.25">
      <c r="A89">
        <f t="shared" si="20"/>
        <v>79</v>
      </c>
      <c r="B89" s="258">
        <v>41.46</v>
      </c>
      <c r="C89" s="140">
        <v>42.33</v>
      </c>
      <c r="D89" s="140">
        <v>41.55</v>
      </c>
      <c r="E89" s="140">
        <v>41.43</v>
      </c>
      <c r="F89" s="140">
        <v>41.78</v>
      </c>
      <c r="G89" s="140">
        <v>42.08</v>
      </c>
      <c r="H89" s="140">
        <v>42.41</v>
      </c>
      <c r="I89" s="259">
        <v>44.12</v>
      </c>
      <c r="K89">
        <f t="shared" si="18"/>
        <v>79</v>
      </c>
      <c r="L89" s="254">
        <f t="shared" si="19"/>
        <v>-11.934457831321716</v>
      </c>
      <c r="M89" s="254">
        <f t="shared" si="11"/>
        <v>-3.9644578313214396</v>
      </c>
      <c r="N89" s="254">
        <f t="shared" si="12"/>
        <v>2.8055421686800202</v>
      </c>
      <c r="O89" s="254">
        <f t="shared" si="13"/>
        <v>16.915542168678627</v>
      </c>
      <c r="P89" s="254">
        <f>IF(F89&gt;60,F89-$G$4+P88-$G$5,F89-$G$4+P88)</f>
        <v>14.425542168670859</v>
      </c>
      <c r="Q89" s="254">
        <f t="shared" si="17"/>
        <v>30.555542168680937</v>
      </c>
      <c r="R89" s="254">
        <f t="shared" si="17"/>
        <v>40.140542168678785</v>
      </c>
      <c r="S89" s="254">
        <f t="shared" si="17"/>
        <v>42.625542168679466</v>
      </c>
    </row>
    <row r="90" spans="1:19" x14ac:dyDescent="0.25">
      <c r="A90">
        <f t="shared" si="20"/>
        <v>80</v>
      </c>
      <c r="B90" s="258">
        <v>41.74</v>
      </c>
      <c r="C90" s="140">
        <v>42.25</v>
      </c>
      <c r="D90" s="140">
        <v>41.52</v>
      </c>
      <c r="E90" s="140">
        <v>41.65</v>
      </c>
      <c r="F90" s="140">
        <v>42.58</v>
      </c>
      <c r="G90" s="140">
        <v>41.6</v>
      </c>
      <c r="H90" s="140">
        <v>41.99</v>
      </c>
      <c r="I90" s="259">
        <v>42.48</v>
      </c>
      <c r="K90">
        <f t="shared" si="18"/>
        <v>80</v>
      </c>
      <c r="L90" s="254">
        <f t="shared" si="19"/>
        <v>-12.160843373490437</v>
      </c>
      <c r="M90" s="254">
        <f t="shared" si="11"/>
        <v>-3.6808433734901627</v>
      </c>
      <c r="N90" s="254">
        <f t="shared" si="12"/>
        <v>2.3591566265113002</v>
      </c>
      <c r="O90" s="254">
        <f t="shared" si="13"/>
        <v>16.599156626509902</v>
      </c>
      <c r="P90" s="254">
        <f>IF(F90&gt;60,F90-$G$4+P89-$G$5,F90-$G$4+P89)</f>
        <v>15.039156626502134</v>
      </c>
      <c r="Q90" s="254">
        <f t="shared" si="17"/>
        <v>30.189156626512215</v>
      </c>
      <c r="R90" s="254">
        <f t="shared" si="17"/>
        <v>40.164156626510064</v>
      </c>
      <c r="S90" s="254">
        <f t="shared" si="17"/>
        <v>43.13915662651074</v>
      </c>
    </row>
    <row r="91" spans="1:19" x14ac:dyDescent="0.25">
      <c r="A91">
        <f t="shared" si="20"/>
        <v>81</v>
      </c>
      <c r="B91" s="258">
        <v>41.47</v>
      </c>
      <c r="C91" s="140">
        <v>42.09</v>
      </c>
      <c r="D91" s="140">
        <v>42.03</v>
      </c>
      <c r="E91" s="140">
        <v>42</v>
      </c>
      <c r="F91" s="140">
        <v>43.86</v>
      </c>
      <c r="G91" s="140">
        <v>41.75</v>
      </c>
      <c r="H91" s="140">
        <v>42.31</v>
      </c>
      <c r="I91" s="259">
        <v>42.49</v>
      </c>
      <c r="K91">
        <f t="shared" si="18"/>
        <v>81</v>
      </c>
      <c r="L91" s="254">
        <f t="shared" si="19"/>
        <v>-12.657228915659161</v>
      </c>
      <c r="M91" s="254">
        <f t="shared" ref="M91:M154" si="21">IF(C91&gt;60,C91-$G$4+M90-$G$5,C91-$G$4+M90)</f>
        <v>-3.5572289156588823</v>
      </c>
      <c r="N91" s="254">
        <f t="shared" ref="N91:N154" si="22">IF(D91&gt;60,D91-$G$4+N90-$G$5,D91-$G$4+N90)</f>
        <v>2.4227710843425783</v>
      </c>
      <c r="O91" s="254">
        <f>IF(E91&gt;60,E91-$G$4+O90-$G$5,E91-$G$4+O90)</f>
        <v>16.632771084341179</v>
      </c>
      <c r="P91" s="254">
        <f>IF(F91&gt;60,F91-$G$4+P90-$G$5,F91-$G$4+P90)</f>
        <v>16.93277108433341</v>
      </c>
      <c r="Q91" s="254">
        <f t="shared" ref="Q91:S106" si="23">IF(G91&gt;60,G91-$G$4+Q90-$G$5,G91-$G$4+Q90)</f>
        <v>29.972771084343492</v>
      </c>
      <c r="R91" s="254">
        <f t="shared" si="23"/>
        <v>40.507771084341343</v>
      </c>
      <c r="S91" s="254">
        <f t="shared" si="23"/>
        <v>43.662771084342019</v>
      </c>
    </row>
    <row r="92" spans="1:19" x14ac:dyDescent="0.25">
      <c r="A92">
        <f t="shared" si="20"/>
        <v>82</v>
      </c>
      <c r="B92" s="258">
        <v>41.44</v>
      </c>
      <c r="C92" s="140">
        <v>42.74</v>
      </c>
      <c r="D92" s="140">
        <v>43.08</v>
      </c>
      <c r="E92" s="140">
        <v>41.65</v>
      </c>
      <c r="F92" s="140">
        <v>41.69</v>
      </c>
      <c r="G92" s="140">
        <v>41.64</v>
      </c>
      <c r="H92" s="140">
        <v>42.03</v>
      </c>
      <c r="I92" s="259">
        <v>42.56</v>
      </c>
      <c r="K92">
        <f t="shared" si="18"/>
        <v>82</v>
      </c>
      <c r="L92" s="254">
        <f t="shared" si="19"/>
        <v>-13.183614457827886</v>
      </c>
      <c r="M92" s="254">
        <f t="shared" si="21"/>
        <v>-2.7836144578276034</v>
      </c>
      <c r="N92" s="254">
        <f t="shared" si="22"/>
        <v>3.5363855421738535</v>
      </c>
      <c r="O92" s="254">
        <f>IF(E92&gt;60,E92-$G$4+O91-$G$5,E92-$G$4+O91)</f>
        <v>16.316385542172455</v>
      </c>
      <c r="P92" s="254">
        <f>IF(F92&gt;60,F92-$G$4+P91-$G$5,F92-$G$4+P91)</f>
        <v>16.656385542164685</v>
      </c>
      <c r="Q92" s="254">
        <f t="shared" si="23"/>
        <v>29.64638554217477</v>
      </c>
      <c r="R92" s="254">
        <f t="shared" si="23"/>
        <v>40.571385542172621</v>
      </c>
      <c r="S92" s="254">
        <f t="shared" si="23"/>
        <v>44.256385542173298</v>
      </c>
    </row>
    <row r="93" spans="1:19" x14ac:dyDescent="0.25">
      <c r="A93">
        <f t="shared" si="20"/>
        <v>83</v>
      </c>
      <c r="B93" s="258">
        <v>41.57</v>
      </c>
      <c r="C93" s="140">
        <v>42.37</v>
      </c>
      <c r="D93" s="140">
        <v>41.59</v>
      </c>
      <c r="E93" s="140">
        <v>41.74</v>
      </c>
      <c r="F93" s="140">
        <v>41.88</v>
      </c>
      <c r="G93" s="255">
        <v>135.93</v>
      </c>
      <c r="H93" s="140">
        <v>41.87</v>
      </c>
      <c r="I93" s="259">
        <v>42.57</v>
      </c>
      <c r="K93">
        <f t="shared" si="18"/>
        <v>83</v>
      </c>
      <c r="L93" s="254">
        <f t="shared" si="19"/>
        <v>-13.579999999996609</v>
      </c>
      <c r="M93" s="254">
        <f t="shared" si="21"/>
        <v>-2.3799999999963291</v>
      </c>
      <c r="N93" s="254">
        <f t="shared" si="22"/>
        <v>3.1600000000051338</v>
      </c>
      <c r="O93" s="254">
        <f>IF(E93&gt;60,E93-$G$4+O92-$G$5,E93-$G$4+O92)</f>
        <v>16.090000000003734</v>
      </c>
      <c r="P93" s="254">
        <f>IF(F93&gt;60,F93-$G$4+P92-$G$5,F93-$G$4+P92)</f>
        <v>16.569999999995964</v>
      </c>
      <c r="Q93" s="254">
        <f t="shared" si="23"/>
        <v>33.610000000006053</v>
      </c>
      <c r="R93" s="254">
        <f t="shared" si="23"/>
        <v>40.475000000003895</v>
      </c>
      <c r="S93" s="254">
        <f t="shared" si="23"/>
        <v>44.860000000004575</v>
      </c>
    </row>
    <row r="94" spans="1:19" x14ac:dyDescent="0.25">
      <c r="A94">
        <f t="shared" si="20"/>
        <v>84</v>
      </c>
      <c r="B94" s="258">
        <v>41.64</v>
      </c>
      <c r="C94" s="140">
        <v>43.18</v>
      </c>
      <c r="D94" s="140">
        <v>42.55</v>
      </c>
      <c r="E94" s="140">
        <v>41.55</v>
      </c>
      <c r="F94" s="140">
        <v>41.72</v>
      </c>
      <c r="G94" s="140">
        <v>43.75</v>
      </c>
      <c r="H94" s="140">
        <v>42.01</v>
      </c>
      <c r="I94" s="259">
        <v>42.52</v>
      </c>
      <c r="K94">
        <f t="shared" si="18"/>
        <v>84</v>
      </c>
      <c r="L94" s="254">
        <f t="shared" si="19"/>
        <v>-13.906385542165332</v>
      </c>
      <c r="M94" s="254">
        <f t="shared" si="21"/>
        <v>-1.1663855421650524</v>
      </c>
      <c r="N94" s="254">
        <f t="shared" si="22"/>
        <v>3.7436144578364079</v>
      </c>
      <c r="O94" s="254">
        <f>IF(E94&gt;60,E94-$G$4+O93-$G$5,E94-$G$4+O93)</f>
        <v>15.673614457835008</v>
      </c>
      <c r="P94" s="254">
        <f>IF(F94&gt;60,F94-$G$4+P93-$G$5,F94-$G$4+P93)</f>
        <v>16.32361445782724</v>
      </c>
      <c r="Q94" s="254">
        <f t="shared" si="23"/>
        <v>35.39361445783733</v>
      </c>
      <c r="R94" s="254">
        <f t="shared" si="23"/>
        <v>40.51861445783517</v>
      </c>
      <c r="S94" s="254">
        <f t="shared" si="23"/>
        <v>45.413614457835855</v>
      </c>
    </row>
    <row r="95" spans="1:19" x14ac:dyDescent="0.25">
      <c r="A95">
        <f t="shared" si="20"/>
        <v>85</v>
      </c>
      <c r="B95" s="258">
        <v>41.65</v>
      </c>
      <c r="C95" s="140">
        <v>42.36</v>
      </c>
      <c r="D95" s="140">
        <v>42.21</v>
      </c>
      <c r="E95" s="140">
        <v>41.49</v>
      </c>
      <c r="F95" s="140">
        <v>41.65</v>
      </c>
      <c r="G95" s="140">
        <v>43.28</v>
      </c>
      <c r="H95" s="140">
        <v>41.89</v>
      </c>
      <c r="I95" s="259">
        <v>42.49</v>
      </c>
      <c r="K95">
        <f t="shared" si="18"/>
        <v>85</v>
      </c>
      <c r="L95" s="254">
        <f t="shared" si="19"/>
        <v>-14.222771084334056</v>
      </c>
      <c r="M95" s="254">
        <f t="shared" si="21"/>
        <v>-0.77277108433377606</v>
      </c>
      <c r="N95" s="254">
        <f t="shared" si="22"/>
        <v>3.9872289156676857</v>
      </c>
      <c r="O95" s="254">
        <f>IF(E95&gt;60,E95-$G$4+O94-$G$5,E95-$G$4+O94)</f>
        <v>15.197228915666287</v>
      </c>
      <c r="P95" s="254">
        <f>IF(F95&gt;60,F95-$G$4+P94-$G$5,F95-$G$4+P94)</f>
        <v>16.007228915658516</v>
      </c>
      <c r="Q95" s="254">
        <f t="shared" si="23"/>
        <v>36.707228915668608</v>
      </c>
      <c r="R95" s="254">
        <f t="shared" si="23"/>
        <v>40.442228915666448</v>
      </c>
      <c r="S95" s="254">
        <f t="shared" si="23"/>
        <v>45.937228915667134</v>
      </c>
    </row>
    <row r="96" spans="1:19" x14ac:dyDescent="0.25">
      <c r="A96">
        <f t="shared" si="20"/>
        <v>86</v>
      </c>
      <c r="B96" s="258">
        <v>41.86</v>
      </c>
      <c r="C96" s="140">
        <v>42.3</v>
      </c>
      <c r="D96" s="140">
        <v>42.26</v>
      </c>
      <c r="E96" s="140">
        <v>41.32</v>
      </c>
      <c r="F96" s="140">
        <v>41.67</v>
      </c>
      <c r="G96" s="140">
        <v>43.41</v>
      </c>
      <c r="H96" s="140">
        <v>41.89</v>
      </c>
      <c r="I96" s="259">
        <v>42.68</v>
      </c>
      <c r="K96">
        <f t="shared" si="18"/>
        <v>86</v>
      </c>
      <c r="L96" s="254">
        <f t="shared" si="19"/>
        <v>-14.32915662650278</v>
      </c>
      <c r="M96" s="254">
        <f t="shared" si="21"/>
        <v>-0.43915662650250198</v>
      </c>
      <c r="N96" s="254">
        <f t="shared" si="22"/>
        <v>4.2808433734989606</v>
      </c>
      <c r="O96" s="254">
        <f>IF(E96&gt;60,E96-$G$4+O95-$G$5,E96-$G$4+O95)</f>
        <v>14.550843373497564</v>
      </c>
      <c r="P96" s="254">
        <f>IF(F96&gt;60,F96-$G$4+P95-$G$5,F96-$G$4+P95)</f>
        <v>15.710843373489794</v>
      </c>
      <c r="Q96" s="254">
        <f t="shared" si="23"/>
        <v>38.150843373499882</v>
      </c>
      <c r="R96" s="254">
        <f t="shared" si="23"/>
        <v>40.365843373497725</v>
      </c>
      <c r="S96" s="254">
        <f t="shared" si="23"/>
        <v>46.650843373498411</v>
      </c>
    </row>
    <row r="97" spans="1:19" x14ac:dyDescent="0.25">
      <c r="A97">
        <f t="shared" si="20"/>
        <v>87</v>
      </c>
      <c r="B97" s="258">
        <v>41.84</v>
      </c>
      <c r="C97" s="140">
        <v>42.36</v>
      </c>
      <c r="D97" s="140">
        <v>41.41</v>
      </c>
      <c r="E97" s="140">
        <v>41.25</v>
      </c>
      <c r="F97" s="140">
        <v>41.66</v>
      </c>
      <c r="G97" s="140">
        <v>42.56</v>
      </c>
      <c r="H97" s="140">
        <v>41.71</v>
      </c>
      <c r="I97" s="259">
        <v>42.88</v>
      </c>
      <c r="K97">
        <f t="shared" si="18"/>
        <v>87</v>
      </c>
      <c r="L97" s="254">
        <f t="shared" si="19"/>
        <v>-14.455542168671499</v>
      </c>
      <c r="M97" s="254">
        <f t="shared" si="21"/>
        <v>-4.5542168671225625E-2</v>
      </c>
      <c r="N97" s="254">
        <f t="shared" si="22"/>
        <v>3.7244578313302341</v>
      </c>
      <c r="O97" s="254">
        <f>IF(E97&gt;60,E97-$G$4+O96-$G$5,E97-$G$4+O96)</f>
        <v>13.834457831328841</v>
      </c>
      <c r="P97" s="254">
        <f>IF(F97&gt;60,F97-$G$4+P96-$G$5,F97-$G$4+P96)</f>
        <v>15.404457831321068</v>
      </c>
      <c r="Q97" s="254">
        <f t="shared" si="23"/>
        <v>38.744457831331161</v>
      </c>
      <c r="R97" s="254">
        <f t="shared" si="23"/>
        <v>40.109457831329003</v>
      </c>
      <c r="S97" s="254">
        <f t="shared" si="23"/>
        <v>47.56445783132969</v>
      </c>
    </row>
    <row r="98" spans="1:19" x14ac:dyDescent="0.25">
      <c r="A98">
        <f t="shared" si="20"/>
        <v>88</v>
      </c>
      <c r="B98" s="258">
        <v>41.76</v>
      </c>
      <c r="C98" s="140">
        <v>42.17</v>
      </c>
      <c r="D98" s="140">
        <v>41.46</v>
      </c>
      <c r="E98" s="140">
        <v>41.4</v>
      </c>
      <c r="F98" s="140">
        <v>41.98</v>
      </c>
      <c r="G98" s="140">
        <v>42.66</v>
      </c>
      <c r="H98" s="140">
        <v>41.89</v>
      </c>
      <c r="I98" s="259">
        <v>42.95</v>
      </c>
      <c r="K98">
        <f t="shared" si="18"/>
        <v>88</v>
      </c>
      <c r="L98" s="254">
        <f t="shared" si="19"/>
        <v>-14.661927710840224</v>
      </c>
      <c r="M98" s="254">
        <f t="shared" si="21"/>
        <v>0.158072289160053</v>
      </c>
      <c r="N98" s="254">
        <f t="shared" si="22"/>
        <v>3.2180722891615119</v>
      </c>
      <c r="O98" s="254">
        <f>IF(E98&gt;60,E98-$G$4+O97-$G$5,E98-$G$4+O97)</f>
        <v>13.268072289160116</v>
      </c>
      <c r="P98" s="254">
        <f>IF(F98&gt;60,F98-$G$4+P97-$G$5,F98-$G$4+P97)</f>
        <v>15.418072289152342</v>
      </c>
      <c r="Q98" s="254">
        <f t="shared" si="23"/>
        <v>39.438072289162434</v>
      </c>
      <c r="R98" s="254">
        <f t="shared" si="23"/>
        <v>40.03307228916028</v>
      </c>
      <c r="S98" s="254">
        <f t="shared" si="23"/>
        <v>48.54807228916097</v>
      </c>
    </row>
    <row r="99" spans="1:19" x14ac:dyDescent="0.25">
      <c r="A99">
        <f t="shared" si="20"/>
        <v>89</v>
      </c>
      <c r="B99" s="258">
        <v>41.63</v>
      </c>
      <c r="C99" s="140">
        <v>42.4</v>
      </c>
      <c r="D99" s="140">
        <v>41.59</v>
      </c>
      <c r="E99" s="140">
        <v>41.36</v>
      </c>
      <c r="F99" s="140">
        <v>41.9</v>
      </c>
      <c r="G99" s="140">
        <v>43.89</v>
      </c>
      <c r="H99" s="140">
        <v>42.98</v>
      </c>
      <c r="I99" s="259">
        <v>42.85</v>
      </c>
      <c r="K99">
        <f t="shared" si="18"/>
        <v>89</v>
      </c>
      <c r="L99" s="254">
        <f t="shared" si="19"/>
        <v>-14.998313253008945</v>
      </c>
      <c r="M99" s="254">
        <f t="shared" si="21"/>
        <v>0.5916867469913285</v>
      </c>
      <c r="N99" s="254">
        <f t="shared" si="22"/>
        <v>2.8416867469927922</v>
      </c>
      <c r="O99" s="254">
        <f>IF(E99&gt;60,E99-$G$4+O98-$G$5,E99-$G$4+O98)</f>
        <v>12.661686746991393</v>
      </c>
      <c r="P99" s="254">
        <f>IF(F99&gt;60,F99-$G$4+P98-$G$5,F99-$G$4+P98)</f>
        <v>15.351686746983617</v>
      </c>
      <c r="Q99" s="254">
        <f t="shared" si="23"/>
        <v>41.361686746993712</v>
      </c>
      <c r="R99" s="254">
        <f t="shared" si="23"/>
        <v>41.046686746991554</v>
      </c>
      <c r="S99" s="254">
        <f t="shared" si="23"/>
        <v>49.431686746992249</v>
      </c>
    </row>
    <row r="100" spans="1:19" x14ac:dyDescent="0.25">
      <c r="A100">
        <f t="shared" si="20"/>
        <v>90</v>
      </c>
      <c r="B100" s="258">
        <v>41.64</v>
      </c>
      <c r="C100" s="140">
        <v>42.3</v>
      </c>
      <c r="D100" s="140">
        <v>41.5</v>
      </c>
      <c r="E100" s="140">
        <v>41.67</v>
      </c>
      <c r="F100" s="140">
        <v>41.82</v>
      </c>
      <c r="G100" s="140">
        <v>42.11</v>
      </c>
      <c r="H100" s="140">
        <v>42.04</v>
      </c>
      <c r="I100" s="259">
        <v>43.04</v>
      </c>
      <c r="K100">
        <f t="shared" si="18"/>
        <v>90</v>
      </c>
      <c r="L100" s="254">
        <f t="shared" si="19"/>
        <v>-15.324698795177667</v>
      </c>
      <c r="M100" s="254">
        <f t="shared" si="21"/>
        <v>0.92530120482260259</v>
      </c>
      <c r="N100" s="254">
        <f t="shared" si="22"/>
        <v>2.3753012048240691</v>
      </c>
      <c r="O100" s="254">
        <f>IF(E100&gt;60,E100-$G$4+O99-$G$5,E100-$G$4+O99)</f>
        <v>12.365301204822671</v>
      </c>
      <c r="P100" s="254">
        <f>IF(F100&gt;60,F100-$G$4+P99-$G$5,F100-$G$4+P99)</f>
        <v>15.205301204814894</v>
      </c>
      <c r="Q100" s="254">
        <f t="shared" si="23"/>
        <v>41.505301204824988</v>
      </c>
      <c r="R100" s="254">
        <f t="shared" si="23"/>
        <v>41.12030120482283</v>
      </c>
      <c r="S100" s="254">
        <f t="shared" si="23"/>
        <v>50.505301204823525</v>
      </c>
    </row>
    <row r="101" spans="1:19" x14ac:dyDescent="0.25">
      <c r="A101">
        <f t="shared" si="20"/>
        <v>91</v>
      </c>
      <c r="B101" s="258">
        <v>41.69</v>
      </c>
      <c r="C101" s="140">
        <v>42.36</v>
      </c>
      <c r="D101" s="140">
        <v>41.45</v>
      </c>
      <c r="E101" s="140">
        <v>41.69</v>
      </c>
      <c r="F101" s="140">
        <v>41.98</v>
      </c>
      <c r="G101" s="140">
        <v>42.49</v>
      </c>
      <c r="H101" s="140">
        <v>41.4</v>
      </c>
      <c r="I101" s="259">
        <v>43.07</v>
      </c>
      <c r="K101">
        <f t="shared" si="18"/>
        <v>91</v>
      </c>
      <c r="L101" s="254">
        <f t="shared" si="19"/>
        <v>-15.601084337346393</v>
      </c>
      <c r="M101" s="254">
        <f t="shared" si="21"/>
        <v>1.3189156626538789</v>
      </c>
      <c r="N101" s="254">
        <f t="shared" si="22"/>
        <v>1.8589156626553489</v>
      </c>
      <c r="O101" s="254">
        <f>IF(E101&gt;60,E101-$G$4+O100-$G$5,E101-$G$4+O100)</f>
        <v>12.088915662653946</v>
      </c>
      <c r="P101" s="254">
        <f>IF(F101&gt;60,F101-$G$4+P100-$G$5,F101-$G$4+P100)</f>
        <v>15.218915662646168</v>
      </c>
      <c r="Q101" s="254">
        <f t="shared" si="23"/>
        <v>42.028915662656267</v>
      </c>
      <c r="R101" s="254">
        <f t="shared" si="23"/>
        <v>40.553915662654106</v>
      </c>
      <c r="S101" s="254">
        <f t="shared" si="23"/>
        <v>51.608915662654802</v>
      </c>
    </row>
    <row r="102" spans="1:19" x14ac:dyDescent="0.25">
      <c r="A102">
        <f t="shared" si="20"/>
        <v>92</v>
      </c>
      <c r="B102" s="258">
        <v>41.48</v>
      </c>
      <c r="C102" s="140">
        <v>42.26</v>
      </c>
      <c r="D102" s="140">
        <v>42.33</v>
      </c>
      <c r="E102" s="140">
        <v>41.46</v>
      </c>
      <c r="F102" s="140">
        <v>41.73</v>
      </c>
      <c r="G102" s="140">
        <v>42.58</v>
      </c>
      <c r="H102" s="140">
        <v>41.64</v>
      </c>
      <c r="I102" s="259">
        <v>43.47</v>
      </c>
      <c r="K102">
        <f t="shared" si="18"/>
        <v>92</v>
      </c>
      <c r="L102" s="254">
        <f t="shared" si="19"/>
        <v>-16.087469879515119</v>
      </c>
      <c r="M102" s="254">
        <f t="shared" si="21"/>
        <v>1.6125301204851539</v>
      </c>
      <c r="N102" s="254">
        <f t="shared" si="22"/>
        <v>2.2225301204866241</v>
      </c>
      <c r="O102" s="254">
        <f>IF(E102&gt;60,E102-$G$4+O101-$G$5,E102-$G$4+O101)</f>
        <v>11.582530120485224</v>
      </c>
      <c r="P102" s="254">
        <f>IF(F102&gt;60,F102-$G$4+P101-$G$5,F102-$G$4+P101)</f>
        <v>14.982530120477442</v>
      </c>
      <c r="Q102" s="254">
        <f t="shared" si="23"/>
        <v>42.642530120487542</v>
      </c>
      <c r="R102" s="254">
        <f t="shared" si="23"/>
        <v>40.227530120485383</v>
      </c>
      <c r="S102" s="254">
        <f t="shared" si="23"/>
        <v>53.112530120486078</v>
      </c>
    </row>
    <row r="103" spans="1:19" x14ac:dyDescent="0.25">
      <c r="A103">
        <f t="shared" si="20"/>
        <v>93</v>
      </c>
      <c r="B103" s="258">
        <v>41.49</v>
      </c>
      <c r="C103" s="140">
        <v>42.11</v>
      </c>
      <c r="D103" s="140">
        <v>41.84</v>
      </c>
      <c r="E103" s="140">
        <v>41.1</v>
      </c>
      <c r="F103" s="140">
        <v>41.87</v>
      </c>
      <c r="G103" s="140">
        <v>42.17</v>
      </c>
      <c r="H103" s="140">
        <v>41.79</v>
      </c>
      <c r="I103" s="259">
        <v>43.25</v>
      </c>
      <c r="K103">
        <f t="shared" si="18"/>
        <v>93</v>
      </c>
      <c r="L103" s="254">
        <f t="shared" si="19"/>
        <v>-16.56385542168384</v>
      </c>
      <c r="M103" s="254">
        <f t="shared" si="21"/>
        <v>1.7561445783164302</v>
      </c>
      <c r="N103" s="254">
        <f t="shared" si="22"/>
        <v>2.0961445783179045</v>
      </c>
      <c r="O103" s="254">
        <f>IF(E103&gt;60,E103-$G$4+O102-$G$5,E103-$G$4+O102)</f>
        <v>10.716144578316502</v>
      </c>
      <c r="P103" s="254">
        <f>IF(F103&gt;60,F103-$G$4+P102-$G$5,F103-$G$4+P102)</f>
        <v>14.886144578308716</v>
      </c>
      <c r="Q103" s="254">
        <f t="shared" si="23"/>
        <v>42.846144578318821</v>
      </c>
      <c r="R103" s="254">
        <f t="shared" si="23"/>
        <v>40.051144578316659</v>
      </c>
      <c r="S103" s="254">
        <f t="shared" si="23"/>
        <v>54.396144578317355</v>
      </c>
    </row>
    <row r="104" spans="1:19" x14ac:dyDescent="0.25">
      <c r="A104">
        <f t="shared" si="20"/>
        <v>94</v>
      </c>
      <c r="B104" s="258">
        <v>41.37</v>
      </c>
      <c r="C104" s="140">
        <v>42.12</v>
      </c>
      <c r="D104" s="140">
        <v>41.37</v>
      </c>
      <c r="E104" s="140">
        <v>41.97</v>
      </c>
      <c r="F104" s="140">
        <v>41.89</v>
      </c>
      <c r="G104" s="140">
        <v>42.3</v>
      </c>
      <c r="H104" s="140">
        <v>41.74</v>
      </c>
      <c r="I104" s="259">
        <v>43.13</v>
      </c>
      <c r="K104">
        <f t="shared" si="18"/>
        <v>94</v>
      </c>
      <c r="L104" s="254">
        <f t="shared" si="19"/>
        <v>-17.160240963852566</v>
      </c>
      <c r="M104" s="254">
        <f t="shared" si="21"/>
        <v>1.9097590361477046</v>
      </c>
      <c r="N104" s="254">
        <f t="shared" si="22"/>
        <v>1.4997590361491788</v>
      </c>
      <c r="O104" s="254">
        <f>IF(E104&gt;60,E104-$G$4+O103-$G$5,E104-$G$4+O103)</f>
        <v>10.719759036147778</v>
      </c>
      <c r="P104" s="254">
        <f>IF(F104&gt;60,F104-$G$4+P103-$G$5,F104-$G$4+P103)</f>
        <v>14.809759036139994</v>
      </c>
      <c r="Q104" s="254">
        <f t="shared" si="23"/>
        <v>43.179759036150095</v>
      </c>
      <c r="R104" s="254">
        <f t="shared" si="23"/>
        <v>39.824759036147938</v>
      </c>
      <c r="S104" s="254">
        <f t="shared" si="23"/>
        <v>55.559759036148634</v>
      </c>
    </row>
    <row r="105" spans="1:19" x14ac:dyDescent="0.25">
      <c r="A105">
        <f t="shared" si="20"/>
        <v>95</v>
      </c>
      <c r="B105" s="258">
        <v>41.48</v>
      </c>
      <c r="C105" s="140">
        <v>42.19</v>
      </c>
      <c r="D105" s="140">
        <v>41.49</v>
      </c>
      <c r="E105" s="140">
        <v>41.51</v>
      </c>
      <c r="F105" s="140">
        <v>42.14</v>
      </c>
      <c r="G105" s="140">
        <v>42.61</v>
      </c>
      <c r="H105" s="140">
        <v>41.87</v>
      </c>
      <c r="I105" s="259">
        <v>43.04</v>
      </c>
      <c r="K105">
        <f t="shared" si="18"/>
        <v>95</v>
      </c>
      <c r="L105" s="254">
        <f t="shared" si="19"/>
        <v>-17.646626506021292</v>
      </c>
      <c r="M105" s="254">
        <f t="shared" si="21"/>
        <v>2.1333734939789792</v>
      </c>
      <c r="N105" s="254">
        <f t="shared" si="22"/>
        <v>1.0233734939804577</v>
      </c>
      <c r="O105" s="254">
        <f>IF(E105&gt;60,E105-$G$4+O104-$G$5,E105-$G$4+O104)</f>
        <v>10.263373493979053</v>
      </c>
      <c r="P105" s="254">
        <f>IF(F105&gt;60,F105-$G$4+P104-$G$5,F105-$G$4+P104)</f>
        <v>14.983373493971271</v>
      </c>
      <c r="Q105" s="254">
        <f t="shared" si="23"/>
        <v>43.823373493981371</v>
      </c>
      <c r="R105" s="254">
        <f t="shared" si="23"/>
        <v>39.728373493979213</v>
      </c>
      <c r="S105" s="254">
        <f t="shared" si="23"/>
        <v>56.63337349397991</v>
      </c>
    </row>
    <row r="106" spans="1:19" x14ac:dyDescent="0.25">
      <c r="A106">
        <f t="shared" si="20"/>
        <v>96</v>
      </c>
      <c r="B106" s="258">
        <v>41.56</v>
      </c>
      <c r="C106" s="140">
        <v>42.28</v>
      </c>
      <c r="D106" s="140">
        <v>41.57</v>
      </c>
      <c r="E106" s="140">
        <v>41.61</v>
      </c>
      <c r="F106" s="140">
        <v>41.84</v>
      </c>
      <c r="G106" s="140">
        <v>42.25</v>
      </c>
      <c r="H106" s="140">
        <v>41.97</v>
      </c>
      <c r="I106" s="259">
        <v>43.82</v>
      </c>
      <c r="K106">
        <f t="shared" si="18"/>
        <v>96</v>
      </c>
      <c r="L106" s="254">
        <f t="shared" si="19"/>
        <v>-18.053012048190013</v>
      </c>
      <c r="M106" s="254">
        <f t="shared" si="21"/>
        <v>2.4469879518102573</v>
      </c>
      <c r="N106" s="254">
        <f t="shared" si="22"/>
        <v>0.62698795181173494</v>
      </c>
      <c r="O106" s="254">
        <f>IF(E106&gt;60,E106-$G$4+O105-$G$5,E106-$G$4+O105)</f>
        <v>9.9069879518103292</v>
      </c>
      <c r="P106" s="254">
        <f>IF(F106&gt;60,F106-$G$4+P105-$G$5,F106-$G$4+P105)</f>
        <v>14.856987951802552</v>
      </c>
      <c r="Q106" s="254">
        <f t="shared" si="23"/>
        <v>44.106987951812648</v>
      </c>
      <c r="R106" s="254">
        <f t="shared" si="23"/>
        <v>39.731987951810488</v>
      </c>
      <c r="S106" s="254">
        <f t="shared" si="23"/>
        <v>58.486987951811187</v>
      </c>
    </row>
    <row r="107" spans="1:19" x14ac:dyDescent="0.25">
      <c r="A107">
        <f t="shared" si="20"/>
        <v>97</v>
      </c>
      <c r="B107" s="258">
        <v>41.58</v>
      </c>
      <c r="C107" s="140">
        <v>42.24</v>
      </c>
      <c r="D107" s="140">
        <v>41.42</v>
      </c>
      <c r="E107" s="140">
        <v>41.46</v>
      </c>
      <c r="F107" s="140">
        <v>41.88</v>
      </c>
      <c r="G107" s="140">
        <v>42.93</v>
      </c>
      <c r="H107" s="140">
        <v>42.49</v>
      </c>
      <c r="I107" s="259">
        <v>45.01</v>
      </c>
      <c r="K107">
        <f t="shared" si="18"/>
        <v>97</v>
      </c>
      <c r="L107" s="254">
        <f t="shared" si="19"/>
        <v>-18.439397590358737</v>
      </c>
      <c r="M107" s="254">
        <f t="shared" si="21"/>
        <v>2.7206024096415362</v>
      </c>
      <c r="N107" s="254">
        <f t="shared" si="22"/>
        <v>8.0602409643013573E-2</v>
      </c>
      <c r="O107" s="254">
        <f>IF(E107&gt;60,E107-$G$4+O106-$G$5,E107-$G$4+O106)</f>
        <v>9.400602409641607</v>
      </c>
      <c r="P107" s="254">
        <f>IF(F107&gt;60,F107-$G$4+P106-$G$5,F107-$G$4+P106)</f>
        <v>14.770602409633831</v>
      </c>
      <c r="Q107" s="254">
        <f t="shared" ref="Q107:S122" si="24">IF(G107&gt;60,G107-$G$4+Q106-$G$5,G107-$G$4+Q106)</f>
        <v>45.070602409643925</v>
      </c>
      <c r="R107" s="254">
        <f t="shared" si="24"/>
        <v>40.255602409641767</v>
      </c>
      <c r="S107" s="254">
        <f t="shared" si="24"/>
        <v>61.530602409642462</v>
      </c>
    </row>
    <row r="108" spans="1:19" x14ac:dyDescent="0.25">
      <c r="A108">
        <f t="shared" si="20"/>
        <v>98</v>
      </c>
      <c r="B108" s="258">
        <v>41.56</v>
      </c>
      <c r="C108" s="140">
        <v>42.3</v>
      </c>
      <c r="D108" s="140">
        <v>41.58</v>
      </c>
      <c r="E108" s="140">
        <v>41.48</v>
      </c>
      <c r="F108" s="140">
        <v>42.21</v>
      </c>
      <c r="G108" s="140">
        <v>42.33</v>
      </c>
      <c r="H108" s="140">
        <v>42.14</v>
      </c>
      <c r="I108" s="259">
        <v>43.39</v>
      </c>
      <c r="K108">
        <f t="shared" si="18"/>
        <v>98</v>
      </c>
      <c r="L108" s="254">
        <f t="shared" si="19"/>
        <v>-18.845783132527458</v>
      </c>
      <c r="M108" s="254">
        <f t="shared" si="21"/>
        <v>3.0542168674728103</v>
      </c>
      <c r="N108" s="254">
        <f t="shared" si="22"/>
        <v>-0.30578313252571121</v>
      </c>
      <c r="O108" s="254">
        <f>IF(E108&gt;60,E108-$G$4+O107-$G$5,E108-$G$4+O107)</f>
        <v>8.9142168674728808</v>
      </c>
      <c r="P108" s="254">
        <f>IF(F108&gt;60,F108-$G$4+P107-$G$5,F108-$G$4+P107)</f>
        <v>15.014216867465109</v>
      </c>
      <c r="Q108" s="254">
        <f t="shared" si="24"/>
        <v>45.4342168674752</v>
      </c>
      <c r="R108" s="254">
        <f t="shared" si="24"/>
        <v>40.429216867473045</v>
      </c>
      <c r="S108" s="254">
        <f t="shared" si="24"/>
        <v>62.95421686747374</v>
      </c>
    </row>
    <row r="109" spans="1:19" x14ac:dyDescent="0.25">
      <c r="A109">
        <f t="shared" si="20"/>
        <v>99</v>
      </c>
      <c r="B109" s="258">
        <v>41.62</v>
      </c>
      <c r="C109" s="140">
        <v>42.34</v>
      </c>
      <c r="D109" s="140">
        <v>41.72</v>
      </c>
      <c r="E109" s="140">
        <v>41.41</v>
      </c>
      <c r="F109" s="140">
        <v>42.06</v>
      </c>
      <c r="G109" s="140">
        <v>42.47</v>
      </c>
      <c r="H109" s="140">
        <v>41.86</v>
      </c>
      <c r="I109" s="259">
        <v>43.13</v>
      </c>
      <c r="K109">
        <f t="shared" si="18"/>
        <v>99</v>
      </c>
      <c r="L109" s="254">
        <f t="shared" si="19"/>
        <v>-19.192168674696184</v>
      </c>
      <c r="M109" s="254">
        <f t="shared" si="21"/>
        <v>3.4278313253040906</v>
      </c>
      <c r="N109" s="254">
        <f t="shared" si="22"/>
        <v>-0.55216867469443542</v>
      </c>
      <c r="O109" s="254">
        <f>IF(E109&gt;60,E109-$G$4+O108-$G$5,E109-$G$4+O108)</f>
        <v>8.3578313253041543</v>
      </c>
      <c r="P109" s="254">
        <f>IF(F109&gt;60,F109-$G$4+P108-$G$5,F109-$G$4+P108)</f>
        <v>15.107831325296388</v>
      </c>
      <c r="Q109" s="254">
        <f t="shared" si="24"/>
        <v>45.937831325306476</v>
      </c>
      <c r="R109" s="254">
        <f t="shared" si="24"/>
        <v>40.322831325304321</v>
      </c>
      <c r="S109" s="254">
        <f t="shared" si="24"/>
        <v>64.117831325305019</v>
      </c>
    </row>
    <row r="110" spans="1:19" x14ac:dyDescent="0.25">
      <c r="A110">
        <f t="shared" si="20"/>
        <v>100</v>
      </c>
      <c r="B110" s="258">
        <v>146.4</v>
      </c>
      <c r="C110" s="140">
        <v>42.38</v>
      </c>
      <c r="D110" s="140">
        <v>141.72999999999999</v>
      </c>
      <c r="E110" s="140">
        <v>41.24</v>
      </c>
      <c r="F110" s="140">
        <v>42.02</v>
      </c>
      <c r="G110" s="140">
        <v>42.44</v>
      </c>
      <c r="H110" s="140">
        <v>41.79</v>
      </c>
      <c r="I110" s="259">
        <v>137.81</v>
      </c>
      <c r="K110">
        <f t="shared" si="18"/>
        <v>100</v>
      </c>
      <c r="L110" s="254">
        <f t="shared" si="19"/>
        <v>-4.7585542168648942</v>
      </c>
      <c r="M110" s="254">
        <f t="shared" si="21"/>
        <v>3.8414457831353701</v>
      </c>
      <c r="N110" s="254">
        <f t="shared" si="22"/>
        <v>9.2114457831368384</v>
      </c>
      <c r="O110" s="254">
        <f>IF(E110&gt;60,E110-$G$4+O109-$G$5,E110-$G$4+O109)</f>
        <v>7.6314457831354332</v>
      </c>
      <c r="P110" s="254">
        <f>IF(F110&gt;60,F110-$G$4+P109-$G$5,F110-$G$4+P109)</f>
        <v>15.161445783127668</v>
      </c>
      <c r="Q110" s="254">
        <f t="shared" si="24"/>
        <v>46.411445783137751</v>
      </c>
      <c r="R110" s="254">
        <f t="shared" si="24"/>
        <v>40.146445783135597</v>
      </c>
      <c r="S110" s="254">
        <f t="shared" si="24"/>
        <v>69.961445783136298</v>
      </c>
    </row>
    <row r="111" spans="1:19" x14ac:dyDescent="0.25">
      <c r="A111">
        <f t="shared" si="20"/>
        <v>101</v>
      </c>
      <c r="B111" s="258">
        <v>43.42</v>
      </c>
      <c r="C111" s="140">
        <v>42.38</v>
      </c>
      <c r="D111" s="140">
        <v>43.21</v>
      </c>
      <c r="E111" s="140">
        <v>42.11</v>
      </c>
      <c r="F111" s="140">
        <v>136.55000000000001</v>
      </c>
      <c r="G111" s="140">
        <v>41.99</v>
      </c>
      <c r="H111" s="140">
        <v>41.85</v>
      </c>
      <c r="I111" s="259">
        <v>42.75</v>
      </c>
      <c r="K111">
        <f t="shared" si="18"/>
        <v>101</v>
      </c>
      <c r="L111" s="254">
        <f t="shared" si="19"/>
        <v>-3.3049397590336156</v>
      </c>
      <c r="M111" s="254">
        <f t="shared" si="21"/>
        <v>4.2550602409666496</v>
      </c>
      <c r="N111" s="254">
        <f t="shared" si="22"/>
        <v>10.455060240968116</v>
      </c>
      <c r="O111" s="254">
        <f>IF(E111&gt;60,E111-$G$4+O110-$G$5,E111-$G$4+O110)</f>
        <v>7.7750602409667096</v>
      </c>
      <c r="P111" s="254">
        <f>IF(F111&gt;60,F111-$G$4+P110-$G$5,F111-$G$4+P110)</f>
        <v>19.745060240958964</v>
      </c>
      <c r="Q111" s="254">
        <f t="shared" si="24"/>
        <v>46.43506024096903</v>
      </c>
      <c r="R111" s="254">
        <f t="shared" si="24"/>
        <v>40.030060240966876</v>
      </c>
      <c r="S111" s="254">
        <f t="shared" si="24"/>
        <v>70.745060240967575</v>
      </c>
    </row>
    <row r="112" spans="1:19" x14ac:dyDescent="0.25">
      <c r="A112">
        <f t="shared" si="20"/>
        <v>102</v>
      </c>
      <c r="B112" s="258">
        <v>42.39</v>
      </c>
      <c r="C112" s="140">
        <v>42.02</v>
      </c>
      <c r="D112" s="140">
        <v>42.14</v>
      </c>
      <c r="E112" s="140">
        <v>42.26</v>
      </c>
      <c r="F112" s="140">
        <v>42.72</v>
      </c>
      <c r="G112" s="140">
        <v>43.51</v>
      </c>
      <c r="H112" s="140">
        <v>41.97</v>
      </c>
      <c r="I112" s="259">
        <v>41.93</v>
      </c>
      <c r="K112">
        <f t="shared" si="18"/>
        <v>102</v>
      </c>
      <c r="L112" s="254">
        <f t="shared" si="19"/>
        <v>-2.8813253012023381</v>
      </c>
      <c r="M112" s="254">
        <f t="shared" si="21"/>
        <v>4.3086746987979296</v>
      </c>
      <c r="N112" s="254">
        <f t="shared" si="22"/>
        <v>10.628674698799394</v>
      </c>
      <c r="O112" s="254">
        <f>IF(E112&gt;60,E112-$G$4+O111-$G$5,E112-$G$4+O111)</f>
        <v>8.0686746987979845</v>
      </c>
      <c r="P112" s="254">
        <f>IF(F112&gt;60,F112-$G$4+P111-$G$5,F112-$G$4+P111)</f>
        <v>20.498674698790239</v>
      </c>
      <c r="Q112" s="254">
        <f t="shared" si="24"/>
        <v>47.978674698800305</v>
      </c>
      <c r="R112" s="254">
        <f t="shared" si="24"/>
        <v>40.033674698798151</v>
      </c>
      <c r="S112" s="254">
        <f t="shared" si="24"/>
        <v>70.708674698798859</v>
      </c>
    </row>
    <row r="113" spans="1:19" x14ac:dyDescent="0.25">
      <c r="A113">
        <f t="shared" si="20"/>
        <v>103</v>
      </c>
      <c r="B113" s="258">
        <v>42.3</v>
      </c>
      <c r="C113" s="140">
        <v>42.23</v>
      </c>
      <c r="D113" s="140">
        <v>42.15</v>
      </c>
      <c r="E113" s="140">
        <v>41.46</v>
      </c>
      <c r="F113" s="140">
        <v>41.97</v>
      </c>
      <c r="G113" s="140">
        <v>42.28</v>
      </c>
      <c r="H113" s="140">
        <v>41.94</v>
      </c>
      <c r="I113" s="259">
        <v>41.81</v>
      </c>
      <c r="K113">
        <f t="shared" si="18"/>
        <v>103</v>
      </c>
      <c r="L113" s="254">
        <f t="shared" si="19"/>
        <v>-2.547710843371064</v>
      </c>
      <c r="M113" s="254">
        <f t="shared" si="21"/>
        <v>4.5722891566292034</v>
      </c>
      <c r="N113" s="254">
        <f t="shared" si="22"/>
        <v>10.812289156630669</v>
      </c>
      <c r="O113" s="254">
        <f>IF(E113&gt;60,E113-$G$4+O112-$G$5,E113-$G$4+O112)</f>
        <v>7.5622891566292623</v>
      </c>
      <c r="P113" s="254">
        <f>IF(F113&gt;60,F113-$G$4+P112-$G$5,F113-$G$4+P112)</f>
        <v>20.502289156621515</v>
      </c>
      <c r="Q113" s="254">
        <f t="shared" si="24"/>
        <v>48.292289156631583</v>
      </c>
      <c r="R113" s="254">
        <f t="shared" si="24"/>
        <v>40.007289156629426</v>
      </c>
      <c r="S113" s="254">
        <f t="shared" si="24"/>
        <v>70.552289156630138</v>
      </c>
    </row>
    <row r="114" spans="1:19" x14ac:dyDescent="0.25">
      <c r="A114">
        <f t="shared" si="20"/>
        <v>104</v>
      </c>
      <c r="B114" s="258">
        <v>42.34</v>
      </c>
      <c r="C114" s="140">
        <v>42.7</v>
      </c>
      <c r="D114" s="140">
        <v>42.27</v>
      </c>
      <c r="E114" s="140">
        <v>41.4</v>
      </c>
      <c r="F114" s="140">
        <v>41.96</v>
      </c>
      <c r="G114" s="140">
        <v>43.58</v>
      </c>
      <c r="H114" s="140">
        <v>41.76</v>
      </c>
      <c r="I114" s="259">
        <v>41.72</v>
      </c>
      <c r="K114">
        <f t="shared" si="18"/>
        <v>104</v>
      </c>
      <c r="L114" s="254">
        <f t="shared" si="19"/>
        <v>-2.1740963855397837</v>
      </c>
      <c r="M114" s="254">
        <f t="shared" si="21"/>
        <v>5.3059036144604832</v>
      </c>
      <c r="N114" s="254">
        <f t="shared" si="22"/>
        <v>11.115903614461949</v>
      </c>
      <c r="O114" s="254">
        <f>IF(E114&gt;60,E114-$G$4+O113-$G$5,E114-$G$4+O113)</f>
        <v>6.9959036144605378</v>
      </c>
      <c r="P114" s="254">
        <f>IF(F114&gt;60,F114-$G$4+P113-$G$5,F114-$G$4+P113)</f>
        <v>20.495903614452793</v>
      </c>
      <c r="Q114" s="254">
        <f t="shared" si="24"/>
        <v>49.905903614462858</v>
      </c>
      <c r="R114" s="254">
        <f t="shared" si="24"/>
        <v>39.800903614460701</v>
      </c>
      <c r="S114" s="254">
        <f t="shared" si="24"/>
        <v>70.305903614461414</v>
      </c>
    </row>
    <row r="115" spans="1:19" x14ac:dyDescent="0.25">
      <c r="A115">
        <f t="shared" si="20"/>
        <v>105</v>
      </c>
      <c r="B115" s="258">
        <v>42.14</v>
      </c>
      <c r="C115" s="140">
        <v>137.12</v>
      </c>
      <c r="D115" s="140">
        <v>42.18</v>
      </c>
      <c r="E115" s="140">
        <v>41.54</v>
      </c>
      <c r="F115" s="140">
        <v>42.25</v>
      </c>
      <c r="G115" s="140">
        <v>42.66</v>
      </c>
      <c r="H115" s="140">
        <v>42.06</v>
      </c>
      <c r="I115" s="259">
        <v>41.71</v>
      </c>
      <c r="K115">
        <f t="shared" si="18"/>
        <v>105</v>
      </c>
      <c r="L115" s="254">
        <f t="shared" si="19"/>
        <v>-2.0004819277085062</v>
      </c>
      <c r="M115" s="254">
        <f t="shared" si="21"/>
        <v>10.459518072291758</v>
      </c>
      <c r="N115" s="254">
        <f t="shared" si="22"/>
        <v>11.329518072293226</v>
      </c>
      <c r="O115" s="254">
        <f>IF(E115&gt;60,E115-$G$4+O114-$G$5,E115-$G$4+O114)</f>
        <v>6.5695180722918138</v>
      </c>
      <c r="P115" s="254">
        <f>IF(F115&gt;60,F115-$G$4+P114-$G$5,F115-$G$4+P114)</f>
        <v>20.77951807228407</v>
      </c>
      <c r="Q115" s="254">
        <f t="shared" si="24"/>
        <v>50.599518072294131</v>
      </c>
      <c r="R115" s="254">
        <f t="shared" si="24"/>
        <v>39.89451807229198</v>
      </c>
      <c r="S115" s="254">
        <f t="shared" si="24"/>
        <v>70.049518072292699</v>
      </c>
    </row>
    <row r="116" spans="1:19" x14ac:dyDescent="0.25">
      <c r="A116">
        <f t="shared" si="20"/>
        <v>106</v>
      </c>
      <c r="B116" s="258">
        <v>42.43</v>
      </c>
      <c r="C116" s="140">
        <v>42.81</v>
      </c>
      <c r="D116" s="140">
        <v>42.21</v>
      </c>
      <c r="E116" s="140">
        <v>42.32</v>
      </c>
      <c r="F116" s="140">
        <v>41.76</v>
      </c>
      <c r="G116" s="140">
        <v>42.73</v>
      </c>
      <c r="H116" s="140">
        <v>41.79</v>
      </c>
      <c r="I116" s="259">
        <v>41.77</v>
      </c>
      <c r="K116">
        <f t="shared" si="18"/>
        <v>106</v>
      </c>
      <c r="L116" s="254">
        <f t="shared" si="19"/>
        <v>-1.5368674698772296</v>
      </c>
      <c r="M116" s="254">
        <f t="shared" si="21"/>
        <v>11.303132530123037</v>
      </c>
      <c r="N116" s="254">
        <f t="shared" si="22"/>
        <v>11.573132530124504</v>
      </c>
      <c r="O116" s="254">
        <f>IF(E116&gt;60,E116-$G$4+O115-$G$5,E116-$G$4+O115)</f>
        <v>6.923132530123091</v>
      </c>
      <c r="P116" s="254">
        <f>IF(F116&gt;60,F116-$G$4+P115-$G$5,F116-$G$4+P115)</f>
        <v>20.573132530115345</v>
      </c>
      <c r="Q116" s="254">
        <f t="shared" si="24"/>
        <v>51.363132530125405</v>
      </c>
      <c r="R116" s="254">
        <f t="shared" si="24"/>
        <v>39.718132530123256</v>
      </c>
      <c r="S116" s="254">
        <f t="shared" si="24"/>
        <v>69.853132530123986</v>
      </c>
    </row>
    <row r="117" spans="1:19" x14ac:dyDescent="0.25">
      <c r="A117">
        <f t="shared" si="20"/>
        <v>107</v>
      </c>
      <c r="B117" s="258">
        <v>42.11</v>
      </c>
      <c r="C117" s="140">
        <v>41.79</v>
      </c>
      <c r="D117" s="140">
        <v>42.04</v>
      </c>
      <c r="E117" s="140">
        <v>41.8</v>
      </c>
      <c r="F117" s="140">
        <v>41.77</v>
      </c>
      <c r="G117" s="140">
        <v>42.87</v>
      </c>
      <c r="H117" s="140">
        <v>41.77</v>
      </c>
      <c r="I117" s="259">
        <v>41.79</v>
      </c>
      <c r="K117">
        <f t="shared" si="18"/>
        <v>107</v>
      </c>
      <c r="L117" s="254">
        <f t="shared" si="19"/>
        <v>-1.3932530120459532</v>
      </c>
      <c r="M117" s="254">
        <f t="shared" si="21"/>
        <v>11.126746987954313</v>
      </c>
      <c r="N117" s="254">
        <f t="shared" si="22"/>
        <v>11.64674698795578</v>
      </c>
      <c r="O117" s="254">
        <f>IF(E117&gt;60,E117-$G$4+O116-$G$5,E117-$G$4+O116)</f>
        <v>6.7567469879543651</v>
      </c>
      <c r="P117" s="254">
        <f>IF(F117&gt;60,F117-$G$4+P116-$G$5,F117-$G$4+P116)</f>
        <v>20.376746987946625</v>
      </c>
      <c r="Q117" s="254">
        <f t="shared" si="24"/>
        <v>52.26674698795668</v>
      </c>
      <c r="R117" s="254">
        <f t="shared" si="24"/>
        <v>39.521746987954536</v>
      </c>
      <c r="S117" s="254">
        <f t="shared" si="24"/>
        <v>69.676746987955255</v>
      </c>
    </row>
    <row r="118" spans="1:19" x14ac:dyDescent="0.25">
      <c r="A118">
        <f t="shared" si="20"/>
        <v>108</v>
      </c>
      <c r="B118" s="258">
        <v>42.47</v>
      </c>
      <c r="C118" s="140">
        <v>41.84</v>
      </c>
      <c r="D118" s="140">
        <v>42.74</v>
      </c>
      <c r="E118" s="140">
        <v>41.8</v>
      </c>
      <c r="F118" s="140">
        <v>41.64</v>
      </c>
      <c r="G118" s="140">
        <v>42.62</v>
      </c>
      <c r="H118" s="140">
        <v>41.84</v>
      </c>
      <c r="I118" s="259">
        <v>41.65</v>
      </c>
      <c r="K118">
        <f t="shared" si="18"/>
        <v>108</v>
      </c>
      <c r="L118" s="254">
        <f t="shared" si="19"/>
        <v>-0.88963855421467741</v>
      </c>
      <c r="M118" s="254">
        <f t="shared" si="21"/>
        <v>11.000361445785593</v>
      </c>
      <c r="N118" s="254">
        <f t="shared" si="22"/>
        <v>12.420361445787059</v>
      </c>
      <c r="O118" s="254">
        <f>IF(E118&gt;60,E118-$G$4+O117-$G$5,E118-$G$4+O117)</f>
        <v>6.5903614457856392</v>
      </c>
      <c r="P118" s="254">
        <f>IF(F118&gt;60,F118-$G$4+P117-$G$5,F118-$G$4+P117)</f>
        <v>20.050361445777902</v>
      </c>
      <c r="Q118" s="254">
        <f t="shared" si="24"/>
        <v>52.920361445787954</v>
      </c>
      <c r="R118" s="254">
        <f t="shared" si="24"/>
        <v>39.395361445785817</v>
      </c>
      <c r="S118" s="254">
        <f t="shared" si="24"/>
        <v>69.360361445786538</v>
      </c>
    </row>
    <row r="119" spans="1:19" x14ac:dyDescent="0.25">
      <c r="A119">
        <f t="shared" si="20"/>
        <v>109</v>
      </c>
      <c r="B119" s="258">
        <v>42.08</v>
      </c>
      <c r="C119" s="140">
        <v>41.81</v>
      </c>
      <c r="D119" s="140">
        <v>42.12</v>
      </c>
      <c r="E119" s="140">
        <v>41.55</v>
      </c>
      <c r="F119" s="140">
        <v>41.93</v>
      </c>
      <c r="G119" s="140">
        <v>42.25</v>
      </c>
      <c r="H119" s="140">
        <v>41.78</v>
      </c>
      <c r="I119" s="259">
        <v>41.71</v>
      </c>
      <c r="K119">
        <f t="shared" si="18"/>
        <v>109</v>
      </c>
      <c r="L119" s="254">
        <f t="shared" si="19"/>
        <v>-0.7760240963834022</v>
      </c>
      <c r="M119" s="254">
        <f t="shared" si="21"/>
        <v>10.843975903616872</v>
      </c>
      <c r="N119" s="254">
        <f t="shared" si="22"/>
        <v>12.573975903618333</v>
      </c>
      <c r="O119" s="254">
        <f>IF(E119&gt;60,E119-$G$4+O118-$G$5,E119-$G$4+O118)</f>
        <v>6.1739759036169133</v>
      </c>
      <c r="P119" s="254">
        <f>IF(F119&gt;60,F119-$G$4+P118-$G$5,F119-$G$4+P118)</f>
        <v>20.013975903609179</v>
      </c>
      <c r="Q119" s="254">
        <f t="shared" si="24"/>
        <v>53.203975903619231</v>
      </c>
      <c r="R119" s="254">
        <f t="shared" si="24"/>
        <v>39.208975903617095</v>
      </c>
      <c r="S119" s="254">
        <f t="shared" si="24"/>
        <v>69.103975903617822</v>
      </c>
    </row>
    <row r="120" spans="1:19" x14ac:dyDescent="0.25">
      <c r="A120">
        <f t="shared" si="20"/>
        <v>110</v>
      </c>
      <c r="B120" s="258">
        <v>41.9</v>
      </c>
      <c r="C120" s="140">
        <v>41.69</v>
      </c>
      <c r="D120" s="140">
        <v>42.95</v>
      </c>
      <c r="E120" s="140">
        <v>41.5</v>
      </c>
      <c r="F120" s="140">
        <v>41.66</v>
      </c>
      <c r="G120" s="255">
        <v>136.80000000000001</v>
      </c>
      <c r="H120" s="140">
        <v>41.89</v>
      </c>
      <c r="I120" s="259">
        <v>41.47</v>
      </c>
      <c r="K120">
        <f t="shared" si="18"/>
        <v>110</v>
      </c>
      <c r="L120" s="254">
        <f t="shared" si="19"/>
        <v>-0.84240963855212669</v>
      </c>
      <c r="M120" s="254">
        <f t="shared" si="21"/>
        <v>10.567590361448147</v>
      </c>
      <c r="N120" s="254">
        <f t="shared" si="22"/>
        <v>13.557590361449613</v>
      </c>
      <c r="O120" s="254">
        <f>IF(E120&gt;60,E120-$G$4+O119-$G$5,E120-$G$4+O119)</f>
        <v>5.7075903614481902</v>
      </c>
      <c r="P120" s="254">
        <f>IF(F120&gt;60,F120-$G$4+P119-$G$5,F120-$G$4+P119)</f>
        <v>19.707590361440452</v>
      </c>
      <c r="Q120" s="254">
        <f t="shared" si="24"/>
        <v>58.037590361450526</v>
      </c>
      <c r="R120" s="254">
        <f t="shared" si="24"/>
        <v>39.132590361448372</v>
      </c>
      <c r="S120" s="254">
        <f t="shared" si="24"/>
        <v>68.607590361449098</v>
      </c>
    </row>
    <row r="121" spans="1:19" x14ac:dyDescent="0.25">
      <c r="A121">
        <f t="shared" si="20"/>
        <v>111</v>
      </c>
      <c r="B121" s="258">
        <v>41.99</v>
      </c>
      <c r="C121" s="140">
        <v>41.52</v>
      </c>
      <c r="D121" s="140">
        <v>42.01</v>
      </c>
      <c r="E121" s="140">
        <v>41.98</v>
      </c>
      <c r="F121" s="140">
        <v>41.99</v>
      </c>
      <c r="G121" s="140">
        <v>43.09</v>
      </c>
      <c r="H121" s="140">
        <v>41.47</v>
      </c>
      <c r="I121" s="259">
        <v>41.66</v>
      </c>
      <c r="K121">
        <f t="shared" si="18"/>
        <v>111</v>
      </c>
      <c r="L121" s="254">
        <f t="shared" si="19"/>
        <v>-0.81879518072084778</v>
      </c>
      <c r="M121" s="254">
        <f t="shared" si="21"/>
        <v>10.121204819279427</v>
      </c>
      <c r="N121" s="254">
        <f t="shared" si="22"/>
        <v>13.601204819280888</v>
      </c>
      <c r="O121" s="254">
        <f>IF(E121&gt;60,E121-$G$4+O120-$G$5,E121-$G$4+O120)</f>
        <v>5.721204819279464</v>
      </c>
      <c r="P121" s="254">
        <f>IF(F121&gt;60,F121-$G$4+P120-$G$5,F121-$G$4+P120)</f>
        <v>19.731204819271731</v>
      </c>
      <c r="Q121" s="254">
        <f t="shared" si="24"/>
        <v>59.161204819281807</v>
      </c>
      <c r="R121" s="254">
        <f t="shared" si="24"/>
        <v>38.636204819279648</v>
      </c>
      <c r="S121" s="254">
        <f t="shared" si="24"/>
        <v>68.301204819280372</v>
      </c>
    </row>
    <row r="122" spans="1:19" x14ac:dyDescent="0.25">
      <c r="A122">
        <f t="shared" si="20"/>
        <v>112</v>
      </c>
      <c r="B122" s="258">
        <v>41.96</v>
      </c>
      <c r="C122" s="140">
        <v>41.67</v>
      </c>
      <c r="D122" s="140">
        <v>41.9</v>
      </c>
      <c r="E122" s="140">
        <v>41.59</v>
      </c>
      <c r="F122" s="140">
        <v>41.83</v>
      </c>
      <c r="G122" s="140">
        <v>42.21</v>
      </c>
      <c r="H122" s="140">
        <v>42.03</v>
      </c>
      <c r="I122" s="259">
        <v>41.73</v>
      </c>
      <c r="K122">
        <f t="shared" si="18"/>
        <v>112</v>
      </c>
      <c r="L122" s="254">
        <f t="shared" si="19"/>
        <v>-0.82518072288957001</v>
      </c>
      <c r="M122" s="254">
        <f t="shared" si="21"/>
        <v>9.8248192771107057</v>
      </c>
      <c r="N122" s="254">
        <f t="shared" si="22"/>
        <v>13.534819277112163</v>
      </c>
      <c r="O122" s="254">
        <f>IF(E122&gt;60,E122-$G$4+O121-$G$5,E122-$G$4+O121)</f>
        <v>5.3448192771107443</v>
      </c>
      <c r="P122" s="254">
        <f>IF(F122&gt;60,F122-$G$4+P121-$G$5,F122-$G$4+P121)</f>
        <v>19.594819277103007</v>
      </c>
      <c r="Q122" s="254">
        <f t="shared" si="24"/>
        <v>59.404819277113084</v>
      </c>
      <c r="R122" s="254">
        <f t="shared" si="24"/>
        <v>38.699819277110926</v>
      </c>
      <c r="S122" s="254">
        <f t="shared" si="24"/>
        <v>68.064819277111638</v>
      </c>
    </row>
    <row r="123" spans="1:19" x14ac:dyDescent="0.25">
      <c r="A123">
        <f t="shared" si="20"/>
        <v>113</v>
      </c>
      <c r="B123" s="258">
        <v>41.89</v>
      </c>
      <c r="C123" s="140">
        <v>41.68</v>
      </c>
      <c r="D123" s="140">
        <v>42.26</v>
      </c>
      <c r="E123" s="140">
        <v>41.58</v>
      </c>
      <c r="F123" s="140">
        <v>41.66</v>
      </c>
      <c r="G123" s="140">
        <v>42.01</v>
      </c>
      <c r="H123" s="140">
        <v>41.63</v>
      </c>
      <c r="I123" s="259">
        <v>41.85</v>
      </c>
      <c r="K123">
        <f t="shared" si="18"/>
        <v>113</v>
      </c>
      <c r="L123" s="254">
        <f t="shared" si="19"/>
        <v>-0.90156626505829252</v>
      </c>
      <c r="M123" s="254">
        <f t="shared" si="21"/>
        <v>9.5384337349419823</v>
      </c>
      <c r="N123" s="254">
        <f t="shared" si="22"/>
        <v>13.828433734943438</v>
      </c>
      <c r="O123" s="254">
        <f>IF(E123&gt;60,E123-$G$4+O122-$G$5,E123-$G$4+O122)</f>
        <v>4.9584337349420196</v>
      </c>
      <c r="P123" s="254">
        <f>IF(F123&gt;60,F123-$G$4+P122-$G$5,F123-$G$4+P122)</f>
        <v>19.28843373493428</v>
      </c>
      <c r="Q123" s="254">
        <f t="shared" ref="Q123:S138" si="25">IF(G123&gt;60,G123-$G$4+Q122-$G$5,G123-$G$4+Q122)</f>
        <v>59.448433734944359</v>
      </c>
      <c r="R123" s="254">
        <f t="shared" si="25"/>
        <v>38.363433734942205</v>
      </c>
      <c r="S123" s="254">
        <f t="shared" si="25"/>
        <v>67.94843373494291</v>
      </c>
    </row>
    <row r="124" spans="1:19" x14ac:dyDescent="0.25">
      <c r="A124">
        <f t="shared" si="20"/>
        <v>114</v>
      </c>
      <c r="B124" s="258">
        <v>41.99</v>
      </c>
      <c r="C124" s="140">
        <v>41.51</v>
      </c>
      <c r="D124" s="140">
        <v>42.07</v>
      </c>
      <c r="E124" s="140">
        <v>41.61</v>
      </c>
      <c r="F124" s="140">
        <v>41.67</v>
      </c>
      <c r="G124" s="140">
        <v>41.77</v>
      </c>
      <c r="H124" s="140">
        <v>41.7</v>
      </c>
      <c r="I124" s="259">
        <v>42.34</v>
      </c>
      <c r="K124">
        <f t="shared" si="18"/>
        <v>114</v>
      </c>
      <c r="L124" s="254">
        <f t="shared" si="19"/>
        <v>-0.8779518072270136</v>
      </c>
      <c r="M124" s="254">
        <f t="shared" si="21"/>
        <v>9.0820481927732573</v>
      </c>
      <c r="N124" s="254">
        <f t="shared" si="22"/>
        <v>13.932048192774715</v>
      </c>
      <c r="O124" s="254">
        <f>IF(E124&gt;60,E124-$G$4+O123-$G$5,E124-$G$4+O123)</f>
        <v>4.6020481927732959</v>
      </c>
      <c r="P124" s="254">
        <f>IF(F124&gt;60,F124-$G$4+P123-$G$5,F124-$G$4+P123)</f>
        <v>18.992048192765559</v>
      </c>
      <c r="Q124" s="254">
        <f t="shared" si="25"/>
        <v>59.252048192775639</v>
      </c>
      <c r="R124" s="254">
        <f t="shared" si="25"/>
        <v>38.097048192773485</v>
      </c>
      <c r="S124" s="254">
        <f t="shared" si="25"/>
        <v>68.32204819277419</v>
      </c>
    </row>
    <row r="125" spans="1:19" x14ac:dyDescent="0.25">
      <c r="A125">
        <f t="shared" si="20"/>
        <v>115</v>
      </c>
      <c r="B125" s="258">
        <v>41.91</v>
      </c>
      <c r="C125" s="140">
        <v>41.9</v>
      </c>
      <c r="D125" s="140">
        <v>41.86</v>
      </c>
      <c r="E125" s="140">
        <v>41.56</v>
      </c>
      <c r="F125" s="140">
        <v>41.46</v>
      </c>
      <c r="G125" s="140">
        <v>41.73</v>
      </c>
      <c r="H125" s="140">
        <v>41.61</v>
      </c>
      <c r="I125" s="259">
        <v>42.42</v>
      </c>
      <c r="K125">
        <f t="shared" si="18"/>
        <v>115</v>
      </c>
      <c r="L125" s="254">
        <f t="shared" si="19"/>
        <v>-0.93433734939574009</v>
      </c>
      <c r="M125" s="254">
        <f t="shared" si="21"/>
        <v>9.0156626506045328</v>
      </c>
      <c r="N125" s="254">
        <f t="shared" si="22"/>
        <v>13.825662650605992</v>
      </c>
      <c r="O125" s="254">
        <f>IF(E125&gt;60,E125-$G$4+O124-$G$5,E125-$G$4+O124)</f>
        <v>4.1956626506045751</v>
      </c>
      <c r="P125" s="254">
        <f>IF(F125&gt;60,F125-$G$4+P124-$G$5,F125-$G$4+P124)</f>
        <v>18.485662650596836</v>
      </c>
      <c r="Q125" s="254">
        <f t="shared" si="25"/>
        <v>59.015662650606913</v>
      </c>
      <c r="R125" s="254">
        <f t="shared" si="25"/>
        <v>37.740662650604762</v>
      </c>
      <c r="S125" s="254">
        <f t="shared" si="25"/>
        <v>68.775662650605469</v>
      </c>
    </row>
    <row r="126" spans="1:19" x14ac:dyDescent="0.25">
      <c r="A126">
        <f t="shared" si="20"/>
        <v>116</v>
      </c>
      <c r="B126" s="258">
        <v>41.84</v>
      </c>
      <c r="C126" s="140">
        <v>41.69</v>
      </c>
      <c r="D126" s="140">
        <v>42.95</v>
      </c>
      <c r="E126" s="140">
        <v>135.81</v>
      </c>
      <c r="F126" s="140">
        <v>41.75</v>
      </c>
      <c r="G126" s="140">
        <v>41.71</v>
      </c>
      <c r="H126" s="140">
        <v>41.67</v>
      </c>
      <c r="I126" s="259">
        <v>41.94</v>
      </c>
      <c r="K126">
        <f t="shared" si="18"/>
        <v>116</v>
      </c>
      <c r="L126" s="254">
        <f t="shared" si="19"/>
        <v>-1.0607228915644598</v>
      </c>
      <c r="M126" s="254">
        <f t="shared" si="21"/>
        <v>8.7392771084358074</v>
      </c>
      <c r="N126" s="254">
        <f t="shared" si="22"/>
        <v>14.809277108437271</v>
      </c>
      <c r="O126" s="254">
        <f>IF(E126&gt;60,E126-$G$4+O125-$G$5,E126-$G$4+O125)</f>
        <v>8.0392771084358543</v>
      </c>
      <c r="P126" s="254">
        <f>IF(F126&gt;60,F126-$G$4+P125-$G$5,F126-$G$4+P125)</f>
        <v>18.269277108428113</v>
      </c>
      <c r="Q126" s="254">
        <f t="shared" si="25"/>
        <v>58.759277108438191</v>
      </c>
      <c r="R126" s="254">
        <f t="shared" si="25"/>
        <v>37.44427710843604</v>
      </c>
      <c r="S126" s="254">
        <f t="shared" si="25"/>
        <v>68.749277108436743</v>
      </c>
    </row>
    <row r="127" spans="1:19" x14ac:dyDescent="0.25">
      <c r="A127">
        <f t="shared" si="20"/>
        <v>117</v>
      </c>
      <c r="B127" s="258">
        <v>42.03</v>
      </c>
      <c r="C127" s="140">
        <v>42.5</v>
      </c>
      <c r="D127" s="140">
        <v>42.03</v>
      </c>
      <c r="E127" s="140">
        <v>44.51</v>
      </c>
      <c r="F127" s="140">
        <v>41.61</v>
      </c>
      <c r="G127" s="140">
        <v>41.71</v>
      </c>
      <c r="H127" s="140">
        <v>42.01</v>
      </c>
      <c r="I127" s="259">
        <v>41.64</v>
      </c>
      <c r="K127">
        <f t="shared" si="18"/>
        <v>117</v>
      </c>
      <c r="L127" s="254">
        <f t="shared" si="19"/>
        <v>-0.9971084337331817</v>
      </c>
      <c r="M127" s="254">
        <f t="shared" si="21"/>
        <v>9.2728915662670843</v>
      </c>
      <c r="N127" s="254">
        <f t="shared" si="22"/>
        <v>14.872891566268549</v>
      </c>
      <c r="O127" s="254">
        <f>IF(E127&gt;60,E127-$G$4+O126-$G$5,E127-$G$4+O126)</f>
        <v>10.582891566267129</v>
      </c>
      <c r="P127" s="254">
        <f>IF(F127&gt;60,F127-$G$4+P126-$G$5,F127-$G$4+P126)</f>
        <v>17.91289156625939</v>
      </c>
      <c r="Q127" s="254">
        <f t="shared" si="25"/>
        <v>58.502891566269469</v>
      </c>
      <c r="R127" s="254">
        <f t="shared" si="25"/>
        <v>37.487891566267315</v>
      </c>
      <c r="S127" s="254">
        <f t="shared" si="25"/>
        <v>68.422891566268021</v>
      </c>
    </row>
    <row r="128" spans="1:19" x14ac:dyDescent="0.25">
      <c r="A128">
        <f t="shared" si="20"/>
        <v>118</v>
      </c>
      <c r="B128" s="258">
        <v>42.09</v>
      </c>
      <c r="C128" s="140">
        <v>41.73</v>
      </c>
      <c r="D128" s="140">
        <v>41.72</v>
      </c>
      <c r="E128" s="140">
        <v>42.09</v>
      </c>
      <c r="F128" s="140">
        <v>41.83</v>
      </c>
      <c r="G128" s="140">
        <v>41.67</v>
      </c>
      <c r="H128" s="140">
        <v>42</v>
      </c>
      <c r="I128" s="259">
        <v>41.94</v>
      </c>
      <c r="K128">
        <f t="shared" si="18"/>
        <v>118</v>
      </c>
      <c r="L128" s="254">
        <f t="shared" si="19"/>
        <v>-0.87349397590190136</v>
      </c>
      <c r="M128" s="254">
        <f t="shared" si="21"/>
        <v>9.0365060240983581</v>
      </c>
      <c r="N128" s="254">
        <f t="shared" si="22"/>
        <v>14.626506024099825</v>
      </c>
      <c r="O128" s="254">
        <f>IF(E128&gt;60,E128-$G$4+O127-$G$5,E128-$G$4+O127)</f>
        <v>10.70650602409841</v>
      </c>
      <c r="P128" s="254">
        <f>IF(F128&gt;60,F128-$G$4+P127-$G$5,F128-$G$4+P127)</f>
        <v>17.776506024090665</v>
      </c>
      <c r="Q128" s="254">
        <f t="shared" si="25"/>
        <v>58.206506024100747</v>
      </c>
      <c r="R128" s="254">
        <f t="shared" si="25"/>
        <v>37.521506024098592</v>
      </c>
      <c r="S128" s="254">
        <f t="shared" si="25"/>
        <v>68.396506024099295</v>
      </c>
    </row>
    <row r="129" spans="1:19" x14ac:dyDescent="0.25">
      <c r="A129">
        <f t="shared" si="20"/>
        <v>119</v>
      </c>
      <c r="B129" s="258">
        <v>41.89</v>
      </c>
      <c r="C129" s="140">
        <v>41.59</v>
      </c>
      <c r="D129" s="140">
        <v>43.38</v>
      </c>
      <c r="E129" s="140">
        <v>41.98</v>
      </c>
      <c r="F129" s="140">
        <v>41.64</v>
      </c>
      <c r="G129" s="140">
        <v>41.48</v>
      </c>
      <c r="H129" s="140">
        <v>41.92</v>
      </c>
      <c r="I129" s="259">
        <v>41.66</v>
      </c>
      <c r="K129">
        <f t="shared" si="18"/>
        <v>119</v>
      </c>
      <c r="L129" s="254">
        <f t="shared" si="19"/>
        <v>-0.94987951807062387</v>
      </c>
      <c r="M129" s="254">
        <f t="shared" si="21"/>
        <v>8.6601204819296385</v>
      </c>
      <c r="N129" s="254">
        <f t="shared" si="22"/>
        <v>16.040120481931105</v>
      </c>
      <c r="O129" s="254">
        <f>IF(E129&gt;60,E129-$G$4+O128-$G$5,E129-$G$4+O128)</f>
        <v>10.720120481929683</v>
      </c>
      <c r="P129" s="254">
        <f>IF(F129&gt;60,F129-$G$4+P128-$G$5,F129-$G$4+P128)</f>
        <v>17.450120481921942</v>
      </c>
      <c r="Q129" s="254">
        <f t="shared" si="25"/>
        <v>57.720120481932021</v>
      </c>
      <c r="R129" s="254">
        <f t="shared" si="25"/>
        <v>37.475120481929871</v>
      </c>
      <c r="S129" s="254">
        <f t="shared" si="25"/>
        <v>68.090120481930569</v>
      </c>
    </row>
    <row r="130" spans="1:19" x14ac:dyDescent="0.25">
      <c r="A130">
        <f t="shared" si="20"/>
        <v>120</v>
      </c>
      <c r="B130" s="258">
        <v>42.17</v>
      </c>
      <c r="C130" s="140">
        <v>41.85</v>
      </c>
      <c r="D130" s="140">
        <v>41.73</v>
      </c>
      <c r="E130" s="140">
        <v>42.45</v>
      </c>
      <c r="F130" s="140">
        <v>41.73</v>
      </c>
      <c r="G130" s="140">
        <v>41.6</v>
      </c>
      <c r="H130" s="140">
        <v>41.87</v>
      </c>
      <c r="I130" s="259">
        <v>41.71</v>
      </c>
      <c r="K130">
        <f t="shared" si="18"/>
        <v>120</v>
      </c>
      <c r="L130" s="254">
        <f t="shared" si="19"/>
        <v>-0.74626506023934525</v>
      </c>
      <c r="M130" s="254">
        <f t="shared" si="21"/>
        <v>8.5437349397609168</v>
      </c>
      <c r="N130" s="254">
        <f t="shared" si="22"/>
        <v>15.803734939762379</v>
      </c>
      <c r="O130" s="254">
        <f>IF(E130&gt;60,E130-$G$4+O129-$G$5,E130-$G$4+O129)</f>
        <v>11.203734939760963</v>
      </c>
      <c r="P130" s="254">
        <f>IF(F130&gt;60,F130-$G$4+P129-$G$5,F130-$G$4+P129)</f>
        <v>17.213734939753216</v>
      </c>
      <c r="Q130" s="254">
        <f t="shared" si="25"/>
        <v>57.353734939763299</v>
      </c>
      <c r="R130" s="254">
        <f t="shared" si="25"/>
        <v>37.378734939761145</v>
      </c>
      <c r="S130" s="254">
        <f t="shared" si="25"/>
        <v>67.833734939761854</v>
      </c>
    </row>
    <row r="131" spans="1:19" x14ac:dyDescent="0.25">
      <c r="A131">
        <f t="shared" si="20"/>
        <v>121</v>
      </c>
      <c r="B131" s="258">
        <v>42.13</v>
      </c>
      <c r="C131" s="140">
        <v>41.98</v>
      </c>
      <c r="D131" s="140">
        <v>41.71</v>
      </c>
      <c r="E131" s="140">
        <v>41.86</v>
      </c>
      <c r="F131" s="140">
        <v>41.69</v>
      </c>
      <c r="G131" s="140">
        <v>41.66</v>
      </c>
      <c r="H131" s="140">
        <v>42.11</v>
      </c>
      <c r="I131" s="259">
        <v>41.95</v>
      </c>
      <c r="K131">
        <f t="shared" si="18"/>
        <v>121</v>
      </c>
      <c r="L131" s="254">
        <f t="shared" si="19"/>
        <v>-0.58265060240806577</v>
      </c>
      <c r="M131" s="254">
        <f t="shared" si="21"/>
        <v>8.5573493975921906</v>
      </c>
      <c r="N131" s="254">
        <f t="shared" si="22"/>
        <v>15.547349397593656</v>
      </c>
      <c r="O131" s="254">
        <f>IF(E131&gt;60,E131-$G$4+O130-$G$5,E131-$G$4+O130)</f>
        <v>11.097349397592239</v>
      </c>
      <c r="P131" s="254">
        <f>IF(F131&gt;60,F131-$G$4+P130-$G$5,F131-$G$4+P130)</f>
        <v>16.937349397584491</v>
      </c>
      <c r="Q131" s="254">
        <f t="shared" si="25"/>
        <v>57.047349397594573</v>
      </c>
      <c r="R131" s="254">
        <f t="shared" si="25"/>
        <v>37.522349397592421</v>
      </c>
      <c r="S131" s="254">
        <f t="shared" si="25"/>
        <v>67.817349397593134</v>
      </c>
    </row>
    <row r="132" spans="1:19" x14ac:dyDescent="0.25">
      <c r="A132">
        <f t="shared" si="20"/>
        <v>122</v>
      </c>
      <c r="B132" s="258">
        <v>41.9</v>
      </c>
      <c r="C132" s="140">
        <v>41.66</v>
      </c>
      <c r="D132" s="140">
        <v>41.78</v>
      </c>
      <c r="E132" s="140">
        <v>42.1</v>
      </c>
      <c r="F132" s="140">
        <v>41.8</v>
      </c>
      <c r="G132" s="140">
        <v>41.51</v>
      </c>
      <c r="H132" s="140">
        <v>137.28</v>
      </c>
      <c r="I132" s="259">
        <v>41.76</v>
      </c>
      <c r="K132">
        <f t="shared" si="18"/>
        <v>122</v>
      </c>
      <c r="L132" s="254">
        <f t="shared" si="19"/>
        <v>-0.64903614457679026</v>
      </c>
      <c r="M132" s="254">
        <f t="shared" si="21"/>
        <v>8.2509638554234641</v>
      </c>
      <c r="N132" s="254">
        <f t="shared" si="22"/>
        <v>15.360963855424934</v>
      </c>
      <c r="O132" s="254">
        <f>IF(E132&gt;60,E132-$G$4+O131-$G$5,E132-$G$4+O131)</f>
        <v>11.230963855423518</v>
      </c>
      <c r="P132" s="254">
        <f>IF(F132&gt;60,F132-$G$4+P131-$G$5,F132-$G$4+P131)</f>
        <v>16.770963855415765</v>
      </c>
      <c r="Q132" s="254">
        <f t="shared" si="25"/>
        <v>56.590963855425848</v>
      </c>
      <c r="R132" s="254">
        <f t="shared" si="25"/>
        <v>42.835963855423699</v>
      </c>
      <c r="S132" s="254">
        <f t="shared" si="25"/>
        <v>67.610963855424416</v>
      </c>
    </row>
    <row r="133" spans="1:19" x14ac:dyDescent="0.25">
      <c r="A133">
        <f t="shared" si="20"/>
        <v>123</v>
      </c>
      <c r="B133" s="258">
        <v>42.24</v>
      </c>
      <c r="C133" s="140">
        <v>41.87</v>
      </c>
      <c r="D133" s="140">
        <v>41.95</v>
      </c>
      <c r="E133" s="140">
        <v>41.77</v>
      </c>
      <c r="F133" s="140">
        <v>41.75</v>
      </c>
      <c r="G133" s="140">
        <v>41.52</v>
      </c>
      <c r="H133" s="140">
        <v>42.98</v>
      </c>
      <c r="I133" s="259">
        <v>41.59</v>
      </c>
      <c r="K133">
        <f t="shared" si="18"/>
        <v>123</v>
      </c>
      <c r="L133" s="254">
        <f t="shared" si="19"/>
        <v>-0.37542168674551135</v>
      </c>
      <c r="M133" s="254">
        <f t="shared" si="21"/>
        <v>8.1545783132547385</v>
      </c>
      <c r="N133" s="254">
        <f t="shared" si="22"/>
        <v>15.344578313256214</v>
      </c>
      <c r="O133" s="254">
        <f>IF(E133&gt;60,E133-$G$4+O132-$G$5,E133-$G$4+O132)</f>
        <v>11.034578313254798</v>
      </c>
      <c r="P133" s="254">
        <f>IF(F133&gt;60,F133-$G$4+P132-$G$5,F133-$G$4+P132)</f>
        <v>16.554578313247042</v>
      </c>
      <c r="Q133" s="254">
        <f t="shared" si="25"/>
        <v>56.144578313257128</v>
      </c>
      <c r="R133" s="254">
        <f t="shared" si="25"/>
        <v>43.849578313254973</v>
      </c>
      <c r="S133" s="254">
        <f t="shared" si="25"/>
        <v>67.234578313255696</v>
      </c>
    </row>
    <row r="134" spans="1:19" x14ac:dyDescent="0.25">
      <c r="A134">
        <f t="shared" si="20"/>
        <v>124</v>
      </c>
      <c r="B134" s="258">
        <v>41.98</v>
      </c>
      <c r="C134" s="140">
        <v>41.46</v>
      </c>
      <c r="D134" s="140">
        <v>41.95</v>
      </c>
      <c r="E134" s="140">
        <v>41.89</v>
      </c>
      <c r="F134" s="140">
        <v>41.65</v>
      </c>
      <c r="G134" s="140">
        <v>41.67</v>
      </c>
      <c r="H134" s="140">
        <v>42.1</v>
      </c>
      <c r="I134" s="259">
        <v>41.9</v>
      </c>
      <c r="K134">
        <f t="shared" si="18"/>
        <v>124</v>
      </c>
      <c r="L134" s="254">
        <f t="shared" si="19"/>
        <v>-0.36180722891423756</v>
      </c>
      <c r="M134" s="254">
        <f t="shared" si="21"/>
        <v>7.6481927710860163</v>
      </c>
      <c r="N134" s="254">
        <f t="shared" si="22"/>
        <v>15.328192771087494</v>
      </c>
      <c r="O134" s="254">
        <f>IF(E134&gt;60,E134-$G$4+O133-$G$5,E134-$G$4+O133)</f>
        <v>10.958192771086075</v>
      </c>
      <c r="P134" s="254">
        <f>IF(F134&gt;60,F134-$G$4+P133-$G$5,F134-$G$4+P133)</f>
        <v>16.238192771078317</v>
      </c>
      <c r="Q134" s="254">
        <f t="shared" si="25"/>
        <v>55.848192771088407</v>
      </c>
      <c r="R134" s="254">
        <f t="shared" si="25"/>
        <v>43.983192771086252</v>
      </c>
      <c r="S134" s="254">
        <f t="shared" si="25"/>
        <v>67.168192771086979</v>
      </c>
    </row>
    <row r="135" spans="1:19" x14ac:dyDescent="0.25">
      <c r="A135">
        <f t="shared" si="20"/>
        <v>125</v>
      </c>
      <c r="B135" s="258">
        <v>42.26</v>
      </c>
      <c r="C135" s="140">
        <v>41.74</v>
      </c>
      <c r="D135" s="140">
        <v>41.7</v>
      </c>
      <c r="E135" s="140">
        <v>42</v>
      </c>
      <c r="F135" s="140">
        <v>41.93</v>
      </c>
      <c r="G135" s="140">
        <v>41.98</v>
      </c>
      <c r="H135" s="140">
        <v>42.63</v>
      </c>
      <c r="I135" s="259">
        <v>41.95</v>
      </c>
      <c r="K135">
        <f t="shared" si="18"/>
        <v>125</v>
      </c>
      <c r="L135" s="254">
        <f t="shared" si="19"/>
        <v>-6.8192771082962622E-2</v>
      </c>
      <c r="M135" s="254">
        <f t="shared" si="21"/>
        <v>7.4218072289172952</v>
      </c>
      <c r="N135" s="254">
        <f t="shared" si="22"/>
        <v>15.061807228918774</v>
      </c>
      <c r="O135" s="254">
        <f>IF(E135&gt;60,E135-$G$4+O134-$G$5,E135-$G$4+O134)</f>
        <v>10.991807228917352</v>
      </c>
      <c r="P135" s="254">
        <f>IF(F135&gt;60,F135-$G$4+P134-$G$5,F135-$G$4+P134)</f>
        <v>16.201807228909594</v>
      </c>
      <c r="Q135" s="254">
        <f t="shared" si="25"/>
        <v>55.86180722891968</v>
      </c>
      <c r="R135" s="254">
        <f t="shared" si="25"/>
        <v>44.646807228917531</v>
      </c>
      <c r="S135" s="254">
        <f t="shared" si="25"/>
        <v>67.151807228918258</v>
      </c>
    </row>
    <row r="136" spans="1:19" x14ac:dyDescent="0.25">
      <c r="A136">
        <f t="shared" si="20"/>
        <v>126</v>
      </c>
      <c r="B136" s="258">
        <v>42.03</v>
      </c>
      <c r="C136" s="140">
        <v>41.6</v>
      </c>
      <c r="D136" s="140">
        <v>41.86</v>
      </c>
      <c r="E136" s="140">
        <v>42.86</v>
      </c>
      <c r="F136" s="140">
        <v>41.65</v>
      </c>
      <c r="G136" s="140">
        <v>41.45</v>
      </c>
      <c r="H136" s="140">
        <v>43.41</v>
      </c>
      <c r="I136" s="260">
        <v>41.74</v>
      </c>
      <c r="K136">
        <f t="shared" si="18"/>
        <v>126</v>
      </c>
      <c r="L136" s="254">
        <f t="shared" si="19"/>
        <v>-4.5783132516845626E-3</v>
      </c>
      <c r="M136" s="254">
        <f t="shared" si="21"/>
        <v>7.0554216867485735</v>
      </c>
      <c r="N136" s="254">
        <f t="shared" si="22"/>
        <v>14.95542168675005</v>
      </c>
      <c r="O136" s="254">
        <f>IF(E136&gt;60,E136-$G$4+O135-$G$5,E136-$G$4+O135)</f>
        <v>11.885421686748629</v>
      </c>
      <c r="P136" s="254">
        <f>IF(F136&gt;60,F136-$G$4+P135-$G$5,F136-$G$4+P135)</f>
        <v>15.88542168674087</v>
      </c>
      <c r="Q136" s="254">
        <f t="shared" si="25"/>
        <v>55.34542168675096</v>
      </c>
      <c r="R136" s="254">
        <f t="shared" si="25"/>
        <v>46.090421686748805</v>
      </c>
      <c r="S136" s="254">
        <f t="shared" si="25"/>
        <v>66.92542168674953</v>
      </c>
    </row>
    <row r="137" spans="1:19" x14ac:dyDescent="0.25">
      <c r="A137">
        <f t="shared" si="20"/>
        <v>127</v>
      </c>
      <c r="B137" s="258">
        <v>42.17</v>
      </c>
      <c r="C137" s="140">
        <v>41.61</v>
      </c>
      <c r="D137" s="140">
        <v>41.85</v>
      </c>
      <c r="E137" s="140">
        <v>42.09</v>
      </c>
      <c r="F137" s="140">
        <v>41.66</v>
      </c>
      <c r="G137" s="140">
        <v>41.74</v>
      </c>
      <c r="H137" s="140">
        <v>42.13</v>
      </c>
      <c r="I137" s="259">
        <v>41.72</v>
      </c>
      <c r="K137">
        <f t="shared" si="18"/>
        <v>127</v>
      </c>
      <c r="L137" s="254">
        <f t="shared" si="19"/>
        <v>0.19903614457959407</v>
      </c>
      <c r="M137" s="254">
        <f t="shared" si="21"/>
        <v>6.6990361445798499</v>
      </c>
      <c r="N137" s="254">
        <f t="shared" si="22"/>
        <v>14.839036144581328</v>
      </c>
      <c r="O137" s="254">
        <f>IF(E137&gt;60,E137-$G$4+O136-$G$5,E137-$G$4+O136)</f>
        <v>12.009036144579909</v>
      </c>
      <c r="P137" s="254">
        <f>IF(F137&gt;60,F137-$G$4+P136-$G$5,F137-$G$4+P136)</f>
        <v>15.579036144572143</v>
      </c>
      <c r="Q137" s="254">
        <f t="shared" si="25"/>
        <v>55.119036144582239</v>
      </c>
      <c r="R137" s="254">
        <f t="shared" si="25"/>
        <v>46.254036144580084</v>
      </c>
      <c r="S137" s="254">
        <f t="shared" si="25"/>
        <v>66.679036144580806</v>
      </c>
    </row>
    <row r="138" spans="1:19" x14ac:dyDescent="0.25">
      <c r="A138">
        <f t="shared" si="20"/>
        <v>128</v>
      </c>
      <c r="B138" s="258">
        <v>41.87</v>
      </c>
      <c r="C138" s="140">
        <v>41.77</v>
      </c>
      <c r="D138" s="140">
        <v>41.85</v>
      </c>
      <c r="E138" s="140">
        <v>41.93</v>
      </c>
      <c r="F138" s="140">
        <v>41.8</v>
      </c>
      <c r="G138" s="140">
        <v>41.72</v>
      </c>
      <c r="H138" s="140">
        <v>42.09</v>
      </c>
      <c r="I138" s="259">
        <v>41.61</v>
      </c>
      <c r="K138">
        <f t="shared" si="18"/>
        <v>128</v>
      </c>
      <c r="L138" s="254">
        <f t="shared" si="19"/>
        <v>0.10265060241086843</v>
      </c>
      <c r="M138" s="254">
        <f t="shared" si="21"/>
        <v>6.5026506024111299</v>
      </c>
      <c r="N138" s="254">
        <f t="shared" si="22"/>
        <v>14.722650602412607</v>
      </c>
      <c r="O138" s="254">
        <f>IF(E138&gt;60,E138-$G$4+O137-$G$5,E138-$G$4+O137)</f>
        <v>11.972650602411186</v>
      </c>
      <c r="P138" s="254">
        <f>IF(F138&gt;60,F138-$G$4+P137-$G$5,F138-$G$4+P137)</f>
        <v>15.412650602403417</v>
      </c>
      <c r="Q138" s="254">
        <f t="shared" si="25"/>
        <v>54.872650602413515</v>
      </c>
      <c r="R138" s="254">
        <f t="shared" si="25"/>
        <v>46.377650602411364</v>
      </c>
      <c r="S138" s="254">
        <f t="shared" si="25"/>
        <v>66.322650602412082</v>
      </c>
    </row>
    <row r="139" spans="1:19" x14ac:dyDescent="0.25">
      <c r="A139">
        <f t="shared" si="20"/>
        <v>129</v>
      </c>
      <c r="B139" s="258">
        <v>42.06</v>
      </c>
      <c r="C139" s="140">
        <v>41.4</v>
      </c>
      <c r="D139" s="140">
        <v>41.68</v>
      </c>
      <c r="E139" s="140">
        <v>41.64</v>
      </c>
      <c r="F139" s="140">
        <v>41.51</v>
      </c>
      <c r="G139" s="140">
        <v>41.65</v>
      </c>
      <c r="H139" s="140">
        <v>42.03</v>
      </c>
      <c r="I139" s="259">
        <v>41.95</v>
      </c>
      <c r="K139">
        <f t="shared" si="18"/>
        <v>129</v>
      </c>
      <c r="L139" s="254">
        <f t="shared" si="19"/>
        <v>0.19626506024214763</v>
      </c>
      <c r="M139" s="254">
        <f t="shared" si="21"/>
        <v>5.9362650602424054</v>
      </c>
      <c r="N139" s="254">
        <f t="shared" si="22"/>
        <v>14.436265060243883</v>
      </c>
      <c r="O139" s="254">
        <f>IF(E139&gt;60,E139-$G$4+O138-$G$5,E139-$G$4+O138)</f>
        <v>11.646265060242463</v>
      </c>
      <c r="P139" s="254">
        <f>IF(F139&gt;60,F139-$G$4+P138-$G$5,F139-$G$4+P138)</f>
        <v>14.956265060234692</v>
      </c>
      <c r="Q139" s="254">
        <f t="shared" ref="Q139:S154" si="26">IF(G139&gt;60,G139-$G$4+Q138-$G$5,G139-$G$4+Q138)</f>
        <v>54.55626506024479</v>
      </c>
      <c r="R139" s="254">
        <f t="shared" si="26"/>
        <v>46.441265060242642</v>
      </c>
      <c r="S139" s="254">
        <f t="shared" si="26"/>
        <v>66.306265060243362</v>
      </c>
    </row>
    <row r="140" spans="1:19" x14ac:dyDescent="0.25">
      <c r="A140">
        <f t="shared" si="20"/>
        <v>130</v>
      </c>
      <c r="B140" s="258">
        <v>42.24</v>
      </c>
      <c r="C140" s="140">
        <v>42.17</v>
      </c>
      <c r="D140" s="140">
        <v>42.07</v>
      </c>
      <c r="E140" s="140">
        <v>41.76</v>
      </c>
      <c r="F140" s="140">
        <v>41.51</v>
      </c>
      <c r="G140" s="140">
        <v>41.38</v>
      </c>
      <c r="H140" s="140">
        <v>41.94</v>
      </c>
      <c r="I140" s="259">
        <v>41.57</v>
      </c>
      <c r="K140">
        <f>A140</f>
        <v>130</v>
      </c>
      <c r="L140" s="254">
        <f>IF(B140&gt;60,B140-$G$4+L139-$G$5,B140-$G$4+L139)</f>
        <v>0.46987951807342654</v>
      </c>
      <c r="M140" s="254">
        <f t="shared" si="21"/>
        <v>6.139879518073684</v>
      </c>
      <c r="N140" s="254">
        <f t="shared" si="22"/>
        <v>14.539879518075161</v>
      </c>
      <c r="O140" s="254">
        <f>IF(E140&gt;60,E140-$G$4+O139-$G$5,E140-$G$4+O139)</f>
        <v>11.439879518073738</v>
      </c>
      <c r="P140" s="254">
        <f>IF(F140&gt;60,F140-$G$4+P139-$G$5,F140-$G$4+P139)</f>
        <v>14.499879518065967</v>
      </c>
      <c r="Q140" s="254">
        <f t="shared" si="26"/>
        <v>53.96987951807607</v>
      </c>
      <c r="R140" s="254">
        <f t="shared" si="26"/>
        <v>46.414879518073917</v>
      </c>
      <c r="S140" s="254">
        <f t="shared" si="26"/>
        <v>65.909879518074632</v>
      </c>
    </row>
    <row r="141" spans="1:19" x14ac:dyDescent="0.25">
      <c r="A141">
        <f t="shared" ref="A141:A187" si="27">1+A140</f>
        <v>131</v>
      </c>
      <c r="B141" s="258">
        <v>136.77000000000001</v>
      </c>
      <c r="C141" s="140">
        <v>41.58</v>
      </c>
      <c r="D141" s="140">
        <v>136.62</v>
      </c>
      <c r="E141" s="140">
        <v>41.69</v>
      </c>
      <c r="F141" s="140">
        <v>41.72</v>
      </c>
      <c r="G141" s="140">
        <v>41.59</v>
      </c>
      <c r="H141" s="140">
        <v>41.99</v>
      </c>
      <c r="I141" s="259">
        <v>41.63</v>
      </c>
      <c r="K141">
        <f>A141</f>
        <v>131</v>
      </c>
      <c r="L141" s="254">
        <f>IF(B141&gt;60,B141-$G$4+L140-$G$5,B141-$G$4+L140)</f>
        <v>5.2734939759047137</v>
      </c>
      <c r="M141" s="254">
        <f t="shared" si="21"/>
        <v>5.7534939759049593</v>
      </c>
      <c r="N141" s="254">
        <f t="shared" si="22"/>
        <v>19.193493975906449</v>
      </c>
      <c r="O141" s="254">
        <f>IF(E141&gt;60,E141-$G$4+O140-$G$5,E141-$G$4+O140)</f>
        <v>11.163493975905013</v>
      </c>
      <c r="P141" s="254">
        <f>IF(F141&gt;60,F141-$G$4+P140-$G$5,F141-$G$4+P140)</f>
        <v>14.253493975897243</v>
      </c>
      <c r="Q141" s="254">
        <f t="shared" si="26"/>
        <v>53.59349397590735</v>
      </c>
      <c r="R141" s="254">
        <f t="shared" si="26"/>
        <v>46.438493975905196</v>
      </c>
      <c r="S141" s="254">
        <f t="shared" si="26"/>
        <v>65.573493975905905</v>
      </c>
    </row>
    <row r="142" spans="1:19" x14ac:dyDescent="0.25">
      <c r="A142">
        <f t="shared" si="27"/>
        <v>132</v>
      </c>
      <c r="B142" s="258">
        <v>42.74</v>
      </c>
      <c r="C142" s="140">
        <v>41.46</v>
      </c>
      <c r="D142" s="140">
        <v>42.74</v>
      </c>
      <c r="E142" s="140">
        <v>41.59</v>
      </c>
      <c r="F142" s="140">
        <v>41.95</v>
      </c>
      <c r="G142" s="140">
        <v>43.84</v>
      </c>
      <c r="H142" s="140">
        <v>42.01</v>
      </c>
      <c r="I142" s="259">
        <v>41.59</v>
      </c>
      <c r="K142">
        <f>A142</f>
        <v>132</v>
      </c>
      <c r="L142" s="254">
        <f>IF(B142&gt;60,B142-$G$4+L141-$G$5,B142-$G$4+L141)</f>
        <v>6.0471084337359926</v>
      </c>
      <c r="M142" s="254">
        <f t="shared" si="21"/>
        <v>5.247108433736237</v>
      </c>
      <c r="N142" s="254">
        <f t="shared" si="22"/>
        <v>19.967108433737728</v>
      </c>
      <c r="O142" s="254">
        <f>IF(E142&gt;60,E142-$G$4+O141-$G$5,E142-$G$4+O141)</f>
        <v>10.787108433736293</v>
      </c>
      <c r="P142" s="254">
        <f>IF(F142&gt;60,F142-$G$4+P141-$G$5,F142-$G$4+P141)</f>
        <v>14.237108433728523</v>
      </c>
      <c r="Q142" s="254">
        <f t="shared" si="26"/>
        <v>55.46710843373863</v>
      </c>
      <c r="R142" s="254">
        <f t="shared" si="26"/>
        <v>46.482108433736471</v>
      </c>
      <c r="S142" s="254">
        <f t="shared" si="26"/>
        <v>65.197108433737185</v>
      </c>
    </row>
    <row r="143" spans="1:19" x14ac:dyDescent="0.25">
      <c r="A143">
        <f t="shared" si="27"/>
        <v>133</v>
      </c>
      <c r="B143" s="258">
        <v>41.96</v>
      </c>
      <c r="C143" s="140">
        <v>41.63</v>
      </c>
      <c r="D143" s="140">
        <v>41.86</v>
      </c>
      <c r="E143" s="140">
        <v>42.42</v>
      </c>
      <c r="F143" s="140">
        <v>41.93</v>
      </c>
      <c r="G143" s="140">
        <v>41.67</v>
      </c>
      <c r="H143" s="140">
        <v>42.06</v>
      </c>
      <c r="I143" s="259">
        <v>41.61</v>
      </c>
      <c r="K143">
        <f>A143</f>
        <v>133</v>
      </c>
      <c r="L143" s="254">
        <f>IF(B143&gt;60,B143-$G$4+L142-$G$5,B143-$G$4+L142)</f>
        <v>6.0407228915672704</v>
      </c>
      <c r="M143" s="254">
        <f t="shared" si="21"/>
        <v>4.9107228915675165</v>
      </c>
      <c r="N143" s="254">
        <f t="shared" si="22"/>
        <v>19.860722891569004</v>
      </c>
      <c r="O143" s="254">
        <f>IF(E143&gt;60,E143-$G$4+O142-$G$5,E143-$G$4+O142)</f>
        <v>11.240722891567572</v>
      </c>
      <c r="P143" s="254">
        <f>IF(F143&gt;60,F143-$G$4+P142-$G$5,F143-$G$4+P142)</f>
        <v>14.200722891559799</v>
      </c>
      <c r="Q143" s="254">
        <f t="shared" si="26"/>
        <v>55.170722891569909</v>
      </c>
      <c r="R143" s="254">
        <f t="shared" si="26"/>
        <v>46.57572289156775</v>
      </c>
      <c r="S143" s="254">
        <f t="shared" si="26"/>
        <v>64.840722891568461</v>
      </c>
    </row>
    <row r="144" spans="1:19" x14ac:dyDescent="0.25">
      <c r="A144">
        <f t="shared" si="27"/>
        <v>134</v>
      </c>
      <c r="B144" s="258">
        <v>42.2</v>
      </c>
      <c r="C144" s="140">
        <v>41.69</v>
      </c>
      <c r="D144" s="140">
        <v>41.7</v>
      </c>
      <c r="E144" s="140">
        <v>41.64</v>
      </c>
      <c r="F144" s="140">
        <v>41.64</v>
      </c>
      <c r="G144" s="140">
        <v>42.11</v>
      </c>
      <c r="H144" s="140">
        <v>42.16</v>
      </c>
      <c r="I144" s="259">
        <v>41.64</v>
      </c>
      <c r="K144">
        <f>A144</f>
        <v>134</v>
      </c>
      <c r="L144" s="254">
        <f>IF(B144&gt;60,B144-$G$4+L143-$G$5,B144-$G$4+L143)</f>
        <v>6.2743373493985501</v>
      </c>
      <c r="M144" s="254">
        <f t="shared" si="21"/>
        <v>4.6343373493987912</v>
      </c>
      <c r="N144" s="254">
        <f t="shared" si="22"/>
        <v>19.594337349400284</v>
      </c>
      <c r="O144" s="254">
        <f>IF(E144&gt;60,E144-$G$4+O143-$G$5,E144-$G$4+O143)</f>
        <v>10.914337349398849</v>
      </c>
      <c r="P144" s="254">
        <f>IF(F144&gt;60,F144-$G$4+P143-$G$5,F144-$G$4+P143)</f>
        <v>13.874337349391077</v>
      </c>
      <c r="Q144" s="254">
        <f t="shared" si="26"/>
        <v>55.314337349401185</v>
      </c>
      <c r="R144" s="254">
        <f t="shared" si="26"/>
        <v>46.769337349399024</v>
      </c>
      <c r="S144" s="254">
        <f t="shared" si="26"/>
        <v>64.514337349399739</v>
      </c>
    </row>
    <row r="145" spans="1:19" x14ac:dyDescent="0.25">
      <c r="A145">
        <f t="shared" si="27"/>
        <v>135</v>
      </c>
      <c r="B145" s="258">
        <v>41.52</v>
      </c>
      <c r="C145" s="140">
        <v>41.45</v>
      </c>
      <c r="D145" s="140">
        <v>41.59</v>
      </c>
      <c r="E145" s="140">
        <v>43.89</v>
      </c>
      <c r="F145" s="140">
        <v>41.72</v>
      </c>
      <c r="G145" s="140">
        <v>41.56</v>
      </c>
      <c r="H145" s="140">
        <v>42.28</v>
      </c>
      <c r="I145" s="259">
        <v>41.73</v>
      </c>
      <c r="K145">
        <f>A145</f>
        <v>135</v>
      </c>
      <c r="L145" s="254">
        <f>IF(B145&gt;60,B145-$G$4+L144-$G$5,B145-$G$4+L144)</f>
        <v>5.8279518072298302</v>
      </c>
      <c r="M145" s="254">
        <f t="shared" si="21"/>
        <v>4.1179518072300709</v>
      </c>
      <c r="N145" s="254">
        <f t="shared" si="22"/>
        <v>19.217951807231564</v>
      </c>
      <c r="O145" s="254">
        <f>IF(E145&gt;60,E145-$G$4+O144-$G$5,E145-$G$4+O144)</f>
        <v>12.837951807230127</v>
      </c>
      <c r="P145" s="254">
        <f>IF(F145&gt;60,F145-$G$4+P144-$G$5,F145-$G$4+P144)</f>
        <v>13.627951807222352</v>
      </c>
      <c r="Q145" s="254">
        <f t="shared" si="26"/>
        <v>54.907951807232465</v>
      </c>
      <c r="R145" s="254">
        <f t="shared" si="26"/>
        <v>47.082951807230302</v>
      </c>
      <c r="S145" s="254">
        <f t="shared" si="26"/>
        <v>64.277951807231005</v>
      </c>
    </row>
    <row r="146" spans="1:19" x14ac:dyDescent="0.25">
      <c r="A146">
        <f t="shared" si="27"/>
        <v>136</v>
      </c>
      <c r="B146" s="258">
        <v>41.68</v>
      </c>
      <c r="C146" s="140">
        <v>41.57</v>
      </c>
      <c r="D146" s="140">
        <v>41.69</v>
      </c>
      <c r="E146" s="140">
        <v>44.13</v>
      </c>
      <c r="F146" s="140">
        <v>43.53</v>
      </c>
      <c r="G146" s="140">
        <v>41.48</v>
      </c>
      <c r="H146" s="140">
        <v>42.05</v>
      </c>
      <c r="I146" s="259">
        <v>41.46</v>
      </c>
      <c r="K146">
        <f>A146</f>
        <v>136</v>
      </c>
      <c r="L146" s="254">
        <f>IF(B146&gt;60,B146-$G$4+L145-$G$5,B146-$G$4+L145)</f>
        <v>5.5415662650611068</v>
      </c>
      <c r="M146" s="254">
        <f t="shared" si="21"/>
        <v>3.7215662650613481</v>
      </c>
      <c r="N146" s="254">
        <f t="shared" si="22"/>
        <v>18.941566265062839</v>
      </c>
      <c r="O146" s="254">
        <f>IF(E146&gt;60,E146-$G$4+O145-$G$5,E146-$G$4+O145)</f>
        <v>15.001566265061406</v>
      </c>
      <c r="P146" s="254">
        <f>IF(F146&gt;60,F146-$G$4+P145-$G$5,F146-$G$4+P145)</f>
        <v>15.191566265053631</v>
      </c>
      <c r="Q146" s="254">
        <f t="shared" si="26"/>
        <v>54.421566265063738</v>
      </c>
      <c r="R146" s="254">
        <f t="shared" si="26"/>
        <v>47.166566265061576</v>
      </c>
      <c r="S146" s="254">
        <f t="shared" si="26"/>
        <v>63.771566265062283</v>
      </c>
    </row>
    <row r="147" spans="1:19" x14ac:dyDescent="0.25">
      <c r="A147">
        <f t="shared" si="27"/>
        <v>137</v>
      </c>
      <c r="B147" s="258">
        <v>41.98</v>
      </c>
      <c r="C147" s="140">
        <v>41.75</v>
      </c>
      <c r="D147" s="140">
        <v>41.63</v>
      </c>
      <c r="E147" s="140">
        <v>42.44</v>
      </c>
      <c r="F147" s="140">
        <v>42.59</v>
      </c>
      <c r="G147" s="140">
        <v>41.82</v>
      </c>
      <c r="H147" s="140">
        <v>42.225000000000001</v>
      </c>
      <c r="I147" s="259">
        <v>41.77</v>
      </c>
      <c r="K147">
        <f>A147</f>
        <v>137</v>
      </c>
      <c r="L147" s="254">
        <f>IF(B147&gt;60,B147-$G$4+L146-$G$5,B147-$G$4+L146)</f>
        <v>5.5551807228923806</v>
      </c>
      <c r="M147" s="254">
        <f t="shared" si="21"/>
        <v>3.5051807228926251</v>
      </c>
      <c r="N147" s="254">
        <f t="shared" si="22"/>
        <v>18.605180722894119</v>
      </c>
      <c r="O147" s="254">
        <f>IF(E147&gt;60,E147-$G$4+O146-$G$5,E147-$G$4+O146)</f>
        <v>15.475180722892681</v>
      </c>
      <c r="P147" s="254">
        <f>IF(F147&gt;60,F147-$G$4+P146-$G$5,F147-$G$4+P146)</f>
        <v>15.815180722884911</v>
      </c>
      <c r="Q147" s="254">
        <f t="shared" si="26"/>
        <v>54.275180722895016</v>
      </c>
      <c r="R147" s="254">
        <f t="shared" si="26"/>
        <v>47.425180722892854</v>
      </c>
      <c r="S147" s="254">
        <f t="shared" si="26"/>
        <v>63.575180722893563</v>
      </c>
    </row>
    <row r="148" spans="1:19" x14ac:dyDescent="0.25">
      <c r="A148">
        <f t="shared" si="27"/>
        <v>138</v>
      </c>
      <c r="B148" s="258">
        <v>42.06</v>
      </c>
      <c r="C148" s="140">
        <v>41.52</v>
      </c>
      <c r="D148" s="140">
        <v>41.55</v>
      </c>
      <c r="E148" s="140">
        <v>43.57</v>
      </c>
      <c r="F148" s="140">
        <v>43.02</v>
      </c>
      <c r="G148" s="140">
        <v>41.66</v>
      </c>
      <c r="H148" s="140">
        <v>41.81</v>
      </c>
      <c r="I148" s="259">
        <v>43.18</v>
      </c>
      <c r="K148">
        <f>A148</f>
        <v>138</v>
      </c>
      <c r="L148" s="254">
        <f>IF(B148&gt;60,B148-$G$4+L147-$G$5,B148-$G$4+L147)</f>
        <v>5.6487951807236598</v>
      </c>
      <c r="M148" s="254">
        <f t="shared" si="21"/>
        <v>3.0587951807239051</v>
      </c>
      <c r="N148" s="254">
        <f t="shared" si="22"/>
        <v>18.188795180725393</v>
      </c>
      <c r="O148" s="254">
        <f>IF(E148&gt;60,E148-$G$4+O147-$G$5,E148-$G$4+O147)</f>
        <v>17.078795180723958</v>
      </c>
      <c r="P148" s="254">
        <f>IF(F148&gt;60,F148-$G$4+P147-$G$5,F148-$G$4+P147)</f>
        <v>16.868795180716191</v>
      </c>
      <c r="Q148" s="254">
        <f t="shared" si="26"/>
        <v>53.968795180726289</v>
      </c>
      <c r="R148" s="254">
        <f t="shared" si="26"/>
        <v>47.268795180724133</v>
      </c>
      <c r="S148" s="254">
        <f t="shared" si="26"/>
        <v>64.788795180724833</v>
      </c>
    </row>
    <row r="149" spans="1:19" x14ac:dyDescent="0.25">
      <c r="A149">
        <f t="shared" si="27"/>
        <v>139</v>
      </c>
      <c r="B149" s="258">
        <v>41.62</v>
      </c>
      <c r="C149" s="140">
        <v>41.7</v>
      </c>
      <c r="D149" s="140">
        <v>43.31</v>
      </c>
      <c r="E149" s="140">
        <v>42.81</v>
      </c>
      <c r="F149" s="140">
        <v>42.28</v>
      </c>
      <c r="G149" s="140">
        <v>41.48</v>
      </c>
      <c r="H149" s="140">
        <v>43.33</v>
      </c>
      <c r="I149" s="259">
        <v>43.16</v>
      </c>
      <c r="K149">
        <f>A149</f>
        <v>139</v>
      </c>
      <c r="L149" s="254">
        <f>IF(B149&gt;60,B149-$G$4+L148-$G$5,B149-$G$4+L148)</f>
        <v>5.3024096385549342</v>
      </c>
      <c r="M149" s="254">
        <f t="shared" si="21"/>
        <v>2.7924096385551849</v>
      </c>
      <c r="N149" s="254">
        <f t="shared" si="22"/>
        <v>19.532409638556672</v>
      </c>
      <c r="O149" s="254">
        <f>IF(E149&gt;60,E149-$G$4+O148-$G$5,E149-$G$4+O148)</f>
        <v>17.922409638555237</v>
      </c>
      <c r="P149" s="254">
        <f>IF(F149&gt;60,F149-$G$4+P148-$G$5,F149-$G$4+P148)</f>
        <v>17.182409638547469</v>
      </c>
      <c r="Q149" s="254">
        <f t="shared" si="26"/>
        <v>53.482409638557563</v>
      </c>
      <c r="R149" s="254">
        <f t="shared" si="26"/>
        <v>48.632409638555409</v>
      </c>
      <c r="S149" s="254">
        <f t="shared" si="26"/>
        <v>65.982409638556106</v>
      </c>
    </row>
    <row r="150" spans="1:19" x14ac:dyDescent="0.25">
      <c r="A150">
        <f t="shared" si="27"/>
        <v>140</v>
      </c>
      <c r="B150" s="258">
        <v>41.63</v>
      </c>
      <c r="C150" s="140">
        <v>41.94</v>
      </c>
      <c r="D150" s="140">
        <v>41.68</v>
      </c>
      <c r="E150" s="140">
        <v>42.04</v>
      </c>
      <c r="F150" s="140">
        <v>42.43</v>
      </c>
      <c r="G150" s="140">
        <v>41.62</v>
      </c>
      <c r="H150" s="140">
        <v>41.93</v>
      </c>
      <c r="I150" s="259">
        <v>41.92</v>
      </c>
      <c r="K150">
        <f>A150</f>
        <v>140</v>
      </c>
      <c r="L150" s="254">
        <f>IF(B150&gt;60,B150-$G$4+L149-$G$5,B150-$G$4+L149)</f>
        <v>4.9660240963862137</v>
      </c>
      <c r="M150" s="254">
        <f t="shared" si="21"/>
        <v>2.7660240963864595</v>
      </c>
      <c r="N150" s="254">
        <f t="shared" si="22"/>
        <v>19.246024096387949</v>
      </c>
      <c r="O150" s="254">
        <f>IF(E150&gt;60,E150-$G$4+O149-$G$5,E150-$G$4+O149)</f>
        <v>17.996024096386513</v>
      </c>
      <c r="P150" s="254">
        <f>IF(F150&gt;60,F150-$G$4+P149-$G$5,F150-$G$4+P149)</f>
        <v>17.646024096378746</v>
      </c>
      <c r="Q150" s="254">
        <f t="shared" si="26"/>
        <v>53.136024096388837</v>
      </c>
      <c r="R150" s="254">
        <f t="shared" si="26"/>
        <v>48.596024096386685</v>
      </c>
      <c r="S150" s="254">
        <f t="shared" si="26"/>
        <v>65.936024096387385</v>
      </c>
    </row>
    <row r="151" spans="1:19" x14ac:dyDescent="0.25">
      <c r="A151">
        <f t="shared" si="27"/>
        <v>141</v>
      </c>
      <c r="B151" s="258">
        <v>41.42</v>
      </c>
      <c r="C151" s="140">
        <v>41.81</v>
      </c>
      <c r="D151" s="140">
        <v>41.49</v>
      </c>
      <c r="E151" s="140">
        <v>42.17</v>
      </c>
      <c r="F151" s="140">
        <v>42.32</v>
      </c>
      <c r="G151" s="140">
        <v>41.51</v>
      </c>
      <c r="H151" s="140">
        <v>41.85</v>
      </c>
      <c r="I151" s="259">
        <v>42.3</v>
      </c>
      <c r="K151">
        <f>A151</f>
        <v>141</v>
      </c>
      <c r="L151" s="254">
        <f>IF(B151&gt;60,B151-$G$4+L150-$G$5,B151-$G$4+L150)</f>
        <v>4.4196385542174923</v>
      </c>
      <c r="M151" s="254">
        <f t="shared" si="21"/>
        <v>2.6096385542177387</v>
      </c>
      <c r="N151" s="254">
        <f t="shared" si="22"/>
        <v>18.769638554219227</v>
      </c>
      <c r="O151" s="254">
        <f>IF(E151&gt;60,E151-$G$4+O150-$G$5,E151-$G$4+O150)</f>
        <v>18.199638554217792</v>
      </c>
      <c r="P151" s="254">
        <f>IF(F151&gt;60,F151-$G$4+P150-$G$5,F151-$G$4+P150)</f>
        <v>17.999638554210023</v>
      </c>
      <c r="Q151" s="254">
        <f t="shared" si="26"/>
        <v>52.679638554220112</v>
      </c>
      <c r="R151" s="254">
        <f t="shared" si="26"/>
        <v>48.479638554217964</v>
      </c>
      <c r="S151" s="254">
        <f t="shared" si="26"/>
        <v>66.269638554218659</v>
      </c>
    </row>
    <row r="152" spans="1:19" x14ac:dyDescent="0.25">
      <c r="A152">
        <f t="shared" si="27"/>
        <v>142</v>
      </c>
      <c r="B152" s="258">
        <v>41.44</v>
      </c>
      <c r="C152" s="140">
        <v>41.71</v>
      </c>
      <c r="D152" s="140">
        <v>42.61</v>
      </c>
      <c r="E152" s="140">
        <v>42.95</v>
      </c>
      <c r="F152" s="140">
        <v>43.14</v>
      </c>
      <c r="G152" s="140">
        <v>41.66</v>
      </c>
      <c r="H152" s="140">
        <v>42.55</v>
      </c>
      <c r="I152" s="259">
        <v>43.24</v>
      </c>
      <c r="K152">
        <f>A152</f>
        <v>142</v>
      </c>
      <c r="L152" s="254">
        <f>IF(B152&gt;60,B152-$G$4+L151-$G$5,B152-$G$4+L151)</f>
        <v>3.8932530120487669</v>
      </c>
      <c r="M152" s="254">
        <f t="shared" si="21"/>
        <v>2.3532530120490165</v>
      </c>
      <c r="N152" s="254">
        <f t="shared" si="22"/>
        <v>19.413253012050504</v>
      </c>
      <c r="O152" s="254">
        <f>IF(E152&gt;60,E152-$G$4+O151-$G$5,E152-$G$4+O151)</f>
        <v>19.183253012049072</v>
      </c>
      <c r="P152" s="254">
        <f>IF(F152&gt;60,F152-$G$4+P151-$G$5,F152-$G$4+P151)</f>
        <v>19.1732530120413</v>
      </c>
      <c r="Q152" s="254">
        <f t="shared" si="26"/>
        <v>52.373253012051386</v>
      </c>
      <c r="R152" s="254">
        <f t="shared" si="26"/>
        <v>49.063253012049238</v>
      </c>
      <c r="S152" s="254">
        <f t="shared" si="26"/>
        <v>67.543253012049945</v>
      </c>
    </row>
    <row r="153" spans="1:19" x14ac:dyDescent="0.25">
      <c r="A153">
        <f t="shared" si="27"/>
        <v>143</v>
      </c>
      <c r="B153" s="258">
        <v>41.85</v>
      </c>
      <c r="C153" s="140">
        <v>41.81</v>
      </c>
      <c r="D153" s="140">
        <v>44.84</v>
      </c>
      <c r="E153" s="140">
        <v>45.25</v>
      </c>
      <c r="F153" s="140">
        <v>46.96</v>
      </c>
      <c r="G153" s="140">
        <v>41.72</v>
      </c>
      <c r="H153" s="140">
        <v>42.15</v>
      </c>
      <c r="I153" s="259">
        <v>43.51</v>
      </c>
      <c r="K153">
        <f>A153</f>
        <v>143</v>
      </c>
      <c r="L153" s="254">
        <f>IF(B153&gt;60,B153-$G$4+L152-$G$5,B153-$G$4+L152)</f>
        <v>3.7768674698800453</v>
      </c>
      <c r="M153" s="254">
        <f t="shared" si="21"/>
        <v>2.1968674698802957</v>
      </c>
      <c r="N153" s="254">
        <f t="shared" si="22"/>
        <v>22.286867469881784</v>
      </c>
      <c r="O153" s="254">
        <f>IF(E153&gt;60,E153-$G$4+O152-$G$5,E153-$G$4+O152)</f>
        <v>22.466867469880349</v>
      </c>
      <c r="P153" s="254">
        <f>IF(F153&gt;60,F153-$G$4+P152-$G$5,F153-$G$4+P152)</f>
        <v>24.166867469872578</v>
      </c>
      <c r="Q153" s="254">
        <f t="shared" si="26"/>
        <v>52.126867469882662</v>
      </c>
      <c r="R153" s="254">
        <f t="shared" si="26"/>
        <v>49.246867469880513</v>
      </c>
      <c r="S153" s="254">
        <f t="shared" si="26"/>
        <v>69.086867469881213</v>
      </c>
    </row>
    <row r="154" spans="1:19" x14ac:dyDescent="0.25">
      <c r="A154">
        <f t="shared" si="27"/>
        <v>144</v>
      </c>
      <c r="B154" s="258">
        <v>41.7</v>
      </c>
      <c r="C154" s="140">
        <v>41.75</v>
      </c>
      <c r="D154" s="140">
        <v>41.81</v>
      </c>
      <c r="E154" s="140">
        <v>44.56</v>
      </c>
      <c r="F154" s="140">
        <v>44.17</v>
      </c>
      <c r="G154" s="140">
        <v>41.52</v>
      </c>
      <c r="H154" s="140">
        <v>42.34</v>
      </c>
      <c r="I154" s="259">
        <v>41.65</v>
      </c>
      <c r="K154">
        <f>A154</f>
        <v>144</v>
      </c>
      <c r="L154" s="254">
        <f>IF(B154&gt;60,B154-$G$4+L153-$G$5,B154-$G$4+L153)</f>
        <v>3.5104819277113251</v>
      </c>
      <c r="M154" s="254">
        <f t="shared" si="21"/>
        <v>1.9804819277115726</v>
      </c>
      <c r="N154" s="254">
        <f t="shared" si="22"/>
        <v>22.130481927713063</v>
      </c>
      <c r="O154" s="254">
        <f>IF(E154&gt;60,E154-$G$4+O153-$G$5,E154-$G$4+O153)</f>
        <v>25.060481927711628</v>
      </c>
      <c r="P154" s="254">
        <f>IF(F154&gt;60,F154-$G$4+P153-$G$5,F154-$G$4+P153)</f>
        <v>26.370481927703857</v>
      </c>
      <c r="Q154" s="254">
        <f t="shared" si="26"/>
        <v>51.680481927713942</v>
      </c>
      <c r="R154" s="254">
        <f t="shared" si="26"/>
        <v>49.620481927711793</v>
      </c>
      <c r="S154" s="254">
        <f t="shared" si="26"/>
        <v>68.770481927712495</v>
      </c>
    </row>
    <row r="155" spans="1:19" x14ac:dyDescent="0.25">
      <c r="A155">
        <f t="shared" si="27"/>
        <v>145</v>
      </c>
      <c r="B155" s="258">
        <v>41.7</v>
      </c>
      <c r="C155" s="140">
        <v>41.64</v>
      </c>
      <c r="D155" s="140">
        <v>41.84</v>
      </c>
      <c r="E155" s="140">
        <v>41.96</v>
      </c>
      <c r="F155" s="140">
        <v>42.39</v>
      </c>
      <c r="G155" s="140">
        <v>41.53</v>
      </c>
      <c r="H155" s="140">
        <v>41.87</v>
      </c>
      <c r="I155" s="259">
        <v>41.8</v>
      </c>
      <c r="K155">
        <f>A155</f>
        <v>145</v>
      </c>
      <c r="L155" s="254">
        <f>IF(B155&gt;60,B155-$G$4+L154-$G$5,B155-$G$4+L154)</f>
        <v>3.2440963855426048</v>
      </c>
      <c r="M155" s="254">
        <f t="shared" ref="M155:M176" si="28">IF(C155&gt;60,C155-$G$4+M154-$G$5,C155-$G$4+M154)</f>
        <v>1.6540963855428501</v>
      </c>
      <c r="N155" s="254">
        <f t="shared" ref="N155:N176" si="29">IF(D155&gt;60,D155-$G$4+N154-$G$5,D155-$G$4+N154)</f>
        <v>22.004096385544344</v>
      </c>
      <c r="O155" s="254">
        <f>IF(E155&gt;60,E155-$G$4+O154-$G$5,E155-$G$4+O154)</f>
        <v>25.054096385542906</v>
      </c>
      <c r="P155" s="254">
        <f>IF(F155&gt;60,F155-$G$4+P154-$G$5,F155-$G$4+P154)</f>
        <v>26.794096385535134</v>
      </c>
      <c r="Q155" s="254">
        <f t="shared" ref="Q155:S170" si="30">IF(G155&gt;60,G155-$G$4+Q154-$G$5,G155-$G$4+Q154)</f>
        <v>51.24409638554522</v>
      </c>
      <c r="R155" s="254">
        <f t="shared" si="30"/>
        <v>49.524096385543068</v>
      </c>
      <c r="S155" s="254">
        <f t="shared" si="30"/>
        <v>68.60409638554377</v>
      </c>
    </row>
    <row r="156" spans="1:19" x14ac:dyDescent="0.25">
      <c r="A156">
        <f t="shared" si="27"/>
        <v>146</v>
      </c>
      <c r="B156" s="258">
        <v>41.73</v>
      </c>
      <c r="C156" s="140">
        <v>41.44</v>
      </c>
      <c r="D156" s="140">
        <v>42.02</v>
      </c>
      <c r="E156" s="140">
        <v>41.73</v>
      </c>
      <c r="F156" s="140">
        <v>41.54</v>
      </c>
      <c r="G156" s="140">
        <v>41.5</v>
      </c>
      <c r="H156" s="140">
        <v>41.86</v>
      </c>
      <c r="I156" s="259">
        <v>41.94</v>
      </c>
      <c r="K156">
        <f>A156</f>
        <v>146</v>
      </c>
      <c r="L156" s="254">
        <f>IF(B156&gt;60,B156-$G$4+L155-$G$5,B156-$G$4+L155)</f>
        <v>3.0077108433738786</v>
      </c>
      <c r="M156" s="254">
        <f t="shared" si="28"/>
        <v>1.1277108433741247</v>
      </c>
      <c r="N156" s="254">
        <f t="shared" si="29"/>
        <v>22.057710843375624</v>
      </c>
      <c r="O156" s="254">
        <f>IF(E156&gt;60,E156-$G$4+O155-$G$5,E156-$G$4+O155)</f>
        <v>24.817710843374179</v>
      </c>
      <c r="P156" s="254">
        <f>IF(F156&gt;60,F156-$G$4+P155-$G$5,F156-$G$4+P155)</f>
        <v>26.36771084336641</v>
      </c>
      <c r="Q156" s="254">
        <f t="shared" si="30"/>
        <v>50.777710843376497</v>
      </c>
      <c r="R156" s="254">
        <f t="shared" si="30"/>
        <v>49.417710843374344</v>
      </c>
      <c r="S156" s="254">
        <f t="shared" si="30"/>
        <v>68.577710843375044</v>
      </c>
    </row>
    <row r="157" spans="1:19" x14ac:dyDescent="0.25">
      <c r="A157">
        <f t="shared" si="27"/>
        <v>147</v>
      </c>
      <c r="B157" s="258">
        <v>41.59</v>
      </c>
      <c r="C157" s="140">
        <v>41.5</v>
      </c>
      <c r="D157" s="140">
        <v>41.55</v>
      </c>
      <c r="E157" s="140">
        <v>41.85</v>
      </c>
      <c r="F157" s="140">
        <v>42.12</v>
      </c>
      <c r="G157" s="140">
        <v>41.51</v>
      </c>
      <c r="H157" s="140">
        <v>41.8</v>
      </c>
      <c r="I157" s="259">
        <v>41.54</v>
      </c>
      <c r="K157">
        <f>A157</f>
        <v>147</v>
      </c>
      <c r="L157" s="254">
        <f>IF(B157&gt;60,B157-$G$4+L156-$G$5,B157-$G$4+L156)</f>
        <v>2.631325301205159</v>
      </c>
      <c r="M157" s="254">
        <f t="shared" si="28"/>
        <v>0.66132530120540167</v>
      </c>
      <c r="N157" s="254">
        <f t="shared" si="29"/>
        <v>21.641325301206898</v>
      </c>
      <c r="O157" s="254">
        <f>IF(E157&gt;60,E157-$G$4+O156-$G$5,E157-$G$4+O156)</f>
        <v>24.701325301205458</v>
      </c>
      <c r="P157" s="254">
        <f>IF(F157&gt;60,F157-$G$4+P156-$G$5,F157-$G$4+P156)</f>
        <v>26.521325301197685</v>
      </c>
      <c r="Q157" s="254">
        <f t="shared" si="30"/>
        <v>50.321325301207771</v>
      </c>
      <c r="R157" s="254">
        <f t="shared" si="30"/>
        <v>49.251325301205618</v>
      </c>
      <c r="S157" s="254">
        <f t="shared" si="30"/>
        <v>68.151325301206327</v>
      </c>
    </row>
    <row r="158" spans="1:19" x14ac:dyDescent="0.25">
      <c r="A158">
        <f t="shared" si="27"/>
        <v>148</v>
      </c>
      <c r="B158" s="258">
        <v>41.51</v>
      </c>
      <c r="C158" s="140">
        <v>41.57</v>
      </c>
      <c r="D158" s="140">
        <v>41.55</v>
      </c>
      <c r="E158" s="140">
        <v>41.7</v>
      </c>
      <c r="F158" s="140">
        <v>41.75</v>
      </c>
      <c r="G158" s="140">
        <v>41.43</v>
      </c>
      <c r="H158" s="140">
        <v>41.96</v>
      </c>
      <c r="I158" s="259">
        <v>41.65</v>
      </c>
      <c r="K158">
        <f>A158</f>
        <v>148</v>
      </c>
      <c r="L158" s="254">
        <f>IF(B158&gt;60,B158-$G$4+L157-$G$5,B158-$G$4+L157)</f>
        <v>2.1749397590364339</v>
      </c>
      <c r="M158" s="254">
        <f t="shared" si="28"/>
        <v>0.26493975903667888</v>
      </c>
      <c r="N158" s="254">
        <f t="shared" si="29"/>
        <v>21.224939759038172</v>
      </c>
      <c r="O158" s="254">
        <f>IF(E158&gt;60,E158-$G$4+O157-$G$5,E158-$G$4+O157)</f>
        <v>24.434939759036737</v>
      </c>
      <c r="P158" s="254">
        <f>IF(F158&gt;60,F158-$G$4+P157-$G$5,F158-$G$4+P157)</f>
        <v>26.304939759028962</v>
      </c>
      <c r="Q158" s="254">
        <f t="shared" si="30"/>
        <v>49.784939759039048</v>
      </c>
      <c r="R158" s="254">
        <f t="shared" si="30"/>
        <v>49.244939759036896</v>
      </c>
      <c r="S158" s="254">
        <f t="shared" si="30"/>
        <v>67.83493975903761</v>
      </c>
    </row>
    <row r="159" spans="1:19" x14ac:dyDescent="0.25">
      <c r="A159">
        <f t="shared" si="27"/>
        <v>149</v>
      </c>
      <c r="B159" s="258">
        <v>41.61</v>
      </c>
      <c r="C159" s="140">
        <v>41.49</v>
      </c>
      <c r="D159" s="140">
        <v>41.58</v>
      </c>
      <c r="E159" s="140">
        <v>41.78</v>
      </c>
      <c r="F159" s="140">
        <v>41.63</v>
      </c>
      <c r="G159" s="140">
        <v>41.42</v>
      </c>
      <c r="H159" s="140">
        <v>42.95</v>
      </c>
      <c r="I159" s="259">
        <v>41.52</v>
      </c>
      <c r="K159">
        <f>A159</f>
        <v>149</v>
      </c>
      <c r="L159" s="254">
        <f>IF(B159&gt;60,B159-$G$4+L158-$G$5,B159-$G$4+L158)</f>
        <v>1.8185542168677102</v>
      </c>
      <c r="M159" s="254">
        <f t="shared" si="28"/>
        <v>-0.21144578313204221</v>
      </c>
      <c r="N159" s="254">
        <f t="shared" si="29"/>
        <v>20.838554216869447</v>
      </c>
      <c r="O159" s="254">
        <f>IF(E159&gt;60,E159-$G$4+O158-$G$5,E159-$G$4+O158)</f>
        <v>24.248554216868015</v>
      </c>
      <c r="P159" s="254">
        <f>IF(F159&gt;60,F159-$G$4+P158-$G$5,F159-$G$4+P158)</f>
        <v>25.968554216860241</v>
      </c>
      <c r="Q159" s="254">
        <f t="shared" si="30"/>
        <v>49.238554216870327</v>
      </c>
      <c r="R159" s="254">
        <f t="shared" si="30"/>
        <v>50.228554216868176</v>
      </c>
      <c r="S159" s="254">
        <f t="shared" si="30"/>
        <v>67.388554216868897</v>
      </c>
    </row>
    <row r="160" spans="1:19" x14ac:dyDescent="0.25">
      <c r="A160">
        <f t="shared" si="27"/>
        <v>150</v>
      </c>
      <c r="B160" s="258">
        <v>41.61</v>
      </c>
      <c r="C160" s="140">
        <v>41.46</v>
      </c>
      <c r="D160" s="140">
        <v>41.74</v>
      </c>
      <c r="E160" s="140">
        <v>41.75</v>
      </c>
      <c r="F160" s="140">
        <v>41.81</v>
      </c>
      <c r="G160" s="140">
        <v>41.74</v>
      </c>
      <c r="H160" s="140">
        <v>42.02</v>
      </c>
      <c r="I160" s="259">
        <v>41.55</v>
      </c>
      <c r="K160">
        <f>A160</f>
        <v>150</v>
      </c>
      <c r="L160" s="254">
        <f>IF(B160&gt;60,B160-$G$4+L159-$G$5,B160-$G$4+L159)</f>
        <v>1.4621686746989866</v>
      </c>
      <c r="M160" s="254">
        <f t="shared" si="28"/>
        <v>-0.71783132530076443</v>
      </c>
      <c r="N160" s="254">
        <f t="shared" si="29"/>
        <v>20.612168674700726</v>
      </c>
      <c r="O160" s="254">
        <f>IF(E160&gt;60,E160-$G$4+O159-$G$5,E160-$G$4+O159)</f>
        <v>24.032168674699292</v>
      </c>
      <c r="P160" s="254">
        <f>IF(F160&gt;60,F160-$G$4+P159-$G$5,F160-$G$4+P159)</f>
        <v>25.81216867469152</v>
      </c>
      <c r="Q160" s="254">
        <f t="shared" si="30"/>
        <v>49.012168674701606</v>
      </c>
      <c r="R160" s="254">
        <f t="shared" si="30"/>
        <v>50.282168674699456</v>
      </c>
      <c r="S160" s="254">
        <f t="shared" si="30"/>
        <v>66.972168674700171</v>
      </c>
    </row>
    <row r="161" spans="1:19" x14ac:dyDescent="0.25">
      <c r="A161">
        <f t="shared" si="27"/>
        <v>151</v>
      </c>
      <c r="B161" s="258">
        <v>41.64</v>
      </c>
      <c r="C161" s="140">
        <v>41.59</v>
      </c>
      <c r="D161" s="140">
        <v>41.47</v>
      </c>
      <c r="E161" s="140">
        <v>41.94</v>
      </c>
      <c r="F161" s="140">
        <v>41.74</v>
      </c>
      <c r="G161" s="140">
        <v>41.66</v>
      </c>
      <c r="H161" s="140">
        <v>41.98</v>
      </c>
      <c r="I161" s="259">
        <v>41.58</v>
      </c>
      <c r="K161">
        <f>A161</f>
        <v>151</v>
      </c>
      <c r="L161" s="254">
        <f>IF(B161&gt;60,B161-$G$4+L160-$G$5,B161-$G$4+L160)</f>
        <v>1.1357831325302641</v>
      </c>
      <c r="M161" s="254">
        <f t="shared" si="28"/>
        <v>-1.0942168674694841</v>
      </c>
      <c r="N161" s="254">
        <f t="shared" si="29"/>
        <v>20.115783132532002</v>
      </c>
      <c r="O161" s="254">
        <f>IF(E161&gt;60,E161-$G$4+O160-$G$5,E161-$G$4+O160)</f>
        <v>24.005783132530567</v>
      </c>
      <c r="P161" s="254">
        <f>IF(F161&gt;60,F161-$G$4+P160-$G$5,F161-$G$4+P160)</f>
        <v>25.585783132522799</v>
      </c>
      <c r="Q161" s="254">
        <f t="shared" si="30"/>
        <v>48.705783132532879</v>
      </c>
      <c r="R161" s="254">
        <f t="shared" si="30"/>
        <v>50.29578313253073</v>
      </c>
      <c r="S161" s="254">
        <f t="shared" si="30"/>
        <v>66.585783132531446</v>
      </c>
    </row>
    <row r="162" spans="1:19" x14ac:dyDescent="0.25">
      <c r="A162">
        <f t="shared" si="27"/>
        <v>152</v>
      </c>
      <c r="B162" s="258">
        <v>41.56</v>
      </c>
      <c r="C162" s="140">
        <v>41.8</v>
      </c>
      <c r="D162" s="140">
        <v>41.78</v>
      </c>
      <c r="E162" s="140">
        <v>41.8</v>
      </c>
      <c r="F162" s="140">
        <v>41.59</v>
      </c>
      <c r="G162" s="140">
        <v>41.72</v>
      </c>
      <c r="H162" s="140">
        <v>41.84</v>
      </c>
      <c r="I162" s="259">
        <v>41.68</v>
      </c>
      <c r="K162">
        <f>A162</f>
        <v>152</v>
      </c>
      <c r="L162" s="254">
        <f>IF(B162&gt;60,B162-$G$4+L161-$G$5,B162-$G$4+L161)</f>
        <v>0.72939759036154328</v>
      </c>
      <c r="M162" s="254">
        <f t="shared" si="28"/>
        <v>-1.26060240963821</v>
      </c>
      <c r="N162" s="254">
        <f t="shared" si="29"/>
        <v>19.92939759036328</v>
      </c>
      <c r="O162" s="254">
        <f>IF(E162&gt;60,E162-$G$4+O161-$G$5,E162-$G$4+O161)</f>
        <v>23.839397590361841</v>
      </c>
      <c r="P162" s="254">
        <f>IF(F162&gt;60,F162-$G$4+P161-$G$5,F162-$G$4+P161)</f>
        <v>25.209397590354079</v>
      </c>
      <c r="Q162" s="254">
        <f t="shared" si="30"/>
        <v>48.459397590364155</v>
      </c>
      <c r="R162" s="254">
        <f t="shared" si="30"/>
        <v>50.16939759036201</v>
      </c>
      <c r="S162" s="254">
        <f t="shared" si="30"/>
        <v>66.29939759036273</v>
      </c>
    </row>
    <row r="163" spans="1:19" x14ac:dyDescent="0.25">
      <c r="A163">
        <f t="shared" si="27"/>
        <v>153</v>
      </c>
      <c r="B163" s="258">
        <v>41.72</v>
      </c>
      <c r="C163" s="140">
        <v>41.56</v>
      </c>
      <c r="D163" s="140">
        <v>41.36</v>
      </c>
      <c r="E163" s="140">
        <v>41.85</v>
      </c>
      <c r="F163" s="140">
        <v>41.58</v>
      </c>
      <c r="G163" s="140">
        <v>41.63</v>
      </c>
      <c r="H163" s="140">
        <v>42</v>
      </c>
      <c r="I163" s="259">
        <v>41.78</v>
      </c>
      <c r="K163">
        <f>A163</f>
        <v>153</v>
      </c>
      <c r="L163" s="254">
        <f>IF(B163&gt;60,B163-$G$4+L162-$G$5,B163-$G$4+L162)</f>
        <v>0.48301204819281907</v>
      </c>
      <c r="M163" s="254">
        <f t="shared" si="28"/>
        <v>-1.6669879518069308</v>
      </c>
      <c r="N163" s="254">
        <f t="shared" si="29"/>
        <v>19.323012048194556</v>
      </c>
      <c r="O163" s="254">
        <f>IF(E163&gt;60,E163-$G$4+O162-$G$5,E163-$G$4+O162)</f>
        <v>23.723012048193119</v>
      </c>
      <c r="P163" s="254">
        <f>IF(F163&gt;60,F163-$G$4+P162-$G$5,F163-$G$4+P162)</f>
        <v>24.823012048185355</v>
      </c>
      <c r="Q163" s="254">
        <f t="shared" si="30"/>
        <v>48.123012048195434</v>
      </c>
      <c r="R163" s="254">
        <f t="shared" si="30"/>
        <v>50.203012048193287</v>
      </c>
      <c r="S163" s="254">
        <f t="shared" si="30"/>
        <v>66.113012048194008</v>
      </c>
    </row>
    <row r="164" spans="1:19" x14ac:dyDescent="0.25">
      <c r="A164">
        <f t="shared" si="27"/>
        <v>154</v>
      </c>
      <c r="B164" s="258">
        <v>41.76</v>
      </c>
      <c r="C164" s="140">
        <v>41.47</v>
      </c>
      <c r="D164" s="140">
        <v>41.48</v>
      </c>
      <c r="E164" s="140">
        <v>41.88</v>
      </c>
      <c r="F164" s="140">
        <v>41.29</v>
      </c>
      <c r="G164" s="140">
        <v>41.81</v>
      </c>
      <c r="H164" s="140">
        <v>41.92</v>
      </c>
      <c r="I164" s="259">
        <v>41.94</v>
      </c>
      <c r="K164">
        <f>A164</f>
        <v>154</v>
      </c>
      <c r="L164" s="254">
        <f>IF(B164&gt;60,B164-$G$4+L163-$G$5,B164-$G$4+L163)</f>
        <v>0.276626506024094</v>
      </c>
      <c r="M164" s="254">
        <f t="shared" si="28"/>
        <v>-2.163373493975655</v>
      </c>
      <c r="N164" s="254">
        <f t="shared" si="29"/>
        <v>18.83662650602583</v>
      </c>
      <c r="O164" s="254">
        <f>IF(E164&gt;60,E164-$G$4+O163-$G$5,E164-$G$4+O163)</f>
        <v>23.636626506024399</v>
      </c>
      <c r="P164" s="254">
        <f>IF(F164&gt;60,F164-$G$4+P163-$G$5,F164-$G$4+P163)</f>
        <v>24.146626506016631</v>
      </c>
      <c r="Q164" s="254">
        <f t="shared" si="30"/>
        <v>47.966626506026714</v>
      </c>
      <c r="R164" s="254">
        <f t="shared" si="30"/>
        <v>50.156626506024566</v>
      </c>
      <c r="S164" s="254">
        <f t="shared" si="30"/>
        <v>66.086626506025283</v>
      </c>
    </row>
    <row r="165" spans="1:19" x14ac:dyDescent="0.25">
      <c r="A165">
        <f t="shared" si="27"/>
        <v>155</v>
      </c>
      <c r="B165" s="258">
        <v>41.52</v>
      </c>
      <c r="C165" s="140">
        <v>41.59</v>
      </c>
      <c r="D165" s="140">
        <v>41.51</v>
      </c>
      <c r="E165" s="140">
        <v>42.54</v>
      </c>
      <c r="F165" s="140">
        <v>42.2</v>
      </c>
      <c r="G165" s="140">
        <v>41.7</v>
      </c>
      <c r="H165" s="140">
        <v>42.02</v>
      </c>
      <c r="I165" s="259">
        <v>41.75</v>
      </c>
      <c r="K165">
        <f>A165</f>
        <v>155</v>
      </c>
      <c r="L165" s="254">
        <f>IF(B165&gt;60,B165-$G$4+L164-$G$5,B165-$G$4+L164)</f>
        <v>-0.16975903614462595</v>
      </c>
      <c r="M165" s="254">
        <f t="shared" si="28"/>
        <v>-2.5397590361443747</v>
      </c>
      <c r="N165" s="254">
        <f t="shared" si="29"/>
        <v>18.380240963857105</v>
      </c>
      <c r="O165" s="254">
        <f>IF(E165&gt;60,E165-$G$4+O164-$G$5,E165-$G$4+O164)</f>
        <v>24.210240963855675</v>
      </c>
      <c r="P165" s="254">
        <f>IF(F165&gt;60,F165-$G$4+P164-$G$5,F165-$G$4+P164)</f>
        <v>24.380240963847911</v>
      </c>
      <c r="Q165" s="254">
        <f t="shared" si="30"/>
        <v>47.700240963857993</v>
      </c>
      <c r="R165" s="254">
        <f t="shared" si="30"/>
        <v>50.210240963855846</v>
      </c>
      <c r="S165" s="254">
        <f t="shared" si="30"/>
        <v>65.87024096385656</v>
      </c>
    </row>
    <row r="166" spans="1:19" x14ac:dyDescent="0.25">
      <c r="A166">
        <f t="shared" si="27"/>
        <v>156</v>
      </c>
      <c r="B166" s="258">
        <v>41.61</v>
      </c>
      <c r="C166" s="140">
        <v>42.41</v>
      </c>
      <c r="D166" s="140">
        <v>41.57</v>
      </c>
      <c r="E166" s="140">
        <v>42.3</v>
      </c>
      <c r="F166" s="140">
        <v>42.34</v>
      </c>
      <c r="G166" s="140">
        <v>41.69</v>
      </c>
      <c r="H166" s="140">
        <v>42.07</v>
      </c>
      <c r="I166" s="259">
        <v>41.89</v>
      </c>
      <c r="K166">
        <f>A166</f>
        <v>156</v>
      </c>
      <c r="L166" s="254">
        <f>IF(B166&gt;60,B166-$G$4+L165-$G$5,B166-$G$4+L165)</f>
        <v>-0.5261445783133496</v>
      </c>
      <c r="M166" s="254">
        <f t="shared" si="28"/>
        <v>-2.0961445783131012</v>
      </c>
      <c r="N166" s="254">
        <f t="shared" si="29"/>
        <v>17.983855421688382</v>
      </c>
      <c r="O166" s="254">
        <f>IF(E166&gt;60,E166-$G$4+O165-$G$5,E166-$G$4+O165)</f>
        <v>24.543855421686949</v>
      </c>
      <c r="P166" s="254">
        <f>IF(F166&gt;60,F166-$G$4+P165-$G$5,F166-$G$4+P165)</f>
        <v>24.753855421679191</v>
      </c>
      <c r="Q166" s="254">
        <f t="shared" si="30"/>
        <v>47.423855421689268</v>
      </c>
      <c r="R166" s="254">
        <f t="shared" si="30"/>
        <v>50.313855421687123</v>
      </c>
      <c r="S166" s="254">
        <f t="shared" si="30"/>
        <v>65.793855421687837</v>
      </c>
    </row>
    <row r="167" spans="1:19" x14ac:dyDescent="0.25">
      <c r="A167">
        <f t="shared" si="27"/>
        <v>157</v>
      </c>
      <c r="B167" s="258">
        <v>42.56</v>
      </c>
      <c r="C167" s="140">
        <v>43.62</v>
      </c>
      <c r="D167" s="140">
        <v>41.47</v>
      </c>
      <c r="E167" s="140">
        <v>44.14</v>
      </c>
      <c r="F167" s="140">
        <v>44.11</v>
      </c>
      <c r="G167" s="140">
        <v>42.07</v>
      </c>
      <c r="H167" s="140">
        <v>42.06</v>
      </c>
      <c r="I167" s="259">
        <v>41.83</v>
      </c>
      <c r="K167">
        <f>A167</f>
        <v>157</v>
      </c>
      <c r="L167" s="254">
        <f>IF(B167&gt;60,B167-$G$4+L166-$G$5,B167-$G$4+L166)</f>
        <v>6.7469879517929598E-2</v>
      </c>
      <c r="M167" s="254">
        <f t="shared" si="28"/>
        <v>-0.44253012048182683</v>
      </c>
      <c r="N167" s="254">
        <f t="shared" si="29"/>
        <v>17.487469879519658</v>
      </c>
      <c r="O167" s="254">
        <f>IF(E167&gt;60,E167-$G$4+O166-$G$5,E167-$G$4+O166)</f>
        <v>26.717469879518227</v>
      </c>
      <c r="P167" s="254">
        <f>IF(F167&gt;60,F167-$G$4+P166-$G$5,F167-$G$4+P166)</f>
        <v>26.897469879510467</v>
      </c>
      <c r="Q167" s="254">
        <f t="shared" si="30"/>
        <v>47.527469879520545</v>
      </c>
      <c r="R167" s="254">
        <f t="shared" si="30"/>
        <v>50.407469879518402</v>
      </c>
      <c r="S167" s="254">
        <f t="shared" si="30"/>
        <v>65.657469879519113</v>
      </c>
    </row>
    <row r="168" spans="1:19" x14ac:dyDescent="0.25">
      <c r="A168">
        <f t="shared" si="27"/>
        <v>158</v>
      </c>
      <c r="B168" s="258">
        <v>42.76</v>
      </c>
      <c r="C168" s="140">
        <v>45.33</v>
      </c>
      <c r="D168" s="140">
        <v>41.66</v>
      </c>
      <c r="E168" s="140">
        <v>42.92</v>
      </c>
      <c r="F168" s="140">
        <v>42.93</v>
      </c>
      <c r="G168" s="140">
        <v>42.6</v>
      </c>
      <c r="H168" s="140">
        <v>42.19</v>
      </c>
      <c r="I168" s="259">
        <v>42.73</v>
      </c>
      <c r="K168">
        <f>A168</f>
        <v>158</v>
      </c>
      <c r="L168" s="254">
        <f>IF(B168&gt;60,B168-$G$4+L167-$G$5,B168-$G$4+L167)</f>
        <v>0.86108433734920453</v>
      </c>
      <c r="M168" s="254">
        <f t="shared" si="28"/>
        <v>2.9210843373494484</v>
      </c>
      <c r="N168" s="254">
        <f t="shared" si="29"/>
        <v>17.181084337350931</v>
      </c>
      <c r="O168" s="254">
        <f>IF(E168&gt;60,E168-$G$4+O167-$G$5,E168-$G$4+O167)</f>
        <v>27.671084337349505</v>
      </c>
      <c r="P168" s="254">
        <f>IF(F168&gt;60,F168-$G$4+P167-$G$5,F168-$G$4+P167)</f>
        <v>27.861084337341744</v>
      </c>
      <c r="Q168" s="254">
        <f t="shared" si="30"/>
        <v>48.161084337351824</v>
      </c>
      <c r="R168" s="254">
        <f t="shared" si="30"/>
        <v>50.631084337349677</v>
      </c>
      <c r="S168" s="254">
        <f t="shared" si="30"/>
        <v>66.421084337350379</v>
      </c>
    </row>
    <row r="169" spans="1:19" x14ac:dyDescent="0.25">
      <c r="A169">
        <f t="shared" si="27"/>
        <v>159</v>
      </c>
      <c r="B169" s="258">
        <v>41.84</v>
      </c>
      <c r="C169" s="140">
        <v>43.79</v>
      </c>
      <c r="D169" s="140">
        <v>41.71</v>
      </c>
      <c r="E169" s="140">
        <v>44.82</v>
      </c>
      <c r="F169" s="140">
        <v>44.43</v>
      </c>
      <c r="G169" s="140">
        <v>41.76</v>
      </c>
      <c r="H169" s="140">
        <v>42.1</v>
      </c>
      <c r="I169" s="259">
        <v>41.82</v>
      </c>
      <c r="K169">
        <f>A169</f>
        <v>159</v>
      </c>
      <c r="L169" s="254">
        <f>IF(B169&gt;60,B169-$G$4+L168-$G$5,B169-$G$4+L168)</f>
        <v>0.73469879518048486</v>
      </c>
      <c r="M169" s="254">
        <f t="shared" si="28"/>
        <v>4.7446987951807245</v>
      </c>
      <c r="N169" s="254">
        <f t="shared" si="29"/>
        <v>16.924698795182209</v>
      </c>
      <c r="O169" s="254">
        <f>IF(E169&gt;60,E169-$G$4+O168-$G$5,E169-$G$4+O168)</f>
        <v>30.524698795180782</v>
      </c>
      <c r="P169" s="254">
        <f>IF(F169&gt;60,F169-$G$4+P168-$G$5,F169-$G$4+P168)</f>
        <v>30.32469879517302</v>
      </c>
      <c r="Q169" s="254">
        <f t="shared" si="30"/>
        <v>47.954698795183099</v>
      </c>
      <c r="R169" s="254">
        <f t="shared" si="30"/>
        <v>50.764698795180955</v>
      </c>
      <c r="S169" s="254">
        <f t="shared" si="30"/>
        <v>66.274698795181649</v>
      </c>
    </row>
    <row r="170" spans="1:19" x14ac:dyDescent="0.25">
      <c r="A170">
        <f t="shared" si="27"/>
        <v>160</v>
      </c>
      <c r="B170" s="258">
        <v>41.98</v>
      </c>
      <c r="C170" s="140">
        <v>42.34</v>
      </c>
      <c r="D170" s="140">
        <v>41.7</v>
      </c>
      <c r="E170" s="140">
        <v>42.62</v>
      </c>
      <c r="F170" s="140">
        <v>42.46</v>
      </c>
      <c r="G170" s="140">
        <v>42.32</v>
      </c>
      <c r="H170" s="140">
        <v>43.46</v>
      </c>
      <c r="I170" s="259">
        <v>42.03</v>
      </c>
      <c r="K170">
        <f>A170</f>
        <v>160</v>
      </c>
      <c r="L170" s="254">
        <f>IF(B170&gt;60,B170-$G$4+L169-$G$5,B170-$G$4+L169)</f>
        <v>0.74831325301175866</v>
      </c>
      <c r="M170" s="254">
        <f t="shared" si="28"/>
        <v>5.1183132530120048</v>
      </c>
      <c r="N170" s="254">
        <f t="shared" si="29"/>
        <v>16.658313253013489</v>
      </c>
      <c r="O170" s="254">
        <f>IF(E170&gt;60,E170-$G$4+O169-$G$5,E170-$G$4+O169)</f>
        <v>31.178313253012057</v>
      </c>
      <c r="P170" s="254">
        <f>IF(F170&gt;60,F170-$G$4+P169-$G$5,F170-$G$4+P169)</f>
        <v>30.818313253004298</v>
      </c>
      <c r="Q170" s="254">
        <f t="shared" si="30"/>
        <v>48.308313253014376</v>
      </c>
      <c r="R170" s="254">
        <f t="shared" si="30"/>
        <v>52.258313253012233</v>
      </c>
      <c r="S170" s="254">
        <f t="shared" si="30"/>
        <v>66.338313253012927</v>
      </c>
    </row>
    <row r="171" spans="1:19" x14ac:dyDescent="0.25">
      <c r="A171">
        <f t="shared" si="27"/>
        <v>161</v>
      </c>
      <c r="B171" s="258">
        <v>42.48</v>
      </c>
      <c r="C171" s="140">
        <v>43.79</v>
      </c>
      <c r="D171" s="140">
        <v>41.72</v>
      </c>
      <c r="E171" s="140">
        <v>42.07</v>
      </c>
      <c r="F171" s="140">
        <v>41.85</v>
      </c>
      <c r="G171" s="140">
        <v>41.69</v>
      </c>
      <c r="H171" s="140">
        <v>42.29</v>
      </c>
      <c r="I171" s="259">
        <v>42.04</v>
      </c>
      <c r="K171">
        <f>A171</f>
        <v>161</v>
      </c>
      <c r="L171" s="254">
        <f>IF(B171&gt;60,B171-$G$4+L170-$G$5,B171-$G$4+L170)</f>
        <v>1.2619277108430325</v>
      </c>
      <c r="M171" s="254">
        <f t="shared" si="28"/>
        <v>6.9419277108432809</v>
      </c>
      <c r="N171" s="254">
        <f t="shared" si="29"/>
        <v>16.411927710844765</v>
      </c>
      <c r="O171" s="254">
        <f>IF(E171&gt;60,E171-$G$4+O170-$G$5,E171-$G$4+O170)</f>
        <v>31.281927710843334</v>
      </c>
      <c r="P171" s="254">
        <f>IF(F171&gt;60,F171-$G$4+P170-$G$5,F171-$G$4+P170)</f>
        <v>30.701927710835577</v>
      </c>
      <c r="Q171" s="254">
        <f t="shared" ref="Q171:S175" si="31">IF(G171&gt;60,G171-$G$4+Q170-$G$5,G171-$G$4+Q170)</f>
        <v>48.03192771084565</v>
      </c>
      <c r="R171" s="254">
        <f t="shared" si="31"/>
        <v>52.581927710843509</v>
      </c>
      <c r="S171" s="254">
        <f t="shared" si="31"/>
        <v>66.411927710844196</v>
      </c>
    </row>
    <row r="172" spans="1:19" x14ac:dyDescent="0.25">
      <c r="A172">
        <f t="shared" si="27"/>
        <v>162</v>
      </c>
      <c r="B172" s="258">
        <v>41.83</v>
      </c>
      <c r="C172" s="140">
        <v>41.7</v>
      </c>
      <c r="D172" s="140">
        <v>41.5</v>
      </c>
      <c r="E172" s="140">
        <v>41.73</v>
      </c>
      <c r="F172" s="140">
        <v>41.62</v>
      </c>
      <c r="G172" s="140">
        <v>41.95</v>
      </c>
      <c r="H172" s="140">
        <v>42.09</v>
      </c>
      <c r="I172" s="259">
        <v>41.76</v>
      </c>
      <c r="K172">
        <f>A172</f>
        <v>162</v>
      </c>
      <c r="L172" s="254">
        <f>IF(B172&gt;60,B172-$G$4+L171-$G$5,B172-$G$4+L171)</f>
        <v>1.1255421686743077</v>
      </c>
      <c r="M172" s="254">
        <f t="shared" si="28"/>
        <v>6.6755421686745606</v>
      </c>
      <c r="N172" s="254">
        <f t="shared" si="29"/>
        <v>15.945542168676042</v>
      </c>
      <c r="O172" s="254">
        <f>IF(E172&gt;60,E172-$G$4+O171-$G$5,E172-$G$4+O171)</f>
        <v>31.045542168674608</v>
      </c>
      <c r="P172" s="254">
        <f>IF(F172&gt;60,F172-$G$4+P171-$G$5,F172-$G$4+P171)</f>
        <v>30.355542168666851</v>
      </c>
      <c r="Q172" s="254">
        <f t="shared" si="31"/>
        <v>48.01554216867693</v>
      </c>
      <c r="R172" s="254">
        <f t="shared" si="31"/>
        <v>52.705542168674789</v>
      </c>
      <c r="S172" s="254">
        <f t="shared" si="31"/>
        <v>66.205542168675464</v>
      </c>
    </row>
    <row r="173" spans="1:19" x14ac:dyDescent="0.25">
      <c r="A173">
        <f t="shared" si="27"/>
        <v>163</v>
      </c>
      <c r="B173" s="258">
        <v>41.51</v>
      </c>
      <c r="C173" s="140">
        <v>42.21</v>
      </c>
      <c r="D173" s="140">
        <v>41.64</v>
      </c>
      <c r="E173" s="140">
        <v>41.68</v>
      </c>
      <c r="F173" s="140">
        <v>41.56</v>
      </c>
      <c r="G173" s="140">
        <v>41.77</v>
      </c>
      <c r="H173" s="140">
        <v>41.96</v>
      </c>
      <c r="I173" s="259">
        <v>41.88</v>
      </c>
      <c r="K173">
        <f>A173</f>
        <v>163</v>
      </c>
      <c r="L173" s="254">
        <f>IF(B173&gt;60,B173-$G$4+L172-$G$5,B173-$G$4+L172)</f>
        <v>0.66915662650558261</v>
      </c>
      <c r="M173" s="254">
        <f t="shared" si="28"/>
        <v>6.9191566265058384</v>
      </c>
      <c r="N173" s="254">
        <f t="shared" si="29"/>
        <v>15.619156626507319</v>
      </c>
      <c r="O173" s="254">
        <f>IF(E173&gt;60,E173-$G$4+O172-$G$5,E173-$G$4+O172)</f>
        <v>30.759156626505884</v>
      </c>
      <c r="P173" s="254">
        <f>IF(F173&gt;60,F173-$G$4+P172-$G$5,F173-$G$4+P172)</f>
        <v>29.94915662649813</v>
      </c>
      <c r="Q173" s="254">
        <f t="shared" si="31"/>
        <v>47.81915662650821</v>
      </c>
      <c r="R173" s="254">
        <f t="shared" si="31"/>
        <v>52.699156626506067</v>
      </c>
      <c r="S173" s="254">
        <f t="shared" si="31"/>
        <v>66.119156626506737</v>
      </c>
    </row>
    <row r="174" spans="1:19" x14ac:dyDescent="0.25">
      <c r="A174">
        <f t="shared" si="27"/>
        <v>164</v>
      </c>
      <c r="B174" s="258">
        <v>41.83</v>
      </c>
      <c r="C174" s="140">
        <v>41.76</v>
      </c>
      <c r="D174" s="140">
        <v>41.65</v>
      </c>
      <c r="E174" s="140">
        <v>42.54</v>
      </c>
      <c r="F174" s="140">
        <v>42.31</v>
      </c>
      <c r="G174" s="140">
        <v>41.62</v>
      </c>
      <c r="H174" s="140">
        <v>42.65</v>
      </c>
      <c r="I174" s="259">
        <v>41.84</v>
      </c>
      <c r="K174">
        <f>A174</f>
        <v>164</v>
      </c>
      <c r="L174" s="254">
        <f>IF(B174&gt;60,B174-$G$4+L173-$G$5,B174-$G$4+L173)</f>
        <v>0.53277108433685783</v>
      </c>
      <c r="M174" s="254">
        <f t="shared" si="28"/>
        <v>6.7127710843371133</v>
      </c>
      <c r="N174" s="254">
        <f t="shared" si="29"/>
        <v>15.302771084338595</v>
      </c>
      <c r="O174" s="254">
        <f>IF(E174&gt;60,E174-$G$4+O173-$G$5,E174-$G$4+O173)</f>
        <v>31.332771084337161</v>
      </c>
      <c r="P174" s="254">
        <f>IF(F174&gt;60,F174-$G$4+P173-$G$5,F174-$G$4+P173)</f>
        <v>30.292771084329409</v>
      </c>
      <c r="Q174" s="254">
        <f t="shared" si="31"/>
        <v>47.472771084339485</v>
      </c>
      <c r="R174" s="254">
        <f t="shared" si="31"/>
        <v>53.382771084337342</v>
      </c>
      <c r="S174" s="254">
        <f t="shared" si="31"/>
        <v>65.992771084338017</v>
      </c>
    </row>
    <row r="175" spans="1:19" x14ac:dyDescent="0.25">
      <c r="A175">
        <f t="shared" si="27"/>
        <v>165</v>
      </c>
      <c r="B175" s="258">
        <v>41.75</v>
      </c>
      <c r="C175" s="140">
        <v>43.13</v>
      </c>
      <c r="D175" s="140">
        <v>41.65</v>
      </c>
      <c r="E175" s="140">
        <v>42.36</v>
      </c>
      <c r="F175" s="140">
        <v>41.83</v>
      </c>
      <c r="G175" s="140">
        <v>41.81</v>
      </c>
      <c r="H175" s="140">
        <v>56.9</v>
      </c>
      <c r="I175" s="259">
        <f>42.29+5</f>
        <v>47.29</v>
      </c>
      <c r="K175">
        <f>A175</f>
        <v>165</v>
      </c>
      <c r="L175" s="254">
        <f>IF(B175&gt;60,B175-$G$4+L174-$G$5,B175-$G$4+L174)</f>
        <v>0.31638554216813475</v>
      </c>
      <c r="M175" s="254">
        <f t="shared" si="28"/>
        <v>7.8763855421683928</v>
      </c>
      <c r="N175" s="254">
        <f t="shared" si="29"/>
        <v>14.98638554216987</v>
      </c>
      <c r="O175" s="254">
        <f>IF(E175&gt;60,E175-$G$4+O174-$G$5,E175-$G$4+O174)</f>
        <v>31.726385542168437</v>
      </c>
      <c r="P175" s="254">
        <f>IF(F175&gt;60,F175-$G$4+P174-$G$5,F175-$G$4+P174)</f>
        <v>30.156385542160685</v>
      </c>
      <c r="Q175" s="254">
        <f t="shared" si="31"/>
        <v>47.316385542170764</v>
      </c>
      <c r="R175" s="254">
        <f t="shared" si="31"/>
        <v>68.316385542168618</v>
      </c>
      <c r="S175" s="254">
        <f t="shared" si="31"/>
        <v>71.316385542169286</v>
      </c>
    </row>
    <row r="176" spans="1:19" x14ac:dyDescent="0.25">
      <c r="A176">
        <f t="shared" si="27"/>
        <v>166</v>
      </c>
      <c r="B176" s="258">
        <v>41.65</v>
      </c>
      <c r="C176" s="140">
        <v>41.63</v>
      </c>
      <c r="D176" s="140">
        <v>42.14</v>
      </c>
      <c r="E176" s="140">
        <v>42.42</v>
      </c>
      <c r="F176" s="140">
        <f>41.72+5</f>
        <v>46.72</v>
      </c>
      <c r="G176" s="140"/>
      <c r="I176" s="259"/>
      <c r="K176">
        <f>A176</f>
        <v>166</v>
      </c>
      <c r="L176" s="254">
        <f>IF(B176&gt;60,B176-$G$4+L175-$G$5,B176-$G$4+L175)</f>
        <v>-5.8975047068088315E-13</v>
      </c>
      <c r="M176" s="254">
        <f t="shared" si="28"/>
        <v>7.5399999999996723</v>
      </c>
      <c r="N176" s="254">
        <f t="shared" si="29"/>
        <v>15.160000000001148</v>
      </c>
      <c r="O176" s="254">
        <f>IF(E176&gt;60,E176-$G$4+O175-$G$5,E176-$G$4+O175)</f>
        <v>32.179999999999715</v>
      </c>
      <c r="P176" s="254">
        <f>IF(F176&gt;60,F176-$G$4+P175-$G$5,F176-$G$4+P175)</f>
        <v>34.90999999999196</v>
      </c>
      <c r="Q176" s="254">
        <f>Q175</f>
        <v>47.316385542170764</v>
      </c>
      <c r="R176" s="254">
        <f t="shared" ref="R176:S176" si="32">R175</f>
        <v>68.316385542168618</v>
      </c>
      <c r="S176" s="254">
        <f t="shared" si="32"/>
        <v>71.316385542169286</v>
      </c>
    </row>
    <row r="177" spans="1:16" x14ac:dyDescent="0.25">
      <c r="A177">
        <f t="shared" si="27"/>
        <v>167</v>
      </c>
      <c r="B177" s="261"/>
      <c r="C177" s="262"/>
      <c r="D177" s="262"/>
      <c r="E177" s="262"/>
      <c r="F177" s="262"/>
      <c r="G177" s="265"/>
      <c r="H177" s="262"/>
      <c r="I177" s="263"/>
      <c r="L177" s="254"/>
      <c r="M177" s="254"/>
      <c r="N177" s="254"/>
      <c r="O177" s="254"/>
      <c r="P177" s="254"/>
    </row>
    <row r="178" spans="1:16" x14ac:dyDescent="0.25">
      <c r="A178">
        <f t="shared" si="27"/>
        <v>168</v>
      </c>
      <c r="B178" s="140"/>
      <c r="C178" s="140"/>
      <c r="D178" s="140"/>
      <c r="E178" s="140"/>
      <c r="F178" s="140"/>
      <c r="L178" s="254"/>
      <c r="M178" s="254"/>
      <c r="N178" s="254"/>
      <c r="O178" s="254"/>
      <c r="P178" s="254"/>
    </row>
    <row r="179" spans="1:16" x14ac:dyDescent="0.25">
      <c r="A179">
        <f t="shared" si="27"/>
        <v>169</v>
      </c>
      <c r="B179" s="140"/>
      <c r="C179" s="140"/>
      <c r="D179" s="140"/>
      <c r="E179" s="140"/>
      <c r="F179" s="140"/>
      <c r="L179" s="254"/>
      <c r="M179" s="254"/>
      <c r="N179" s="254"/>
      <c r="O179" s="254"/>
      <c r="P179" s="254"/>
    </row>
    <row r="180" spans="1:16" x14ac:dyDescent="0.25">
      <c r="A180">
        <f t="shared" si="27"/>
        <v>170</v>
      </c>
      <c r="B180" s="140"/>
      <c r="C180" s="140"/>
      <c r="D180" s="140"/>
      <c r="E180" s="140"/>
      <c r="F180" s="140"/>
      <c r="L180" s="254"/>
      <c r="M180" s="254"/>
      <c r="N180" s="254"/>
      <c r="O180" s="254"/>
      <c r="P180" s="254"/>
    </row>
    <row r="181" spans="1:16" x14ac:dyDescent="0.25">
      <c r="A181">
        <f t="shared" si="27"/>
        <v>171</v>
      </c>
      <c r="B181" s="140"/>
      <c r="C181" s="140"/>
      <c r="D181" s="140"/>
      <c r="E181" s="140"/>
      <c r="F181" s="140"/>
      <c r="L181" s="254"/>
      <c r="M181" s="254"/>
      <c r="N181" s="254"/>
      <c r="O181" s="254"/>
      <c r="P181" s="254"/>
    </row>
    <row r="182" spans="1:16" x14ac:dyDescent="0.25">
      <c r="A182">
        <f t="shared" si="27"/>
        <v>172</v>
      </c>
      <c r="B182" s="140"/>
      <c r="C182" s="140"/>
      <c r="D182" s="140"/>
      <c r="E182" s="140"/>
      <c r="F182" s="140"/>
      <c r="L182" s="254"/>
      <c r="M182" s="254"/>
      <c r="N182" s="254"/>
      <c r="O182" s="254"/>
      <c r="P182" s="254"/>
    </row>
    <row r="183" spans="1:16" x14ac:dyDescent="0.25">
      <c r="A183">
        <f t="shared" si="27"/>
        <v>173</v>
      </c>
      <c r="B183" s="140"/>
      <c r="C183" s="140"/>
      <c r="D183" s="140"/>
      <c r="E183" s="140"/>
      <c r="F183" s="140"/>
      <c r="L183" s="254"/>
      <c r="M183" s="254"/>
      <c r="N183" s="254"/>
      <c r="O183" s="254"/>
      <c r="P183" s="254"/>
    </row>
    <row r="184" spans="1:16" x14ac:dyDescent="0.25">
      <c r="A184">
        <f t="shared" si="27"/>
        <v>174</v>
      </c>
      <c r="B184" s="140"/>
      <c r="C184" s="140"/>
      <c r="D184" s="140"/>
      <c r="E184" s="140"/>
      <c r="F184" s="140"/>
      <c r="L184" s="254"/>
      <c r="M184" s="254"/>
      <c r="N184" s="254"/>
      <c r="O184" s="254"/>
      <c r="P184" s="254"/>
    </row>
    <row r="185" spans="1:16" x14ac:dyDescent="0.25">
      <c r="A185">
        <f t="shared" si="27"/>
        <v>175</v>
      </c>
      <c r="B185" s="140"/>
      <c r="C185" s="140"/>
      <c r="D185" s="140"/>
      <c r="E185" s="140"/>
      <c r="F185" s="140"/>
      <c r="L185" s="254"/>
      <c r="M185" s="254"/>
      <c r="N185" s="254"/>
      <c r="O185" s="254"/>
      <c r="P185" s="254"/>
    </row>
    <row r="186" spans="1:16" x14ac:dyDescent="0.25">
      <c r="A186">
        <f t="shared" si="27"/>
        <v>176</v>
      </c>
      <c r="B186" s="140"/>
      <c r="C186" s="140"/>
      <c r="D186" s="140"/>
      <c r="E186" s="140"/>
      <c r="F186" s="140"/>
      <c r="L186" s="254"/>
      <c r="M186" s="254"/>
      <c r="N186" s="254"/>
      <c r="O186" s="254"/>
      <c r="P186" s="254"/>
    </row>
    <row r="187" spans="1:16" x14ac:dyDescent="0.25">
      <c r="A187">
        <f t="shared" si="27"/>
        <v>177</v>
      </c>
      <c r="B187" s="140"/>
      <c r="C187" s="140"/>
      <c r="D187" s="140"/>
      <c r="E187" s="140"/>
      <c r="F187" s="140"/>
      <c r="L187" s="254"/>
      <c r="M187" s="254"/>
      <c r="N187" s="254"/>
      <c r="O187" s="254"/>
      <c r="P187" s="254"/>
    </row>
    <row r="188" spans="1:16" x14ac:dyDescent="0.25">
      <c r="F188" s="140"/>
    </row>
    <row r="189" spans="1:16" x14ac:dyDescent="0.25">
      <c r="B189" s="254">
        <f>SUM(B11:B188)-3600*2</f>
        <v>35.700000000000728</v>
      </c>
      <c r="C189" s="254">
        <f>SUM(C11:C188)-3600*2</f>
        <v>43.520000000000437</v>
      </c>
      <c r="D189" s="254">
        <f>SUM(D11:D188)-3600*2</f>
        <v>49.869999999998981</v>
      </c>
      <c r="E189" s="254">
        <f>SUM(E11:E188)-3600*2</f>
        <v>68.350000000000364</v>
      </c>
    </row>
    <row r="190" spans="1:16" x14ac:dyDescent="0.25">
      <c r="F190" s="254">
        <f>SUM(F11:F189)-3600*2</f>
        <v>71.330000000008113</v>
      </c>
    </row>
  </sheetData>
  <conditionalFormatting sqref="B10:I132 B177:I177 B133:G176 I133:I176 H133:H175">
    <cfRule type="cellIs" dxfId="0" priority="1" operator="greaterThan">
      <formula>50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Общие результаты</vt:lpstr>
      <vt:lpstr>Регистрация</vt:lpstr>
      <vt:lpstr>PaSiTEAM</vt:lpstr>
      <vt:lpstr>Ognem Racing</vt:lpstr>
      <vt:lpstr>Fury</vt:lpstr>
      <vt:lpstr>Mesnyki</vt:lpstr>
      <vt:lpstr>Kozak i razboiniki</vt:lpstr>
      <vt:lpstr>Winni</vt:lpstr>
      <vt:lpstr>Fortune</vt:lpstr>
      <vt:lpstr>Shum</vt:lpstr>
      <vt:lpstr>Chaykaschool</vt:lpstr>
      <vt:lpstr>5-gt</vt:lpstr>
      <vt:lpstr>Beda</vt:lpstr>
      <vt:lpstr>Etage</vt:lpstr>
      <vt:lpstr>Кардиограмма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2016-09-23T06:52:59Z</dcterms:modified>
</cp:coreProperties>
</file>