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omments6.xml" ContentType="application/vnd.openxmlformats-officedocument.spreadsheetml.comments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omments7.xml" ContentType="application/vnd.openxmlformats-officedocument.spreadsheetml.comments+xml"/>
  <Override PartName="/xl/charts/chart7.xml" ContentType="application/vnd.openxmlformats-officedocument.drawingml.chart+xml"/>
  <Override PartName="/xl/drawings/drawing8.xml" ContentType="application/vnd.openxmlformats-officedocument.drawing+xml"/>
  <Override PartName="/xl/comments8.xml" ContentType="application/vnd.openxmlformats-officedocument.spreadsheetml.comments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omments9.xml" ContentType="application/vnd.openxmlformats-officedocument.spreadsheetml.comments+xml"/>
  <Override PartName="/xl/charts/chart9.xml" ContentType="application/vnd.openxmlformats-officedocument.drawingml.chart+xml"/>
  <Override PartName="/xl/drawings/drawing10.xml" ContentType="application/vnd.openxmlformats-officedocument.drawing+xml"/>
  <Override PartName="/xl/comments10.xml" ContentType="application/vnd.openxmlformats-officedocument.spreadsheetml.comments+xml"/>
  <Override PartName="/xl/charts/chart10.xml" ContentType="application/vnd.openxmlformats-officedocument.drawingml.chart+xml"/>
  <Override PartName="/xl/drawings/drawing11.xml" ContentType="application/vnd.openxmlformats-officedocument.drawing+xml"/>
  <Override PartName="/xl/comments11.xml" ContentType="application/vnd.openxmlformats-officedocument.spreadsheetml.comments+xml"/>
  <Override PartName="/xl/charts/chart11.xml" ContentType="application/vnd.openxmlformats-officedocument.drawingml.chart+xml"/>
  <Override PartName="/xl/drawings/drawing12.xml" ContentType="application/vnd.openxmlformats-officedocument.drawing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tabRatio="744" activeTab="13"/>
  </bookViews>
  <sheets>
    <sheet name="Общие результаты" sheetId="4" r:id="rId1"/>
    <sheet name="Регистрация" sheetId="5" r:id="rId2"/>
    <sheet name="Winni" sheetId="20" r:id="rId3"/>
    <sheet name="Ognem Racing" sheetId="16" r:id="rId4"/>
    <sheet name="Oldschool" sheetId="21" r:id="rId5"/>
    <sheet name="Mesnyki" sheetId="19" r:id="rId6"/>
    <sheet name="Shum" sheetId="18" r:id="rId7"/>
    <sheet name="Rocknrolla" sheetId="23" r:id="rId8"/>
    <sheet name="Chaykaschool" sheetId="17" r:id="rId9"/>
    <sheet name="Levi9" sheetId="24" r:id="rId10"/>
    <sheet name="dbCAR" sheetId="25" r:id="rId11"/>
    <sheet name="Forza Team" sheetId="10" r:id="rId12"/>
    <sheet name="Fortune" sheetId="22" r:id="rId13"/>
    <sheet name="Кардиограмме" sheetId="26" r:id="rId14"/>
  </sheets>
  <calcPr calcId="145621"/>
</workbook>
</file>

<file path=xl/calcChain.xml><?xml version="1.0" encoding="utf-8"?>
<calcChain xmlns="http://schemas.openxmlformats.org/spreadsheetml/2006/main">
  <c r="L6" i="26" l="1"/>
  <c r="M6" i="26"/>
  <c r="L7" i="26"/>
  <c r="M7" i="26"/>
  <c r="L8" i="26"/>
  <c r="M8" i="26"/>
  <c r="L9" i="26"/>
  <c r="M9" i="26"/>
  <c r="L10" i="26"/>
  <c r="M10" i="26"/>
  <c r="L11" i="26"/>
  <c r="M11" i="26"/>
  <c r="L12" i="26"/>
  <c r="M12" i="26"/>
  <c r="L13" i="26"/>
  <c r="M13" i="26"/>
  <c r="L14" i="26"/>
  <c r="M14" i="26"/>
  <c r="L15" i="26"/>
  <c r="M15" i="26"/>
  <c r="L16" i="26"/>
  <c r="M16" i="26"/>
  <c r="L17" i="26"/>
  <c r="M17" i="26"/>
  <c r="L18" i="26"/>
  <c r="M18" i="26"/>
  <c r="L19" i="26"/>
  <c r="M19" i="26"/>
  <c r="L20" i="26"/>
  <c r="M20" i="26"/>
  <c r="L21" i="26"/>
  <c r="M21" i="26"/>
  <c r="L22" i="26"/>
  <c r="M22" i="26"/>
  <c r="L23" i="26"/>
  <c r="M23" i="26"/>
  <c r="L24" i="26"/>
  <c r="M24" i="26"/>
  <c r="L25" i="26"/>
  <c r="M25" i="26"/>
  <c r="L26" i="26"/>
  <c r="M26" i="26"/>
  <c r="L27" i="26"/>
  <c r="M27" i="26"/>
  <c r="L28" i="26"/>
  <c r="M28" i="26"/>
  <c r="L29" i="26"/>
  <c r="M29" i="26"/>
  <c r="L30" i="26"/>
  <c r="M30" i="26"/>
  <c r="L31" i="26"/>
  <c r="M31" i="26"/>
  <c r="L32" i="26"/>
  <c r="M32" i="26"/>
  <c r="L33" i="26"/>
  <c r="M33" i="26"/>
  <c r="L34" i="26"/>
  <c r="M34" i="26"/>
  <c r="L35" i="26"/>
  <c r="M35" i="26"/>
  <c r="L36" i="26"/>
  <c r="M36" i="26"/>
  <c r="L37" i="26"/>
  <c r="M37" i="26"/>
  <c r="L38" i="26"/>
  <c r="M38" i="26"/>
  <c r="L39" i="26"/>
  <c r="M39" i="26"/>
  <c r="L40" i="26"/>
  <c r="M40" i="26"/>
  <c r="L41" i="26"/>
  <c r="M41" i="26"/>
  <c r="L42" i="26"/>
  <c r="M42" i="26"/>
  <c r="L43" i="26"/>
  <c r="M43" i="26"/>
  <c r="L44" i="26"/>
  <c r="M44" i="26"/>
  <c r="L45" i="26"/>
  <c r="M45" i="26"/>
  <c r="L46" i="26"/>
  <c r="M46" i="26"/>
  <c r="L47" i="26"/>
  <c r="M47" i="26"/>
  <c r="L48" i="26"/>
  <c r="M48" i="26"/>
  <c r="L49" i="26"/>
  <c r="M49" i="26"/>
  <c r="L50" i="26"/>
  <c r="M50" i="26"/>
  <c r="L51" i="26"/>
  <c r="M51" i="26"/>
  <c r="L52" i="26"/>
  <c r="M52" i="26"/>
  <c r="L53" i="26"/>
  <c r="M53" i="26"/>
  <c r="L54" i="26"/>
  <c r="M54" i="26"/>
  <c r="L55" i="26"/>
  <c r="M55" i="26"/>
  <c r="L56" i="26"/>
  <c r="M56" i="26"/>
  <c r="L57" i="26"/>
  <c r="M57" i="26"/>
  <c r="L58" i="26"/>
  <c r="M58" i="26"/>
  <c r="L59" i="26"/>
  <c r="M59" i="26"/>
  <c r="L60" i="26"/>
  <c r="M60" i="26"/>
  <c r="L61" i="26"/>
  <c r="M61" i="26"/>
  <c r="L62" i="26"/>
  <c r="M62" i="26"/>
  <c r="L63" i="26"/>
  <c r="M63" i="26"/>
  <c r="L64" i="26"/>
  <c r="M64" i="26"/>
  <c r="L65" i="26"/>
  <c r="M65" i="26"/>
  <c r="L66" i="26"/>
  <c r="M66" i="26"/>
  <c r="L67" i="26"/>
  <c r="M67" i="26"/>
  <c r="L68" i="26"/>
  <c r="M68" i="26"/>
  <c r="L69" i="26"/>
  <c r="M69" i="26"/>
  <c r="L70" i="26"/>
  <c r="M70" i="26"/>
  <c r="L71" i="26"/>
  <c r="M71" i="26"/>
  <c r="L72" i="26"/>
  <c r="M72" i="26"/>
  <c r="L73" i="26"/>
  <c r="M73" i="26"/>
  <c r="L74" i="26"/>
  <c r="M74" i="26"/>
  <c r="L75" i="26"/>
  <c r="M75" i="26"/>
  <c r="L76" i="26"/>
  <c r="M76" i="26"/>
  <c r="L77" i="26"/>
  <c r="M77" i="26"/>
  <c r="L78" i="26"/>
  <c r="M78" i="26"/>
  <c r="L79" i="26"/>
  <c r="M79" i="26"/>
  <c r="L80" i="26"/>
  <c r="M80" i="26"/>
  <c r="L81" i="26"/>
  <c r="M81" i="26"/>
  <c r="L82" i="26"/>
  <c r="M82" i="26"/>
  <c r="L83" i="26"/>
  <c r="M83" i="26"/>
  <c r="L84" i="26"/>
  <c r="M84" i="26"/>
  <c r="L85" i="26"/>
  <c r="M85" i="26"/>
  <c r="L86" i="26"/>
  <c r="M86" i="26"/>
  <c r="L87" i="26"/>
  <c r="M87" i="26"/>
  <c r="L88" i="26"/>
  <c r="M88" i="26"/>
  <c r="L89" i="26"/>
  <c r="M89" i="26"/>
  <c r="L90" i="26"/>
  <c r="M90" i="26"/>
  <c r="L91" i="26"/>
  <c r="M91" i="26"/>
  <c r="L92" i="26"/>
  <c r="M92" i="26"/>
  <c r="L93" i="26"/>
  <c r="M93" i="26"/>
  <c r="L94" i="26"/>
  <c r="M94" i="26"/>
  <c r="L95" i="26"/>
  <c r="M95" i="26"/>
  <c r="L96" i="26"/>
  <c r="M96" i="26"/>
  <c r="L97" i="26"/>
  <c r="M97" i="26"/>
  <c r="L98" i="26"/>
  <c r="M98" i="26"/>
  <c r="L99" i="26"/>
  <c r="M99" i="26"/>
  <c r="L100" i="26"/>
  <c r="M100" i="26"/>
  <c r="L101" i="26"/>
  <c r="M101" i="26"/>
  <c r="L102" i="26"/>
  <c r="M102" i="26"/>
  <c r="L103" i="26"/>
  <c r="M103" i="26"/>
  <c r="L104" i="26"/>
  <c r="M104" i="26"/>
  <c r="L105" i="26"/>
  <c r="M105" i="26"/>
  <c r="L106" i="26"/>
  <c r="M106" i="26"/>
  <c r="L107" i="26"/>
  <c r="M107" i="26"/>
  <c r="L108" i="26"/>
  <c r="M108" i="26"/>
  <c r="L109" i="26"/>
  <c r="M109" i="26"/>
  <c r="L110" i="26"/>
  <c r="M110" i="26"/>
  <c r="L111" i="26"/>
  <c r="M111" i="26"/>
  <c r="L112" i="26"/>
  <c r="M112" i="26"/>
  <c r="L113" i="26"/>
  <c r="M113" i="26"/>
  <c r="L114" i="26"/>
  <c r="M114" i="26"/>
  <c r="L115" i="26"/>
  <c r="M115" i="26"/>
  <c r="L116" i="26"/>
  <c r="M116" i="26"/>
  <c r="L117" i="26"/>
  <c r="M117" i="26"/>
  <c r="L118" i="26"/>
  <c r="M118" i="26"/>
  <c r="L119" i="26"/>
  <c r="M119" i="26"/>
  <c r="L120" i="26"/>
  <c r="M120" i="26"/>
  <c r="L121" i="26"/>
  <c r="M121" i="26"/>
  <c r="L122" i="26"/>
  <c r="M122" i="26"/>
  <c r="L123" i="26"/>
  <c r="M123" i="26"/>
  <c r="L124" i="26"/>
  <c r="M124" i="26"/>
  <c r="L125" i="26"/>
  <c r="M125" i="26"/>
  <c r="L126" i="26"/>
  <c r="M126" i="26"/>
  <c r="L127" i="26"/>
  <c r="M127" i="26"/>
  <c r="L128" i="26"/>
  <c r="M128" i="26"/>
  <c r="L129" i="26"/>
  <c r="M129" i="26"/>
  <c r="L130" i="26"/>
  <c r="M130" i="26"/>
  <c r="L131" i="26"/>
  <c r="M131" i="26"/>
  <c r="L132" i="26"/>
  <c r="M132" i="26"/>
  <c r="L133" i="26"/>
  <c r="M133" i="26"/>
  <c r="L134" i="26"/>
  <c r="M134" i="26"/>
  <c r="L135" i="26"/>
  <c r="M135" i="26"/>
  <c r="L136" i="26"/>
  <c r="M136" i="26"/>
  <c r="L137" i="26"/>
  <c r="M137" i="26"/>
  <c r="L138" i="26"/>
  <c r="M138" i="26"/>
  <c r="L139" i="26"/>
  <c r="M139" i="26"/>
  <c r="L140" i="26"/>
  <c r="M140" i="26"/>
  <c r="L141" i="26"/>
  <c r="M141" i="26"/>
  <c r="L142" i="26"/>
  <c r="M142" i="26"/>
  <c r="L143" i="26"/>
  <c r="M143" i="26"/>
  <c r="L144" i="26"/>
  <c r="M144" i="26"/>
  <c r="L145" i="26"/>
  <c r="M145" i="26"/>
  <c r="L146" i="26"/>
  <c r="M146" i="26"/>
  <c r="L147" i="26"/>
  <c r="M147" i="26"/>
  <c r="L148" i="26"/>
  <c r="M148" i="26"/>
  <c r="L149" i="26"/>
  <c r="M149" i="26"/>
  <c r="L150" i="26"/>
  <c r="M150" i="26"/>
  <c r="L151" i="26"/>
  <c r="M151" i="26"/>
  <c r="L152" i="26"/>
  <c r="M152" i="26"/>
  <c r="L153" i="26"/>
  <c r="M153" i="26"/>
  <c r="L154" i="26"/>
  <c r="M154" i="26"/>
  <c r="L155" i="26"/>
  <c r="M155" i="26"/>
  <c r="L156" i="26"/>
  <c r="M156" i="26"/>
  <c r="L157" i="26"/>
  <c r="M157" i="26"/>
  <c r="L158" i="26"/>
  <c r="M158" i="26"/>
  <c r="L159" i="26"/>
  <c r="M159" i="26"/>
  <c r="L160" i="26"/>
  <c r="M160" i="26"/>
  <c r="L161" i="26"/>
  <c r="M161" i="26"/>
  <c r="L162" i="26"/>
  <c r="M162" i="26"/>
  <c r="L163" i="26"/>
  <c r="M163" i="26"/>
  <c r="L164" i="26"/>
  <c r="M164" i="26"/>
  <c r="L165" i="26"/>
  <c r="M165" i="26"/>
  <c r="L166" i="26"/>
  <c r="M166" i="26"/>
  <c r="L167" i="26"/>
  <c r="M167" i="26"/>
  <c r="L168" i="26"/>
  <c r="M168" i="26"/>
  <c r="L169" i="26"/>
  <c r="M169" i="26"/>
  <c r="L170" i="26"/>
  <c r="M170" i="26"/>
  <c r="L171" i="26"/>
  <c r="M171" i="26"/>
  <c r="L172" i="26"/>
  <c r="M172" i="26"/>
  <c r="L173" i="26"/>
  <c r="M173" i="26"/>
  <c r="L174" i="26"/>
  <c r="M174" i="26"/>
  <c r="L175" i="26"/>
  <c r="M175" i="26"/>
  <c r="L176" i="26"/>
  <c r="M176" i="26"/>
  <c r="L177" i="26"/>
  <c r="M177" i="26"/>
  <c r="L178" i="26"/>
  <c r="M178" i="26"/>
  <c r="L179" i="26"/>
  <c r="M179" i="26"/>
  <c r="L180" i="26"/>
  <c r="M180" i="26"/>
  <c r="L181" i="26"/>
  <c r="M181" i="26"/>
  <c r="L5" i="26"/>
  <c r="M5" i="26"/>
  <c r="L4" i="26"/>
  <c r="M4" i="26"/>
  <c r="F4" i="26"/>
  <c r="F183" i="26"/>
  <c r="E183" i="26"/>
  <c r="E4" i="26" s="1"/>
  <c r="M3" i="26"/>
  <c r="N3" i="26"/>
  <c r="O3" i="26"/>
  <c r="K3" i="26"/>
  <c r="L3" i="26"/>
  <c r="K22" i="26"/>
  <c r="K23" i="26" s="1"/>
  <c r="K24" i="26" s="1"/>
  <c r="K25" i="26" s="1"/>
  <c r="K26" i="26" s="1"/>
  <c r="K27" i="26" s="1"/>
  <c r="K28" i="26" s="1"/>
  <c r="K29" i="26" s="1"/>
  <c r="K30" i="26" s="1"/>
  <c r="K31" i="26" s="1"/>
  <c r="K32" i="26" s="1"/>
  <c r="K33" i="26" s="1"/>
  <c r="K34" i="26" s="1"/>
  <c r="K35" i="26" s="1"/>
  <c r="K36" i="26" s="1"/>
  <c r="K37" i="26" s="1"/>
  <c r="K38" i="26" s="1"/>
  <c r="K39" i="26" s="1"/>
  <c r="K40" i="26" s="1"/>
  <c r="K41" i="26" s="1"/>
  <c r="K42" i="26" s="1"/>
  <c r="K43" i="26" s="1"/>
  <c r="K44" i="26" s="1"/>
  <c r="K45" i="26" s="1"/>
  <c r="K46" i="26" s="1"/>
  <c r="K47" i="26" s="1"/>
  <c r="K48" i="26" s="1"/>
  <c r="K49" i="26" s="1"/>
  <c r="K50" i="26" s="1"/>
  <c r="K51" i="26" s="1"/>
  <c r="K52" i="26" s="1"/>
  <c r="K53" i="26" s="1"/>
  <c r="K54" i="26" s="1"/>
  <c r="K55" i="26" s="1"/>
  <c r="K56" i="26" s="1"/>
  <c r="K57" i="26" s="1"/>
  <c r="K58" i="26" s="1"/>
  <c r="K59" i="26" s="1"/>
  <c r="K60" i="26" s="1"/>
  <c r="K61" i="26" s="1"/>
  <c r="K62" i="26" s="1"/>
  <c r="K63" i="26" s="1"/>
  <c r="K64" i="26" s="1"/>
  <c r="K65" i="26" s="1"/>
  <c r="K66" i="26" s="1"/>
  <c r="K67" i="26" s="1"/>
  <c r="K68" i="26" s="1"/>
  <c r="K69" i="26" s="1"/>
  <c r="K70" i="26" s="1"/>
  <c r="K71" i="26" s="1"/>
  <c r="K72" i="26" s="1"/>
  <c r="K73" i="26" s="1"/>
  <c r="K74" i="26" s="1"/>
  <c r="K75" i="26" s="1"/>
  <c r="K76" i="26" s="1"/>
  <c r="K77" i="26" s="1"/>
  <c r="K78" i="26" s="1"/>
  <c r="K79" i="26" s="1"/>
  <c r="K80" i="26" s="1"/>
  <c r="K81" i="26" s="1"/>
  <c r="K82" i="26" s="1"/>
  <c r="K83" i="26" s="1"/>
  <c r="K84" i="26" s="1"/>
  <c r="K85" i="26" s="1"/>
  <c r="K86" i="26" s="1"/>
  <c r="K87" i="26" s="1"/>
  <c r="K88" i="26" s="1"/>
  <c r="K89" i="26" s="1"/>
  <c r="K90" i="26" s="1"/>
  <c r="K91" i="26" s="1"/>
  <c r="K92" i="26" s="1"/>
  <c r="K93" i="26" s="1"/>
  <c r="K94" i="26" s="1"/>
  <c r="K95" i="26" s="1"/>
  <c r="K96" i="26" s="1"/>
  <c r="K97" i="26" s="1"/>
  <c r="K98" i="26" s="1"/>
  <c r="K99" i="26" s="1"/>
  <c r="K100" i="26" s="1"/>
  <c r="K101" i="26" s="1"/>
  <c r="K102" i="26" s="1"/>
  <c r="K103" i="26" s="1"/>
  <c r="K104" i="26" s="1"/>
  <c r="K105" i="26" s="1"/>
  <c r="K106" i="26" s="1"/>
  <c r="K107" i="26" s="1"/>
  <c r="K108" i="26" s="1"/>
  <c r="K109" i="26" s="1"/>
  <c r="K110" i="26" s="1"/>
  <c r="K111" i="26" s="1"/>
  <c r="K112" i="26" s="1"/>
  <c r="K113" i="26" s="1"/>
  <c r="K114" i="26" s="1"/>
  <c r="K115" i="26" s="1"/>
  <c r="K116" i="26" s="1"/>
  <c r="K117" i="26" s="1"/>
  <c r="K118" i="26" s="1"/>
  <c r="K119" i="26" s="1"/>
  <c r="K120" i="26" s="1"/>
  <c r="K121" i="26" s="1"/>
  <c r="K122" i="26" s="1"/>
  <c r="K123" i="26" s="1"/>
  <c r="K124" i="26" s="1"/>
  <c r="K125" i="26" s="1"/>
  <c r="K126" i="26" s="1"/>
  <c r="K127" i="26" s="1"/>
  <c r="K128" i="26" s="1"/>
  <c r="K129" i="26" s="1"/>
  <c r="K130" i="26" s="1"/>
  <c r="K131" i="26" s="1"/>
  <c r="K132" i="26" s="1"/>
  <c r="K133" i="26" s="1"/>
  <c r="K134" i="26" s="1"/>
  <c r="K135" i="26" s="1"/>
  <c r="K136" i="26" s="1"/>
  <c r="K137" i="26" s="1"/>
  <c r="K138" i="26" s="1"/>
  <c r="K139" i="26" s="1"/>
  <c r="K140" i="26" s="1"/>
  <c r="K141" i="26" s="1"/>
  <c r="K142" i="26" s="1"/>
  <c r="K143" i="26" s="1"/>
  <c r="K144" i="26" s="1"/>
  <c r="K145" i="26" s="1"/>
  <c r="K146" i="26" s="1"/>
  <c r="K147" i="26" s="1"/>
  <c r="K148" i="26" s="1"/>
  <c r="K149" i="26" s="1"/>
  <c r="K150" i="26" s="1"/>
  <c r="K151" i="26" s="1"/>
  <c r="K152" i="26" s="1"/>
  <c r="K153" i="26" s="1"/>
  <c r="K154" i="26" s="1"/>
  <c r="K155" i="26" s="1"/>
  <c r="K156" i="26" s="1"/>
  <c r="K157" i="26" s="1"/>
  <c r="K158" i="26" s="1"/>
  <c r="K159" i="26" s="1"/>
  <c r="K160" i="26" s="1"/>
  <c r="K161" i="26" s="1"/>
  <c r="K162" i="26" s="1"/>
  <c r="K163" i="26" s="1"/>
  <c r="K164" i="26" s="1"/>
  <c r="K165" i="26" s="1"/>
  <c r="K166" i="26" s="1"/>
  <c r="K167" i="26" s="1"/>
  <c r="K168" i="26" s="1"/>
  <c r="K169" i="26" s="1"/>
  <c r="K170" i="26" s="1"/>
  <c r="K171" i="26" s="1"/>
  <c r="K172" i="26" s="1"/>
  <c r="K173" i="26" s="1"/>
  <c r="K174" i="26" s="1"/>
  <c r="K175" i="26" s="1"/>
  <c r="K176" i="26" s="1"/>
  <c r="K177" i="26" s="1"/>
  <c r="K178" i="26" s="1"/>
  <c r="K179" i="26" s="1"/>
  <c r="K180" i="26" s="1"/>
  <c r="K181" i="26" s="1"/>
  <c r="D4" i="26"/>
  <c r="D183" i="26"/>
  <c r="J6" i="26"/>
  <c r="J7" i="26" s="1"/>
  <c r="J8" i="26" s="1"/>
  <c r="J9" i="26" s="1"/>
  <c r="J10" i="26" s="1"/>
  <c r="J11" i="26" s="1"/>
  <c r="J12" i="26" s="1"/>
  <c r="J13" i="26" s="1"/>
  <c r="J14" i="26" s="1"/>
  <c r="J15" i="26" s="1"/>
  <c r="J16" i="26" s="1"/>
  <c r="J17" i="26" s="1"/>
  <c r="J18" i="26" s="1"/>
  <c r="J19" i="26" s="1"/>
  <c r="J20" i="26" s="1"/>
  <c r="J21" i="26" s="1"/>
  <c r="J22" i="26" s="1"/>
  <c r="J23" i="26" s="1"/>
  <c r="J24" i="26" s="1"/>
  <c r="J25" i="26" s="1"/>
  <c r="J26" i="26" s="1"/>
  <c r="J27" i="26" s="1"/>
  <c r="J28" i="26" s="1"/>
  <c r="J29" i="26" s="1"/>
  <c r="J30" i="26" s="1"/>
  <c r="J31" i="26" s="1"/>
  <c r="J32" i="26" s="1"/>
  <c r="J33" i="26" s="1"/>
  <c r="J34" i="26" s="1"/>
  <c r="J35" i="26" s="1"/>
  <c r="J36" i="26" s="1"/>
  <c r="J37" i="26" s="1"/>
  <c r="J38" i="26" s="1"/>
  <c r="J39" i="26" s="1"/>
  <c r="K5" i="26"/>
  <c r="K6" i="26" s="1"/>
  <c r="K7" i="26" s="1"/>
  <c r="K8" i="26" s="1"/>
  <c r="K9" i="26" s="1"/>
  <c r="K10" i="26" s="1"/>
  <c r="K11" i="26" s="1"/>
  <c r="K12" i="26" s="1"/>
  <c r="K13" i="26" s="1"/>
  <c r="K14" i="26" s="1"/>
  <c r="K15" i="26" s="1"/>
  <c r="K16" i="26" s="1"/>
  <c r="K17" i="26" s="1"/>
  <c r="K18" i="26" s="1"/>
  <c r="K19" i="26" s="1"/>
  <c r="K20" i="26" s="1"/>
  <c r="K21" i="26" s="1"/>
  <c r="K4" i="26"/>
  <c r="J4" i="26"/>
  <c r="I4" i="26"/>
  <c r="B1" i="26"/>
  <c r="I5" i="26" s="1"/>
  <c r="B4" i="26"/>
  <c r="C4" i="26"/>
  <c r="B2" i="26"/>
  <c r="C183" i="26"/>
  <c r="J3" i="26"/>
  <c r="H4" i="26"/>
  <c r="H6" i="26"/>
  <c r="H7" i="26"/>
  <c r="H8" i="26"/>
  <c r="H9" i="26"/>
  <c r="H10" i="26"/>
  <c r="H11" i="26"/>
  <c r="H12" i="26"/>
  <c r="H13" i="26"/>
  <c r="H14" i="26"/>
  <c r="H15" i="26"/>
  <c r="H16" i="26"/>
  <c r="H17" i="26"/>
  <c r="H18" i="26"/>
  <c r="H19" i="26"/>
  <c r="H20" i="26"/>
  <c r="H21" i="26"/>
  <c r="H22" i="26"/>
  <c r="H23" i="26"/>
  <c r="H24" i="26"/>
  <c r="H25" i="26"/>
  <c r="H26" i="26"/>
  <c r="H27" i="26"/>
  <c r="H28" i="26"/>
  <c r="H29" i="26"/>
  <c r="H30" i="26"/>
  <c r="H31" i="26"/>
  <c r="H32" i="26"/>
  <c r="H33" i="26"/>
  <c r="H34" i="26"/>
  <c r="H35" i="26"/>
  <c r="H36" i="26"/>
  <c r="H37" i="26"/>
  <c r="H38" i="26"/>
  <c r="H39" i="26"/>
  <c r="H40" i="26"/>
  <c r="H41" i="26"/>
  <c r="H42" i="26"/>
  <c r="H43" i="26"/>
  <c r="H44" i="26"/>
  <c r="H45" i="26"/>
  <c r="H46" i="26"/>
  <c r="H47" i="26"/>
  <c r="H48" i="26"/>
  <c r="H49" i="26"/>
  <c r="H50" i="26"/>
  <c r="H51" i="26"/>
  <c r="H52" i="26"/>
  <c r="H53" i="26"/>
  <c r="H54" i="26"/>
  <c r="H55" i="26"/>
  <c r="H56" i="26"/>
  <c r="H57" i="26"/>
  <c r="H58" i="26"/>
  <c r="H59" i="26"/>
  <c r="H60" i="26"/>
  <c r="H61" i="26"/>
  <c r="H62" i="26"/>
  <c r="H63" i="26"/>
  <c r="H64" i="26"/>
  <c r="H65" i="26"/>
  <c r="H66" i="26"/>
  <c r="H67" i="26"/>
  <c r="H68" i="26"/>
  <c r="H69" i="26"/>
  <c r="H70" i="26"/>
  <c r="H71" i="26"/>
  <c r="H72" i="26"/>
  <c r="H73" i="26"/>
  <c r="H74" i="26"/>
  <c r="H75" i="26"/>
  <c r="H76" i="26"/>
  <c r="H77" i="26"/>
  <c r="H78" i="26"/>
  <c r="H79" i="26"/>
  <c r="H80" i="26"/>
  <c r="H81" i="26"/>
  <c r="H82" i="26"/>
  <c r="H83" i="26"/>
  <c r="H84" i="26"/>
  <c r="H85" i="26"/>
  <c r="H86" i="26"/>
  <c r="H87" i="26"/>
  <c r="H88" i="26"/>
  <c r="H89" i="26"/>
  <c r="H90" i="26"/>
  <c r="H91" i="26"/>
  <c r="H92" i="26"/>
  <c r="H93" i="26"/>
  <c r="H94" i="26"/>
  <c r="H95" i="26"/>
  <c r="H96" i="26"/>
  <c r="H97" i="26"/>
  <c r="H98" i="26"/>
  <c r="H99" i="26"/>
  <c r="H100" i="26"/>
  <c r="H101" i="26"/>
  <c r="H102" i="26"/>
  <c r="H103" i="26"/>
  <c r="H104" i="26"/>
  <c r="H105" i="26"/>
  <c r="H106" i="26"/>
  <c r="H107" i="26"/>
  <c r="H108" i="26"/>
  <c r="H109" i="26"/>
  <c r="H110" i="26"/>
  <c r="H111" i="26"/>
  <c r="H112" i="26"/>
  <c r="H113" i="26"/>
  <c r="H114" i="26"/>
  <c r="H115" i="26"/>
  <c r="H116" i="26"/>
  <c r="H117" i="26"/>
  <c r="H118" i="26"/>
  <c r="H119" i="26"/>
  <c r="H120" i="26"/>
  <c r="H121" i="26"/>
  <c r="H122" i="26"/>
  <c r="H123" i="26"/>
  <c r="H124" i="26"/>
  <c r="H125" i="26"/>
  <c r="H126" i="26"/>
  <c r="H127" i="26"/>
  <c r="H128" i="26"/>
  <c r="H129" i="26"/>
  <c r="H130" i="26"/>
  <c r="H131" i="26"/>
  <c r="H132" i="26"/>
  <c r="H133" i="26"/>
  <c r="H134" i="26"/>
  <c r="H135" i="26"/>
  <c r="H136" i="26"/>
  <c r="H137" i="26"/>
  <c r="H138" i="26"/>
  <c r="H139" i="26"/>
  <c r="H140" i="26"/>
  <c r="H141" i="26"/>
  <c r="H142" i="26"/>
  <c r="H143" i="26"/>
  <c r="H144" i="26"/>
  <c r="H145" i="26"/>
  <c r="H146" i="26"/>
  <c r="H147" i="26"/>
  <c r="H148" i="26"/>
  <c r="H149" i="26"/>
  <c r="H150" i="26"/>
  <c r="H151" i="26"/>
  <c r="H152" i="26"/>
  <c r="H153" i="26"/>
  <c r="H154" i="26"/>
  <c r="H155" i="26"/>
  <c r="H156" i="26"/>
  <c r="H157" i="26"/>
  <c r="H158" i="26"/>
  <c r="H159" i="26"/>
  <c r="H160" i="26"/>
  <c r="H161" i="26"/>
  <c r="H162" i="26"/>
  <c r="H163" i="26"/>
  <c r="H164" i="26"/>
  <c r="H165" i="26"/>
  <c r="H166" i="26"/>
  <c r="H167" i="26"/>
  <c r="H168" i="26"/>
  <c r="H169" i="26"/>
  <c r="H170" i="26"/>
  <c r="H171" i="26"/>
  <c r="H172" i="26"/>
  <c r="H173" i="26"/>
  <c r="H174" i="26"/>
  <c r="H175" i="26"/>
  <c r="H176" i="26"/>
  <c r="H177" i="26"/>
  <c r="H178" i="26"/>
  <c r="H179" i="26"/>
  <c r="H180" i="26"/>
  <c r="H181" i="26"/>
  <c r="H5" i="26"/>
  <c r="I3" i="26"/>
  <c r="A6" i="26"/>
  <c r="A7" i="26" s="1"/>
  <c r="A8" i="26" s="1"/>
  <c r="A9" i="26" s="1"/>
  <c r="A10" i="26" s="1"/>
  <c r="A11" i="26" s="1"/>
  <c r="A12" i="26" s="1"/>
  <c r="A13" i="26" s="1"/>
  <c r="A14" i="26" s="1"/>
  <c r="A15" i="26" s="1"/>
  <c r="A16" i="26" s="1"/>
  <c r="A17" i="26" s="1"/>
  <c r="A18" i="26" s="1"/>
  <c r="A19" i="26" s="1"/>
  <c r="A20" i="26" s="1"/>
  <c r="A21" i="26" s="1"/>
  <c r="A22" i="26" s="1"/>
  <c r="A23" i="26" s="1"/>
  <c r="A24" i="26" s="1"/>
  <c r="A25" i="26" s="1"/>
  <c r="A26" i="26" s="1"/>
  <c r="A27" i="26" s="1"/>
  <c r="A28" i="26" s="1"/>
  <c r="A29" i="26" s="1"/>
  <c r="A30" i="26" s="1"/>
  <c r="A31" i="26" s="1"/>
  <c r="A32" i="26" s="1"/>
  <c r="A33" i="26" s="1"/>
  <c r="A34" i="26" s="1"/>
  <c r="A35" i="26" s="1"/>
  <c r="A36" i="26" s="1"/>
  <c r="A37" i="26" s="1"/>
  <c r="A38" i="26" s="1"/>
  <c r="A39" i="26" s="1"/>
  <c r="A40" i="26" s="1"/>
  <c r="A41" i="26" s="1"/>
  <c r="A42" i="26" s="1"/>
  <c r="A43" i="26" s="1"/>
  <c r="A44" i="26" s="1"/>
  <c r="A45" i="26" s="1"/>
  <c r="A46" i="26" s="1"/>
  <c r="A47" i="26" s="1"/>
  <c r="A48" i="26" s="1"/>
  <c r="A49" i="26" s="1"/>
  <c r="A50" i="26" s="1"/>
  <c r="A51" i="26" s="1"/>
  <c r="A52" i="26" s="1"/>
  <c r="A53" i="26" s="1"/>
  <c r="A54" i="26" s="1"/>
  <c r="A55" i="26" s="1"/>
  <c r="A56" i="26" s="1"/>
  <c r="A57" i="26" s="1"/>
  <c r="A58" i="26" s="1"/>
  <c r="A59" i="26" s="1"/>
  <c r="A60" i="26" s="1"/>
  <c r="A61" i="26" s="1"/>
  <c r="A62" i="26" s="1"/>
  <c r="A63" i="26" s="1"/>
  <c r="A64" i="26" s="1"/>
  <c r="A65" i="26" s="1"/>
  <c r="A66" i="26" s="1"/>
  <c r="A67" i="26" s="1"/>
  <c r="A68" i="26" s="1"/>
  <c r="A69" i="26" s="1"/>
  <c r="A70" i="26" s="1"/>
  <c r="A71" i="26" s="1"/>
  <c r="A72" i="26" s="1"/>
  <c r="A73" i="26" s="1"/>
  <c r="A74" i="26" s="1"/>
  <c r="A75" i="26" s="1"/>
  <c r="A76" i="26" s="1"/>
  <c r="A77" i="26" s="1"/>
  <c r="A78" i="26" s="1"/>
  <c r="A79" i="26" s="1"/>
  <c r="A80" i="26" s="1"/>
  <c r="A81" i="26" s="1"/>
  <c r="A82" i="26" s="1"/>
  <c r="A83" i="26" s="1"/>
  <c r="A84" i="26" s="1"/>
  <c r="A85" i="26" s="1"/>
  <c r="A86" i="26" s="1"/>
  <c r="A87" i="26" s="1"/>
  <c r="A88" i="26" s="1"/>
  <c r="A89" i="26" s="1"/>
  <c r="A90" i="26" s="1"/>
  <c r="A91" i="26" s="1"/>
  <c r="A92" i="26" s="1"/>
  <c r="A93" i="26" s="1"/>
  <c r="A94" i="26" s="1"/>
  <c r="A95" i="26" s="1"/>
  <c r="A96" i="26" s="1"/>
  <c r="A97" i="26" s="1"/>
  <c r="A98" i="26" s="1"/>
  <c r="A99" i="26" s="1"/>
  <c r="A100" i="26" s="1"/>
  <c r="A101" i="26" s="1"/>
  <c r="A102" i="26" s="1"/>
  <c r="A103" i="26" s="1"/>
  <c r="A104" i="26" s="1"/>
  <c r="A105" i="26" s="1"/>
  <c r="A106" i="26" s="1"/>
  <c r="A107" i="26" s="1"/>
  <c r="A108" i="26" s="1"/>
  <c r="A109" i="26" s="1"/>
  <c r="A110" i="26" s="1"/>
  <c r="A111" i="26" s="1"/>
  <c r="A112" i="26" s="1"/>
  <c r="A113" i="26" s="1"/>
  <c r="A114" i="26" s="1"/>
  <c r="A115" i="26" s="1"/>
  <c r="A116" i="26" s="1"/>
  <c r="A117" i="26" s="1"/>
  <c r="A118" i="26" s="1"/>
  <c r="A119" i="26" s="1"/>
  <c r="A120" i="26" s="1"/>
  <c r="A121" i="26" s="1"/>
  <c r="A122" i="26" s="1"/>
  <c r="A123" i="26" s="1"/>
  <c r="A124" i="26" s="1"/>
  <c r="A125" i="26" s="1"/>
  <c r="A126" i="26" s="1"/>
  <c r="A127" i="26" s="1"/>
  <c r="A128" i="26" s="1"/>
  <c r="A129" i="26" s="1"/>
  <c r="A130" i="26" s="1"/>
  <c r="A131" i="26" s="1"/>
  <c r="A132" i="26" s="1"/>
  <c r="A133" i="26" s="1"/>
  <c r="A134" i="26" s="1"/>
  <c r="A135" i="26" s="1"/>
  <c r="A136" i="26" s="1"/>
  <c r="A137" i="26" s="1"/>
  <c r="A138" i="26" s="1"/>
  <c r="A139" i="26" s="1"/>
  <c r="A140" i="26" s="1"/>
  <c r="A141" i="26" s="1"/>
  <c r="A142" i="26" s="1"/>
  <c r="A143" i="26" s="1"/>
  <c r="A144" i="26" s="1"/>
  <c r="A145" i="26" s="1"/>
  <c r="A146" i="26" s="1"/>
  <c r="A147" i="26" s="1"/>
  <c r="A148" i="26" s="1"/>
  <c r="A149" i="26" s="1"/>
  <c r="A150" i="26" s="1"/>
  <c r="A151" i="26" s="1"/>
  <c r="A152" i="26" s="1"/>
  <c r="A153" i="26" s="1"/>
  <c r="A154" i="26" s="1"/>
  <c r="A155" i="26" s="1"/>
  <c r="A156" i="26" s="1"/>
  <c r="A157" i="26" s="1"/>
  <c r="A158" i="26" s="1"/>
  <c r="A159" i="26" s="1"/>
  <c r="A160" i="26" s="1"/>
  <c r="A161" i="26" s="1"/>
  <c r="A162" i="26" s="1"/>
  <c r="A163" i="26" s="1"/>
  <c r="A164" i="26" s="1"/>
  <c r="A165" i="26" s="1"/>
  <c r="A166" i="26" s="1"/>
  <c r="A167" i="26" s="1"/>
  <c r="A168" i="26" s="1"/>
  <c r="A169" i="26" s="1"/>
  <c r="A170" i="26" s="1"/>
  <c r="A171" i="26" s="1"/>
  <c r="A172" i="26" s="1"/>
  <c r="A173" i="26" s="1"/>
  <c r="A174" i="26" s="1"/>
  <c r="A175" i="26" s="1"/>
  <c r="A176" i="26" s="1"/>
  <c r="A177" i="26" s="1"/>
  <c r="A178" i="26" s="1"/>
  <c r="A179" i="26" s="1"/>
  <c r="A180" i="26" s="1"/>
  <c r="A181" i="26" s="1"/>
  <c r="B183" i="26"/>
  <c r="J5" i="26" l="1"/>
  <c r="J40" i="26" s="1"/>
  <c r="J41" i="26" s="1"/>
  <c r="J42" i="26" s="1"/>
  <c r="J43" i="26" s="1"/>
  <c r="J44" i="26" s="1"/>
  <c r="J45" i="26" s="1"/>
  <c r="J46" i="26" s="1"/>
  <c r="J47" i="26" s="1"/>
  <c r="J48" i="26" s="1"/>
  <c r="J49" i="26" s="1"/>
  <c r="J50" i="26" s="1"/>
  <c r="J51" i="26" s="1"/>
  <c r="J52" i="26" s="1"/>
  <c r="J53" i="26" s="1"/>
  <c r="J54" i="26" s="1"/>
  <c r="J55" i="26" s="1"/>
  <c r="J56" i="26" s="1"/>
  <c r="J57" i="26" s="1"/>
  <c r="J58" i="26" s="1"/>
  <c r="J59" i="26" s="1"/>
  <c r="J60" i="26" s="1"/>
  <c r="J61" i="26" s="1"/>
  <c r="J62" i="26" s="1"/>
  <c r="J63" i="26" s="1"/>
  <c r="J64" i="26" s="1"/>
  <c r="J65" i="26" s="1"/>
  <c r="J66" i="26" s="1"/>
  <c r="J67" i="26" s="1"/>
  <c r="J68" i="26" s="1"/>
  <c r="J69" i="26" s="1"/>
  <c r="J70" i="26" s="1"/>
  <c r="J71" i="26" s="1"/>
  <c r="J72" i="26" s="1"/>
  <c r="J73" i="26" s="1"/>
  <c r="J74" i="26" s="1"/>
  <c r="J75" i="26" s="1"/>
  <c r="J76" i="26" s="1"/>
  <c r="J77" i="26" s="1"/>
  <c r="J78" i="26" s="1"/>
  <c r="J79" i="26" s="1"/>
  <c r="J80" i="26" s="1"/>
  <c r="J81" i="26" s="1"/>
  <c r="J82" i="26" s="1"/>
  <c r="J83" i="26" s="1"/>
  <c r="J84" i="26" s="1"/>
  <c r="J85" i="26" s="1"/>
  <c r="J86" i="26" s="1"/>
  <c r="J87" i="26" s="1"/>
  <c r="J88" i="26" s="1"/>
  <c r="J89" i="26" s="1"/>
  <c r="J90" i="26" s="1"/>
  <c r="J91" i="26" s="1"/>
  <c r="J92" i="26" s="1"/>
  <c r="J93" i="26" s="1"/>
  <c r="J94" i="26" s="1"/>
  <c r="J95" i="26" s="1"/>
  <c r="J96" i="26" s="1"/>
  <c r="J97" i="26" s="1"/>
  <c r="J98" i="26" s="1"/>
  <c r="J99" i="26" s="1"/>
  <c r="J100" i="26" s="1"/>
  <c r="J101" i="26" s="1"/>
  <c r="J102" i="26" s="1"/>
  <c r="J103" i="26" s="1"/>
  <c r="J104" i="26" s="1"/>
  <c r="J105" i="26" s="1"/>
  <c r="J106" i="26" s="1"/>
  <c r="J107" i="26" s="1"/>
  <c r="J108" i="26" s="1"/>
  <c r="J109" i="26" s="1"/>
  <c r="J110" i="26" s="1"/>
  <c r="J111" i="26" s="1"/>
  <c r="J112" i="26" s="1"/>
  <c r="J113" i="26" s="1"/>
  <c r="J114" i="26" s="1"/>
  <c r="J115" i="26" s="1"/>
  <c r="J116" i="26" s="1"/>
  <c r="J117" i="26" s="1"/>
  <c r="J118" i="26" s="1"/>
  <c r="J119" i="26" s="1"/>
  <c r="J120" i="26" s="1"/>
  <c r="J121" i="26" s="1"/>
  <c r="J122" i="26" s="1"/>
  <c r="J123" i="26" s="1"/>
  <c r="J124" i="26" s="1"/>
  <c r="J125" i="26" s="1"/>
  <c r="J126" i="26" s="1"/>
  <c r="J127" i="26" s="1"/>
  <c r="J128" i="26" s="1"/>
  <c r="J129" i="26" s="1"/>
  <c r="J130" i="26" s="1"/>
  <c r="J131" i="26" s="1"/>
  <c r="J132" i="26" s="1"/>
  <c r="J133" i="26" s="1"/>
  <c r="J134" i="26" s="1"/>
  <c r="J135" i="26" s="1"/>
  <c r="J136" i="26" s="1"/>
  <c r="J137" i="26" s="1"/>
  <c r="J138" i="26" s="1"/>
  <c r="J139" i="26" s="1"/>
  <c r="J140" i="26" s="1"/>
  <c r="J141" i="26" s="1"/>
  <c r="J142" i="26" s="1"/>
  <c r="J143" i="26" s="1"/>
  <c r="J144" i="26" s="1"/>
  <c r="J145" i="26" s="1"/>
  <c r="J146" i="26" s="1"/>
  <c r="J147" i="26" s="1"/>
  <c r="J148" i="26" s="1"/>
  <c r="J149" i="26" s="1"/>
  <c r="J150" i="26" s="1"/>
  <c r="J151" i="26" s="1"/>
  <c r="J152" i="26" s="1"/>
  <c r="J153" i="26" s="1"/>
  <c r="J154" i="26" s="1"/>
  <c r="J155" i="26" s="1"/>
  <c r="J156" i="26" s="1"/>
  <c r="J157" i="26" s="1"/>
  <c r="J158" i="26" s="1"/>
  <c r="J159" i="26" s="1"/>
  <c r="J160" i="26" s="1"/>
  <c r="J161" i="26" s="1"/>
  <c r="J162" i="26" s="1"/>
  <c r="J163" i="26" s="1"/>
  <c r="J164" i="26" s="1"/>
  <c r="J165" i="26" s="1"/>
  <c r="J166" i="26" s="1"/>
  <c r="J167" i="26" s="1"/>
  <c r="J168" i="26" s="1"/>
  <c r="J169" i="26" s="1"/>
  <c r="J170" i="26" s="1"/>
  <c r="J171" i="26" s="1"/>
  <c r="J172" i="26" s="1"/>
  <c r="J173" i="26" s="1"/>
  <c r="J174" i="26" s="1"/>
  <c r="J175" i="26" s="1"/>
  <c r="J176" i="26" s="1"/>
  <c r="J177" i="26" s="1"/>
  <c r="J178" i="26" s="1"/>
  <c r="J179" i="26" s="1"/>
  <c r="J180" i="26" s="1"/>
  <c r="J181" i="26" s="1"/>
  <c r="I6" i="26"/>
  <c r="I7" i="26" s="1"/>
  <c r="I8" i="26" s="1"/>
  <c r="I9" i="26" s="1"/>
  <c r="I10" i="26" s="1"/>
  <c r="I11" i="26" s="1"/>
  <c r="I12" i="26" s="1"/>
  <c r="I13" i="26" s="1"/>
  <c r="I14" i="26" s="1"/>
  <c r="I15" i="26" s="1"/>
  <c r="I16" i="26" s="1"/>
  <c r="I17" i="26" s="1"/>
  <c r="I18" i="26" s="1"/>
  <c r="I19" i="26" s="1"/>
  <c r="I20" i="26" s="1"/>
  <c r="I21" i="26" s="1"/>
  <c r="I22" i="26" s="1"/>
  <c r="I23" i="26" s="1"/>
  <c r="I24" i="26" s="1"/>
  <c r="I25" i="26" s="1"/>
  <c r="I26" i="26" s="1"/>
  <c r="I27" i="26" s="1"/>
  <c r="I28" i="26" s="1"/>
  <c r="I29" i="26" s="1"/>
  <c r="I30" i="26" s="1"/>
  <c r="I31" i="26" s="1"/>
  <c r="I32" i="26" s="1"/>
  <c r="I33" i="26" s="1"/>
  <c r="I34" i="26" s="1"/>
  <c r="I35" i="26" s="1"/>
  <c r="I36" i="26" s="1"/>
  <c r="I37" i="26" s="1"/>
  <c r="I38" i="26" s="1"/>
  <c r="I39" i="26" s="1"/>
  <c r="I40" i="26" s="1"/>
  <c r="I41" i="26" s="1"/>
  <c r="I42" i="26" s="1"/>
  <c r="I43" i="26" s="1"/>
  <c r="I44" i="26" s="1"/>
  <c r="I45" i="26" s="1"/>
  <c r="I46" i="26" s="1"/>
  <c r="I47" i="26" s="1"/>
  <c r="I48" i="26" s="1"/>
  <c r="I49" i="26" s="1"/>
  <c r="I50" i="26" s="1"/>
  <c r="I51" i="26" s="1"/>
  <c r="I52" i="26" s="1"/>
  <c r="I53" i="26" s="1"/>
  <c r="I54" i="26" s="1"/>
  <c r="I55" i="26" s="1"/>
  <c r="I56" i="26" s="1"/>
  <c r="I57" i="26" s="1"/>
  <c r="I58" i="26" s="1"/>
  <c r="I59" i="26" s="1"/>
  <c r="I60" i="26" s="1"/>
  <c r="I61" i="26" s="1"/>
  <c r="I62" i="26" s="1"/>
  <c r="I63" i="26" s="1"/>
  <c r="I64" i="26" s="1"/>
  <c r="I65" i="26" s="1"/>
  <c r="I66" i="26" s="1"/>
  <c r="I67" i="26" s="1"/>
  <c r="I68" i="26" s="1"/>
  <c r="I69" i="26" s="1"/>
  <c r="I70" i="26" s="1"/>
  <c r="I71" i="26" s="1"/>
  <c r="I72" i="26" s="1"/>
  <c r="I73" i="26" s="1"/>
  <c r="I74" i="26" s="1"/>
  <c r="I75" i="26" s="1"/>
  <c r="I76" i="26" s="1"/>
  <c r="I77" i="26" s="1"/>
  <c r="I78" i="26" s="1"/>
  <c r="I79" i="26" s="1"/>
  <c r="I80" i="26" s="1"/>
  <c r="I81" i="26" s="1"/>
  <c r="I82" i="26" s="1"/>
  <c r="I83" i="26" s="1"/>
  <c r="I84" i="26" s="1"/>
  <c r="I85" i="26" s="1"/>
  <c r="I86" i="26" s="1"/>
  <c r="I87" i="26" s="1"/>
  <c r="I88" i="26" s="1"/>
  <c r="I89" i="26" s="1"/>
  <c r="I90" i="26" s="1"/>
  <c r="I91" i="26" s="1"/>
  <c r="I92" i="26" s="1"/>
  <c r="I93" i="26" s="1"/>
  <c r="I94" i="26" s="1"/>
  <c r="I95" i="26" s="1"/>
  <c r="I96" i="26" s="1"/>
  <c r="I97" i="26" s="1"/>
  <c r="I98" i="26" s="1"/>
  <c r="I99" i="26" s="1"/>
  <c r="I100" i="26" s="1"/>
  <c r="I101" i="26" s="1"/>
  <c r="I102" i="26" s="1"/>
  <c r="I103" i="26" s="1"/>
  <c r="I104" i="26" s="1"/>
  <c r="I105" i="26" s="1"/>
  <c r="I106" i="26" s="1"/>
  <c r="I107" i="26" s="1"/>
  <c r="I108" i="26" s="1"/>
  <c r="I109" i="26" s="1"/>
  <c r="I110" i="26" s="1"/>
  <c r="I111" i="26" s="1"/>
  <c r="I112" i="26" s="1"/>
  <c r="I113" i="26" s="1"/>
  <c r="I114" i="26" s="1"/>
  <c r="I115" i="26" s="1"/>
  <c r="I116" i="26" s="1"/>
  <c r="I117" i="26" s="1"/>
  <c r="I118" i="26" s="1"/>
  <c r="I119" i="26" s="1"/>
  <c r="I120" i="26" s="1"/>
  <c r="I121" i="26" s="1"/>
  <c r="I122" i="26" s="1"/>
  <c r="I123" i="26" s="1"/>
  <c r="I124" i="26" s="1"/>
  <c r="I125" i="26" s="1"/>
  <c r="I126" i="26" s="1"/>
  <c r="I127" i="26" s="1"/>
  <c r="I128" i="26" s="1"/>
  <c r="I129" i="26" s="1"/>
  <c r="I130" i="26" s="1"/>
  <c r="I131" i="26" s="1"/>
  <c r="I132" i="26" s="1"/>
  <c r="I133" i="26" s="1"/>
  <c r="I134" i="26" s="1"/>
  <c r="I135" i="26" s="1"/>
  <c r="I136" i="26" s="1"/>
  <c r="I137" i="26" s="1"/>
  <c r="I138" i="26" s="1"/>
  <c r="I139" i="26" s="1"/>
  <c r="I140" i="26" s="1"/>
  <c r="I141" i="26" s="1"/>
  <c r="I142" i="26" s="1"/>
  <c r="I143" i="26" s="1"/>
  <c r="I144" i="26" s="1"/>
  <c r="I145" i="26" s="1"/>
  <c r="I146" i="26" s="1"/>
  <c r="I147" i="26" s="1"/>
  <c r="I148" i="26" s="1"/>
  <c r="I149" i="26" s="1"/>
  <c r="I150" i="26" s="1"/>
  <c r="I151" i="26" s="1"/>
  <c r="I152" i="26" s="1"/>
  <c r="I153" i="26" s="1"/>
  <c r="I154" i="26" s="1"/>
  <c r="I155" i="26" s="1"/>
  <c r="I156" i="26" s="1"/>
  <c r="I157" i="26" s="1"/>
  <c r="I158" i="26" s="1"/>
  <c r="I159" i="26" s="1"/>
  <c r="I160" i="26" s="1"/>
  <c r="I161" i="26" s="1"/>
  <c r="I162" i="26" s="1"/>
  <c r="I163" i="26" s="1"/>
  <c r="I164" i="26" s="1"/>
  <c r="I165" i="26" s="1"/>
  <c r="I166" i="26" s="1"/>
  <c r="I167" i="26" s="1"/>
  <c r="I168" i="26" s="1"/>
  <c r="I169" i="26" s="1"/>
  <c r="I170" i="26" s="1"/>
  <c r="I171" i="26" s="1"/>
  <c r="I172" i="26" s="1"/>
  <c r="I173" i="26" s="1"/>
  <c r="I174" i="26" s="1"/>
  <c r="I175" i="26" s="1"/>
  <c r="I176" i="26" s="1"/>
  <c r="I177" i="26" s="1"/>
  <c r="I178" i="26" s="1"/>
  <c r="I179" i="26" s="1"/>
  <c r="I180" i="26" s="1"/>
  <c r="I181" i="26" s="1"/>
  <c r="F19" i="22"/>
  <c r="E19" i="22"/>
  <c r="D19" i="22"/>
  <c r="C19" i="22"/>
  <c r="F19" i="10"/>
  <c r="E19" i="10"/>
  <c r="D19" i="10"/>
  <c r="C19" i="10"/>
  <c r="F19" i="24"/>
  <c r="E19" i="24"/>
  <c r="D19" i="24"/>
  <c r="C19" i="24"/>
  <c r="F19" i="25"/>
  <c r="E19" i="25"/>
  <c r="D19" i="25"/>
  <c r="C19" i="25"/>
  <c r="F19" i="17"/>
  <c r="E19" i="17"/>
  <c r="D19" i="17"/>
  <c r="C19" i="17"/>
  <c r="F17" i="23"/>
  <c r="E17" i="23"/>
  <c r="D17" i="23"/>
  <c r="C17" i="23"/>
  <c r="F17" i="16"/>
  <c r="E17" i="16"/>
  <c r="D17" i="16"/>
  <c r="C17" i="16"/>
  <c r="F17" i="20"/>
  <c r="E17" i="20"/>
  <c r="D17" i="20"/>
  <c r="C17" i="20"/>
  <c r="F17" i="18"/>
  <c r="E17" i="18"/>
  <c r="D17" i="18"/>
  <c r="C17" i="18"/>
  <c r="F17" i="19"/>
  <c r="E17" i="19"/>
  <c r="D17" i="19"/>
  <c r="C17" i="19"/>
  <c r="F17" i="21"/>
  <c r="E17" i="21"/>
  <c r="D17" i="21"/>
  <c r="C17" i="21"/>
  <c r="G13" i="22"/>
  <c r="F13" i="22"/>
  <c r="G12" i="22"/>
  <c r="F12" i="22"/>
  <c r="G11" i="22"/>
  <c r="F11" i="22"/>
  <c r="G10" i="22"/>
  <c r="F10" i="22"/>
  <c r="G13" i="10"/>
  <c r="F13" i="10"/>
  <c r="G12" i="10"/>
  <c r="F12" i="10"/>
  <c r="G11" i="10"/>
  <c r="F11" i="10"/>
  <c r="G10" i="10"/>
  <c r="F10" i="10"/>
  <c r="G13" i="25"/>
  <c r="F13" i="25"/>
  <c r="G12" i="25"/>
  <c r="F12" i="25"/>
  <c r="G11" i="25"/>
  <c r="F11" i="25"/>
  <c r="G10" i="25"/>
  <c r="F10" i="25"/>
  <c r="G13" i="24"/>
  <c r="F13" i="24"/>
  <c r="G12" i="24"/>
  <c r="F12" i="24"/>
  <c r="G11" i="24"/>
  <c r="F11" i="24"/>
  <c r="G10" i="24"/>
  <c r="F10" i="24"/>
  <c r="G13" i="17"/>
  <c r="F13" i="17"/>
  <c r="G12" i="17"/>
  <c r="F12" i="17"/>
  <c r="G11" i="17"/>
  <c r="F11" i="17"/>
  <c r="G10" i="17"/>
  <c r="F10" i="17"/>
  <c r="G11" i="23"/>
  <c r="F11" i="23"/>
  <c r="G10" i="23"/>
  <c r="F10" i="23"/>
  <c r="G9" i="23"/>
  <c r="F9" i="23"/>
  <c r="G8" i="23"/>
  <c r="F8" i="23"/>
  <c r="G11" i="18"/>
  <c r="F11" i="18"/>
  <c r="G10" i="18"/>
  <c r="F10" i="18"/>
  <c r="G9" i="18"/>
  <c r="F9" i="18"/>
  <c r="G8" i="18"/>
  <c r="F8" i="18"/>
  <c r="G11" i="19"/>
  <c r="F11" i="19"/>
  <c r="G10" i="19"/>
  <c r="F10" i="19"/>
  <c r="G9" i="19"/>
  <c r="F9" i="19"/>
  <c r="G8" i="19"/>
  <c r="F8" i="19"/>
  <c r="G11" i="21"/>
  <c r="F11" i="21"/>
  <c r="G10" i="21"/>
  <c r="F10" i="21"/>
  <c r="G9" i="21"/>
  <c r="F9" i="21"/>
  <c r="G8" i="21"/>
  <c r="F8" i="21"/>
  <c r="G11" i="20"/>
  <c r="F11" i="20"/>
  <c r="G10" i="20"/>
  <c r="F10" i="20"/>
  <c r="G9" i="20"/>
  <c r="F9" i="20"/>
  <c r="G8" i="20"/>
  <c r="F8" i="20"/>
  <c r="F11" i="16"/>
  <c r="F10" i="16"/>
  <c r="F9" i="16"/>
  <c r="F8" i="16"/>
  <c r="G11" i="16"/>
  <c r="G10" i="16"/>
  <c r="G9" i="16"/>
  <c r="G8" i="16"/>
  <c r="D13" i="22" l="1"/>
  <c r="D12" i="22"/>
  <c r="D11" i="22"/>
  <c r="G16" i="25"/>
  <c r="G12" i="20"/>
  <c r="G13" i="23"/>
  <c r="G12" i="23"/>
  <c r="F13" i="23"/>
  <c r="F12" i="23"/>
  <c r="G13" i="19"/>
  <c r="G12" i="19"/>
  <c r="F13" i="19"/>
  <c r="F12" i="19"/>
  <c r="G13" i="16"/>
  <c r="G12" i="16"/>
  <c r="F13" i="16"/>
  <c r="G13" i="18"/>
  <c r="G12" i="18"/>
  <c r="F13" i="18"/>
  <c r="H10" i="4"/>
  <c r="H9" i="4"/>
  <c r="H8" i="4"/>
  <c r="H7" i="4"/>
  <c r="L11" i="25"/>
  <c r="G13" i="20"/>
  <c r="F13" i="20"/>
  <c r="F12" i="20"/>
  <c r="F12" i="18"/>
  <c r="F12" i="16"/>
  <c r="F16" i="25"/>
  <c r="F15" i="25"/>
  <c r="G14" i="25"/>
  <c r="F14" i="25"/>
  <c r="K13" i="25"/>
  <c r="L13" i="25" s="1"/>
  <c r="I13" i="25"/>
  <c r="E13" i="25"/>
  <c r="K12" i="25"/>
  <c r="L12" i="25" s="1"/>
  <c r="I12" i="25"/>
  <c r="E12" i="25"/>
  <c r="K11" i="25"/>
  <c r="I11" i="25"/>
  <c r="E11" i="25"/>
  <c r="K10" i="25"/>
  <c r="L10" i="25" s="1"/>
  <c r="I10" i="25"/>
  <c r="E10" i="25"/>
  <c r="I15" i="25" l="1"/>
  <c r="I16" i="25"/>
  <c r="G15" i="25"/>
  <c r="I14" i="25"/>
  <c r="G16" i="24" l="1"/>
  <c r="F16" i="24"/>
  <c r="G15" i="24"/>
  <c r="F15" i="24"/>
  <c r="G14" i="24"/>
  <c r="F14" i="24"/>
  <c r="K13" i="24"/>
  <c r="I13" i="24"/>
  <c r="E13" i="24"/>
  <c r="K12" i="24"/>
  <c r="I12" i="24"/>
  <c r="E12" i="24"/>
  <c r="K11" i="24"/>
  <c r="L11" i="24" s="1"/>
  <c r="I11" i="24"/>
  <c r="I15" i="24" s="1"/>
  <c r="E11" i="24"/>
  <c r="K10" i="24"/>
  <c r="L10" i="24" s="1"/>
  <c r="I10" i="24"/>
  <c r="E10" i="24"/>
  <c r="G14" i="23"/>
  <c r="F14" i="23"/>
  <c r="K11" i="23"/>
  <c r="L11" i="23" s="1"/>
  <c r="I11" i="23"/>
  <c r="E11" i="23"/>
  <c r="K10" i="23"/>
  <c r="I10" i="23"/>
  <c r="E10" i="23"/>
  <c r="K9" i="23"/>
  <c r="L9" i="23" s="1"/>
  <c r="I9" i="23"/>
  <c r="E9" i="23"/>
  <c r="K8" i="23"/>
  <c r="L8" i="23" s="1"/>
  <c r="I8" i="23"/>
  <c r="E8" i="23"/>
  <c r="G16" i="22"/>
  <c r="F16" i="22"/>
  <c r="G15" i="22"/>
  <c r="F15" i="22"/>
  <c r="G14" i="22"/>
  <c r="F14" i="22"/>
  <c r="K13" i="22"/>
  <c r="I13" i="22"/>
  <c r="E13" i="22"/>
  <c r="K12" i="22"/>
  <c r="I12" i="22"/>
  <c r="E12" i="22"/>
  <c r="K11" i="22"/>
  <c r="L11" i="22" s="1"/>
  <c r="I11" i="22"/>
  <c r="I15" i="22" s="1"/>
  <c r="E11" i="22"/>
  <c r="K10" i="22"/>
  <c r="L10" i="22" s="1"/>
  <c r="I10" i="22"/>
  <c r="E10" i="22"/>
  <c r="G14" i="21"/>
  <c r="F14" i="21"/>
  <c r="G13" i="21"/>
  <c r="F13" i="21"/>
  <c r="G12" i="21"/>
  <c r="F12" i="21"/>
  <c r="K11" i="21"/>
  <c r="I11" i="21"/>
  <c r="E11" i="21"/>
  <c r="K10" i="21"/>
  <c r="I10" i="21"/>
  <c r="E10" i="21"/>
  <c r="K9" i="21"/>
  <c r="L9" i="21" s="1"/>
  <c r="I9" i="21"/>
  <c r="I13" i="21" s="1"/>
  <c r="E9" i="21"/>
  <c r="K8" i="21"/>
  <c r="L8" i="21" s="1"/>
  <c r="I8" i="21"/>
  <c r="E8" i="21"/>
  <c r="G14" i="20"/>
  <c r="F14" i="20"/>
  <c r="K11" i="20"/>
  <c r="I11" i="20"/>
  <c r="E11" i="20"/>
  <c r="K10" i="20"/>
  <c r="L10" i="20" s="1"/>
  <c r="I10" i="20"/>
  <c r="E10" i="20"/>
  <c r="K9" i="20"/>
  <c r="L9" i="20" s="1"/>
  <c r="I9" i="20"/>
  <c r="E9" i="20"/>
  <c r="K8" i="20"/>
  <c r="L8" i="20" s="1"/>
  <c r="I8" i="20"/>
  <c r="E8" i="20"/>
  <c r="G14" i="19"/>
  <c r="F14" i="19"/>
  <c r="K11" i="19"/>
  <c r="L11" i="19" s="1"/>
  <c r="I11" i="19"/>
  <c r="E11" i="19"/>
  <c r="K10" i="19"/>
  <c r="I10" i="19"/>
  <c r="E10" i="19"/>
  <c r="K9" i="19"/>
  <c r="L9" i="19" s="1"/>
  <c r="I9" i="19"/>
  <c r="E9" i="19"/>
  <c r="K8" i="19"/>
  <c r="L8" i="19" s="1"/>
  <c r="I8" i="19"/>
  <c r="E8" i="19"/>
  <c r="G14" i="18"/>
  <c r="F14" i="18"/>
  <c r="K11" i="18"/>
  <c r="I11" i="18"/>
  <c r="E11" i="18"/>
  <c r="K10" i="18"/>
  <c r="L10" i="18" s="1"/>
  <c r="I10" i="18"/>
  <c r="E10" i="18"/>
  <c r="K9" i="18"/>
  <c r="L9" i="18" s="1"/>
  <c r="I9" i="18"/>
  <c r="E9" i="18"/>
  <c r="K8" i="18"/>
  <c r="L8" i="18" s="1"/>
  <c r="I8" i="18"/>
  <c r="E8" i="18"/>
  <c r="G16" i="17"/>
  <c r="F16" i="17"/>
  <c r="G15" i="17"/>
  <c r="F15" i="17"/>
  <c r="G14" i="17"/>
  <c r="F14" i="17"/>
  <c r="K13" i="17"/>
  <c r="I13" i="17"/>
  <c r="E13" i="17"/>
  <c r="K12" i="17"/>
  <c r="I12" i="17"/>
  <c r="E12" i="17"/>
  <c r="K11" i="17"/>
  <c r="L11" i="17" s="1"/>
  <c r="I11" i="17"/>
  <c r="E11" i="17"/>
  <c r="K10" i="17"/>
  <c r="L10" i="17" s="1"/>
  <c r="I10" i="17"/>
  <c r="E10" i="17"/>
  <c r="G14" i="16"/>
  <c r="F14" i="16"/>
  <c r="K11" i="16"/>
  <c r="I11" i="16"/>
  <c r="E11" i="16"/>
  <c r="K10" i="16"/>
  <c r="I10" i="16"/>
  <c r="E10" i="16"/>
  <c r="K9" i="16"/>
  <c r="I9" i="16"/>
  <c r="E9" i="16"/>
  <c r="K8" i="16"/>
  <c r="L8" i="16" s="1"/>
  <c r="I8" i="16"/>
  <c r="I12" i="16" s="1"/>
  <c r="E8" i="16"/>
  <c r="I12" i="23" l="1"/>
  <c r="I13" i="23"/>
  <c r="L10" i="23"/>
  <c r="L11" i="18"/>
  <c r="L10" i="19"/>
  <c r="L10" i="16"/>
  <c r="L11" i="16"/>
  <c r="L11" i="20"/>
  <c r="I12" i="18"/>
  <c r="I13" i="18"/>
  <c r="I12" i="19"/>
  <c r="I13" i="19"/>
  <c r="I13" i="16"/>
  <c r="I16" i="22"/>
  <c r="I14" i="22"/>
  <c r="I14" i="20"/>
  <c r="I13" i="20"/>
  <c r="I12" i="20"/>
  <c r="I14" i="21"/>
  <c r="I12" i="21"/>
  <c r="I14" i="18"/>
  <c r="I14" i="19"/>
  <c r="I16" i="24"/>
  <c r="I15" i="17"/>
  <c r="I16" i="17"/>
  <c r="I14" i="23"/>
  <c r="I14" i="24"/>
  <c r="I14" i="17"/>
  <c r="I14" i="16"/>
  <c r="L9" i="16"/>
  <c r="L12" i="24"/>
  <c r="L13" i="24"/>
  <c r="L10" i="21"/>
  <c r="L11" i="21"/>
  <c r="L12" i="17"/>
  <c r="L13" i="17"/>
  <c r="L13" i="22"/>
  <c r="L12" i="22"/>
  <c r="G14" i="10"/>
  <c r="G16" i="10"/>
  <c r="F16" i="10"/>
  <c r="G15" i="10"/>
  <c r="F15" i="10"/>
  <c r="F14" i="10"/>
  <c r="K13" i="10"/>
  <c r="I13" i="10"/>
  <c r="E13" i="10"/>
  <c r="K12" i="10"/>
  <c r="I12" i="10"/>
  <c r="E12" i="10"/>
  <c r="K11" i="10"/>
  <c r="L11" i="10" s="1"/>
  <c r="I11" i="10"/>
  <c r="I15" i="10" s="1"/>
  <c r="E11" i="10"/>
  <c r="K10" i="10"/>
  <c r="L10" i="10" s="1"/>
  <c r="I10" i="10"/>
  <c r="E10" i="10"/>
  <c r="I28" i="5"/>
  <c r="J28" i="5" s="1"/>
  <c r="I27" i="5"/>
  <c r="J27" i="5" s="1"/>
  <c r="I26" i="5"/>
  <c r="J26" i="5" s="1"/>
  <c r="I25" i="5"/>
  <c r="J25" i="5" s="1"/>
  <c r="I24" i="5"/>
  <c r="J24" i="5" s="1"/>
  <c r="I23" i="5"/>
  <c r="J23" i="5" s="1"/>
  <c r="I22" i="5"/>
  <c r="J22" i="5" s="1"/>
  <c r="I21" i="5"/>
  <c r="J21" i="5" s="1"/>
  <c r="I20" i="5"/>
  <c r="J20" i="5" s="1"/>
  <c r="I19" i="5"/>
  <c r="J19" i="5" s="1"/>
  <c r="I18" i="5"/>
  <c r="J18" i="5" s="1"/>
  <c r="I17" i="5"/>
  <c r="J17" i="5" s="1"/>
  <c r="I16" i="5"/>
  <c r="J16" i="5" s="1"/>
  <c r="I15" i="5"/>
  <c r="J15" i="5" s="1"/>
  <c r="I14" i="5"/>
  <c r="J14" i="5" s="1"/>
  <c r="I13" i="5"/>
  <c r="J13" i="5" s="1"/>
  <c r="I12" i="5"/>
  <c r="J12" i="5" s="1"/>
  <c r="I11" i="5"/>
  <c r="J11" i="5" s="1"/>
  <c r="I10" i="5"/>
  <c r="J10" i="5" s="1"/>
  <c r="I9" i="5"/>
  <c r="J9" i="5" s="1"/>
  <c r="I8" i="5"/>
  <c r="J8" i="5" s="1"/>
  <c r="I7" i="5"/>
  <c r="J7" i="5" s="1"/>
  <c r="I14" i="10" l="1"/>
  <c r="K9" i="5"/>
  <c r="K17" i="5"/>
  <c r="I16" i="10"/>
  <c r="L13" i="10"/>
  <c r="L12" i="10"/>
  <c r="K13" i="5"/>
  <c r="K21" i="5"/>
  <c r="K25" i="5"/>
  <c r="K7" i="5"/>
  <c r="K11" i="5"/>
  <c r="K15" i="5"/>
  <c r="K19" i="5"/>
  <c r="K23" i="5"/>
  <c r="K27" i="5"/>
</calcChain>
</file>

<file path=xl/comments1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2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3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4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5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6.xml><?xml version="1.0" encoding="utf-8"?>
<comments xmlns="http://schemas.openxmlformats.org/spreadsheetml/2006/main">
  <authors>
    <author>Автор</author>
  </authors>
  <commentList>
    <comment ref="H7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7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8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9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0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comments11.xml><?xml version="1.0" encoding="utf-8"?>
<comments xmlns="http://schemas.openxmlformats.org/spreadsheetml/2006/main">
  <authors>
    <author>Автор</author>
  </authors>
  <commentList>
    <comment ref="H9" authorId="0">
      <text>
        <r>
          <rPr>
            <sz val="9"/>
            <color indexed="81"/>
            <rFont val="Tahoma"/>
            <family val="2"/>
            <charset val="204"/>
          </rPr>
          <t>Без учета Лучшего</t>
        </r>
      </text>
    </comment>
  </commentList>
</comments>
</file>

<file path=xl/sharedStrings.xml><?xml version="1.0" encoding="utf-8"?>
<sst xmlns="http://schemas.openxmlformats.org/spreadsheetml/2006/main" count="459" uniqueCount="184">
  <si>
    <t>Место в гонке</t>
  </si>
  <si>
    <t>Команда</t>
  </si>
  <si>
    <t>№ в гонке</t>
  </si>
  <si>
    <t>Квала</t>
  </si>
  <si>
    <t>Гонка</t>
  </si>
  <si>
    <t>Лучший круг в гонке</t>
  </si>
  <si>
    <t>Время</t>
  </si>
  <si>
    <t>Место</t>
  </si>
  <si>
    <t>Круги</t>
  </si>
  <si>
    <t>Время/от лидера</t>
  </si>
  <si>
    <t>От места выше</t>
  </si>
  <si>
    <t>На круге</t>
  </si>
  <si>
    <t>Регистрационная форма</t>
  </si>
  <si>
    <t>Пилот</t>
  </si>
  <si>
    <t>№</t>
  </si>
  <si>
    <t>Вес</t>
  </si>
  <si>
    <t>Бонус</t>
  </si>
  <si>
    <t>Квалификация</t>
  </si>
  <si>
    <t>карт</t>
  </si>
  <si>
    <t>бонус</t>
  </si>
  <si>
    <t>Итого</t>
  </si>
  <si>
    <t>Среднее</t>
  </si>
  <si>
    <t>1-1</t>
  </si>
  <si>
    <t>1-2</t>
  </si>
  <si>
    <t>2-1</t>
  </si>
  <si>
    <t>2-2</t>
  </si>
  <si>
    <t>3-1</t>
  </si>
  <si>
    <t>3-2</t>
  </si>
  <si>
    <t>4-1</t>
  </si>
  <si>
    <t xml:space="preserve"> </t>
  </si>
  <si>
    <t>4-2</t>
  </si>
  <si>
    <t>5-1</t>
  </si>
  <si>
    <t>5-2</t>
  </si>
  <si>
    <t>6-1</t>
  </si>
  <si>
    <t>6-2</t>
  </si>
  <si>
    <t>7-1</t>
  </si>
  <si>
    <t>7-2</t>
  </si>
  <si>
    <t>8-1</t>
  </si>
  <si>
    <t>8-2</t>
  </si>
  <si>
    <t>9-1</t>
  </si>
  <si>
    <t>9-2</t>
  </si>
  <si>
    <t>10-1</t>
  </si>
  <si>
    <t>10-2</t>
  </si>
  <si>
    <t>11-1</t>
  </si>
  <si>
    <t>11-2</t>
  </si>
  <si>
    <t>Обяза-тельные</t>
  </si>
  <si>
    <t>Круг</t>
  </si>
  <si>
    <t>кругов на отрезке</t>
  </si>
  <si>
    <t>Статистика по кругам</t>
  </si>
  <si>
    <t>Общее время гонки</t>
  </si>
  <si>
    <t>Время на трассе</t>
  </si>
  <si>
    <t>Лучший круг</t>
  </si>
  <si>
    <t>Среднее на отрезке</t>
  </si>
  <si>
    <t>Кругов в 0,1 от лучшего</t>
  </si>
  <si>
    <t>стабильность</t>
  </si>
  <si>
    <t>отрезок</t>
  </si>
  <si>
    <t>всего у пилота</t>
  </si>
  <si>
    <t>Питы</t>
  </si>
  <si>
    <t>Штрафы/ бонусы (сек)</t>
  </si>
  <si>
    <t>Финиш</t>
  </si>
  <si>
    <t>Чемпионат мини марафон "Большие Гонки", 11-й этап</t>
  </si>
  <si>
    <t>Серия мини марафонов "Большие Гонки 2016", 11-й этап, 10.09.16</t>
  </si>
  <si>
    <t>Конфигурация № 9</t>
  </si>
  <si>
    <r>
      <t xml:space="preserve">Серия мини марафонов "Большие Гонки", 10.09.2016, Конфигурация </t>
    </r>
    <r>
      <rPr>
        <b/>
        <i/>
        <sz val="18"/>
        <color indexed="8"/>
        <rFont val="Calibri"/>
        <family val="2"/>
        <charset val="204"/>
      </rPr>
      <t>№9</t>
    </r>
  </si>
  <si>
    <t>Rocknrolla</t>
  </si>
  <si>
    <t>Ткаченко Сергей</t>
  </si>
  <si>
    <t>Ткаченко Антон</t>
  </si>
  <si>
    <t>Chaykaschool</t>
  </si>
  <si>
    <t>Горбоконь Андрей</t>
  </si>
  <si>
    <t>Члечко Сергей</t>
  </si>
  <si>
    <t>Mesnyki</t>
  </si>
  <si>
    <t>Наум</t>
  </si>
  <si>
    <t>Лантушенко Игорь</t>
  </si>
  <si>
    <t>76,3</t>
  </si>
  <si>
    <t>Онащук Максим</t>
  </si>
  <si>
    <t>Хлопонин Андрей</t>
  </si>
  <si>
    <t>70</t>
  </si>
  <si>
    <t>80,7</t>
  </si>
  <si>
    <t>80,2</t>
  </si>
  <si>
    <t>Shum</t>
  </si>
  <si>
    <t>Шутка Виталий</t>
  </si>
  <si>
    <t>Лысенкский Денис</t>
  </si>
  <si>
    <t>86,4</t>
  </si>
  <si>
    <t>86,6</t>
  </si>
  <si>
    <t>Ognem Racing</t>
  </si>
  <si>
    <t>Пикулин Паша</t>
  </si>
  <si>
    <t>Петушков Андрей</t>
  </si>
  <si>
    <t>Winni</t>
  </si>
  <si>
    <t>Бахмацкий Олег</t>
  </si>
  <si>
    <t>Тыщенко Миша</t>
  </si>
  <si>
    <t>81</t>
  </si>
  <si>
    <t>Levi9</t>
  </si>
  <si>
    <t>Трофименко Ваня</t>
  </si>
  <si>
    <t>Лабинский Коля</t>
  </si>
  <si>
    <t>dbCAR</t>
  </si>
  <si>
    <t>Линнык Владимир</t>
  </si>
  <si>
    <t>80,6</t>
  </si>
  <si>
    <t>Oldschool</t>
  </si>
  <si>
    <t>Голубченко Саша</t>
  </si>
  <si>
    <t>Кравченко Женя</t>
  </si>
  <si>
    <t>Полупан Владимир</t>
  </si>
  <si>
    <t>Седнин Роман</t>
  </si>
  <si>
    <t>Доценко Анатолий</t>
  </si>
  <si>
    <t>70,2</t>
  </si>
  <si>
    <t>Forza Team</t>
  </si>
  <si>
    <t>Лысенский Денис</t>
  </si>
  <si>
    <t>штраф за время</t>
  </si>
  <si>
    <t>Полупан Вова</t>
  </si>
  <si>
    <t>бонус за вес</t>
  </si>
  <si>
    <t>Анатолий</t>
  </si>
  <si>
    <t>Роман</t>
  </si>
  <si>
    <t>Денис</t>
  </si>
  <si>
    <t>Виталий</t>
  </si>
  <si>
    <t>2:20.75</t>
  </si>
  <si>
    <t>штраф линия</t>
  </si>
  <si>
    <t>макс. Время 1 отрезка</t>
  </si>
  <si>
    <t>2:21.27</t>
  </si>
  <si>
    <t>Андрей</t>
  </si>
  <si>
    <t>Паша</t>
  </si>
  <si>
    <t>Сергей</t>
  </si>
  <si>
    <t>Ваня</t>
  </si>
  <si>
    <t>Коля</t>
  </si>
  <si>
    <t>Антон</t>
  </si>
  <si>
    <t>Игорь</t>
  </si>
  <si>
    <t>Максим</t>
  </si>
  <si>
    <t>Вова</t>
  </si>
  <si>
    <t>Саша</t>
  </si>
  <si>
    <t>Владимир</t>
  </si>
  <si>
    <t>Женя</t>
  </si>
  <si>
    <t>Олег</t>
  </si>
  <si>
    <t>Миша</t>
  </si>
  <si>
    <t>линия пит-стопа</t>
  </si>
  <si>
    <t>2:15.27</t>
  </si>
  <si>
    <t>OldSchool</t>
  </si>
  <si>
    <t>RocknRolla</t>
  </si>
  <si>
    <t>ChaykaSchool</t>
  </si>
  <si>
    <t>Levi 9</t>
  </si>
  <si>
    <t>Fortune</t>
  </si>
  <si>
    <t>2:00:29.68</t>
  </si>
  <si>
    <t>-</t>
  </si>
  <si>
    <t>1 круг</t>
  </si>
  <si>
    <t>2 круга</t>
  </si>
  <si>
    <t>3 круга</t>
  </si>
  <si>
    <t>7 кругов</t>
  </si>
  <si>
    <t>29 кругов</t>
  </si>
  <si>
    <t>4 круга</t>
  </si>
  <si>
    <t>22 круга</t>
  </si>
  <si>
    <t>3:05.91</t>
  </si>
  <si>
    <t>2:16.73</t>
  </si>
  <si>
    <t>2:14.30</t>
  </si>
  <si>
    <t>2:14.05</t>
  </si>
  <si>
    <t>2:14.65</t>
  </si>
  <si>
    <t>2:19.98</t>
  </si>
  <si>
    <t>2:15.43</t>
  </si>
  <si>
    <t>2:05.60</t>
  </si>
  <si>
    <t>штраф за время (отдан на 1 пите)</t>
  </si>
  <si>
    <t>2:15.36</t>
  </si>
  <si>
    <t>2:16.01</t>
  </si>
  <si>
    <t>2:15.06</t>
  </si>
  <si>
    <t>2:14.32</t>
  </si>
  <si>
    <t>линия пита</t>
  </si>
  <si>
    <t>2:15.35</t>
  </si>
  <si>
    <t>2:19.04</t>
  </si>
  <si>
    <t>пит-стоп</t>
  </si>
  <si>
    <t>2:07.60</t>
  </si>
  <si>
    <t>2:15.01</t>
  </si>
  <si>
    <t>2:13.78</t>
  </si>
  <si>
    <t>2:06.41</t>
  </si>
  <si>
    <t>2:15.20</t>
  </si>
  <si>
    <t>2:15.37</t>
  </si>
  <si>
    <t>2:06.99</t>
  </si>
  <si>
    <t>2:13.65</t>
  </si>
  <si>
    <t>2:14.10</t>
  </si>
  <si>
    <t>s-образный поворот</t>
  </si>
  <si>
    <t>2:24.89</t>
  </si>
  <si>
    <t>2:14.82</t>
  </si>
  <si>
    <t>2:19.66</t>
  </si>
  <si>
    <t>2:21.80</t>
  </si>
  <si>
    <t>2:20.15</t>
  </si>
  <si>
    <t>2:09.12</t>
  </si>
  <si>
    <t>передержали на 2 пите</t>
  </si>
  <si>
    <t>не доехали</t>
  </si>
  <si>
    <t>aver</t>
  </si>
  <si>
    <t>Race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</si>
</sst>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"/>
    <numFmt numFmtId="165" formatCode="0.0"/>
    <numFmt numFmtId="166" formatCode="h:mm:ss;@"/>
    <numFmt numFmtId="167" formatCode="mm:ss.0;@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5"/>
      <color indexed="8"/>
      <name val="Calibri"/>
      <family val="2"/>
      <charset val="204"/>
    </font>
    <font>
      <b/>
      <sz val="13"/>
      <color indexed="8"/>
      <name val="Calibri"/>
      <family val="2"/>
      <charset val="204"/>
    </font>
    <font>
      <b/>
      <sz val="18"/>
      <color indexed="8"/>
      <name val="Calibri"/>
      <family val="2"/>
      <charset val="204"/>
    </font>
    <font>
      <b/>
      <sz val="16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sz val="15"/>
      <color theme="1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4"/>
      <color indexed="8"/>
      <name val="Calibri"/>
      <family val="2"/>
      <charset val="204"/>
    </font>
    <font>
      <b/>
      <sz val="11"/>
      <color indexed="8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sz val="12"/>
      <color indexed="8"/>
      <name val="Calibri"/>
      <family val="2"/>
      <charset val="204"/>
    </font>
    <font>
      <sz val="12"/>
      <name val="Calibri"/>
      <family val="2"/>
      <charset val="204"/>
    </font>
    <font>
      <strike/>
      <sz val="12"/>
      <color indexed="8"/>
      <name val="Calibri"/>
      <family val="2"/>
      <charset val="204"/>
    </font>
    <font>
      <sz val="12"/>
      <name val="Calibri"/>
      <family val="2"/>
      <charset val="204"/>
      <scheme val="minor"/>
    </font>
    <font>
      <sz val="9"/>
      <color indexed="81"/>
      <name val="Tahoma"/>
      <family val="2"/>
      <charset val="204"/>
    </font>
    <font>
      <b/>
      <i/>
      <sz val="18"/>
      <color indexed="8"/>
      <name val="Calibri"/>
      <family val="2"/>
      <charset val="204"/>
    </font>
    <font>
      <b/>
      <sz val="12"/>
      <color rgb="FFFF0000"/>
      <name val="Calibri"/>
      <family val="2"/>
      <charset val="204"/>
    </font>
    <font>
      <b/>
      <sz val="12"/>
      <color rgb="FFFF0000"/>
      <name val="Calibri"/>
      <family val="2"/>
      <charset val="204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66FF66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/>
  </cellStyleXfs>
  <cellXfs count="238">
    <xf numFmtId="0" fontId="0" fillId="0" borderId="0" xfId="0"/>
    <xf numFmtId="0" fontId="2" fillId="0" borderId="0" xfId="1"/>
    <xf numFmtId="0" fontId="2" fillId="0" borderId="0" xfId="1" applyAlignment="1">
      <alignment horizontal="center"/>
    </xf>
    <xf numFmtId="0" fontId="2" fillId="0" borderId="0" xfId="1" applyAlignment="1">
      <alignment vertical="center"/>
    </xf>
    <xf numFmtId="0" fontId="2" fillId="0" borderId="11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164" fontId="2" fillId="0" borderId="4" xfId="1" applyNumberFormat="1" applyFill="1" applyBorder="1" applyAlignment="1">
      <alignment horizontal="center" vertical="center"/>
    </xf>
    <xf numFmtId="0" fontId="2" fillId="0" borderId="5" xfId="1" applyFill="1" applyBorder="1" applyAlignment="1">
      <alignment horizontal="center" vertical="center"/>
    </xf>
    <xf numFmtId="2" fontId="2" fillId="0" borderId="4" xfId="1" applyNumberFormat="1" applyFill="1" applyBorder="1" applyAlignment="1">
      <alignment horizontal="center" vertical="center"/>
    </xf>
    <xf numFmtId="164" fontId="2" fillId="0" borderId="20" xfId="1" applyNumberFormat="1" applyFill="1" applyBorder="1" applyAlignment="1">
      <alignment horizontal="center" vertical="center"/>
    </xf>
    <xf numFmtId="0" fontId="2" fillId="0" borderId="21" xfId="1" applyFill="1" applyBorder="1" applyAlignment="1">
      <alignment horizontal="center" vertical="center"/>
    </xf>
    <xf numFmtId="0" fontId="2" fillId="0" borderId="20" xfId="1" applyFill="1" applyBorder="1" applyAlignment="1">
      <alignment horizontal="center" vertical="center"/>
    </xf>
    <xf numFmtId="2" fontId="2" fillId="0" borderId="22" xfId="1" applyNumberFormat="1" applyFill="1" applyBorder="1" applyAlignment="1">
      <alignment horizontal="center" vertical="center"/>
    </xf>
    <xf numFmtId="2" fontId="2" fillId="0" borderId="23" xfId="1" applyNumberFormat="1" applyFill="1" applyBorder="1" applyAlignment="1">
      <alignment horizontal="center" vertical="center"/>
    </xf>
    <xf numFmtId="2" fontId="2" fillId="0" borderId="20" xfId="1" applyNumberFormat="1" applyFill="1" applyBorder="1" applyAlignment="1">
      <alignment horizontal="center" vertical="center"/>
    </xf>
    <xf numFmtId="2" fontId="2" fillId="0" borderId="22" xfId="1" applyNumberFormat="1" applyFont="1" applyFill="1" applyBorder="1" applyAlignment="1">
      <alignment horizontal="center" vertical="center"/>
    </xf>
    <xf numFmtId="0" fontId="2" fillId="0" borderId="22" xfId="1" applyFont="1" applyFill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20" xfId="1" applyFont="1" applyFill="1" applyBorder="1" applyAlignment="1">
      <alignment horizontal="center" vertical="center"/>
    </xf>
    <xf numFmtId="164" fontId="2" fillId="0" borderId="20" xfId="1" applyNumberFormat="1" applyBorder="1" applyAlignment="1">
      <alignment horizontal="center" vertical="center"/>
    </xf>
    <xf numFmtId="0" fontId="2" fillId="0" borderId="21" xfId="1" applyBorder="1" applyAlignment="1">
      <alignment horizontal="center" vertical="center"/>
    </xf>
    <xf numFmtId="0" fontId="2" fillId="0" borderId="20" xfId="1" applyBorder="1" applyAlignment="1">
      <alignment horizontal="center" vertical="center"/>
    </xf>
    <xf numFmtId="2" fontId="2" fillId="0" borderId="23" xfId="1" applyNumberFormat="1" applyFont="1" applyFill="1" applyBorder="1" applyAlignment="1">
      <alignment horizontal="center" vertical="center"/>
    </xf>
    <xf numFmtId="164" fontId="2" fillId="0" borderId="20" xfId="1" applyNumberFormat="1" applyFont="1" applyFill="1" applyBorder="1" applyAlignment="1">
      <alignment horizontal="center" vertical="center"/>
    </xf>
    <xf numFmtId="0" fontId="2" fillId="0" borderId="26" xfId="1" applyBorder="1" applyAlignment="1">
      <alignment horizontal="center" vertical="center"/>
    </xf>
    <xf numFmtId="0" fontId="2" fillId="0" borderId="27" xfId="1" applyBorder="1" applyAlignment="1">
      <alignment horizontal="center" vertical="center"/>
    </xf>
    <xf numFmtId="0" fontId="2" fillId="0" borderId="0" xfId="1" applyAlignment="1"/>
    <xf numFmtId="0" fontId="2" fillId="0" borderId="0" xfId="1" applyFill="1" applyBorder="1" applyAlignment="1"/>
    <xf numFmtId="0" fontId="7" fillId="0" borderId="0" xfId="1" applyFont="1" applyBorder="1" applyAlignment="1">
      <alignment horizontal="center"/>
    </xf>
    <xf numFmtId="0" fontId="9" fillId="0" borderId="28" xfId="1" applyFont="1" applyBorder="1" applyAlignment="1">
      <alignment horizontal="center" vertical="center"/>
    </xf>
    <xf numFmtId="0" fontId="9" fillId="0" borderId="16" xfId="1" applyFont="1" applyFill="1" applyBorder="1" applyAlignment="1">
      <alignment horizontal="center" vertical="center"/>
    </xf>
    <xf numFmtId="0" fontId="12" fillId="0" borderId="16" xfId="1" applyFont="1" applyFill="1" applyBorder="1" applyAlignment="1">
      <alignment horizontal="center" vertical="center"/>
    </xf>
    <xf numFmtId="0" fontId="12" fillId="0" borderId="23" xfId="1" applyFont="1" applyFill="1" applyBorder="1" applyAlignment="1">
      <alignment horizontal="center" vertical="center"/>
    </xf>
    <xf numFmtId="49" fontId="9" fillId="0" borderId="34" xfId="1" applyNumberFormat="1" applyFont="1" applyFill="1" applyBorder="1" applyAlignment="1">
      <alignment horizontal="center" vertical="center"/>
    </xf>
    <xf numFmtId="0" fontId="9" fillId="0" borderId="0" xfId="1" applyFont="1"/>
    <xf numFmtId="0" fontId="12" fillId="0" borderId="22" xfId="1" applyFont="1" applyFill="1" applyBorder="1" applyAlignment="1">
      <alignment horizontal="center" vertical="center"/>
    </xf>
    <xf numFmtId="49" fontId="9" fillId="0" borderId="33" xfId="1" applyNumberFormat="1" applyFont="1" applyFill="1" applyBorder="1" applyAlignment="1">
      <alignment horizontal="center" vertical="center"/>
    </xf>
    <xf numFmtId="0" fontId="12" fillId="0" borderId="28" xfId="1" applyFont="1" applyFill="1" applyBorder="1" applyAlignment="1">
      <alignment horizontal="center" vertical="center"/>
    </xf>
    <xf numFmtId="0" fontId="2" fillId="0" borderId="0" xfId="1" applyFont="1" applyAlignment="1">
      <alignment horizontal="center"/>
    </xf>
    <xf numFmtId="0" fontId="2" fillId="0" borderId="43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13" fillId="0" borderId="22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wrapText="1"/>
    </xf>
    <xf numFmtId="0" fontId="14" fillId="0" borderId="22" xfId="1" applyFont="1" applyBorder="1" applyAlignment="1">
      <alignment horizontal="center" vertical="center"/>
    </xf>
    <xf numFmtId="0" fontId="15" fillId="0" borderId="22" xfId="1" applyFont="1" applyBorder="1" applyAlignment="1">
      <alignment vertical="center"/>
    </xf>
    <xf numFmtId="0" fontId="15" fillId="0" borderId="22" xfId="1" applyFont="1" applyBorder="1" applyAlignment="1">
      <alignment horizontal="center" vertical="center"/>
    </xf>
    <xf numFmtId="0" fontId="15" fillId="0" borderId="23" xfId="1" applyFont="1" applyFill="1" applyBorder="1" applyAlignment="1">
      <alignment horizontal="center" vertical="center"/>
    </xf>
    <xf numFmtId="164" fontId="16" fillId="0" borderId="22" xfId="1" applyNumberFormat="1" applyFont="1" applyFill="1" applyBorder="1" applyAlignment="1">
      <alignment horizontal="center" vertical="center"/>
    </xf>
    <xf numFmtId="0" fontId="16" fillId="0" borderId="22" xfId="1" applyFont="1" applyFill="1" applyBorder="1" applyAlignment="1">
      <alignment horizontal="center" vertical="center"/>
    </xf>
    <xf numFmtId="164" fontId="15" fillId="0" borderId="34" xfId="1" applyNumberFormat="1" applyFont="1" applyFill="1" applyBorder="1" applyAlignment="1">
      <alignment horizontal="center" vertical="center"/>
    </xf>
    <xf numFmtId="166" fontId="15" fillId="0" borderId="22" xfId="1" applyNumberFormat="1" applyFont="1" applyBorder="1" applyAlignment="1">
      <alignment horizontal="center" vertical="center"/>
    </xf>
    <xf numFmtId="166" fontId="17" fillId="0" borderId="22" xfId="1" applyNumberFormat="1" applyFont="1" applyBorder="1" applyAlignment="1">
      <alignment horizontal="center" vertical="center"/>
    </xf>
    <xf numFmtId="167" fontId="14" fillId="0" borderId="22" xfId="1" applyNumberFormat="1" applyFont="1" applyBorder="1" applyAlignment="1">
      <alignment horizontal="center" vertical="center" wrapText="1"/>
    </xf>
    <xf numFmtId="0" fontId="14" fillId="0" borderId="22" xfId="1" applyFont="1" applyBorder="1" applyAlignment="1">
      <alignment horizontal="center" vertical="center" wrapText="1"/>
    </xf>
    <xf numFmtId="0" fontId="2" fillId="0" borderId="44" xfId="1" applyFont="1" applyBorder="1" applyAlignment="1">
      <alignment vertical="center"/>
    </xf>
    <xf numFmtId="0" fontId="2" fillId="0" borderId="0" xfId="1" applyFont="1" applyBorder="1" applyAlignment="1">
      <alignment vertical="center"/>
    </xf>
    <xf numFmtId="1" fontId="15" fillId="0" borderId="22" xfId="1" applyNumberFormat="1" applyFont="1" applyBorder="1" applyAlignment="1">
      <alignment horizontal="center" vertical="center"/>
    </xf>
    <xf numFmtId="0" fontId="14" fillId="0" borderId="43" xfId="1" applyFont="1" applyBorder="1" applyAlignment="1">
      <alignment horizontal="center" vertical="center"/>
    </xf>
    <xf numFmtId="0" fontId="15" fillId="0" borderId="43" xfId="1" applyFont="1" applyBorder="1" applyAlignment="1">
      <alignment vertical="center"/>
    </xf>
    <xf numFmtId="0" fontId="15" fillId="0" borderId="43" xfId="1" applyFont="1" applyBorder="1" applyAlignment="1">
      <alignment horizontal="center" vertical="center"/>
    </xf>
    <xf numFmtId="164" fontId="15" fillId="0" borderId="13" xfId="1" applyNumberFormat="1" applyFont="1" applyFill="1" applyBorder="1" applyAlignment="1">
      <alignment horizontal="center" vertical="center"/>
    </xf>
    <xf numFmtId="166" fontId="15" fillId="0" borderId="43" xfId="1" applyNumberFormat="1" applyFont="1" applyBorder="1" applyAlignment="1">
      <alignment horizontal="center" vertical="center"/>
    </xf>
    <xf numFmtId="166" fontId="15" fillId="0" borderId="43" xfId="1" applyNumberFormat="1" applyFont="1" applyFill="1" applyBorder="1" applyAlignment="1">
      <alignment horizontal="center" vertical="center"/>
    </xf>
    <xf numFmtId="0" fontId="14" fillId="0" borderId="40" xfId="1" applyFont="1" applyBorder="1" applyAlignment="1">
      <alignment horizontal="center" vertical="center"/>
    </xf>
    <xf numFmtId="0" fontId="15" fillId="0" borderId="40" xfId="1" applyFont="1" applyBorder="1" applyAlignment="1">
      <alignment vertical="center"/>
    </xf>
    <xf numFmtId="0" fontId="15" fillId="0" borderId="40" xfId="1" applyFont="1" applyBorder="1" applyAlignment="1">
      <alignment horizontal="center" vertical="center"/>
    </xf>
    <xf numFmtId="164" fontId="14" fillId="0" borderId="5" xfId="1" applyNumberFormat="1" applyFont="1" applyBorder="1" applyAlignment="1">
      <alignment horizontal="center" vertical="center"/>
    </xf>
    <xf numFmtId="0" fontId="14" fillId="0" borderId="0" xfId="1" applyFont="1" applyAlignment="1">
      <alignment vertical="center"/>
    </xf>
    <xf numFmtId="0" fontId="14" fillId="0" borderId="0" xfId="1" applyFont="1" applyBorder="1"/>
    <xf numFmtId="0" fontId="14" fillId="0" borderId="0" xfId="1" applyFont="1" applyBorder="1" applyAlignment="1">
      <alignment horizontal="center"/>
    </xf>
    <xf numFmtId="0" fontId="14" fillId="0" borderId="0" xfId="1" applyFont="1" applyAlignment="1">
      <alignment horizontal="center"/>
    </xf>
    <xf numFmtId="164" fontId="14" fillId="0" borderId="20" xfId="1" applyNumberFormat="1" applyFont="1" applyBorder="1" applyAlignment="1">
      <alignment horizontal="center" vertical="center"/>
    </xf>
    <xf numFmtId="164" fontId="14" fillId="0" borderId="22" xfId="1" applyNumberFormat="1" applyFont="1" applyBorder="1" applyAlignment="1">
      <alignment horizontal="center" vertical="center"/>
    </xf>
    <xf numFmtId="164" fontId="14" fillId="0" borderId="21" xfId="1" applyNumberFormat="1" applyFont="1" applyBorder="1" applyAlignment="1">
      <alignment horizontal="center" vertical="center"/>
    </xf>
    <xf numFmtId="0" fontId="14" fillId="0" borderId="0" xfId="1" applyFont="1"/>
    <xf numFmtId="164" fontId="14" fillId="2" borderId="26" xfId="1" applyNumberFormat="1" applyFont="1" applyFill="1" applyBorder="1" applyAlignment="1">
      <alignment horizontal="center" vertical="center"/>
    </xf>
    <xf numFmtId="164" fontId="14" fillId="2" borderId="28" xfId="1" applyNumberFormat="1" applyFont="1" applyFill="1" applyBorder="1" applyAlignment="1">
      <alignment horizontal="center" vertical="center"/>
    </xf>
    <xf numFmtId="164" fontId="14" fillId="0" borderId="28" xfId="1" applyNumberFormat="1" applyFont="1" applyBorder="1" applyAlignment="1">
      <alignment horizontal="center" vertical="center"/>
    </xf>
    <xf numFmtId="164" fontId="14" fillId="2" borderId="27" xfId="1" applyNumberFormat="1" applyFont="1" applyFill="1" applyBorder="1" applyAlignment="1">
      <alignment horizontal="center" vertical="center"/>
    </xf>
    <xf numFmtId="164" fontId="14" fillId="0" borderId="37" xfId="1" applyNumberFormat="1" applyFont="1" applyBorder="1" applyAlignment="1">
      <alignment horizontal="center" vertical="center"/>
    </xf>
    <xf numFmtId="2" fontId="16" fillId="0" borderId="22" xfId="1" applyNumberFormat="1" applyFont="1" applyFill="1" applyBorder="1" applyAlignment="1">
      <alignment horizontal="center" vertical="center"/>
    </xf>
    <xf numFmtId="164" fontId="18" fillId="0" borderId="22" xfId="1" applyNumberFormat="1" applyFont="1" applyFill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13" fillId="0" borderId="22" xfId="1" applyFont="1" applyBorder="1" applyAlignment="1">
      <alignment horizontal="center" vertical="center" wrapText="1"/>
    </xf>
    <xf numFmtId="0" fontId="3" fillId="0" borderId="11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0" fontId="7" fillId="0" borderId="43" xfId="1" applyFont="1" applyBorder="1" applyAlignment="1">
      <alignment horizontal="center" vertical="center" wrapText="1"/>
    </xf>
    <xf numFmtId="0" fontId="9" fillId="0" borderId="43" xfId="1" applyFont="1" applyBorder="1" applyAlignment="1">
      <alignment horizontal="center" vertical="center"/>
    </xf>
    <xf numFmtId="49" fontId="9" fillId="0" borderId="22" xfId="1" applyNumberFormat="1" applyFont="1" applyFill="1" applyBorder="1" applyAlignment="1">
      <alignment horizontal="center" vertical="center"/>
    </xf>
    <xf numFmtId="2" fontId="12" fillId="0" borderId="22" xfId="1" applyNumberFormat="1" applyFont="1" applyFill="1" applyBorder="1" applyAlignment="1">
      <alignment horizontal="center" vertical="center"/>
    </xf>
    <xf numFmtId="165" fontId="12" fillId="0" borderId="22" xfId="1" applyNumberFormat="1" applyFont="1" applyFill="1" applyBorder="1" applyAlignment="1">
      <alignment horizontal="center" vertical="center"/>
    </xf>
    <xf numFmtId="2" fontId="9" fillId="0" borderId="22" xfId="1" applyNumberFormat="1" applyFont="1" applyFill="1" applyBorder="1" applyAlignment="1">
      <alignment horizontal="center" vertical="center"/>
    </xf>
    <xf numFmtId="165" fontId="9" fillId="0" borderId="22" xfId="1" applyNumberFormat="1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/>
    </xf>
    <xf numFmtId="2" fontId="12" fillId="0" borderId="16" xfId="1" applyNumberFormat="1" applyFont="1" applyFill="1" applyBorder="1" applyAlignment="1">
      <alignment horizontal="center" vertical="center"/>
    </xf>
    <xf numFmtId="49" fontId="9" fillId="0" borderId="6" xfId="1" applyNumberFormat="1" applyFont="1" applyFill="1" applyBorder="1" applyAlignment="1">
      <alignment horizontal="center" vertical="center"/>
    </xf>
    <xf numFmtId="0" fontId="11" fillId="0" borderId="15" xfId="1" applyFont="1" applyFill="1" applyBorder="1" applyAlignment="1">
      <alignment vertical="center"/>
    </xf>
    <xf numFmtId="0" fontId="11" fillId="0" borderId="18" xfId="1" applyFont="1" applyFill="1" applyBorder="1" applyAlignment="1">
      <alignment vertical="center"/>
    </xf>
    <xf numFmtId="0" fontId="11" fillId="0" borderId="25" xfId="1" applyFont="1" applyBorder="1" applyAlignment="1">
      <alignment vertical="center"/>
    </xf>
    <xf numFmtId="0" fontId="12" fillId="0" borderId="2" xfId="1" applyFont="1" applyFill="1" applyBorder="1" applyAlignment="1">
      <alignment horizontal="center" vertical="center"/>
    </xf>
    <xf numFmtId="0" fontId="9" fillId="0" borderId="23" xfId="1" applyFont="1" applyFill="1" applyBorder="1" applyAlignment="1">
      <alignment horizontal="center" vertical="center"/>
    </xf>
    <xf numFmtId="0" fontId="9" fillId="0" borderId="23" xfId="1" applyFont="1" applyBorder="1" applyAlignment="1">
      <alignment horizontal="center" vertical="center"/>
    </xf>
    <xf numFmtId="0" fontId="9" fillId="0" borderId="29" xfId="1" applyFont="1" applyBorder="1" applyAlignment="1">
      <alignment horizontal="center" vertical="center"/>
    </xf>
    <xf numFmtId="0" fontId="12" fillId="0" borderId="4" xfId="1" applyFont="1" applyFill="1" applyBorder="1" applyAlignment="1">
      <alignment horizontal="center" vertical="center"/>
    </xf>
    <xf numFmtId="0" fontId="12" fillId="0" borderId="20" xfId="1" applyFont="1" applyFill="1" applyBorder="1" applyAlignment="1">
      <alignment horizontal="center" vertical="center"/>
    </xf>
    <xf numFmtId="0" fontId="9" fillId="0" borderId="20" xfId="1" applyFont="1" applyFill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26" xfId="1" applyFont="1" applyBorder="1" applyAlignment="1">
      <alignment horizontal="center" vertical="center"/>
    </xf>
    <xf numFmtId="166" fontId="15" fillId="3" borderId="22" xfId="1" applyNumberFormat="1" applyFont="1" applyFill="1" applyBorder="1" applyAlignment="1">
      <alignment horizontal="center" vertical="center"/>
    </xf>
    <xf numFmtId="0" fontId="1" fillId="0" borderId="44" xfId="1" applyFont="1" applyBorder="1" applyAlignment="1">
      <alignment vertical="center"/>
    </xf>
    <xf numFmtId="0" fontId="1" fillId="0" borderId="0" xfId="1" applyFont="1" applyAlignment="1">
      <alignment vertical="center"/>
    </xf>
    <xf numFmtId="0" fontId="2" fillId="0" borderId="15" xfId="1" applyBorder="1" applyAlignment="1">
      <alignment horizontal="center" vertical="center"/>
    </xf>
    <xf numFmtId="0" fontId="2" fillId="0" borderId="18" xfId="1" applyBorder="1" applyAlignment="1">
      <alignment horizontal="center" vertical="center"/>
    </xf>
    <xf numFmtId="0" fontId="2" fillId="0" borderId="25" xfId="1" applyBorder="1" applyAlignment="1">
      <alignment horizontal="center" vertical="center"/>
    </xf>
    <xf numFmtId="0" fontId="2" fillId="0" borderId="2" xfId="1" applyFill="1" applyBorder="1" applyAlignment="1">
      <alignment horizontal="center" vertical="center"/>
    </xf>
    <xf numFmtId="0" fontId="2" fillId="0" borderId="23" xfId="1" applyFill="1" applyBorder="1" applyAlignment="1">
      <alignment horizontal="center" vertical="center"/>
    </xf>
    <xf numFmtId="0" fontId="2" fillId="0" borderId="23" xfId="1" applyBorder="1" applyAlignment="1">
      <alignment horizontal="center" vertical="center"/>
    </xf>
    <xf numFmtId="0" fontId="2" fillId="0" borderId="29" xfId="1" applyBorder="1" applyAlignment="1">
      <alignment horizontal="center" vertical="center"/>
    </xf>
    <xf numFmtId="0" fontId="2" fillId="0" borderId="6" xfId="1" applyFill="1" applyBorder="1" applyAlignment="1">
      <alignment horizontal="center" vertical="center"/>
    </xf>
    <xf numFmtId="0" fontId="2" fillId="0" borderId="34" xfId="1" applyFill="1" applyBorder="1" applyAlignment="1">
      <alignment horizontal="center" vertical="center"/>
    </xf>
    <xf numFmtId="0" fontId="2" fillId="0" borderId="34" xfId="1" applyFont="1" applyFill="1" applyBorder="1" applyAlignment="1">
      <alignment horizontal="center" vertical="center"/>
    </xf>
    <xf numFmtId="0" fontId="2" fillId="0" borderId="34" xfId="1" applyBorder="1" applyAlignment="1">
      <alignment horizontal="center" vertical="center"/>
    </xf>
    <xf numFmtId="0" fontId="2" fillId="0" borderId="33" xfId="1" applyBorder="1" applyAlignment="1">
      <alignment horizontal="center" vertical="center"/>
    </xf>
    <xf numFmtId="0" fontId="1" fillId="0" borderId="6" xfId="1" applyFont="1" applyFill="1" applyBorder="1" applyAlignment="1">
      <alignment horizontal="left" vertical="center"/>
    </xf>
    <xf numFmtId="0" fontId="1" fillId="0" borderId="34" xfId="1" applyFont="1" applyFill="1" applyBorder="1" applyAlignment="1">
      <alignment horizontal="left" vertical="center"/>
    </xf>
    <xf numFmtId="0" fontId="1" fillId="0" borderId="34" xfId="1" applyFont="1" applyBorder="1" applyAlignment="1">
      <alignment vertical="center"/>
    </xf>
    <xf numFmtId="0" fontId="1" fillId="0" borderId="33" xfId="1" applyFont="1" applyBorder="1" applyAlignment="1">
      <alignment horizontal="left" vertical="center"/>
    </xf>
    <xf numFmtId="2" fontId="1" fillId="0" borderId="16" xfId="1" applyNumberFormat="1" applyFont="1" applyFill="1" applyBorder="1" applyAlignment="1">
      <alignment horizontal="center" vertical="center"/>
    </xf>
    <xf numFmtId="2" fontId="1" fillId="0" borderId="2" xfId="1" applyNumberFormat="1" applyFont="1" applyFill="1" applyBorder="1" applyAlignment="1">
      <alignment horizontal="center" vertical="center"/>
    </xf>
    <xf numFmtId="2" fontId="1" fillId="0" borderId="22" xfId="1" applyNumberFormat="1" applyFont="1" applyFill="1" applyBorder="1" applyAlignment="1">
      <alignment horizontal="center" vertical="center"/>
    </xf>
    <xf numFmtId="0" fontId="1" fillId="0" borderId="22" xfId="1" applyFont="1" applyFill="1" applyBorder="1" applyAlignment="1">
      <alignment horizontal="center" vertical="center"/>
    </xf>
    <xf numFmtId="0" fontId="1" fillId="0" borderId="22" xfId="1" applyFont="1" applyBorder="1" applyAlignment="1">
      <alignment horizontal="center" vertical="center"/>
    </xf>
    <xf numFmtId="0" fontId="1" fillId="0" borderId="28" xfId="1" applyFont="1" applyBorder="1" applyAlignment="1">
      <alignment horizontal="center" vertical="center"/>
    </xf>
    <xf numFmtId="2" fontId="1" fillId="0" borderId="23" xfId="1" applyNumberFormat="1" applyFont="1" applyFill="1" applyBorder="1" applyAlignment="1">
      <alignment horizontal="center" vertical="center"/>
    </xf>
    <xf numFmtId="2" fontId="1" fillId="0" borderId="23" xfId="1" applyNumberFormat="1" applyFont="1" applyBorder="1" applyAlignment="1">
      <alignment horizontal="center" vertical="center"/>
    </xf>
    <xf numFmtId="2" fontId="1" fillId="0" borderId="29" xfId="1" applyNumberFormat="1" applyFont="1" applyBorder="1" applyAlignment="1">
      <alignment horizontal="center" vertical="center"/>
    </xf>
    <xf numFmtId="164" fontId="16" fillId="0" borderId="34" xfId="1" applyNumberFormat="1" applyFont="1" applyFill="1" applyBorder="1" applyAlignment="1">
      <alignment horizontal="center" vertical="center"/>
    </xf>
    <xf numFmtId="164" fontId="18" fillId="0" borderId="34" xfId="1" applyNumberFormat="1" applyFont="1" applyFill="1" applyBorder="1" applyAlignment="1">
      <alignment horizontal="center" vertical="center"/>
    </xf>
    <xf numFmtId="2" fontId="16" fillId="0" borderId="35" xfId="1" applyNumberFormat="1" applyFont="1" applyFill="1" applyBorder="1" applyAlignment="1">
      <alignment horizontal="center" vertical="center"/>
    </xf>
    <xf numFmtId="2" fontId="21" fillId="0" borderId="45" xfId="1" applyNumberFormat="1" applyFont="1" applyFill="1" applyBorder="1" applyAlignment="1">
      <alignment horizontal="center" vertical="center"/>
    </xf>
    <xf numFmtId="2" fontId="22" fillId="0" borderId="45" xfId="1" applyNumberFormat="1" applyFont="1" applyFill="1" applyBorder="1" applyAlignment="1">
      <alignment horizontal="center" vertical="center"/>
    </xf>
    <xf numFmtId="2" fontId="21" fillId="4" borderId="45" xfId="1" applyNumberFormat="1" applyFont="1" applyFill="1" applyBorder="1" applyAlignment="1">
      <alignment horizontal="center" vertical="center"/>
    </xf>
    <xf numFmtId="2" fontId="16" fillId="0" borderId="43" xfId="1" applyNumberFormat="1" applyFont="1" applyFill="1" applyBorder="1" applyAlignment="1">
      <alignment horizontal="center" vertical="center"/>
    </xf>
    <xf numFmtId="164" fontId="16" fillId="0" borderId="43" xfId="1" applyNumberFormat="1" applyFont="1" applyFill="1" applyBorder="1" applyAlignment="1">
      <alignment horizontal="center" vertical="center"/>
    </xf>
    <xf numFmtId="0" fontId="16" fillId="0" borderId="43" xfId="1" applyFont="1" applyFill="1" applyBorder="1" applyAlignment="1">
      <alignment horizontal="center" vertical="center"/>
    </xf>
    <xf numFmtId="164" fontId="14" fillId="0" borderId="4" xfId="1" applyNumberFormat="1" applyFont="1" applyBorder="1" applyAlignment="1">
      <alignment horizontal="center" vertical="center"/>
    </xf>
    <xf numFmtId="164" fontId="14" fillId="0" borderId="16" xfId="1" applyNumberFormat="1" applyFont="1" applyBorder="1" applyAlignment="1">
      <alignment horizontal="center" vertical="center"/>
    </xf>
    <xf numFmtId="2" fontId="18" fillId="0" borderId="43" xfId="1" applyNumberFormat="1" applyFont="1" applyFill="1" applyBorder="1" applyAlignment="1">
      <alignment horizontal="center" vertical="center"/>
    </xf>
    <xf numFmtId="2" fontId="21" fillId="0" borderId="46" xfId="1" applyNumberFormat="1" applyFont="1" applyFill="1" applyBorder="1" applyAlignment="1">
      <alignment horizontal="center" vertical="center"/>
    </xf>
    <xf numFmtId="164" fontId="16" fillId="0" borderId="13" xfId="1" applyNumberFormat="1" applyFont="1" applyFill="1" applyBorder="1" applyAlignment="1">
      <alignment horizontal="center" vertical="center"/>
    </xf>
    <xf numFmtId="2" fontId="22" fillId="4" borderId="45" xfId="1" applyNumberFormat="1" applyFont="1" applyFill="1" applyBorder="1" applyAlignment="1">
      <alignment horizontal="center" vertical="center"/>
    </xf>
    <xf numFmtId="2" fontId="18" fillId="0" borderId="35" xfId="1" applyNumberFormat="1" applyFont="1" applyFill="1" applyBorder="1" applyAlignment="1">
      <alignment horizontal="center" vertical="center"/>
    </xf>
    <xf numFmtId="2" fontId="21" fillId="4" borderId="46" xfId="1" applyNumberFormat="1" applyFont="1" applyFill="1" applyBorder="1" applyAlignment="1">
      <alignment horizontal="center" vertical="center"/>
    </xf>
    <xf numFmtId="164" fontId="16" fillId="6" borderId="13" xfId="1" applyNumberFormat="1" applyFont="1" applyFill="1" applyBorder="1" applyAlignment="1">
      <alignment horizontal="center" vertical="center"/>
    </xf>
    <xf numFmtId="2" fontId="16" fillId="0" borderId="41" xfId="1" applyNumberFormat="1" applyFont="1" applyFill="1" applyBorder="1" applyAlignment="1">
      <alignment horizontal="center" vertical="center"/>
    </xf>
    <xf numFmtId="166" fontId="15" fillId="5" borderId="43" xfId="1" applyNumberFormat="1" applyFont="1" applyFill="1" applyBorder="1" applyAlignment="1">
      <alignment horizontal="center" vertical="center"/>
    </xf>
    <xf numFmtId="0" fontId="1" fillId="0" borderId="0" xfId="1" applyFont="1" applyAlignment="1">
      <alignment horizontal="center"/>
    </xf>
    <xf numFmtId="2" fontId="2" fillId="0" borderId="0" xfId="1" applyNumberFormat="1"/>
    <xf numFmtId="2" fontId="2" fillId="0" borderId="0" xfId="1" applyNumberFormat="1" applyAlignment="1">
      <alignment horizontal="center"/>
    </xf>
    <xf numFmtId="1" fontId="1" fillId="0" borderId="0" xfId="1" applyNumberFormat="1" applyFont="1" applyAlignment="1">
      <alignment horizontal="center"/>
    </xf>
    <xf numFmtId="0" fontId="1" fillId="0" borderId="0" xfId="1" applyFont="1" applyAlignment="1">
      <alignment horizontal="right"/>
    </xf>
    <xf numFmtId="0" fontId="2" fillId="0" borderId="50" xfId="1" applyBorder="1" applyAlignment="1">
      <alignment horizontal="center"/>
    </xf>
    <xf numFmtId="2" fontId="2" fillId="0" borderId="47" xfId="1" applyNumberFormat="1" applyBorder="1"/>
    <xf numFmtId="2" fontId="2" fillId="0" borderId="48" xfId="1" applyNumberFormat="1" applyBorder="1" applyAlignment="1">
      <alignment horizontal="center"/>
    </xf>
    <xf numFmtId="2" fontId="2" fillId="0" borderId="49" xfId="1" applyNumberFormat="1" applyBorder="1" applyAlignment="1">
      <alignment horizontal="center"/>
    </xf>
    <xf numFmtId="2" fontId="2" fillId="0" borderId="42" xfId="1" applyNumberFormat="1" applyBorder="1"/>
    <xf numFmtId="2" fontId="2" fillId="0" borderId="0" xfId="1" applyNumberFormat="1" applyBorder="1" applyAlignment="1">
      <alignment horizontal="center"/>
    </xf>
    <xf numFmtId="2" fontId="2" fillId="0" borderId="50" xfId="1" applyNumberFormat="1" applyBorder="1" applyAlignment="1">
      <alignment horizontal="center"/>
    </xf>
    <xf numFmtId="2" fontId="1" fillId="0" borderId="0" xfId="1" applyNumberFormat="1" applyFont="1" applyBorder="1" applyAlignment="1">
      <alignment horizontal="center"/>
    </xf>
    <xf numFmtId="2" fontId="2" fillId="0" borderId="30" xfId="1" applyNumberFormat="1" applyBorder="1"/>
    <xf numFmtId="2" fontId="2" fillId="0" borderId="31" xfId="1" applyNumberFormat="1" applyBorder="1" applyAlignment="1">
      <alignment horizontal="center"/>
    </xf>
    <xf numFmtId="2" fontId="2" fillId="0" borderId="51" xfId="1" applyNumberFormat="1" applyBorder="1" applyAlignment="1">
      <alignment horizontal="center"/>
    </xf>
    <xf numFmtId="2" fontId="2" fillId="0" borderId="47" xfId="1" applyNumberFormat="1" applyBorder="1" applyAlignment="1">
      <alignment horizontal="center"/>
    </xf>
    <xf numFmtId="2" fontId="2" fillId="0" borderId="42" xfId="1" applyNumberFormat="1" applyBorder="1" applyAlignment="1">
      <alignment horizontal="center"/>
    </xf>
    <xf numFmtId="2" fontId="2" fillId="0" borderId="30" xfId="1" applyNumberFormat="1" applyBorder="1" applyAlignment="1">
      <alignment horizontal="center"/>
    </xf>
    <xf numFmtId="2" fontId="1" fillId="0" borderId="50" xfId="1" applyNumberFormat="1" applyFont="1" applyBorder="1" applyAlignment="1">
      <alignment horizontal="center"/>
    </xf>
    <xf numFmtId="2" fontId="1" fillId="0" borderId="42" xfId="1" applyNumberFormat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2" fillId="0" borderId="1" xfId="1" applyBorder="1" applyAlignment="1">
      <alignment horizontal="center" vertical="center" wrapText="1"/>
    </xf>
    <xf numFmtId="0" fontId="2" fillId="0" borderId="8" xfId="1" applyBorder="1" applyAlignment="1">
      <alignment horizontal="center" vertical="center" wrapText="1"/>
    </xf>
    <xf numFmtId="0" fontId="2" fillId="0" borderId="2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10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10" fillId="0" borderId="42" xfId="1" applyFont="1" applyBorder="1" applyAlignment="1">
      <alignment horizontal="center" vertical="center"/>
    </xf>
    <xf numFmtId="0" fontId="10" fillId="0" borderId="30" xfId="1" applyFont="1" applyBorder="1" applyAlignment="1">
      <alignment horizontal="center" vertical="center"/>
    </xf>
    <xf numFmtId="0" fontId="10" fillId="0" borderId="17" xfId="1" applyFont="1" applyFill="1" applyBorder="1" applyAlignment="1">
      <alignment horizontal="center" vertical="center"/>
    </xf>
    <xf numFmtId="0" fontId="10" fillId="0" borderId="24" xfId="1" applyFont="1" applyFill="1" applyBorder="1" applyAlignment="1">
      <alignment horizontal="center" vertical="center"/>
    </xf>
    <xf numFmtId="164" fontId="9" fillId="0" borderId="22" xfId="1" applyNumberFormat="1" applyFont="1" applyBorder="1" applyAlignment="1">
      <alignment horizontal="center" vertical="center"/>
    </xf>
    <xf numFmtId="164" fontId="9" fillId="0" borderId="28" xfId="1" applyNumberFormat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9" fillId="0" borderId="27" xfId="1" applyFont="1" applyBorder="1" applyAlignment="1">
      <alignment horizontal="center" vertical="center"/>
    </xf>
    <xf numFmtId="0" fontId="10" fillId="0" borderId="36" xfId="1" applyFont="1" applyFill="1" applyBorder="1" applyAlignment="1">
      <alignment horizontal="center" vertical="center"/>
    </xf>
    <xf numFmtId="0" fontId="10" fillId="0" borderId="38" xfId="1" applyFont="1" applyFill="1" applyBorder="1" applyAlignment="1">
      <alignment horizontal="center" vertical="center"/>
    </xf>
    <xf numFmtId="0" fontId="10" fillId="0" borderId="14" xfId="1" applyFont="1" applyFill="1" applyBorder="1" applyAlignment="1">
      <alignment horizontal="center" vertical="center"/>
    </xf>
    <xf numFmtId="164" fontId="9" fillId="0" borderId="16" xfId="1" applyNumberFormat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0" fontId="6" fillId="0" borderId="0" xfId="1" applyFont="1" applyBorder="1" applyAlignment="1">
      <alignment horizont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0" fontId="8" fillId="0" borderId="5" xfId="1" applyFont="1" applyFill="1" applyBorder="1" applyAlignment="1">
      <alignment horizontal="center" vertical="center"/>
    </xf>
    <xf numFmtId="0" fontId="8" fillId="0" borderId="12" xfId="1" applyFont="1" applyFill="1" applyBorder="1" applyAlignment="1">
      <alignment horizontal="center" vertical="center"/>
    </xf>
    <xf numFmtId="0" fontId="3" fillId="0" borderId="15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 wrapText="1"/>
    </xf>
    <xf numFmtId="0" fontId="3" fillId="0" borderId="13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9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center" vertical="center" wrapText="1"/>
    </xf>
    <xf numFmtId="0" fontId="3" fillId="0" borderId="16" xfId="1" applyFont="1" applyBorder="1" applyAlignment="1">
      <alignment horizontal="center" vertical="center" wrapText="1"/>
    </xf>
    <xf numFmtId="0" fontId="3" fillId="0" borderId="5" xfId="1" applyFont="1" applyBorder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13" fillId="0" borderId="22" xfId="1" applyFont="1" applyBorder="1" applyAlignment="1">
      <alignment horizontal="center" vertical="center" wrapText="1"/>
    </xf>
    <xf numFmtId="0" fontId="13" fillId="0" borderId="22" xfId="1" applyFont="1" applyBorder="1" applyAlignment="1">
      <alignment horizontal="center" vertical="center"/>
    </xf>
    <xf numFmtId="0" fontId="13" fillId="0" borderId="43" xfId="1" applyFont="1" applyBorder="1" applyAlignment="1">
      <alignment horizontal="center" vertical="center"/>
    </xf>
    <xf numFmtId="0" fontId="13" fillId="0" borderId="35" xfId="1" applyFont="1" applyBorder="1" applyAlignment="1">
      <alignment horizontal="center" vertical="center"/>
    </xf>
    <xf numFmtId="2" fontId="13" fillId="0" borderId="43" xfId="1" applyNumberFormat="1" applyFont="1" applyBorder="1" applyAlignment="1">
      <alignment horizontal="center" vertical="center" wrapText="1"/>
    </xf>
    <xf numFmtId="2" fontId="13" fillId="0" borderId="35" xfId="1" applyNumberFormat="1" applyFont="1" applyBorder="1" applyAlignment="1">
      <alignment horizontal="center" vertical="center" wrapText="1"/>
    </xf>
    <xf numFmtId="0" fontId="13" fillId="0" borderId="23" xfId="1" applyFont="1" applyBorder="1" applyAlignment="1">
      <alignment horizontal="center" vertical="center"/>
    </xf>
    <xf numFmtId="0" fontId="13" fillId="0" borderId="19" xfId="1" applyFont="1" applyBorder="1" applyAlignment="1">
      <alignment horizontal="center" vertical="center"/>
    </xf>
    <xf numFmtId="0" fontId="13" fillId="0" borderId="34" xfId="1" applyFont="1" applyBorder="1" applyAlignment="1">
      <alignment horizontal="center" vertical="center"/>
    </xf>
    <xf numFmtId="0" fontId="13" fillId="0" borderId="43" xfId="1" applyFont="1" applyBorder="1" applyAlignment="1">
      <alignment horizontal="center" vertical="center" wrapText="1"/>
    </xf>
    <xf numFmtId="0" fontId="13" fillId="0" borderId="35" xfId="1" applyFont="1" applyBorder="1" applyAlignment="1">
      <alignment horizontal="center" vertical="center" wrapText="1"/>
    </xf>
    <xf numFmtId="2" fontId="2" fillId="0" borderId="0" xfId="1" applyNumberFormat="1" applyFill="1" applyBorder="1" applyAlignment="1">
      <alignment horizontal="center"/>
    </xf>
    <xf numFmtId="2" fontId="0" fillId="0" borderId="0" xfId="0" applyNumberFormat="1"/>
    <xf numFmtId="0" fontId="0" fillId="0" borderId="0" xfId="0" applyBorder="1"/>
    <xf numFmtId="2" fontId="2" fillId="0" borderId="0" xfId="1" applyNumberFormat="1" applyBorder="1"/>
    <xf numFmtId="2" fontId="2" fillId="0" borderId="0" xfId="1" applyNumberFormat="1" applyFill="1" applyBorder="1"/>
    <xf numFmtId="0" fontId="2" fillId="0" borderId="0" xfId="1" applyBorder="1" applyAlignment="1">
      <alignment horizont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00FF00"/>
      <color rgb="FF66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Winni!$C$17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Winni!$C$18:$C$83</c:f>
              <c:numCache>
                <c:formatCode>0.00</c:formatCode>
                <c:ptCount val="66"/>
                <c:pt idx="0">
                  <c:v>42.63</c:v>
                </c:pt>
                <c:pt idx="1">
                  <c:v>39.51</c:v>
                </c:pt>
                <c:pt idx="2">
                  <c:v>39.799999999999997</c:v>
                </c:pt>
                <c:pt idx="3">
                  <c:v>39.590000000000003</c:v>
                </c:pt>
                <c:pt idx="4">
                  <c:v>39.29</c:v>
                </c:pt>
                <c:pt idx="5">
                  <c:v>39.19</c:v>
                </c:pt>
                <c:pt idx="6">
                  <c:v>39.11</c:v>
                </c:pt>
                <c:pt idx="7">
                  <c:v>39.18</c:v>
                </c:pt>
                <c:pt idx="8">
                  <c:v>39.08</c:v>
                </c:pt>
                <c:pt idx="9">
                  <c:v>39.17</c:v>
                </c:pt>
                <c:pt idx="10">
                  <c:v>39.28</c:v>
                </c:pt>
                <c:pt idx="11">
                  <c:v>39.24</c:v>
                </c:pt>
                <c:pt idx="12">
                  <c:v>39.24</c:v>
                </c:pt>
                <c:pt idx="13">
                  <c:v>39.14</c:v>
                </c:pt>
                <c:pt idx="14">
                  <c:v>39.06</c:v>
                </c:pt>
                <c:pt idx="15">
                  <c:v>39.130000000000003</c:v>
                </c:pt>
                <c:pt idx="16">
                  <c:v>39.06</c:v>
                </c:pt>
                <c:pt idx="17">
                  <c:v>39.26</c:v>
                </c:pt>
                <c:pt idx="18">
                  <c:v>39.19</c:v>
                </c:pt>
                <c:pt idx="19">
                  <c:v>39.22</c:v>
                </c:pt>
                <c:pt idx="20">
                  <c:v>39.15</c:v>
                </c:pt>
                <c:pt idx="21">
                  <c:v>39.119999999999997</c:v>
                </c:pt>
                <c:pt idx="22">
                  <c:v>39.26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Winni!$D$17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Winni!$D$18:$D$83</c:f>
              <c:numCache>
                <c:formatCode>0.00</c:formatCode>
                <c:ptCount val="66"/>
                <c:pt idx="0">
                  <c:v>39.78</c:v>
                </c:pt>
                <c:pt idx="1">
                  <c:v>39.549999999999997</c:v>
                </c:pt>
                <c:pt idx="2">
                  <c:v>39.43</c:v>
                </c:pt>
                <c:pt idx="3">
                  <c:v>39.44</c:v>
                </c:pt>
                <c:pt idx="4">
                  <c:v>39.520000000000003</c:v>
                </c:pt>
                <c:pt idx="5">
                  <c:v>39.33</c:v>
                </c:pt>
                <c:pt idx="6">
                  <c:v>39.479999999999997</c:v>
                </c:pt>
                <c:pt idx="7">
                  <c:v>39.25</c:v>
                </c:pt>
                <c:pt idx="8">
                  <c:v>39.26</c:v>
                </c:pt>
                <c:pt idx="9">
                  <c:v>39.380000000000003</c:v>
                </c:pt>
                <c:pt idx="10">
                  <c:v>39.26</c:v>
                </c:pt>
                <c:pt idx="11">
                  <c:v>39.24</c:v>
                </c:pt>
                <c:pt idx="12">
                  <c:v>39.26</c:v>
                </c:pt>
                <c:pt idx="13">
                  <c:v>39.549999999999997</c:v>
                </c:pt>
                <c:pt idx="14">
                  <c:v>40.32</c:v>
                </c:pt>
                <c:pt idx="15">
                  <c:v>39.6</c:v>
                </c:pt>
                <c:pt idx="16">
                  <c:v>39.479999999999997</c:v>
                </c:pt>
                <c:pt idx="17">
                  <c:v>39.380000000000003</c:v>
                </c:pt>
                <c:pt idx="18">
                  <c:v>39.32</c:v>
                </c:pt>
                <c:pt idx="19">
                  <c:v>39.4</c:v>
                </c:pt>
                <c:pt idx="20">
                  <c:v>39.39</c:v>
                </c:pt>
                <c:pt idx="21">
                  <c:v>39.369999999999997</c:v>
                </c:pt>
                <c:pt idx="22">
                  <c:v>39.4</c:v>
                </c:pt>
                <c:pt idx="23">
                  <c:v>39.200000000000003</c:v>
                </c:pt>
                <c:pt idx="24">
                  <c:v>39.1</c:v>
                </c:pt>
                <c:pt idx="25">
                  <c:v>39.85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Winni!$E$17</c:f>
              <c:strCache>
                <c:ptCount val="1"/>
                <c:pt idx="0">
                  <c:v>Тыщенко Миша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Winni!$E$18:$E$83</c:f>
              <c:numCache>
                <c:formatCode>0.00</c:formatCode>
                <c:ptCount val="66"/>
                <c:pt idx="0">
                  <c:v>39.11</c:v>
                </c:pt>
                <c:pt idx="1">
                  <c:v>39.25</c:v>
                </c:pt>
                <c:pt idx="2">
                  <c:v>39.07</c:v>
                </c:pt>
                <c:pt idx="3">
                  <c:v>38.869999999999997</c:v>
                </c:pt>
                <c:pt idx="4">
                  <c:v>39.17</c:v>
                </c:pt>
                <c:pt idx="5">
                  <c:v>39.24</c:v>
                </c:pt>
                <c:pt idx="6">
                  <c:v>39.130000000000003</c:v>
                </c:pt>
                <c:pt idx="7">
                  <c:v>39.130000000000003</c:v>
                </c:pt>
                <c:pt idx="8">
                  <c:v>39.29</c:v>
                </c:pt>
                <c:pt idx="9">
                  <c:v>39</c:v>
                </c:pt>
                <c:pt idx="10">
                  <c:v>38.92</c:v>
                </c:pt>
                <c:pt idx="11">
                  <c:v>38.96</c:v>
                </c:pt>
                <c:pt idx="12">
                  <c:v>39.14</c:v>
                </c:pt>
                <c:pt idx="13">
                  <c:v>39.020000000000003</c:v>
                </c:pt>
                <c:pt idx="14">
                  <c:v>38.840000000000003</c:v>
                </c:pt>
                <c:pt idx="15">
                  <c:v>39.159999999999997</c:v>
                </c:pt>
                <c:pt idx="16">
                  <c:v>38.97</c:v>
                </c:pt>
                <c:pt idx="17">
                  <c:v>40.270000000000003</c:v>
                </c:pt>
                <c:pt idx="18">
                  <c:v>40.67</c:v>
                </c:pt>
                <c:pt idx="19">
                  <c:v>39.08</c:v>
                </c:pt>
                <c:pt idx="20">
                  <c:v>39.57</c:v>
                </c:pt>
                <c:pt idx="21">
                  <c:v>39.21</c:v>
                </c:pt>
                <c:pt idx="22">
                  <c:v>39.130000000000003</c:v>
                </c:pt>
                <c:pt idx="23">
                  <c:v>39.17</c:v>
                </c:pt>
                <c:pt idx="24">
                  <c:v>39.36</c:v>
                </c:pt>
                <c:pt idx="25">
                  <c:v>39.33</c:v>
                </c:pt>
                <c:pt idx="26">
                  <c:v>39.1</c:v>
                </c:pt>
                <c:pt idx="27">
                  <c:v>39.03</c:v>
                </c:pt>
                <c:pt idx="28">
                  <c:v>39.07</c:v>
                </c:pt>
                <c:pt idx="29">
                  <c:v>39.21</c:v>
                </c:pt>
                <c:pt idx="30">
                  <c:v>39.03</c:v>
                </c:pt>
                <c:pt idx="31">
                  <c:v>39.26</c:v>
                </c:pt>
                <c:pt idx="32">
                  <c:v>39.18</c:v>
                </c:pt>
                <c:pt idx="33">
                  <c:v>39.11</c:v>
                </c:pt>
                <c:pt idx="34">
                  <c:v>39.39</c:v>
                </c:pt>
                <c:pt idx="35">
                  <c:v>39.11</c:v>
                </c:pt>
                <c:pt idx="36">
                  <c:v>39.07</c:v>
                </c:pt>
                <c:pt idx="37">
                  <c:v>39.17</c:v>
                </c:pt>
                <c:pt idx="38">
                  <c:v>39.06</c:v>
                </c:pt>
                <c:pt idx="39">
                  <c:v>39.28</c:v>
                </c:pt>
                <c:pt idx="40">
                  <c:v>39.25</c:v>
                </c:pt>
                <c:pt idx="41">
                  <c:v>39.21</c:v>
                </c:pt>
                <c:pt idx="42">
                  <c:v>39.21</c:v>
                </c:pt>
                <c:pt idx="43">
                  <c:v>39.04</c:v>
                </c:pt>
                <c:pt idx="44">
                  <c:v>39.14</c:v>
                </c:pt>
                <c:pt idx="45">
                  <c:v>39.81</c:v>
                </c:pt>
                <c:pt idx="46">
                  <c:v>39.03</c:v>
                </c:pt>
                <c:pt idx="47">
                  <c:v>38.99</c:v>
                </c:pt>
                <c:pt idx="48">
                  <c:v>39.03</c:v>
                </c:pt>
                <c:pt idx="49">
                  <c:v>39.24</c:v>
                </c:pt>
                <c:pt idx="50">
                  <c:v>40.840000000000003</c:v>
                </c:pt>
                <c:pt idx="51">
                  <c:v>39.14</c:v>
                </c:pt>
                <c:pt idx="52">
                  <c:v>38.92</c:v>
                </c:pt>
                <c:pt idx="53">
                  <c:v>39.01</c:v>
                </c:pt>
                <c:pt idx="54">
                  <c:v>39.19</c:v>
                </c:pt>
                <c:pt idx="55">
                  <c:v>39.119999999999997</c:v>
                </c:pt>
                <c:pt idx="56">
                  <c:v>40.9</c:v>
                </c:pt>
                <c:pt idx="57">
                  <c:v>39.36</c:v>
                </c:pt>
                <c:pt idx="58">
                  <c:v>39.86</c:v>
                </c:pt>
                <c:pt idx="59">
                  <c:v>39.229999999999997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Winni!$F$17</c:f>
              <c:strCache>
                <c:ptCount val="1"/>
                <c:pt idx="0">
                  <c:v>Бахмацкий Олег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val>
            <c:numRef>
              <c:f>Winni!$F$18:$F$83</c:f>
              <c:numCache>
                <c:formatCode>0.00</c:formatCode>
                <c:ptCount val="66"/>
                <c:pt idx="0">
                  <c:v>39.22</c:v>
                </c:pt>
                <c:pt idx="1">
                  <c:v>39.42</c:v>
                </c:pt>
                <c:pt idx="2">
                  <c:v>39.33</c:v>
                </c:pt>
                <c:pt idx="3">
                  <c:v>39.17</c:v>
                </c:pt>
                <c:pt idx="4">
                  <c:v>39.1</c:v>
                </c:pt>
                <c:pt idx="5">
                  <c:v>39.409999999999997</c:v>
                </c:pt>
                <c:pt idx="6">
                  <c:v>39.4</c:v>
                </c:pt>
                <c:pt idx="7">
                  <c:v>39.06</c:v>
                </c:pt>
                <c:pt idx="8">
                  <c:v>39.03</c:v>
                </c:pt>
                <c:pt idx="9">
                  <c:v>39.06</c:v>
                </c:pt>
                <c:pt idx="10">
                  <c:v>39.08</c:v>
                </c:pt>
                <c:pt idx="11">
                  <c:v>39.200000000000003</c:v>
                </c:pt>
                <c:pt idx="12">
                  <c:v>39.15</c:v>
                </c:pt>
                <c:pt idx="13">
                  <c:v>38.96</c:v>
                </c:pt>
                <c:pt idx="14">
                  <c:v>39.07</c:v>
                </c:pt>
                <c:pt idx="15">
                  <c:v>39.090000000000003</c:v>
                </c:pt>
                <c:pt idx="16">
                  <c:v>39.04</c:v>
                </c:pt>
                <c:pt idx="17">
                  <c:v>39.15</c:v>
                </c:pt>
                <c:pt idx="18">
                  <c:v>38.93</c:v>
                </c:pt>
                <c:pt idx="19">
                  <c:v>38.96</c:v>
                </c:pt>
                <c:pt idx="20">
                  <c:v>38.950000000000003</c:v>
                </c:pt>
                <c:pt idx="21">
                  <c:v>39.19</c:v>
                </c:pt>
                <c:pt idx="22">
                  <c:v>39.840000000000003</c:v>
                </c:pt>
                <c:pt idx="23">
                  <c:v>39.340000000000003</c:v>
                </c:pt>
                <c:pt idx="24">
                  <c:v>39.659999999999997</c:v>
                </c:pt>
                <c:pt idx="25">
                  <c:v>39.17</c:v>
                </c:pt>
                <c:pt idx="26">
                  <c:v>39.86</c:v>
                </c:pt>
                <c:pt idx="27">
                  <c:v>39.15</c:v>
                </c:pt>
                <c:pt idx="28">
                  <c:v>39.15</c:v>
                </c:pt>
                <c:pt idx="29">
                  <c:v>39.22</c:v>
                </c:pt>
                <c:pt idx="30">
                  <c:v>39.1</c:v>
                </c:pt>
                <c:pt idx="31">
                  <c:v>39.130000000000003</c:v>
                </c:pt>
                <c:pt idx="32">
                  <c:v>39.11</c:v>
                </c:pt>
                <c:pt idx="33">
                  <c:v>39.119999999999997</c:v>
                </c:pt>
                <c:pt idx="34">
                  <c:v>39.03</c:v>
                </c:pt>
                <c:pt idx="35">
                  <c:v>39.07</c:v>
                </c:pt>
                <c:pt idx="36">
                  <c:v>39.26</c:v>
                </c:pt>
                <c:pt idx="37">
                  <c:v>39.229999999999997</c:v>
                </c:pt>
                <c:pt idx="38">
                  <c:v>38.94</c:v>
                </c:pt>
                <c:pt idx="39">
                  <c:v>38.94</c:v>
                </c:pt>
                <c:pt idx="40">
                  <c:v>39.01</c:v>
                </c:pt>
                <c:pt idx="41">
                  <c:v>39.590000000000003</c:v>
                </c:pt>
                <c:pt idx="42">
                  <c:v>38.909999999999997</c:v>
                </c:pt>
                <c:pt idx="43" formatCode="General">
                  <c:v>38.880000000000003</c:v>
                </c:pt>
                <c:pt idx="44">
                  <c:v>38.869999999999997</c:v>
                </c:pt>
                <c:pt idx="45">
                  <c:v>39.19</c:v>
                </c:pt>
                <c:pt idx="46">
                  <c:v>39.15</c:v>
                </c:pt>
                <c:pt idx="47">
                  <c:v>39.090000000000003</c:v>
                </c:pt>
                <c:pt idx="48">
                  <c:v>39.32</c:v>
                </c:pt>
                <c:pt idx="49">
                  <c:v>39.36</c:v>
                </c:pt>
                <c:pt idx="50">
                  <c:v>39.21</c:v>
                </c:pt>
                <c:pt idx="51">
                  <c:v>39.28</c:v>
                </c:pt>
                <c:pt idx="52">
                  <c:v>39.19</c:v>
                </c:pt>
                <c:pt idx="53">
                  <c:v>39.61</c:v>
                </c:pt>
                <c:pt idx="54">
                  <c:v>39.450000000000003</c:v>
                </c:pt>
                <c:pt idx="55">
                  <c:v>39.03</c:v>
                </c:pt>
                <c:pt idx="56">
                  <c:v>39.299999999999997</c:v>
                </c:pt>
                <c:pt idx="57">
                  <c:v>38.94</c:v>
                </c:pt>
                <c:pt idx="58">
                  <c:v>39.1</c:v>
                </c:pt>
                <c:pt idx="59">
                  <c:v>39.24</c:v>
                </c:pt>
                <c:pt idx="60">
                  <c:v>39.14</c:v>
                </c:pt>
                <c:pt idx="61">
                  <c:v>38.97</c:v>
                </c:pt>
                <c:pt idx="62">
                  <c:v>39.26</c:v>
                </c:pt>
                <c:pt idx="63">
                  <c:v>39.200000000000003</c:v>
                </c:pt>
                <c:pt idx="64">
                  <c:v>39.35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8519040"/>
        <c:axId val="48520576"/>
      </c:lineChart>
      <c:catAx>
        <c:axId val="48519040"/>
        <c:scaling>
          <c:orientation val="minMax"/>
        </c:scaling>
        <c:delete val="0"/>
        <c:axPos val="b"/>
        <c:majorTickMark val="none"/>
        <c:minorTickMark val="none"/>
        <c:tickLblPos val="nextTo"/>
        <c:crossAx val="48520576"/>
        <c:crosses val="autoZero"/>
        <c:auto val="1"/>
        <c:lblAlgn val="ctr"/>
        <c:lblOffset val="100"/>
        <c:noMultiLvlLbl val="0"/>
      </c:catAx>
      <c:valAx>
        <c:axId val="48520576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8519040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  <c:overlay val="0"/>
    </c:title>
    <c:autoTitleDeleted val="0"/>
    <c:plotArea>
      <c:layout>
        <c:manualLayout>
          <c:layoutTarget val="inner"/>
          <c:xMode val="edge"/>
          <c:yMode val="edge"/>
          <c:x val="5.4736038491242707E-2"/>
          <c:y val="9.0880257138484036E-2"/>
          <c:w val="0.93286260863389825"/>
          <c:h val="0.81379670413768468"/>
        </c:manualLayout>
      </c:layout>
      <c:lineChart>
        <c:grouping val="standard"/>
        <c:varyColors val="0"/>
        <c:ser>
          <c:idx val="0"/>
          <c:order val="0"/>
          <c:tx>
            <c:strRef>
              <c:f>'Ognem Racing'!$C$17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'Ognem Racing'!$C$18:$C$72</c:f>
              <c:numCache>
                <c:formatCode>0.00</c:formatCode>
                <c:ptCount val="55"/>
                <c:pt idx="0">
                  <c:v>43.93</c:v>
                </c:pt>
                <c:pt idx="1">
                  <c:v>39.630000000000003</c:v>
                </c:pt>
                <c:pt idx="2">
                  <c:v>39.39</c:v>
                </c:pt>
                <c:pt idx="3">
                  <c:v>39.54</c:v>
                </c:pt>
                <c:pt idx="4">
                  <c:v>39.29</c:v>
                </c:pt>
                <c:pt idx="5">
                  <c:v>39.68</c:v>
                </c:pt>
                <c:pt idx="6">
                  <c:v>39.42</c:v>
                </c:pt>
                <c:pt idx="7">
                  <c:v>39.25</c:v>
                </c:pt>
                <c:pt idx="8">
                  <c:v>39.29</c:v>
                </c:pt>
                <c:pt idx="9">
                  <c:v>39.33</c:v>
                </c:pt>
                <c:pt idx="10">
                  <c:v>39.520000000000003</c:v>
                </c:pt>
                <c:pt idx="11">
                  <c:v>39.21</c:v>
                </c:pt>
                <c:pt idx="12">
                  <c:v>39.31</c:v>
                </c:pt>
                <c:pt idx="13">
                  <c:v>39.44</c:v>
                </c:pt>
                <c:pt idx="14">
                  <c:v>39.24</c:v>
                </c:pt>
                <c:pt idx="15">
                  <c:v>39.25</c:v>
                </c:pt>
                <c:pt idx="16">
                  <c:v>39.28</c:v>
                </c:pt>
                <c:pt idx="17">
                  <c:v>39.340000000000003</c:v>
                </c:pt>
                <c:pt idx="18">
                  <c:v>39.22</c:v>
                </c:pt>
                <c:pt idx="19">
                  <c:v>39.44</c:v>
                </c:pt>
                <c:pt idx="20">
                  <c:v>39.18</c:v>
                </c:pt>
                <c:pt idx="21">
                  <c:v>39.299999999999997</c:v>
                </c:pt>
                <c:pt idx="22">
                  <c:v>39.44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'Ognem Racing'!$D$17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'Ognem Racing'!$D$18:$D$72</c:f>
              <c:numCache>
                <c:formatCode>0.00</c:formatCode>
                <c:ptCount val="55"/>
                <c:pt idx="0">
                  <c:v>39.340000000000003</c:v>
                </c:pt>
                <c:pt idx="1">
                  <c:v>39.11</c:v>
                </c:pt>
                <c:pt idx="2">
                  <c:v>39.22</c:v>
                </c:pt>
                <c:pt idx="3">
                  <c:v>39.24</c:v>
                </c:pt>
                <c:pt idx="4">
                  <c:v>39.25</c:v>
                </c:pt>
                <c:pt idx="5">
                  <c:v>39.33</c:v>
                </c:pt>
                <c:pt idx="6">
                  <c:v>39.14</c:v>
                </c:pt>
                <c:pt idx="7">
                  <c:v>39</c:v>
                </c:pt>
                <c:pt idx="8">
                  <c:v>38.840000000000003</c:v>
                </c:pt>
                <c:pt idx="9">
                  <c:v>39.200000000000003</c:v>
                </c:pt>
                <c:pt idx="10">
                  <c:v>39.01</c:v>
                </c:pt>
                <c:pt idx="11">
                  <c:v>39.06</c:v>
                </c:pt>
                <c:pt idx="12">
                  <c:v>39.04</c:v>
                </c:pt>
                <c:pt idx="13">
                  <c:v>39.19</c:v>
                </c:pt>
                <c:pt idx="14">
                  <c:v>39.28</c:v>
                </c:pt>
                <c:pt idx="15">
                  <c:v>39.4</c:v>
                </c:pt>
                <c:pt idx="16">
                  <c:v>39.42</c:v>
                </c:pt>
                <c:pt idx="17">
                  <c:v>39.24</c:v>
                </c:pt>
                <c:pt idx="18">
                  <c:v>39.36</c:v>
                </c:pt>
                <c:pt idx="19">
                  <c:v>39.450000000000003</c:v>
                </c:pt>
                <c:pt idx="20">
                  <c:v>39.17</c:v>
                </c:pt>
                <c:pt idx="21">
                  <c:v>39.18</c:v>
                </c:pt>
                <c:pt idx="22">
                  <c:v>39.21</c:v>
                </c:pt>
                <c:pt idx="23">
                  <c:v>39.18</c:v>
                </c:pt>
                <c:pt idx="24">
                  <c:v>39.200000000000003</c:v>
                </c:pt>
                <c:pt idx="25">
                  <c:v>39.1</c:v>
                </c:pt>
                <c:pt idx="26">
                  <c:v>39.07</c:v>
                </c:pt>
                <c:pt idx="27">
                  <c:v>39.24</c:v>
                </c:pt>
                <c:pt idx="28">
                  <c:v>39.369999999999997</c:v>
                </c:pt>
                <c:pt idx="29">
                  <c:v>39.090000000000003</c:v>
                </c:pt>
                <c:pt idx="30">
                  <c:v>39.24</c:v>
                </c:pt>
                <c:pt idx="31">
                  <c:v>38.979999999999997</c:v>
                </c:pt>
                <c:pt idx="32">
                  <c:v>39.049999999999997</c:v>
                </c:pt>
                <c:pt idx="33">
                  <c:v>39.07</c:v>
                </c:pt>
                <c:pt idx="34">
                  <c:v>39.32</c:v>
                </c:pt>
                <c:pt idx="35">
                  <c:v>38.99</c:v>
                </c:pt>
                <c:pt idx="36">
                  <c:v>39</c:v>
                </c:pt>
                <c:pt idx="37">
                  <c:v>39.26</c:v>
                </c:pt>
                <c:pt idx="38">
                  <c:v>39.200000000000003</c:v>
                </c:pt>
                <c:pt idx="39">
                  <c:v>39.01</c:v>
                </c:pt>
                <c:pt idx="40">
                  <c:v>40.049999999999997</c:v>
                </c:pt>
                <c:pt idx="41">
                  <c:v>39.130000000000003</c:v>
                </c:pt>
                <c:pt idx="42">
                  <c:v>39.020000000000003</c:v>
                </c:pt>
                <c:pt idx="43">
                  <c:v>39.28</c:v>
                </c:pt>
                <c:pt idx="44">
                  <c:v>39.26</c:v>
                </c:pt>
                <c:pt idx="45">
                  <c:v>39.33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'Ognem Racing'!$E$17</c:f>
              <c:strCache>
                <c:ptCount val="1"/>
                <c:pt idx="0">
                  <c:v>Пикулин Паша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'Ognem Racing'!$E$18:$E$72</c:f>
              <c:numCache>
                <c:formatCode>0.00</c:formatCode>
                <c:ptCount val="55"/>
                <c:pt idx="0">
                  <c:v>38.9</c:v>
                </c:pt>
                <c:pt idx="1">
                  <c:v>39.11</c:v>
                </c:pt>
                <c:pt idx="2">
                  <c:v>40.33</c:v>
                </c:pt>
                <c:pt idx="3">
                  <c:v>39.08</c:v>
                </c:pt>
                <c:pt idx="4">
                  <c:v>38.9</c:v>
                </c:pt>
                <c:pt idx="5">
                  <c:v>38.75</c:v>
                </c:pt>
                <c:pt idx="6">
                  <c:v>39.03</c:v>
                </c:pt>
                <c:pt idx="7">
                  <c:v>38.93</c:v>
                </c:pt>
                <c:pt idx="8">
                  <c:v>38.9</c:v>
                </c:pt>
                <c:pt idx="9">
                  <c:v>38.94</c:v>
                </c:pt>
                <c:pt idx="10">
                  <c:v>38.9</c:v>
                </c:pt>
                <c:pt idx="11">
                  <c:v>39.159999999999997</c:v>
                </c:pt>
                <c:pt idx="12">
                  <c:v>39.19</c:v>
                </c:pt>
                <c:pt idx="13">
                  <c:v>38.97</c:v>
                </c:pt>
                <c:pt idx="14">
                  <c:v>39.020000000000003</c:v>
                </c:pt>
                <c:pt idx="15">
                  <c:v>38.979999999999997</c:v>
                </c:pt>
                <c:pt idx="16">
                  <c:v>38.92</c:v>
                </c:pt>
                <c:pt idx="17">
                  <c:v>38.85</c:v>
                </c:pt>
                <c:pt idx="18">
                  <c:v>38.86</c:v>
                </c:pt>
                <c:pt idx="19">
                  <c:v>38.65</c:v>
                </c:pt>
                <c:pt idx="20">
                  <c:v>38.700000000000003</c:v>
                </c:pt>
                <c:pt idx="21">
                  <c:v>38.68</c:v>
                </c:pt>
                <c:pt idx="22">
                  <c:v>38.880000000000003</c:v>
                </c:pt>
                <c:pt idx="23">
                  <c:v>38.92</c:v>
                </c:pt>
                <c:pt idx="24">
                  <c:v>39.020000000000003</c:v>
                </c:pt>
                <c:pt idx="25">
                  <c:v>39.049999999999997</c:v>
                </c:pt>
                <c:pt idx="26">
                  <c:v>39.15</c:v>
                </c:pt>
                <c:pt idx="27">
                  <c:v>38.83</c:v>
                </c:pt>
                <c:pt idx="28">
                  <c:v>38.65</c:v>
                </c:pt>
                <c:pt idx="29">
                  <c:v>39.020000000000003</c:v>
                </c:pt>
                <c:pt idx="30">
                  <c:v>40.159999999999997</c:v>
                </c:pt>
                <c:pt idx="31">
                  <c:v>39.01</c:v>
                </c:pt>
                <c:pt idx="32">
                  <c:v>38.83</c:v>
                </c:pt>
                <c:pt idx="33">
                  <c:v>38.96</c:v>
                </c:pt>
                <c:pt idx="34">
                  <c:v>39.24</c:v>
                </c:pt>
                <c:pt idx="35">
                  <c:v>38.94</c:v>
                </c:pt>
                <c:pt idx="36">
                  <c:v>40.86</c:v>
                </c:pt>
                <c:pt idx="37">
                  <c:v>39.18</c:v>
                </c:pt>
                <c:pt idx="38">
                  <c:v>39.08</c:v>
                </c:pt>
                <c:pt idx="39">
                  <c:v>39.5</c:v>
                </c:pt>
                <c:pt idx="40">
                  <c:v>39.32</c:v>
                </c:pt>
                <c:pt idx="41">
                  <c:v>38.94</c:v>
                </c:pt>
                <c:pt idx="42">
                  <c:v>39.04</c:v>
                </c:pt>
                <c:pt idx="43">
                  <c:v>38.99</c:v>
                </c:pt>
                <c:pt idx="44">
                  <c:v>38.94</c:v>
                </c:pt>
                <c:pt idx="45">
                  <c:v>39.1</c:v>
                </c:pt>
                <c:pt idx="46">
                  <c:v>38.9</c:v>
                </c:pt>
                <c:pt idx="47">
                  <c:v>38.93</c:v>
                </c:pt>
                <c:pt idx="48">
                  <c:v>38.93</c:v>
                </c:pt>
                <c:pt idx="49">
                  <c:v>38.89</c:v>
                </c:pt>
                <c:pt idx="50">
                  <c:v>38.89</c:v>
                </c:pt>
                <c:pt idx="51">
                  <c:v>38.799999999999997</c:v>
                </c:pt>
                <c:pt idx="52">
                  <c:v>39.74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'Ognem Racing'!$F$17</c:f>
              <c:strCache>
                <c:ptCount val="1"/>
                <c:pt idx="0">
                  <c:v>Петушков Андрей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val>
            <c:numRef>
              <c:f>'Ognem Racing'!$F$18:$F$72</c:f>
              <c:numCache>
                <c:formatCode>0.00</c:formatCode>
                <c:ptCount val="55"/>
                <c:pt idx="0">
                  <c:v>39.619999999999997</c:v>
                </c:pt>
                <c:pt idx="1">
                  <c:v>39.5</c:v>
                </c:pt>
                <c:pt idx="2">
                  <c:v>39.340000000000003</c:v>
                </c:pt>
                <c:pt idx="3">
                  <c:v>39.520000000000003</c:v>
                </c:pt>
                <c:pt idx="4">
                  <c:v>39.340000000000003</c:v>
                </c:pt>
                <c:pt idx="5">
                  <c:v>39.21</c:v>
                </c:pt>
                <c:pt idx="6">
                  <c:v>39.380000000000003</c:v>
                </c:pt>
                <c:pt idx="7">
                  <c:v>39.26</c:v>
                </c:pt>
                <c:pt idx="8">
                  <c:v>39.17</c:v>
                </c:pt>
                <c:pt idx="9">
                  <c:v>39.94</c:v>
                </c:pt>
                <c:pt idx="10">
                  <c:v>39.4</c:v>
                </c:pt>
                <c:pt idx="11">
                  <c:v>39.53</c:v>
                </c:pt>
                <c:pt idx="12">
                  <c:v>39.24</c:v>
                </c:pt>
                <c:pt idx="13">
                  <c:v>40.29</c:v>
                </c:pt>
                <c:pt idx="14">
                  <c:v>39.630000000000003</c:v>
                </c:pt>
                <c:pt idx="15">
                  <c:v>39.380000000000003</c:v>
                </c:pt>
                <c:pt idx="16">
                  <c:v>39.31</c:v>
                </c:pt>
                <c:pt idx="17">
                  <c:v>39.03</c:v>
                </c:pt>
                <c:pt idx="18">
                  <c:v>39.24</c:v>
                </c:pt>
                <c:pt idx="19">
                  <c:v>39.19</c:v>
                </c:pt>
                <c:pt idx="20">
                  <c:v>39.21</c:v>
                </c:pt>
                <c:pt idx="21">
                  <c:v>39.31</c:v>
                </c:pt>
                <c:pt idx="22">
                  <c:v>39.22</c:v>
                </c:pt>
                <c:pt idx="23">
                  <c:v>39.380000000000003</c:v>
                </c:pt>
                <c:pt idx="24">
                  <c:v>39.44</c:v>
                </c:pt>
                <c:pt idx="25">
                  <c:v>39.44</c:v>
                </c:pt>
                <c:pt idx="26">
                  <c:v>39.409999999999997</c:v>
                </c:pt>
                <c:pt idx="27">
                  <c:v>39.42</c:v>
                </c:pt>
                <c:pt idx="28">
                  <c:v>39.450000000000003</c:v>
                </c:pt>
                <c:pt idx="29">
                  <c:v>39.22</c:v>
                </c:pt>
                <c:pt idx="30">
                  <c:v>39.4</c:v>
                </c:pt>
                <c:pt idx="31">
                  <c:v>39.39</c:v>
                </c:pt>
                <c:pt idx="32">
                  <c:v>39.28</c:v>
                </c:pt>
                <c:pt idx="33">
                  <c:v>39.42</c:v>
                </c:pt>
                <c:pt idx="34">
                  <c:v>39.46</c:v>
                </c:pt>
                <c:pt idx="35">
                  <c:v>39.35</c:v>
                </c:pt>
                <c:pt idx="36">
                  <c:v>39.47</c:v>
                </c:pt>
                <c:pt idx="37">
                  <c:v>39.53</c:v>
                </c:pt>
                <c:pt idx="38">
                  <c:v>39.409999999999997</c:v>
                </c:pt>
                <c:pt idx="39">
                  <c:v>39.32</c:v>
                </c:pt>
                <c:pt idx="40">
                  <c:v>39.53</c:v>
                </c:pt>
                <c:pt idx="41">
                  <c:v>39.36</c:v>
                </c:pt>
                <c:pt idx="42">
                  <c:v>39.22</c:v>
                </c:pt>
                <c:pt idx="43">
                  <c:v>39.44</c:v>
                </c:pt>
                <c:pt idx="44">
                  <c:v>39.619999999999997</c:v>
                </c:pt>
                <c:pt idx="45">
                  <c:v>39.270000000000003</c:v>
                </c:pt>
                <c:pt idx="46">
                  <c:v>39.24</c:v>
                </c:pt>
                <c:pt idx="47">
                  <c:v>39.31</c:v>
                </c:pt>
                <c:pt idx="48">
                  <c:v>39.119999999999997</c:v>
                </c:pt>
                <c:pt idx="49">
                  <c:v>39.76</c:v>
                </c:pt>
                <c:pt idx="50">
                  <c:v>39.630000000000003</c:v>
                </c:pt>
                <c:pt idx="51">
                  <c:v>39.520000000000003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7405312"/>
        <c:axId val="47419392"/>
      </c:lineChart>
      <c:catAx>
        <c:axId val="47405312"/>
        <c:scaling>
          <c:orientation val="minMax"/>
        </c:scaling>
        <c:delete val="0"/>
        <c:axPos val="b"/>
        <c:majorTickMark val="none"/>
        <c:minorTickMark val="none"/>
        <c:tickLblPos val="nextTo"/>
        <c:crossAx val="47419392"/>
        <c:crosses val="autoZero"/>
        <c:auto val="1"/>
        <c:lblAlgn val="ctr"/>
        <c:lblOffset val="100"/>
        <c:noMultiLvlLbl val="0"/>
      </c:catAx>
      <c:valAx>
        <c:axId val="47419392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74053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Oldschool!$C$17</c:f>
              <c:strCache>
                <c:ptCount val="1"/>
                <c:pt idx="0">
                  <c:v>Полупан Вова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Oldschool!$C$18:$C$83</c:f>
              <c:numCache>
                <c:formatCode>0.00</c:formatCode>
                <c:ptCount val="66"/>
                <c:pt idx="0">
                  <c:v>43.41</c:v>
                </c:pt>
                <c:pt idx="1">
                  <c:v>39.880000000000003</c:v>
                </c:pt>
                <c:pt idx="2">
                  <c:v>39.4</c:v>
                </c:pt>
                <c:pt idx="3">
                  <c:v>39.56</c:v>
                </c:pt>
                <c:pt idx="4">
                  <c:v>39.99</c:v>
                </c:pt>
                <c:pt idx="5">
                  <c:v>39.4</c:v>
                </c:pt>
                <c:pt idx="6">
                  <c:v>39.68</c:v>
                </c:pt>
                <c:pt idx="7">
                  <c:v>39.17</c:v>
                </c:pt>
                <c:pt idx="8">
                  <c:v>39.159999999999997</c:v>
                </c:pt>
                <c:pt idx="9">
                  <c:v>39.32</c:v>
                </c:pt>
                <c:pt idx="10">
                  <c:v>39.49</c:v>
                </c:pt>
                <c:pt idx="11">
                  <c:v>39.369999999999997</c:v>
                </c:pt>
                <c:pt idx="12">
                  <c:v>39.22</c:v>
                </c:pt>
                <c:pt idx="13">
                  <c:v>39.42</c:v>
                </c:pt>
                <c:pt idx="14">
                  <c:v>39.19</c:v>
                </c:pt>
                <c:pt idx="15">
                  <c:v>39.33</c:v>
                </c:pt>
                <c:pt idx="16">
                  <c:v>39.229999999999997</c:v>
                </c:pt>
                <c:pt idx="17">
                  <c:v>39.270000000000003</c:v>
                </c:pt>
                <c:pt idx="18">
                  <c:v>40.14</c:v>
                </c:pt>
                <c:pt idx="19">
                  <c:v>39.36</c:v>
                </c:pt>
                <c:pt idx="20">
                  <c:v>39.19</c:v>
                </c:pt>
                <c:pt idx="21">
                  <c:v>39.24</c:v>
                </c:pt>
                <c:pt idx="22">
                  <c:v>39.21</c:v>
                </c:pt>
                <c:pt idx="23">
                  <c:v>39.409999999999997</c:v>
                </c:pt>
                <c:pt idx="24">
                  <c:v>39.28</c:v>
                </c:pt>
                <c:pt idx="25">
                  <c:v>39.17</c:v>
                </c:pt>
                <c:pt idx="26">
                  <c:v>39.25</c:v>
                </c:pt>
                <c:pt idx="27">
                  <c:v>39.11</c:v>
                </c:pt>
                <c:pt idx="28">
                  <c:v>39.28</c:v>
                </c:pt>
                <c:pt idx="29">
                  <c:v>39.21</c:v>
                </c:pt>
                <c:pt idx="30">
                  <c:v>39.22</c:v>
                </c:pt>
                <c:pt idx="31">
                  <c:v>39.229999999999997</c:v>
                </c:pt>
                <c:pt idx="32">
                  <c:v>39.299999999999997</c:v>
                </c:pt>
                <c:pt idx="33">
                  <c:v>39.020000000000003</c:v>
                </c:pt>
                <c:pt idx="34">
                  <c:v>39.07</c:v>
                </c:pt>
                <c:pt idx="35">
                  <c:v>39.21</c:v>
                </c:pt>
                <c:pt idx="36">
                  <c:v>39.049999999999997</c:v>
                </c:pt>
                <c:pt idx="37">
                  <c:v>39.07</c:v>
                </c:pt>
                <c:pt idx="38">
                  <c:v>39.159999999999997</c:v>
                </c:pt>
                <c:pt idx="39">
                  <c:v>39.049999999999997</c:v>
                </c:pt>
                <c:pt idx="40">
                  <c:v>39.11</c:v>
                </c:pt>
                <c:pt idx="41">
                  <c:v>39.479999999999997</c:v>
                </c:pt>
                <c:pt idx="42">
                  <c:v>39.18</c:v>
                </c:pt>
                <c:pt idx="43">
                  <c:v>38.979999999999997</c:v>
                </c:pt>
                <c:pt idx="44">
                  <c:v>39.619999999999997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Oldschool!$D$17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Oldschool!$D$18:$D$83</c:f>
              <c:numCache>
                <c:formatCode>0.00</c:formatCode>
                <c:ptCount val="66"/>
                <c:pt idx="0">
                  <c:v>40.17</c:v>
                </c:pt>
                <c:pt idx="1">
                  <c:v>39.590000000000003</c:v>
                </c:pt>
                <c:pt idx="2">
                  <c:v>39.29</c:v>
                </c:pt>
                <c:pt idx="3">
                  <c:v>39.25</c:v>
                </c:pt>
                <c:pt idx="4">
                  <c:v>39.24</c:v>
                </c:pt>
                <c:pt idx="5">
                  <c:v>39.270000000000003</c:v>
                </c:pt>
                <c:pt idx="6">
                  <c:v>39.270000000000003</c:v>
                </c:pt>
                <c:pt idx="7">
                  <c:v>39.1</c:v>
                </c:pt>
                <c:pt idx="8">
                  <c:v>39.090000000000003</c:v>
                </c:pt>
                <c:pt idx="9">
                  <c:v>39.08</c:v>
                </c:pt>
                <c:pt idx="10">
                  <c:v>39.4</c:v>
                </c:pt>
                <c:pt idx="11">
                  <c:v>39.22</c:v>
                </c:pt>
                <c:pt idx="12">
                  <c:v>39.299999999999997</c:v>
                </c:pt>
                <c:pt idx="13">
                  <c:v>39.200000000000003</c:v>
                </c:pt>
                <c:pt idx="14">
                  <c:v>40.340000000000003</c:v>
                </c:pt>
                <c:pt idx="15">
                  <c:v>39.369999999999997</c:v>
                </c:pt>
                <c:pt idx="16">
                  <c:v>39.299999999999997</c:v>
                </c:pt>
                <c:pt idx="17">
                  <c:v>40</c:v>
                </c:pt>
                <c:pt idx="18">
                  <c:v>38.950000000000003</c:v>
                </c:pt>
                <c:pt idx="19">
                  <c:v>38.96</c:v>
                </c:pt>
                <c:pt idx="20">
                  <c:v>38.909999999999997</c:v>
                </c:pt>
                <c:pt idx="21">
                  <c:v>38.770000000000003</c:v>
                </c:pt>
                <c:pt idx="22">
                  <c:v>39.229999999999997</c:v>
                </c:pt>
                <c:pt idx="23">
                  <c:v>40.47</c:v>
                </c:pt>
                <c:pt idx="24">
                  <c:v>39.590000000000003</c:v>
                </c:pt>
                <c:pt idx="25">
                  <c:v>39.380000000000003</c:v>
                </c:pt>
                <c:pt idx="26">
                  <c:v>39.6</c:v>
                </c:pt>
                <c:pt idx="27">
                  <c:v>39.17</c:v>
                </c:pt>
                <c:pt idx="28">
                  <c:v>39.18</c:v>
                </c:pt>
                <c:pt idx="29">
                  <c:v>39.26</c:v>
                </c:pt>
                <c:pt idx="30">
                  <c:v>39.26</c:v>
                </c:pt>
                <c:pt idx="31">
                  <c:v>38.99</c:v>
                </c:pt>
                <c:pt idx="32">
                  <c:v>39.15</c:v>
                </c:pt>
                <c:pt idx="33">
                  <c:v>39.11</c:v>
                </c:pt>
                <c:pt idx="34">
                  <c:v>39.270000000000003</c:v>
                </c:pt>
                <c:pt idx="35">
                  <c:v>39.04</c:v>
                </c:pt>
                <c:pt idx="36">
                  <c:v>39.21</c:v>
                </c:pt>
                <c:pt idx="37">
                  <c:v>39.049999999999997</c:v>
                </c:pt>
                <c:pt idx="38">
                  <c:v>39.22</c:v>
                </c:pt>
                <c:pt idx="39">
                  <c:v>39.04</c:v>
                </c:pt>
                <c:pt idx="40">
                  <c:v>39.159999999999997</c:v>
                </c:pt>
                <c:pt idx="41">
                  <c:v>39.020000000000003</c:v>
                </c:pt>
                <c:pt idx="42">
                  <c:v>39.03</c:v>
                </c:pt>
                <c:pt idx="43">
                  <c:v>39.369999999999997</c:v>
                </c:pt>
                <c:pt idx="44">
                  <c:v>39.229999999999997</c:v>
                </c:pt>
                <c:pt idx="45">
                  <c:v>39.119999999999997</c:v>
                </c:pt>
                <c:pt idx="46">
                  <c:v>38.9</c:v>
                </c:pt>
                <c:pt idx="47">
                  <c:v>39.15</c:v>
                </c:pt>
                <c:pt idx="48">
                  <c:v>39.51</c:v>
                </c:pt>
                <c:pt idx="49">
                  <c:v>39.06</c:v>
                </c:pt>
                <c:pt idx="50">
                  <c:v>39.299999999999997</c:v>
                </c:pt>
                <c:pt idx="51">
                  <c:v>39.07</c:v>
                </c:pt>
                <c:pt idx="52">
                  <c:v>39.229999999999997</c:v>
                </c:pt>
                <c:pt idx="53">
                  <c:v>39.56</c:v>
                </c:pt>
                <c:pt idx="54">
                  <c:v>39.15</c:v>
                </c:pt>
                <c:pt idx="55">
                  <c:v>38.97</c:v>
                </c:pt>
                <c:pt idx="56">
                  <c:v>39.32</c:v>
                </c:pt>
                <c:pt idx="57">
                  <c:v>39.229999999999997</c:v>
                </c:pt>
                <c:pt idx="58">
                  <c:v>39.049999999999997</c:v>
                </c:pt>
                <c:pt idx="59">
                  <c:v>39.08</c:v>
                </c:pt>
                <c:pt idx="60">
                  <c:v>38.950000000000003</c:v>
                </c:pt>
                <c:pt idx="61">
                  <c:v>39.090000000000003</c:v>
                </c:pt>
                <c:pt idx="62">
                  <c:v>39.15</c:v>
                </c:pt>
                <c:pt idx="63">
                  <c:v>39.33</c:v>
                </c:pt>
                <c:pt idx="64">
                  <c:v>39.659999999999997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Oldschool!$E$17</c:f>
              <c:strCache>
                <c:ptCount val="1"/>
                <c:pt idx="0">
                  <c:v>Полупан Вова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Oldschool!$E$18:$E$83</c:f>
              <c:numCache>
                <c:formatCode>0.00</c:formatCode>
                <c:ptCount val="66"/>
                <c:pt idx="0">
                  <c:v>39.36</c:v>
                </c:pt>
                <c:pt idx="1">
                  <c:v>39.51</c:v>
                </c:pt>
                <c:pt idx="2">
                  <c:v>39.549999999999997</c:v>
                </c:pt>
                <c:pt idx="3">
                  <c:v>39.29</c:v>
                </c:pt>
                <c:pt idx="4">
                  <c:v>39.299999999999997</c:v>
                </c:pt>
                <c:pt idx="5">
                  <c:v>39.49</c:v>
                </c:pt>
                <c:pt idx="6">
                  <c:v>39.159999999999997</c:v>
                </c:pt>
                <c:pt idx="7">
                  <c:v>39.090000000000003</c:v>
                </c:pt>
                <c:pt idx="8">
                  <c:v>39.229999999999997</c:v>
                </c:pt>
                <c:pt idx="9">
                  <c:v>39.270000000000003</c:v>
                </c:pt>
                <c:pt idx="10">
                  <c:v>39.26</c:v>
                </c:pt>
                <c:pt idx="11">
                  <c:v>39.35</c:v>
                </c:pt>
                <c:pt idx="12">
                  <c:v>39.31</c:v>
                </c:pt>
                <c:pt idx="13">
                  <c:v>39.35</c:v>
                </c:pt>
                <c:pt idx="14">
                  <c:v>39.299999999999997</c:v>
                </c:pt>
                <c:pt idx="15">
                  <c:v>39.47</c:v>
                </c:pt>
                <c:pt idx="16">
                  <c:v>40.25</c:v>
                </c:pt>
                <c:pt idx="17">
                  <c:v>39.26</c:v>
                </c:pt>
                <c:pt idx="18">
                  <c:v>39.39</c:v>
                </c:pt>
                <c:pt idx="19">
                  <c:v>40.520000000000003</c:v>
                </c:pt>
                <c:pt idx="20">
                  <c:v>39.5</c:v>
                </c:pt>
                <c:pt idx="21">
                  <c:v>39.68</c:v>
                </c:pt>
                <c:pt idx="22">
                  <c:v>39.049999999999997</c:v>
                </c:pt>
                <c:pt idx="23">
                  <c:v>39.08</c:v>
                </c:pt>
                <c:pt idx="24">
                  <c:v>39.17</c:v>
                </c:pt>
                <c:pt idx="25">
                  <c:v>39.17</c:v>
                </c:pt>
                <c:pt idx="26">
                  <c:v>39.229999999999997</c:v>
                </c:pt>
                <c:pt idx="27">
                  <c:v>39.409999999999997</c:v>
                </c:pt>
                <c:pt idx="28">
                  <c:v>39.29</c:v>
                </c:pt>
                <c:pt idx="29">
                  <c:v>39.32</c:v>
                </c:pt>
                <c:pt idx="30">
                  <c:v>39.159999999999997</c:v>
                </c:pt>
                <c:pt idx="31">
                  <c:v>39.29</c:v>
                </c:pt>
                <c:pt idx="32">
                  <c:v>39.19</c:v>
                </c:pt>
                <c:pt idx="33">
                  <c:v>39.200000000000003</c:v>
                </c:pt>
                <c:pt idx="34">
                  <c:v>39.28</c:v>
                </c:pt>
                <c:pt idx="35">
                  <c:v>39.49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Oldschool!$F$17</c:f>
              <c:strCache>
                <c:ptCount val="1"/>
                <c:pt idx="0">
                  <c:v>Голубченко Саша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val>
            <c:numRef>
              <c:f>Oldschool!$F$18:$F$83</c:f>
              <c:numCache>
                <c:formatCode>0.00</c:formatCode>
                <c:ptCount val="66"/>
                <c:pt idx="0">
                  <c:v>39.76</c:v>
                </c:pt>
                <c:pt idx="1">
                  <c:v>39.64</c:v>
                </c:pt>
                <c:pt idx="2">
                  <c:v>39.68</c:v>
                </c:pt>
                <c:pt idx="3">
                  <c:v>39.36</c:v>
                </c:pt>
                <c:pt idx="4">
                  <c:v>39.450000000000003</c:v>
                </c:pt>
                <c:pt idx="5">
                  <c:v>39.11</c:v>
                </c:pt>
                <c:pt idx="6">
                  <c:v>39.28</c:v>
                </c:pt>
                <c:pt idx="7">
                  <c:v>39.200000000000003</c:v>
                </c:pt>
                <c:pt idx="8">
                  <c:v>39.19</c:v>
                </c:pt>
                <c:pt idx="9">
                  <c:v>39.36</c:v>
                </c:pt>
                <c:pt idx="10">
                  <c:v>39.49</c:v>
                </c:pt>
                <c:pt idx="11">
                  <c:v>39.520000000000003</c:v>
                </c:pt>
                <c:pt idx="12">
                  <c:v>39.130000000000003</c:v>
                </c:pt>
                <c:pt idx="13">
                  <c:v>39.22</c:v>
                </c:pt>
                <c:pt idx="14">
                  <c:v>39.409999999999997</c:v>
                </c:pt>
                <c:pt idx="15">
                  <c:v>39.4</c:v>
                </c:pt>
                <c:pt idx="16">
                  <c:v>39.49</c:v>
                </c:pt>
                <c:pt idx="17">
                  <c:v>39.39</c:v>
                </c:pt>
                <c:pt idx="18">
                  <c:v>39.409999999999997</c:v>
                </c:pt>
                <c:pt idx="19">
                  <c:v>39.19</c:v>
                </c:pt>
                <c:pt idx="20">
                  <c:v>39.369999999999997</c:v>
                </c:pt>
                <c:pt idx="21">
                  <c:v>39.29</c:v>
                </c:pt>
                <c:pt idx="22">
                  <c:v>39.6</c:v>
                </c:pt>
                <c:pt idx="23">
                  <c:v>39.42</c:v>
                </c:pt>
                <c:pt idx="24">
                  <c:v>39.369999999999997</c:v>
                </c:pt>
                <c:pt idx="25">
                  <c:v>40.15</c:v>
                </c:pt>
                <c:pt idx="26">
                  <c:v>39.4</c:v>
                </c:pt>
                <c:pt idx="27">
                  <c:v>39.33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6770816"/>
        <c:axId val="46776704"/>
      </c:lineChart>
      <c:catAx>
        <c:axId val="46770816"/>
        <c:scaling>
          <c:orientation val="minMax"/>
        </c:scaling>
        <c:delete val="0"/>
        <c:axPos val="b"/>
        <c:majorTickMark val="none"/>
        <c:minorTickMark val="none"/>
        <c:tickLblPos val="nextTo"/>
        <c:crossAx val="46776704"/>
        <c:crosses val="autoZero"/>
        <c:auto val="1"/>
        <c:lblAlgn val="ctr"/>
        <c:lblOffset val="100"/>
        <c:noMultiLvlLbl val="0"/>
      </c:catAx>
      <c:valAx>
        <c:axId val="46776704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6770816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Mesnyki!$C$17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Mesnyki!$B$18:$B$75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Mesnyki!$C$18:$C$75</c:f>
              <c:numCache>
                <c:formatCode>0.00</c:formatCode>
                <c:ptCount val="58"/>
                <c:pt idx="0">
                  <c:v>43.66</c:v>
                </c:pt>
                <c:pt idx="1">
                  <c:v>42.82</c:v>
                </c:pt>
                <c:pt idx="2">
                  <c:v>39.840000000000003</c:v>
                </c:pt>
                <c:pt idx="3">
                  <c:v>39.29</c:v>
                </c:pt>
                <c:pt idx="4">
                  <c:v>39.47</c:v>
                </c:pt>
                <c:pt idx="5">
                  <c:v>39.119999999999997</c:v>
                </c:pt>
                <c:pt idx="6">
                  <c:v>39.130000000000003</c:v>
                </c:pt>
                <c:pt idx="7">
                  <c:v>39.04</c:v>
                </c:pt>
                <c:pt idx="8">
                  <c:v>39.19</c:v>
                </c:pt>
                <c:pt idx="9">
                  <c:v>39.090000000000003</c:v>
                </c:pt>
                <c:pt idx="10">
                  <c:v>39.19</c:v>
                </c:pt>
                <c:pt idx="11">
                  <c:v>39.03</c:v>
                </c:pt>
                <c:pt idx="12">
                  <c:v>39.08</c:v>
                </c:pt>
                <c:pt idx="13">
                  <c:v>38.979999999999997</c:v>
                </c:pt>
                <c:pt idx="14">
                  <c:v>39.24</c:v>
                </c:pt>
                <c:pt idx="15">
                  <c:v>39.07</c:v>
                </c:pt>
                <c:pt idx="16">
                  <c:v>38.93</c:v>
                </c:pt>
                <c:pt idx="17">
                  <c:v>38.950000000000003</c:v>
                </c:pt>
                <c:pt idx="18">
                  <c:v>39.299999999999997</c:v>
                </c:pt>
                <c:pt idx="19">
                  <c:v>39.26</c:v>
                </c:pt>
                <c:pt idx="20">
                  <c:v>39.119999999999997</c:v>
                </c:pt>
                <c:pt idx="21">
                  <c:v>39.06</c:v>
                </c:pt>
                <c:pt idx="22">
                  <c:v>39.4</c:v>
                </c:pt>
                <c:pt idx="23">
                  <c:v>39.409999999999997</c:v>
                </c:pt>
                <c:pt idx="24">
                  <c:v>39.24</c:v>
                </c:pt>
                <c:pt idx="25">
                  <c:v>39.03</c:v>
                </c:pt>
                <c:pt idx="26">
                  <c:v>39.19</c:v>
                </c:pt>
                <c:pt idx="27">
                  <c:v>39.18</c:v>
                </c:pt>
                <c:pt idx="28">
                  <c:v>39.11</c:v>
                </c:pt>
                <c:pt idx="29">
                  <c:v>39.130000000000003</c:v>
                </c:pt>
                <c:pt idx="30">
                  <c:v>39.44</c:v>
                </c:pt>
                <c:pt idx="31">
                  <c:v>39.11</c:v>
                </c:pt>
                <c:pt idx="32">
                  <c:v>39.19</c:v>
                </c:pt>
                <c:pt idx="33">
                  <c:v>39.200000000000003</c:v>
                </c:pt>
                <c:pt idx="34">
                  <c:v>39.200000000000003</c:v>
                </c:pt>
                <c:pt idx="35">
                  <c:v>39.229999999999997</c:v>
                </c:pt>
                <c:pt idx="36">
                  <c:v>39.090000000000003</c:v>
                </c:pt>
                <c:pt idx="37">
                  <c:v>39.049999999999997</c:v>
                </c:pt>
                <c:pt idx="38">
                  <c:v>39.14</c:v>
                </c:pt>
                <c:pt idx="39">
                  <c:v>39.5</c:v>
                </c:pt>
                <c:pt idx="40">
                  <c:v>39.01</c:v>
                </c:pt>
                <c:pt idx="41">
                  <c:v>39.24</c:v>
                </c:pt>
                <c:pt idx="42">
                  <c:v>39.06</c:v>
                </c:pt>
                <c:pt idx="43">
                  <c:v>39.44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Mesnyki!$D$17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Mesnyki!$B$18:$B$75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Mesnyki!$D$18:$D$75</c:f>
              <c:numCache>
                <c:formatCode>0.00</c:formatCode>
                <c:ptCount val="58"/>
                <c:pt idx="0">
                  <c:v>39.99</c:v>
                </c:pt>
                <c:pt idx="1">
                  <c:v>39.61</c:v>
                </c:pt>
                <c:pt idx="2">
                  <c:v>39.86</c:v>
                </c:pt>
                <c:pt idx="3">
                  <c:v>39.68</c:v>
                </c:pt>
                <c:pt idx="4">
                  <c:v>39.76</c:v>
                </c:pt>
                <c:pt idx="5">
                  <c:v>39.61</c:v>
                </c:pt>
                <c:pt idx="6">
                  <c:v>39.86</c:v>
                </c:pt>
                <c:pt idx="7">
                  <c:v>39.57</c:v>
                </c:pt>
                <c:pt idx="8">
                  <c:v>39.619999999999997</c:v>
                </c:pt>
                <c:pt idx="9">
                  <c:v>39.54</c:v>
                </c:pt>
                <c:pt idx="10">
                  <c:v>39.39</c:v>
                </c:pt>
                <c:pt idx="11">
                  <c:v>39.51</c:v>
                </c:pt>
                <c:pt idx="12">
                  <c:v>39.700000000000003</c:v>
                </c:pt>
                <c:pt idx="13">
                  <c:v>39.590000000000003</c:v>
                </c:pt>
                <c:pt idx="14">
                  <c:v>39.35</c:v>
                </c:pt>
                <c:pt idx="15">
                  <c:v>39.5</c:v>
                </c:pt>
                <c:pt idx="16">
                  <c:v>40</c:v>
                </c:pt>
                <c:pt idx="17">
                  <c:v>39.53</c:v>
                </c:pt>
                <c:pt idx="18">
                  <c:v>39.56</c:v>
                </c:pt>
                <c:pt idx="19">
                  <c:v>39.61</c:v>
                </c:pt>
                <c:pt idx="20">
                  <c:v>39.630000000000003</c:v>
                </c:pt>
                <c:pt idx="21">
                  <c:v>39.51</c:v>
                </c:pt>
                <c:pt idx="22">
                  <c:v>39.65</c:v>
                </c:pt>
                <c:pt idx="23">
                  <c:v>39.770000000000003</c:v>
                </c:pt>
                <c:pt idx="24">
                  <c:v>40.04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Mesnyki!$E$17</c:f>
              <c:strCache>
                <c:ptCount val="1"/>
                <c:pt idx="0">
                  <c:v>Лантушенко Игорь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Mesnyki!$B$18:$B$75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Mesnyki!$E$18:$E$75</c:f>
              <c:numCache>
                <c:formatCode>0.00</c:formatCode>
                <c:ptCount val="58"/>
                <c:pt idx="0">
                  <c:v>39.69</c:v>
                </c:pt>
                <c:pt idx="1">
                  <c:v>39.520000000000003</c:v>
                </c:pt>
                <c:pt idx="2">
                  <c:v>39.590000000000003</c:v>
                </c:pt>
                <c:pt idx="3">
                  <c:v>39.33</c:v>
                </c:pt>
                <c:pt idx="4">
                  <c:v>39.479999999999997</c:v>
                </c:pt>
                <c:pt idx="5">
                  <c:v>39.31</c:v>
                </c:pt>
                <c:pt idx="6">
                  <c:v>39.21</c:v>
                </c:pt>
                <c:pt idx="7">
                  <c:v>39.15</c:v>
                </c:pt>
                <c:pt idx="8">
                  <c:v>39.409999999999997</c:v>
                </c:pt>
                <c:pt idx="9">
                  <c:v>39.46</c:v>
                </c:pt>
                <c:pt idx="10">
                  <c:v>39.18</c:v>
                </c:pt>
                <c:pt idx="11">
                  <c:v>39.39</c:v>
                </c:pt>
                <c:pt idx="12">
                  <c:v>39.46</c:v>
                </c:pt>
                <c:pt idx="13">
                  <c:v>40.44</c:v>
                </c:pt>
                <c:pt idx="14">
                  <c:v>39.619999999999997</c:v>
                </c:pt>
                <c:pt idx="15">
                  <c:v>39.39</c:v>
                </c:pt>
                <c:pt idx="16">
                  <c:v>39.200000000000003</c:v>
                </c:pt>
                <c:pt idx="17">
                  <c:v>39.42</c:v>
                </c:pt>
                <c:pt idx="18">
                  <c:v>39.229999999999997</c:v>
                </c:pt>
                <c:pt idx="19">
                  <c:v>39.29</c:v>
                </c:pt>
                <c:pt idx="20">
                  <c:v>39.15</c:v>
                </c:pt>
                <c:pt idx="21">
                  <c:v>39.39</c:v>
                </c:pt>
                <c:pt idx="22">
                  <c:v>39.25</c:v>
                </c:pt>
                <c:pt idx="23">
                  <c:v>39.17</c:v>
                </c:pt>
                <c:pt idx="24">
                  <c:v>39.26</c:v>
                </c:pt>
                <c:pt idx="25">
                  <c:v>40.29</c:v>
                </c:pt>
                <c:pt idx="26">
                  <c:v>39.28</c:v>
                </c:pt>
                <c:pt idx="27">
                  <c:v>39.229999999999997</c:v>
                </c:pt>
                <c:pt idx="28">
                  <c:v>39.35</c:v>
                </c:pt>
                <c:pt idx="29">
                  <c:v>39.270000000000003</c:v>
                </c:pt>
                <c:pt idx="30">
                  <c:v>39.200000000000003</c:v>
                </c:pt>
                <c:pt idx="31">
                  <c:v>39.78</c:v>
                </c:pt>
                <c:pt idx="32">
                  <c:v>39.340000000000003</c:v>
                </c:pt>
                <c:pt idx="33">
                  <c:v>39.19</c:v>
                </c:pt>
                <c:pt idx="34">
                  <c:v>39.32</c:v>
                </c:pt>
                <c:pt idx="35">
                  <c:v>39.130000000000003</c:v>
                </c:pt>
                <c:pt idx="36">
                  <c:v>39.29</c:v>
                </c:pt>
                <c:pt idx="37">
                  <c:v>39.380000000000003</c:v>
                </c:pt>
                <c:pt idx="38">
                  <c:v>39.1</c:v>
                </c:pt>
                <c:pt idx="39">
                  <c:v>39.47</c:v>
                </c:pt>
                <c:pt idx="40">
                  <c:v>39.24</c:v>
                </c:pt>
                <c:pt idx="41">
                  <c:v>40.49</c:v>
                </c:pt>
                <c:pt idx="42">
                  <c:v>39.6</c:v>
                </c:pt>
                <c:pt idx="43">
                  <c:v>39.25</c:v>
                </c:pt>
                <c:pt idx="44">
                  <c:v>40.26</c:v>
                </c:pt>
                <c:pt idx="45">
                  <c:v>40.270000000000003</c:v>
                </c:pt>
                <c:pt idx="46">
                  <c:v>39.76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Mesnyki!$F$17</c:f>
              <c:strCache>
                <c:ptCount val="1"/>
                <c:pt idx="0">
                  <c:v>Наум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Mesnyki!$B$18:$B$75</c:f>
              <c:numCache>
                <c:formatCode>General</c:formatCode>
                <c:ptCount val="58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</c:numCache>
            </c:numRef>
          </c:cat>
          <c:val>
            <c:numRef>
              <c:f>Mesnyki!$F$18:$F$75</c:f>
              <c:numCache>
                <c:formatCode>0.00</c:formatCode>
                <c:ptCount val="58"/>
                <c:pt idx="0">
                  <c:v>38.79</c:v>
                </c:pt>
                <c:pt idx="1">
                  <c:v>38.92</c:v>
                </c:pt>
                <c:pt idx="2">
                  <c:v>39.01</c:v>
                </c:pt>
                <c:pt idx="3">
                  <c:v>38.840000000000003</c:v>
                </c:pt>
                <c:pt idx="4">
                  <c:v>39.020000000000003</c:v>
                </c:pt>
                <c:pt idx="5">
                  <c:v>38.79</c:v>
                </c:pt>
                <c:pt idx="6">
                  <c:v>38.89</c:v>
                </c:pt>
                <c:pt idx="7">
                  <c:v>39.01</c:v>
                </c:pt>
                <c:pt idx="8">
                  <c:v>38.74</c:v>
                </c:pt>
                <c:pt idx="9">
                  <c:v>38.64</c:v>
                </c:pt>
                <c:pt idx="10">
                  <c:v>38.65</c:v>
                </c:pt>
                <c:pt idx="11">
                  <c:v>38.729999999999997</c:v>
                </c:pt>
                <c:pt idx="12">
                  <c:v>38.82</c:v>
                </c:pt>
                <c:pt idx="13">
                  <c:v>38.96</c:v>
                </c:pt>
                <c:pt idx="14">
                  <c:v>38.57</c:v>
                </c:pt>
                <c:pt idx="15">
                  <c:v>38.72</c:v>
                </c:pt>
                <c:pt idx="16">
                  <c:v>38.729999999999997</c:v>
                </c:pt>
                <c:pt idx="17">
                  <c:v>39.049999999999997</c:v>
                </c:pt>
                <c:pt idx="18">
                  <c:v>38.94</c:v>
                </c:pt>
                <c:pt idx="19">
                  <c:v>39.64</c:v>
                </c:pt>
                <c:pt idx="20">
                  <c:v>39.21</c:v>
                </c:pt>
                <c:pt idx="21">
                  <c:v>38.82</c:v>
                </c:pt>
                <c:pt idx="22">
                  <c:v>38.74</c:v>
                </c:pt>
                <c:pt idx="23">
                  <c:v>38.799999999999997</c:v>
                </c:pt>
                <c:pt idx="24">
                  <c:v>38.75</c:v>
                </c:pt>
                <c:pt idx="25">
                  <c:v>38.65</c:v>
                </c:pt>
                <c:pt idx="26">
                  <c:v>38.53</c:v>
                </c:pt>
                <c:pt idx="27">
                  <c:v>38.76</c:v>
                </c:pt>
                <c:pt idx="28">
                  <c:v>38.96</c:v>
                </c:pt>
                <c:pt idx="29">
                  <c:v>38.869999999999997</c:v>
                </c:pt>
                <c:pt idx="30">
                  <c:v>38.75</c:v>
                </c:pt>
                <c:pt idx="31">
                  <c:v>38.65</c:v>
                </c:pt>
                <c:pt idx="32">
                  <c:v>38.61</c:v>
                </c:pt>
                <c:pt idx="33">
                  <c:v>38.700000000000003</c:v>
                </c:pt>
                <c:pt idx="34">
                  <c:v>38.97</c:v>
                </c:pt>
                <c:pt idx="35">
                  <c:v>38.64</c:v>
                </c:pt>
                <c:pt idx="36">
                  <c:v>39.81</c:v>
                </c:pt>
                <c:pt idx="37">
                  <c:v>39.22</c:v>
                </c:pt>
                <c:pt idx="38">
                  <c:v>40.130000000000003</c:v>
                </c:pt>
                <c:pt idx="39">
                  <c:v>40.549999999999997</c:v>
                </c:pt>
                <c:pt idx="40">
                  <c:v>39.61</c:v>
                </c:pt>
                <c:pt idx="41">
                  <c:v>39.950000000000003</c:v>
                </c:pt>
                <c:pt idx="42">
                  <c:v>40.04</c:v>
                </c:pt>
                <c:pt idx="43">
                  <c:v>38.979999999999997</c:v>
                </c:pt>
                <c:pt idx="44">
                  <c:v>38.799999999999997</c:v>
                </c:pt>
                <c:pt idx="45">
                  <c:v>38.97</c:v>
                </c:pt>
                <c:pt idx="46">
                  <c:v>38.89</c:v>
                </c:pt>
                <c:pt idx="47">
                  <c:v>38.880000000000003</c:v>
                </c:pt>
                <c:pt idx="48">
                  <c:v>38.799999999999997</c:v>
                </c:pt>
                <c:pt idx="49">
                  <c:v>38.729999999999997</c:v>
                </c:pt>
                <c:pt idx="50">
                  <c:v>39.04</c:v>
                </c:pt>
                <c:pt idx="51">
                  <c:v>38.89</c:v>
                </c:pt>
                <c:pt idx="52">
                  <c:v>38.909999999999997</c:v>
                </c:pt>
                <c:pt idx="53">
                  <c:v>38.979999999999997</c:v>
                </c:pt>
                <c:pt idx="54">
                  <c:v>38.880000000000003</c:v>
                </c:pt>
                <c:pt idx="55">
                  <c:v>38.85</c:v>
                </c:pt>
                <c:pt idx="56">
                  <c:v>38.75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824512"/>
        <c:axId val="49826048"/>
      </c:lineChart>
      <c:catAx>
        <c:axId val="498245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9826048"/>
        <c:crosses val="autoZero"/>
        <c:auto val="1"/>
        <c:lblAlgn val="ctr"/>
        <c:lblOffset val="100"/>
        <c:noMultiLvlLbl val="0"/>
      </c:catAx>
      <c:valAx>
        <c:axId val="49826048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982451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Shum!$C$17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val>
            <c:numRef>
              <c:f>Shum!$C$18:$C$76</c:f>
              <c:numCache>
                <c:formatCode>0.00</c:formatCode>
                <c:ptCount val="59"/>
                <c:pt idx="0">
                  <c:v>42.86</c:v>
                </c:pt>
                <c:pt idx="1">
                  <c:v>39.869999999999997</c:v>
                </c:pt>
                <c:pt idx="2">
                  <c:v>39.39</c:v>
                </c:pt>
                <c:pt idx="3">
                  <c:v>39.79</c:v>
                </c:pt>
                <c:pt idx="4">
                  <c:v>39.409999999999997</c:v>
                </c:pt>
                <c:pt idx="5">
                  <c:v>39.119999999999997</c:v>
                </c:pt>
                <c:pt idx="6">
                  <c:v>39.24</c:v>
                </c:pt>
                <c:pt idx="7">
                  <c:v>38.950000000000003</c:v>
                </c:pt>
                <c:pt idx="8">
                  <c:v>39.15</c:v>
                </c:pt>
                <c:pt idx="9">
                  <c:v>39.07</c:v>
                </c:pt>
                <c:pt idx="10">
                  <c:v>39.26</c:v>
                </c:pt>
                <c:pt idx="11">
                  <c:v>39.119999999999997</c:v>
                </c:pt>
                <c:pt idx="12">
                  <c:v>39.42</c:v>
                </c:pt>
                <c:pt idx="13">
                  <c:v>39.22</c:v>
                </c:pt>
                <c:pt idx="14">
                  <c:v>39.24</c:v>
                </c:pt>
                <c:pt idx="15">
                  <c:v>39.090000000000003</c:v>
                </c:pt>
                <c:pt idx="16">
                  <c:v>39.04</c:v>
                </c:pt>
                <c:pt idx="17">
                  <c:v>39.08</c:v>
                </c:pt>
                <c:pt idx="18">
                  <c:v>39.1</c:v>
                </c:pt>
                <c:pt idx="19">
                  <c:v>39.229999999999997</c:v>
                </c:pt>
                <c:pt idx="20">
                  <c:v>39.15</c:v>
                </c:pt>
                <c:pt idx="21">
                  <c:v>39.130000000000003</c:v>
                </c:pt>
                <c:pt idx="22">
                  <c:v>39.229999999999997</c:v>
                </c:pt>
                <c:pt idx="23">
                  <c:v>39.229999999999997</c:v>
                </c:pt>
                <c:pt idx="24">
                  <c:v>39.31</c:v>
                </c:pt>
                <c:pt idx="25">
                  <c:v>39.24</c:v>
                </c:pt>
                <c:pt idx="26">
                  <c:v>39.68</c:v>
                </c:pt>
                <c:pt idx="27">
                  <c:v>39.22</c:v>
                </c:pt>
                <c:pt idx="28">
                  <c:v>39</c:v>
                </c:pt>
                <c:pt idx="29">
                  <c:v>39.299999999999997</c:v>
                </c:pt>
                <c:pt idx="30">
                  <c:v>39.29</c:v>
                </c:pt>
                <c:pt idx="31">
                  <c:v>39.119999999999997</c:v>
                </c:pt>
                <c:pt idx="32">
                  <c:v>39.409999999999997</c:v>
                </c:pt>
                <c:pt idx="33">
                  <c:v>39.42</c:v>
                </c:pt>
                <c:pt idx="34">
                  <c:v>39.35</c:v>
                </c:pt>
                <c:pt idx="35">
                  <c:v>39.19</c:v>
                </c:pt>
                <c:pt idx="36">
                  <c:v>39.130000000000003</c:v>
                </c:pt>
                <c:pt idx="37">
                  <c:v>39.270000000000003</c:v>
                </c:pt>
                <c:pt idx="38">
                  <c:v>39.28</c:v>
                </c:pt>
                <c:pt idx="39">
                  <c:v>39.31</c:v>
                </c:pt>
                <c:pt idx="40">
                  <c:v>39.43</c:v>
                </c:pt>
                <c:pt idx="41">
                  <c:v>39.380000000000003</c:v>
                </c:pt>
                <c:pt idx="42">
                  <c:v>39.39</c:v>
                </c:pt>
                <c:pt idx="43">
                  <c:v>39.11</c:v>
                </c:pt>
                <c:pt idx="44">
                  <c:v>39.4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Shum!$D$17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val>
            <c:numRef>
              <c:f>Shum!$D$18:$D$76</c:f>
              <c:numCache>
                <c:formatCode>0.00</c:formatCode>
                <c:ptCount val="59"/>
                <c:pt idx="0">
                  <c:v>39.72</c:v>
                </c:pt>
                <c:pt idx="1">
                  <c:v>39.65</c:v>
                </c:pt>
                <c:pt idx="2">
                  <c:v>39.42</c:v>
                </c:pt>
                <c:pt idx="3">
                  <c:v>39.51</c:v>
                </c:pt>
                <c:pt idx="4">
                  <c:v>39.380000000000003</c:v>
                </c:pt>
                <c:pt idx="5">
                  <c:v>39.74</c:v>
                </c:pt>
                <c:pt idx="6">
                  <c:v>39.729999999999997</c:v>
                </c:pt>
                <c:pt idx="7">
                  <c:v>39.22</c:v>
                </c:pt>
                <c:pt idx="8">
                  <c:v>39.51</c:v>
                </c:pt>
                <c:pt idx="9">
                  <c:v>39.43</c:v>
                </c:pt>
                <c:pt idx="10">
                  <c:v>39.58</c:v>
                </c:pt>
                <c:pt idx="11">
                  <c:v>39.24</c:v>
                </c:pt>
                <c:pt idx="12">
                  <c:v>39.090000000000003</c:v>
                </c:pt>
                <c:pt idx="13">
                  <c:v>39.19</c:v>
                </c:pt>
                <c:pt idx="14">
                  <c:v>40.159999999999997</c:v>
                </c:pt>
                <c:pt idx="15">
                  <c:v>39.450000000000003</c:v>
                </c:pt>
                <c:pt idx="16">
                  <c:v>39.479999999999997</c:v>
                </c:pt>
                <c:pt idx="17">
                  <c:v>39.33</c:v>
                </c:pt>
                <c:pt idx="18">
                  <c:v>39.28</c:v>
                </c:pt>
                <c:pt idx="19">
                  <c:v>39.21</c:v>
                </c:pt>
                <c:pt idx="20">
                  <c:v>39.299999999999997</c:v>
                </c:pt>
                <c:pt idx="21">
                  <c:v>39.299999999999997</c:v>
                </c:pt>
                <c:pt idx="22">
                  <c:v>39.26</c:v>
                </c:pt>
                <c:pt idx="23">
                  <c:v>40.49</c:v>
                </c:pt>
                <c:pt idx="24">
                  <c:v>39.450000000000003</c:v>
                </c:pt>
                <c:pt idx="25">
                  <c:v>39.49</c:v>
                </c:pt>
                <c:pt idx="26">
                  <c:v>40.090000000000003</c:v>
                </c:pt>
                <c:pt idx="27">
                  <c:v>39.21</c:v>
                </c:pt>
                <c:pt idx="28">
                  <c:v>39.18</c:v>
                </c:pt>
                <c:pt idx="29">
                  <c:v>39.39</c:v>
                </c:pt>
                <c:pt idx="30">
                  <c:v>39.22</c:v>
                </c:pt>
                <c:pt idx="31">
                  <c:v>39.159999999999997</c:v>
                </c:pt>
                <c:pt idx="32">
                  <c:v>39.24</c:v>
                </c:pt>
                <c:pt idx="33">
                  <c:v>39.21</c:v>
                </c:pt>
                <c:pt idx="34">
                  <c:v>39.299999999999997</c:v>
                </c:pt>
                <c:pt idx="35">
                  <c:v>39.409999999999997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Shum!$E$17</c:f>
              <c:strCache>
                <c:ptCount val="1"/>
                <c:pt idx="0">
                  <c:v>Шутка Виталий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val>
            <c:numRef>
              <c:f>Shum!$E$18:$E$76</c:f>
              <c:numCache>
                <c:formatCode>0.00</c:formatCode>
                <c:ptCount val="59"/>
                <c:pt idx="0">
                  <c:v>39.92</c:v>
                </c:pt>
                <c:pt idx="1">
                  <c:v>39.57</c:v>
                </c:pt>
                <c:pt idx="2">
                  <c:v>39.58</c:v>
                </c:pt>
                <c:pt idx="3">
                  <c:v>39.43</c:v>
                </c:pt>
                <c:pt idx="4">
                  <c:v>39.479999999999997</c:v>
                </c:pt>
                <c:pt idx="5">
                  <c:v>39.43</c:v>
                </c:pt>
                <c:pt idx="6">
                  <c:v>39.5</c:v>
                </c:pt>
                <c:pt idx="7">
                  <c:v>39.659999999999997</c:v>
                </c:pt>
                <c:pt idx="8">
                  <c:v>39.42</c:v>
                </c:pt>
                <c:pt idx="9">
                  <c:v>39.700000000000003</c:v>
                </c:pt>
                <c:pt idx="10">
                  <c:v>39.53</c:v>
                </c:pt>
                <c:pt idx="11">
                  <c:v>39.74</c:v>
                </c:pt>
                <c:pt idx="12">
                  <c:v>39.53</c:v>
                </c:pt>
                <c:pt idx="13">
                  <c:v>39.49</c:v>
                </c:pt>
                <c:pt idx="14">
                  <c:v>39.39</c:v>
                </c:pt>
                <c:pt idx="15">
                  <c:v>39.44</c:v>
                </c:pt>
                <c:pt idx="16">
                  <c:v>39.82</c:v>
                </c:pt>
                <c:pt idx="17">
                  <c:v>39.6</c:v>
                </c:pt>
                <c:pt idx="18">
                  <c:v>40.44</c:v>
                </c:pt>
                <c:pt idx="19">
                  <c:v>39.549999999999997</c:v>
                </c:pt>
                <c:pt idx="20">
                  <c:v>39.549999999999997</c:v>
                </c:pt>
                <c:pt idx="21">
                  <c:v>39.53</c:v>
                </c:pt>
                <c:pt idx="22">
                  <c:v>39.54</c:v>
                </c:pt>
                <c:pt idx="23">
                  <c:v>39.520000000000003</c:v>
                </c:pt>
                <c:pt idx="24">
                  <c:v>39.78</c:v>
                </c:pt>
                <c:pt idx="25">
                  <c:v>39.56</c:v>
                </c:pt>
                <c:pt idx="26">
                  <c:v>39.619999999999997</c:v>
                </c:pt>
                <c:pt idx="27">
                  <c:v>39.67</c:v>
                </c:pt>
                <c:pt idx="28">
                  <c:v>39.61</c:v>
                </c:pt>
                <c:pt idx="29">
                  <c:v>39.51</c:v>
                </c:pt>
                <c:pt idx="30">
                  <c:v>39.75</c:v>
                </c:pt>
                <c:pt idx="31">
                  <c:v>39.43</c:v>
                </c:pt>
                <c:pt idx="32">
                  <c:v>41.05</c:v>
                </c:pt>
                <c:pt idx="33">
                  <c:v>39.58</c:v>
                </c:pt>
                <c:pt idx="34">
                  <c:v>39.6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Shum!$F$17</c:f>
              <c:strCache>
                <c:ptCount val="1"/>
                <c:pt idx="0">
                  <c:v>Лысенский Денис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val>
            <c:numRef>
              <c:f>Shum!$F$18:$F$76</c:f>
              <c:numCache>
                <c:formatCode>0.00</c:formatCode>
                <c:ptCount val="59"/>
                <c:pt idx="0">
                  <c:v>39.06</c:v>
                </c:pt>
                <c:pt idx="1">
                  <c:v>40.18</c:v>
                </c:pt>
                <c:pt idx="2">
                  <c:v>39.450000000000003</c:v>
                </c:pt>
                <c:pt idx="3">
                  <c:v>39.61</c:v>
                </c:pt>
                <c:pt idx="4">
                  <c:v>39.130000000000003</c:v>
                </c:pt>
                <c:pt idx="5">
                  <c:v>39.19</c:v>
                </c:pt>
                <c:pt idx="6">
                  <c:v>39.24</c:v>
                </c:pt>
                <c:pt idx="7">
                  <c:v>39.159999999999997</c:v>
                </c:pt>
                <c:pt idx="8">
                  <c:v>39.229999999999997</c:v>
                </c:pt>
                <c:pt idx="9">
                  <c:v>39.06</c:v>
                </c:pt>
                <c:pt idx="10">
                  <c:v>39.119999999999997</c:v>
                </c:pt>
                <c:pt idx="11">
                  <c:v>39.06</c:v>
                </c:pt>
                <c:pt idx="12">
                  <c:v>39.22</c:v>
                </c:pt>
                <c:pt idx="13">
                  <c:v>39.340000000000003</c:v>
                </c:pt>
                <c:pt idx="14">
                  <c:v>38.99</c:v>
                </c:pt>
                <c:pt idx="15">
                  <c:v>39.619999999999997</c:v>
                </c:pt>
                <c:pt idx="16">
                  <c:v>39.24</c:v>
                </c:pt>
                <c:pt idx="17">
                  <c:v>39.11</c:v>
                </c:pt>
                <c:pt idx="18">
                  <c:v>39.08</c:v>
                </c:pt>
                <c:pt idx="19">
                  <c:v>39.32</c:v>
                </c:pt>
                <c:pt idx="20">
                  <c:v>39.11</c:v>
                </c:pt>
                <c:pt idx="21">
                  <c:v>39.090000000000003</c:v>
                </c:pt>
                <c:pt idx="22">
                  <c:v>39.14</c:v>
                </c:pt>
                <c:pt idx="23">
                  <c:v>39.18</c:v>
                </c:pt>
                <c:pt idx="24">
                  <c:v>39.15</c:v>
                </c:pt>
                <c:pt idx="25">
                  <c:v>39.340000000000003</c:v>
                </c:pt>
                <c:pt idx="26">
                  <c:v>39.11</c:v>
                </c:pt>
                <c:pt idx="27">
                  <c:v>39.14</c:v>
                </c:pt>
                <c:pt idx="28">
                  <c:v>39.19</c:v>
                </c:pt>
                <c:pt idx="29">
                  <c:v>39.200000000000003</c:v>
                </c:pt>
                <c:pt idx="30">
                  <c:v>39.19</c:v>
                </c:pt>
                <c:pt idx="31">
                  <c:v>39.07</c:v>
                </c:pt>
                <c:pt idx="32">
                  <c:v>39.090000000000003</c:v>
                </c:pt>
                <c:pt idx="33">
                  <c:v>39.06</c:v>
                </c:pt>
                <c:pt idx="34">
                  <c:v>39.46</c:v>
                </c:pt>
                <c:pt idx="35">
                  <c:v>39.14</c:v>
                </c:pt>
                <c:pt idx="36">
                  <c:v>39.19</c:v>
                </c:pt>
                <c:pt idx="37">
                  <c:v>39.880000000000003</c:v>
                </c:pt>
                <c:pt idx="38">
                  <c:v>39.29</c:v>
                </c:pt>
                <c:pt idx="39">
                  <c:v>40.15</c:v>
                </c:pt>
                <c:pt idx="40">
                  <c:v>40.54</c:v>
                </c:pt>
                <c:pt idx="41">
                  <c:v>39.58</c:v>
                </c:pt>
                <c:pt idx="42">
                  <c:v>39.94</c:v>
                </c:pt>
                <c:pt idx="43">
                  <c:v>40.69</c:v>
                </c:pt>
                <c:pt idx="44">
                  <c:v>39.21</c:v>
                </c:pt>
                <c:pt idx="45">
                  <c:v>39.17</c:v>
                </c:pt>
                <c:pt idx="46">
                  <c:v>39.07</c:v>
                </c:pt>
                <c:pt idx="47">
                  <c:v>38.93</c:v>
                </c:pt>
                <c:pt idx="48">
                  <c:v>39.06</c:v>
                </c:pt>
                <c:pt idx="49">
                  <c:v>39.200000000000003</c:v>
                </c:pt>
                <c:pt idx="50">
                  <c:v>39.22</c:v>
                </c:pt>
                <c:pt idx="51">
                  <c:v>38.94</c:v>
                </c:pt>
                <c:pt idx="52">
                  <c:v>39.409999999999997</c:v>
                </c:pt>
                <c:pt idx="53">
                  <c:v>39.18</c:v>
                </c:pt>
                <c:pt idx="54">
                  <c:v>38.979999999999997</c:v>
                </c:pt>
                <c:pt idx="55">
                  <c:v>39.76</c:v>
                </c:pt>
                <c:pt idx="56">
                  <c:v>39.4</c:v>
                </c:pt>
                <c:pt idx="57">
                  <c:v>38.950000000000003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583232"/>
        <c:axId val="49584768"/>
      </c:lineChart>
      <c:catAx>
        <c:axId val="49583232"/>
        <c:scaling>
          <c:orientation val="minMax"/>
        </c:scaling>
        <c:delete val="0"/>
        <c:axPos val="b"/>
        <c:majorTickMark val="none"/>
        <c:minorTickMark val="none"/>
        <c:tickLblPos val="nextTo"/>
        <c:crossAx val="49584768"/>
        <c:crosses val="autoZero"/>
        <c:auto val="1"/>
        <c:lblAlgn val="ctr"/>
        <c:lblOffset val="100"/>
        <c:noMultiLvlLbl val="0"/>
      </c:catAx>
      <c:valAx>
        <c:axId val="49584768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9583232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Rocknrolla!$C$17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Rocknrolla!$B$18:$B$78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Rocknrolla!$C$18:$C$78</c:f>
              <c:numCache>
                <c:formatCode>0.00</c:formatCode>
                <c:ptCount val="61"/>
                <c:pt idx="0">
                  <c:v>45.97</c:v>
                </c:pt>
                <c:pt idx="1">
                  <c:v>41.37</c:v>
                </c:pt>
                <c:pt idx="2">
                  <c:v>41.05</c:v>
                </c:pt>
                <c:pt idx="3">
                  <c:v>39.57</c:v>
                </c:pt>
                <c:pt idx="4">
                  <c:v>39.42</c:v>
                </c:pt>
                <c:pt idx="5">
                  <c:v>39.57</c:v>
                </c:pt>
                <c:pt idx="6">
                  <c:v>39.369999999999997</c:v>
                </c:pt>
                <c:pt idx="7">
                  <c:v>39.58</c:v>
                </c:pt>
                <c:pt idx="8">
                  <c:v>39.75</c:v>
                </c:pt>
                <c:pt idx="9">
                  <c:v>39.68</c:v>
                </c:pt>
                <c:pt idx="10">
                  <c:v>39.47</c:v>
                </c:pt>
                <c:pt idx="11">
                  <c:v>39.909999999999997</c:v>
                </c:pt>
                <c:pt idx="12">
                  <c:v>39.74</c:v>
                </c:pt>
                <c:pt idx="13">
                  <c:v>39.49</c:v>
                </c:pt>
                <c:pt idx="14">
                  <c:v>39.57</c:v>
                </c:pt>
                <c:pt idx="15">
                  <c:v>39.36</c:v>
                </c:pt>
                <c:pt idx="16">
                  <c:v>39.450000000000003</c:v>
                </c:pt>
                <c:pt idx="17">
                  <c:v>39.44</c:v>
                </c:pt>
                <c:pt idx="18">
                  <c:v>39.659999999999997</c:v>
                </c:pt>
                <c:pt idx="19">
                  <c:v>39.54</c:v>
                </c:pt>
                <c:pt idx="20">
                  <c:v>39.409999999999997</c:v>
                </c:pt>
                <c:pt idx="21">
                  <c:v>39.39</c:v>
                </c:pt>
                <c:pt idx="22">
                  <c:v>39.57</c:v>
                </c:pt>
                <c:pt idx="23">
                  <c:v>39.44</c:v>
                </c:pt>
                <c:pt idx="24">
                  <c:v>39.39</c:v>
                </c:pt>
                <c:pt idx="25">
                  <c:v>39.6</c:v>
                </c:pt>
                <c:pt idx="26">
                  <c:v>39.43</c:v>
                </c:pt>
                <c:pt idx="27">
                  <c:v>39.450000000000003</c:v>
                </c:pt>
                <c:pt idx="28">
                  <c:v>39.619999999999997</c:v>
                </c:pt>
                <c:pt idx="29">
                  <c:v>39.35</c:v>
                </c:pt>
                <c:pt idx="30">
                  <c:v>39.25</c:v>
                </c:pt>
                <c:pt idx="31">
                  <c:v>39.450000000000003</c:v>
                </c:pt>
                <c:pt idx="32">
                  <c:v>39.44</c:v>
                </c:pt>
                <c:pt idx="33">
                  <c:v>39.64</c:v>
                </c:pt>
                <c:pt idx="34">
                  <c:v>39.700000000000003</c:v>
                </c:pt>
                <c:pt idx="35">
                  <c:v>39.630000000000003</c:v>
                </c:pt>
                <c:pt idx="36">
                  <c:v>39.44</c:v>
                </c:pt>
                <c:pt idx="37">
                  <c:v>39.31</c:v>
                </c:pt>
                <c:pt idx="38">
                  <c:v>39.42</c:v>
                </c:pt>
                <c:pt idx="39">
                  <c:v>39.46</c:v>
                </c:pt>
                <c:pt idx="40">
                  <c:v>39.92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Rocknrolla!$D$17</c:f>
              <c:strCache>
                <c:ptCount val="1"/>
                <c:pt idx="0">
                  <c:v>Ткаченко Сергей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Rocknrolla!$B$18:$B$78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Rocknrolla!$D$18:$D$78</c:f>
              <c:numCache>
                <c:formatCode>0.00</c:formatCode>
                <c:ptCount val="61"/>
                <c:pt idx="0">
                  <c:v>39.76</c:v>
                </c:pt>
                <c:pt idx="1">
                  <c:v>39.659999999999997</c:v>
                </c:pt>
                <c:pt idx="2">
                  <c:v>39.630000000000003</c:v>
                </c:pt>
                <c:pt idx="3">
                  <c:v>39.82</c:v>
                </c:pt>
                <c:pt idx="4">
                  <c:v>39.67</c:v>
                </c:pt>
                <c:pt idx="5">
                  <c:v>39.770000000000003</c:v>
                </c:pt>
                <c:pt idx="6">
                  <c:v>39.75</c:v>
                </c:pt>
                <c:pt idx="7">
                  <c:v>39.76</c:v>
                </c:pt>
                <c:pt idx="8">
                  <c:v>39.770000000000003</c:v>
                </c:pt>
                <c:pt idx="9">
                  <c:v>40.14</c:v>
                </c:pt>
                <c:pt idx="10">
                  <c:v>41.04</c:v>
                </c:pt>
                <c:pt idx="11">
                  <c:v>39.78</c:v>
                </c:pt>
                <c:pt idx="12">
                  <c:v>39.58</c:v>
                </c:pt>
                <c:pt idx="13">
                  <c:v>39.92</c:v>
                </c:pt>
                <c:pt idx="14">
                  <c:v>39.65</c:v>
                </c:pt>
                <c:pt idx="15">
                  <c:v>39.72</c:v>
                </c:pt>
                <c:pt idx="16">
                  <c:v>39.69</c:v>
                </c:pt>
                <c:pt idx="17">
                  <c:v>39.81</c:v>
                </c:pt>
                <c:pt idx="18">
                  <c:v>39.64</c:v>
                </c:pt>
                <c:pt idx="19">
                  <c:v>39.69</c:v>
                </c:pt>
                <c:pt idx="20">
                  <c:v>39.94</c:v>
                </c:pt>
                <c:pt idx="21">
                  <c:v>40.07</c:v>
                </c:pt>
                <c:pt idx="22">
                  <c:v>39.57</c:v>
                </c:pt>
                <c:pt idx="23">
                  <c:v>39.659999999999997</c:v>
                </c:pt>
                <c:pt idx="24">
                  <c:v>39.56</c:v>
                </c:pt>
                <c:pt idx="25">
                  <c:v>39.799999999999997</c:v>
                </c:pt>
                <c:pt idx="26">
                  <c:v>40.04</c:v>
                </c:pt>
                <c:pt idx="27">
                  <c:v>40.67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Rocknrolla!$E$17</c:f>
              <c:strCache>
                <c:ptCount val="1"/>
                <c:pt idx="0">
                  <c:v>Ткаченко Сергей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Rocknrolla!$B$18:$B$78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Rocknrolla!$E$18:$E$78</c:f>
              <c:numCache>
                <c:formatCode>0.00</c:formatCode>
                <c:ptCount val="61"/>
                <c:pt idx="0">
                  <c:v>41.94</c:v>
                </c:pt>
                <c:pt idx="1">
                  <c:v>40.98</c:v>
                </c:pt>
                <c:pt idx="2">
                  <c:v>39.57</c:v>
                </c:pt>
                <c:pt idx="3">
                  <c:v>39.53</c:v>
                </c:pt>
                <c:pt idx="4">
                  <c:v>40.67</c:v>
                </c:pt>
                <c:pt idx="5">
                  <c:v>39.549999999999997</c:v>
                </c:pt>
                <c:pt idx="6">
                  <c:v>41.02</c:v>
                </c:pt>
                <c:pt idx="7">
                  <c:v>39.78</c:v>
                </c:pt>
                <c:pt idx="8">
                  <c:v>39.44</c:v>
                </c:pt>
                <c:pt idx="9">
                  <c:v>39.61</c:v>
                </c:pt>
                <c:pt idx="10">
                  <c:v>40.07</c:v>
                </c:pt>
                <c:pt idx="11">
                  <c:v>40.76</c:v>
                </c:pt>
                <c:pt idx="12">
                  <c:v>39.83</c:v>
                </c:pt>
                <c:pt idx="13">
                  <c:v>40.200000000000003</c:v>
                </c:pt>
                <c:pt idx="14">
                  <c:v>39.520000000000003</c:v>
                </c:pt>
                <c:pt idx="15">
                  <c:v>40</c:v>
                </c:pt>
                <c:pt idx="16">
                  <c:v>39.57</c:v>
                </c:pt>
                <c:pt idx="17">
                  <c:v>39.6</c:v>
                </c:pt>
                <c:pt idx="18">
                  <c:v>39.42</c:v>
                </c:pt>
                <c:pt idx="19">
                  <c:v>39.840000000000003</c:v>
                </c:pt>
                <c:pt idx="20">
                  <c:v>39.57</c:v>
                </c:pt>
                <c:pt idx="21">
                  <c:v>40.270000000000003</c:v>
                </c:pt>
                <c:pt idx="22">
                  <c:v>39.799999999999997</c:v>
                </c:pt>
                <c:pt idx="23">
                  <c:v>39.5</c:v>
                </c:pt>
                <c:pt idx="24">
                  <c:v>39.5</c:v>
                </c:pt>
                <c:pt idx="25">
                  <c:v>39.270000000000003</c:v>
                </c:pt>
                <c:pt idx="26">
                  <c:v>39.47</c:v>
                </c:pt>
                <c:pt idx="27">
                  <c:v>39.22</c:v>
                </c:pt>
                <c:pt idx="28">
                  <c:v>39.4</c:v>
                </c:pt>
                <c:pt idx="29">
                  <c:v>39.6</c:v>
                </c:pt>
                <c:pt idx="30">
                  <c:v>39.57</c:v>
                </c:pt>
                <c:pt idx="31">
                  <c:v>39.33</c:v>
                </c:pt>
                <c:pt idx="32">
                  <c:v>39.42</c:v>
                </c:pt>
                <c:pt idx="33">
                  <c:v>39.6</c:v>
                </c:pt>
                <c:pt idx="34">
                  <c:v>39.64</c:v>
                </c:pt>
                <c:pt idx="35">
                  <c:v>39.520000000000003</c:v>
                </c:pt>
                <c:pt idx="36">
                  <c:v>39.65</c:v>
                </c:pt>
                <c:pt idx="37">
                  <c:v>39.33</c:v>
                </c:pt>
                <c:pt idx="38">
                  <c:v>39.700000000000003</c:v>
                </c:pt>
                <c:pt idx="39">
                  <c:v>39.4</c:v>
                </c:pt>
                <c:pt idx="40">
                  <c:v>40.450000000000003</c:v>
                </c:pt>
                <c:pt idx="41">
                  <c:v>39.380000000000003</c:v>
                </c:pt>
                <c:pt idx="42">
                  <c:v>39.450000000000003</c:v>
                </c:pt>
                <c:pt idx="43">
                  <c:v>40.04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Rocknrolla!$F$17</c:f>
              <c:strCache>
                <c:ptCount val="1"/>
                <c:pt idx="0">
                  <c:v>Ткаченко Антон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Rocknrolla!$B$18:$B$78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Rocknrolla!$F$18:$F$78</c:f>
              <c:numCache>
                <c:formatCode>0.00</c:formatCode>
                <c:ptCount val="61"/>
                <c:pt idx="0">
                  <c:v>39.369999999999997</c:v>
                </c:pt>
                <c:pt idx="1">
                  <c:v>39.299999999999997</c:v>
                </c:pt>
                <c:pt idx="2">
                  <c:v>39.11</c:v>
                </c:pt>
                <c:pt idx="3">
                  <c:v>39.25</c:v>
                </c:pt>
                <c:pt idx="4">
                  <c:v>39.14</c:v>
                </c:pt>
                <c:pt idx="5">
                  <c:v>39.29</c:v>
                </c:pt>
                <c:pt idx="6">
                  <c:v>39.17</c:v>
                </c:pt>
                <c:pt idx="7">
                  <c:v>39.1</c:v>
                </c:pt>
                <c:pt idx="8">
                  <c:v>40.74</c:v>
                </c:pt>
                <c:pt idx="9">
                  <c:v>39</c:v>
                </c:pt>
                <c:pt idx="10">
                  <c:v>39.18</c:v>
                </c:pt>
                <c:pt idx="11">
                  <c:v>39.53</c:v>
                </c:pt>
                <c:pt idx="12">
                  <c:v>39.119999999999997</c:v>
                </c:pt>
                <c:pt idx="13">
                  <c:v>39.33</c:v>
                </c:pt>
                <c:pt idx="14">
                  <c:v>39.130000000000003</c:v>
                </c:pt>
                <c:pt idx="15">
                  <c:v>39.71</c:v>
                </c:pt>
                <c:pt idx="16">
                  <c:v>39.020000000000003</c:v>
                </c:pt>
                <c:pt idx="17">
                  <c:v>38.99</c:v>
                </c:pt>
                <c:pt idx="18">
                  <c:v>39.049999999999997</c:v>
                </c:pt>
                <c:pt idx="19">
                  <c:v>38.78</c:v>
                </c:pt>
                <c:pt idx="20">
                  <c:v>39.07</c:v>
                </c:pt>
                <c:pt idx="21">
                  <c:v>39.25</c:v>
                </c:pt>
                <c:pt idx="22">
                  <c:v>39.369999999999997</c:v>
                </c:pt>
                <c:pt idx="23">
                  <c:v>39.28</c:v>
                </c:pt>
                <c:pt idx="24">
                  <c:v>38.950000000000003</c:v>
                </c:pt>
                <c:pt idx="25">
                  <c:v>39.07</c:v>
                </c:pt>
                <c:pt idx="26">
                  <c:v>39.04</c:v>
                </c:pt>
                <c:pt idx="27">
                  <c:v>39.07</c:v>
                </c:pt>
                <c:pt idx="28">
                  <c:v>39.14</c:v>
                </c:pt>
                <c:pt idx="29">
                  <c:v>38.83</c:v>
                </c:pt>
                <c:pt idx="30">
                  <c:v>38.97</c:v>
                </c:pt>
                <c:pt idx="31">
                  <c:v>38.94</c:v>
                </c:pt>
                <c:pt idx="32">
                  <c:v>39.03</c:v>
                </c:pt>
                <c:pt idx="33">
                  <c:v>38.97</c:v>
                </c:pt>
                <c:pt idx="34">
                  <c:v>39.08</c:v>
                </c:pt>
                <c:pt idx="35">
                  <c:v>39.090000000000003</c:v>
                </c:pt>
                <c:pt idx="36">
                  <c:v>39.18</c:v>
                </c:pt>
                <c:pt idx="37">
                  <c:v>38.9</c:v>
                </c:pt>
                <c:pt idx="38">
                  <c:v>38.85</c:v>
                </c:pt>
                <c:pt idx="39">
                  <c:v>39.03</c:v>
                </c:pt>
                <c:pt idx="40">
                  <c:v>39.6</c:v>
                </c:pt>
                <c:pt idx="41">
                  <c:v>46.64</c:v>
                </c:pt>
                <c:pt idx="42">
                  <c:v>39.409999999999997</c:v>
                </c:pt>
                <c:pt idx="43">
                  <c:v>39.229999999999997</c:v>
                </c:pt>
                <c:pt idx="44">
                  <c:v>39.03</c:v>
                </c:pt>
                <c:pt idx="45">
                  <c:v>39.35</c:v>
                </c:pt>
                <c:pt idx="46">
                  <c:v>38.94</c:v>
                </c:pt>
                <c:pt idx="47">
                  <c:v>39.01</c:v>
                </c:pt>
                <c:pt idx="48">
                  <c:v>39.19</c:v>
                </c:pt>
                <c:pt idx="49">
                  <c:v>39.04</c:v>
                </c:pt>
                <c:pt idx="50">
                  <c:v>39.020000000000003</c:v>
                </c:pt>
                <c:pt idx="51">
                  <c:v>38.93</c:v>
                </c:pt>
                <c:pt idx="52">
                  <c:v>38.82</c:v>
                </c:pt>
                <c:pt idx="53">
                  <c:v>39.17</c:v>
                </c:pt>
                <c:pt idx="54">
                  <c:v>39.11</c:v>
                </c:pt>
                <c:pt idx="55">
                  <c:v>38.950000000000003</c:v>
                </c:pt>
                <c:pt idx="56">
                  <c:v>38.950000000000003</c:v>
                </c:pt>
                <c:pt idx="57">
                  <c:v>39.25</c:v>
                </c:pt>
                <c:pt idx="58">
                  <c:v>38.97</c:v>
                </c:pt>
                <c:pt idx="59">
                  <c:v>38.97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799168"/>
        <c:axId val="49800704"/>
      </c:lineChart>
      <c:catAx>
        <c:axId val="497991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9800704"/>
        <c:crosses val="autoZero"/>
        <c:auto val="1"/>
        <c:lblAlgn val="ctr"/>
        <c:lblOffset val="100"/>
        <c:noMultiLvlLbl val="0"/>
      </c:catAx>
      <c:valAx>
        <c:axId val="49800704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9799168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2"/>
          <c:order val="0"/>
          <c:tx>
            <c:strRef>
              <c:f>Chaykaschool!$C$19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Chaykaschool!$B$20:$B$73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Chaykaschool!$C$20:$C$73</c:f>
              <c:numCache>
                <c:formatCode>0.00</c:formatCode>
                <c:ptCount val="54"/>
                <c:pt idx="0">
                  <c:v>44.42</c:v>
                </c:pt>
                <c:pt idx="1">
                  <c:v>43.01</c:v>
                </c:pt>
                <c:pt idx="2">
                  <c:v>42.98</c:v>
                </c:pt>
                <c:pt idx="3">
                  <c:v>39.659999999999997</c:v>
                </c:pt>
                <c:pt idx="4">
                  <c:v>39.630000000000003</c:v>
                </c:pt>
                <c:pt idx="5">
                  <c:v>39.590000000000003</c:v>
                </c:pt>
                <c:pt idx="6">
                  <c:v>39.51</c:v>
                </c:pt>
                <c:pt idx="7">
                  <c:v>40.4</c:v>
                </c:pt>
                <c:pt idx="8">
                  <c:v>39.75</c:v>
                </c:pt>
                <c:pt idx="9">
                  <c:v>39.47</c:v>
                </c:pt>
                <c:pt idx="10">
                  <c:v>39.380000000000003</c:v>
                </c:pt>
                <c:pt idx="11">
                  <c:v>39.26</c:v>
                </c:pt>
                <c:pt idx="12">
                  <c:v>39.36</c:v>
                </c:pt>
                <c:pt idx="13">
                  <c:v>39.619999999999997</c:v>
                </c:pt>
                <c:pt idx="14">
                  <c:v>39.409999999999997</c:v>
                </c:pt>
                <c:pt idx="15">
                  <c:v>39.4</c:v>
                </c:pt>
                <c:pt idx="16">
                  <c:v>39.590000000000003</c:v>
                </c:pt>
                <c:pt idx="17">
                  <c:v>39.549999999999997</c:v>
                </c:pt>
                <c:pt idx="18">
                  <c:v>39.46</c:v>
                </c:pt>
                <c:pt idx="19">
                  <c:v>39.89</c:v>
                </c:pt>
                <c:pt idx="20">
                  <c:v>39.799999999999997</c:v>
                </c:pt>
                <c:pt idx="21">
                  <c:v>39.6</c:v>
                </c:pt>
                <c:pt idx="22">
                  <c:v>39.5</c:v>
                </c:pt>
                <c:pt idx="23">
                  <c:v>39.6</c:v>
                </c:pt>
                <c:pt idx="24">
                  <c:v>39.81</c:v>
                </c:pt>
                <c:pt idx="25">
                  <c:v>39.43</c:v>
                </c:pt>
                <c:pt idx="26">
                  <c:v>39.6</c:v>
                </c:pt>
                <c:pt idx="27">
                  <c:v>39.64</c:v>
                </c:pt>
                <c:pt idx="28">
                  <c:v>39.630000000000003</c:v>
                </c:pt>
                <c:pt idx="29">
                  <c:v>39.630000000000003</c:v>
                </c:pt>
                <c:pt idx="30">
                  <c:v>39.51</c:v>
                </c:pt>
                <c:pt idx="31">
                  <c:v>40.24</c:v>
                </c:pt>
                <c:pt idx="32">
                  <c:v>39.29</c:v>
                </c:pt>
                <c:pt idx="33">
                  <c:v>39.22</c:v>
                </c:pt>
                <c:pt idx="34">
                  <c:v>39.229999999999997</c:v>
                </c:pt>
                <c:pt idx="35">
                  <c:v>39.369999999999997</c:v>
                </c:pt>
                <c:pt idx="36">
                  <c:v>39.57</c:v>
                </c:pt>
                <c:pt idx="37">
                  <c:v>39.590000000000003</c:v>
                </c:pt>
                <c:pt idx="38">
                  <c:v>39.6</c:v>
                </c:pt>
                <c:pt idx="39">
                  <c:v>39.65</c:v>
                </c:pt>
                <c:pt idx="40">
                  <c:v>39.869999999999997</c:v>
                </c:pt>
              </c:numCache>
            </c:numRef>
          </c:val>
          <c:smooth val="0"/>
        </c:ser>
        <c:ser>
          <c:idx val="0"/>
          <c:order val="1"/>
          <c:tx>
            <c:strRef>
              <c:f>Chaykaschool!$D$19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Chaykaschool!$B$20:$B$73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Chaykaschool!$D$20:$D$73</c:f>
              <c:numCache>
                <c:formatCode>0.00</c:formatCode>
                <c:ptCount val="54"/>
                <c:pt idx="0">
                  <c:v>39.46</c:v>
                </c:pt>
                <c:pt idx="1">
                  <c:v>39.69</c:v>
                </c:pt>
                <c:pt idx="2">
                  <c:v>40.659999999999997</c:v>
                </c:pt>
                <c:pt idx="3">
                  <c:v>39.82</c:v>
                </c:pt>
                <c:pt idx="4">
                  <c:v>39.630000000000003</c:v>
                </c:pt>
                <c:pt idx="5">
                  <c:v>39.520000000000003</c:v>
                </c:pt>
                <c:pt idx="6">
                  <c:v>39.33</c:v>
                </c:pt>
                <c:pt idx="7">
                  <c:v>39.94</c:v>
                </c:pt>
                <c:pt idx="8">
                  <c:v>39.42</c:v>
                </c:pt>
                <c:pt idx="9">
                  <c:v>39.46</c:v>
                </c:pt>
                <c:pt idx="10">
                  <c:v>39.76</c:v>
                </c:pt>
                <c:pt idx="11">
                  <c:v>39.369999999999997</c:v>
                </c:pt>
                <c:pt idx="12">
                  <c:v>39.700000000000003</c:v>
                </c:pt>
                <c:pt idx="13">
                  <c:v>39.36</c:v>
                </c:pt>
                <c:pt idx="14">
                  <c:v>39.369999999999997</c:v>
                </c:pt>
                <c:pt idx="15">
                  <c:v>39.159999999999997</c:v>
                </c:pt>
                <c:pt idx="16">
                  <c:v>39.200000000000003</c:v>
                </c:pt>
                <c:pt idx="17">
                  <c:v>40.44</c:v>
                </c:pt>
                <c:pt idx="18">
                  <c:v>39.380000000000003</c:v>
                </c:pt>
                <c:pt idx="19">
                  <c:v>39.35</c:v>
                </c:pt>
                <c:pt idx="20">
                  <c:v>40.840000000000003</c:v>
                </c:pt>
                <c:pt idx="21">
                  <c:v>39.56</c:v>
                </c:pt>
                <c:pt idx="22">
                  <c:v>39.35</c:v>
                </c:pt>
                <c:pt idx="23">
                  <c:v>39.47</c:v>
                </c:pt>
                <c:pt idx="24">
                  <c:v>39.4</c:v>
                </c:pt>
                <c:pt idx="25">
                  <c:v>39.5</c:v>
                </c:pt>
                <c:pt idx="26">
                  <c:v>39.56</c:v>
                </c:pt>
                <c:pt idx="27">
                  <c:v>39.47</c:v>
                </c:pt>
                <c:pt idx="28">
                  <c:v>39.44</c:v>
                </c:pt>
                <c:pt idx="29">
                  <c:v>39.29</c:v>
                </c:pt>
                <c:pt idx="30">
                  <c:v>39.42</c:v>
                </c:pt>
                <c:pt idx="31">
                  <c:v>39.369999999999997</c:v>
                </c:pt>
                <c:pt idx="32">
                  <c:v>39.47</c:v>
                </c:pt>
                <c:pt idx="33">
                  <c:v>39.450000000000003</c:v>
                </c:pt>
                <c:pt idx="34">
                  <c:v>39.29</c:v>
                </c:pt>
                <c:pt idx="35">
                  <c:v>39.61</c:v>
                </c:pt>
                <c:pt idx="36">
                  <c:v>39.25</c:v>
                </c:pt>
                <c:pt idx="37">
                  <c:v>39.35</c:v>
                </c:pt>
                <c:pt idx="38">
                  <c:v>39.58</c:v>
                </c:pt>
                <c:pt idx="39">
                  <c:v>39.28</c:v>
                </c:pt>
                <c:pt idx="40">
                  <c:v>39.21</c:v>
                </c:pt>
                <c:pt idx="41">
                  <c:v>39.549999999999997</c:v>
                </c:pt>
                <c:pt idx="42">
                  <c:v>39.65</c:v>
                </c:pt>
                <c:pt idx="43">
                  <c:v>39.53</c:v>
                </c:pt>
                <c:pt idx="44">
                  <c:v>39.36</c:v>
                </c:pt>
                <c:pt idx="45">
                  <c:v>39.28</c:v>
                </c:pt>
                <c:pt idx="46">
                  <c:v>40.01</c:v>
                </c:pt>
                <c:pt idx="47">
                  <c:v>39.22</c:v>
                </c:pt>
                <c:pt idx="48">
                  <c:v>39.14</c:v>
                </c:pt>
                <c:pt idx="49">
                  <c:v>39.29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Chaykaschool!$E$19</c:f>
              <c:strCache>
                <c:ptCount val="1"/>
                <c:pt idx="0">
                  <c:v>Горбоконь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Chaykaschool!$B$20:$B$73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Chaykaschool!$E$20:$E$73</c:f>
              <c:numCache>
                <c:formatCode>0.00</c:formatCode>
                <c:ptCount val="54"/>
                <c:pt idx="0">
                  <c:v>39.78</c:v>
                </c:pt>
                <c:pt idx="1">
                  <c:v>39.61</c:v>
                </c:pt>
                <c:pt idx="2">
                  <c:v>39.68</c:v>
                </c:pt>
                <c:pt idx="3">
                  <c:v>39.78</c:v>
                </c:pt>
                <c:pt idx="4">
                  <c:v>39.44</c:v>
                </c:pt>
                <c:pt idx="5">
                  <c:v>39.71</c:v>
                </c:pt>
                <c:pt idx="6">
                  <c:v>39.74</c:v>
                </c:pt>
                <c:pt idx="7">
                  <c:v>39.409999999999997</c:v>
                </c:pt>
                <c:pt idx="8">
                  <c:v>39.619999999999997</c:v>
                </c:pt>
                <c:pt idx="9">
                  <c:v>39.78</c:v>
                </c:pt>
                <c:pt idx="10">
                  <c:v>39.630000000000003</c:v>
                </c:pt>
                <c:pt idx="11">
                  <c:v>39.89</c:v>
                </c:pt>
                <c:pt idx="12">
                  <c:v>39.67</c:v>
                </c:pt>
                <c:pt idx="13">
                  <c:v>39.61</c:v>
                </c:pt>
                <c:pt idx="14">
                  <c:v>39.61</c:v>
                </c:pt>
                <c:pt idx="15">
                  <c:v>39.53</c:v>
                </c:pt>
                <c:pt idx="16">
                  <c:v>39.51</c:v>
                </c:pt>
                <c:pt idx="17">
                  <c:v>39.51</c:v>
                </c:pt>
                <c:pt idx="18">
                  <c:v>39.659999999999997</c:v>
                </c:pt>
                <c:pt idx="19">
                  <c:v>39.51</c:v>
                </c:pt>
                <c:pt idx="20">
                  <c:v>39.369999999999997</c:v>
                </c:pt>
                <c:pt idx="21">
                  <c:v>39.33</c:v>
                </c:pt>
                <c:pt idx="22">
                  <c:v>39.5</c:v>
                </c:pt>
                <c:pt idx="23">
                  <c:v>39.4</c:v>
                </c:pt>
                <c:pt idx="24">
                  <c:v>39.450000000000003</c:v>
                </c:pt>
                <c:pt idx="25">
                  <c:v>39.409999999999997</c:v>
                </c:pt>
                <c:pt idx="26">
                  <c:v>39.68</c:v>
                </c:pt>
                <c:pt idx="27">
                  <c:v>39.49</c:v>
                </c:pt>
                <c:pt idx="28">
                  <c:v>39.61</c:v>
                </c:pt>
                <c:pt idx="29">
                  <c:v>39.51</c:v>
                </c:pt>
                <c:pt idx="30">
                  <c:v>39.770000000000003</c:v>
                </c:pt>
                <c:pt idx="31">
                  <c:v>39.450000000000003</c:v>
                </c:pt>
                <c:pt idx="32">
                  <c:v>39.630000000000003</c:v>
                </c:pt>
                <c:pt idx="33">
                  <c:v>40.15</c:v>
                </c:pt>
                <c:pt idx="34">
                  <c:v>39.56</c:v>
                </c:pt>
                <c:pt idx="35">
                  <c:v>39.49</c:v>
                </c:pt>
                <c:pt idx="36">
                  <c:v>39.5</c:v>
                </c:pt>
                <c:pt idx="37">
                  <c:v>39.74</c:v>
                </c:pt>
                <c:pt idx="38">
                  <c:v>39.549999999999997</c:v>
                </c:pt>
                <c:pt idx="39">
                  <c:v>39.69</c:v>
                </c:pt>
                <c:pt idx="40">
                  <c:v>39.58</c:v>
                </c:pt>
                <c:pt idx="41">
                  <c:v>39.58</c:v>
                </c:pt>
                <c:pt idx="42">
                  <c:v>39.590000000000003</c:v>
                </c:pt>
                <c:pt idx="43">
                  <c:v>39.54</c:v>
                </c:pt>
                <c:pt idx="44">
                  <c:v>39.64</c:v>
                </c:pt>
                <c:pt idx="45">
                  <c:v>39.520000000000003</c:v>
                </c:pt>
                <c:pt idx="46">
                  <c:v>39.74</c:v>
                </c:pt>
                <c:pt idx="47">
                  <c:v>39.729999999999997</c:v>
                </c:pt>
                <c:pt idx="48">
                  <c:v>39.82</c:v>
                </c:pt>
                <c:pt idx="49">
                  <c:v>39.590000000000003</c:v>
                </c:pt>
                <c:pt idx="50">
                  <c:v>39.520000000000003</c:v>
                </c:pt>
                <c:pt idx="51">
                  <c:v>39.75</c:v>
                </c:pt>
                <c:pt idx="52">
                  <c:v>39.76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Chaykaschool!$F$19</c:f>
              <c:strCache>
                <c:ptCount val="1"/>
                <c:pt idx="0">
                  <c:v>Члечко Сергей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Chaykaschool!$B$20:$B$73</c:f>
              <c:numCache>
                <c:formatCode>General</c:formatCode>
                <c:ptCount val="5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</c:numCache>
            </c:numRef>
          </c:cat>
          <c:val>
            <c:numRef>
              <c:f>Chaykaschool!$F$20:$F$73</c:f>
              <c:numCache>
                <c:formatCode>0.00</c:formatCode>
                <c:ptCount val="54"/>
                <c:pt idx="0">
                  <c:v>39.950000000000003</c:v>
                </c:pt>
                <c:pt idx="1">
                  <c:v>39.71</c:v>
                </c:pt>
                <c:pt idx="2">
                  <c:v>39.520000000000003</c:v>
                </c:pt>
                <c:pt idx="3">
                  <c:v>39.5</c:v>
                </c:pt>
                <c:pt idx="4">
                  <c:v>39.58</c:v>
                </c:pt>
                <c:pt idx="5">
                  <c:v>39.81</c:v>
                </c:pt>
                <c:pt idx="6">
                  <c:v>39.479999999999997</c:v>
                </c:pt>
                <c:pt idx="7">
                  <c:v>39.67</c:v>
                </c:pt>
                <c:pt idx="8">
                  <c:v>39.32</c:v>
                </c:pt>
                <c:pt idx="9">
                  <c:v>39.619999999999997</c:v>
                </c:pt>
                <c:pt idx="10">
                  <c:v>39.47</c:v>
                </c:pt>
                <c:pt idx="11">
                  <c:v>39.369999999999997</c:v>
                </c:pt>
                <c:pt idx="12">
                  <c:v>39.340000000000003</c:v>
                </c:pt>
                <c:pt idx="13">
                  <c:v>39.36</c:v>
                </c:pt>
                <c:pt idx="14">
                  <c:v>39.369999999999997</c:v>
                </c:pt>
                <c:pt idx="15">
                  <c:v>39.36</c:v>
                </c:pt>
                <c:pt idx="16">
                  <c:v>39.630000000000003</c:v>
                </c:pt>
                <c:pt idx="17">
                  <c:v>39.380000000000003</c:v>
                </c:pt>
                <c:pt idx="18">
                  <c:v>39.69</c:v>
                </c:pt>
                <c:pt idx="19">
                  <c:v>39.32</c:v>
                </c:pt>
                <c:pt idx="20">
                  <c:v>39.61</c:v>
                </c:pt>
                <c:pt idx="21">
                  <c:v>39.380000000000003</c:v>
                </c:pt>
                <c:pt idx="22">
                  <c:v>39.36</c:v>
                </c:pt>
                <c:pt idx="23">
                  <c:v>39.29</c:v>
                </c:pt>
                <c:pt idx="24">
                  <c:v>39.19</c:v>
                </c:pt>
                <c:pt idx="25">
                  <c:v>39.729999999999997</c:v>
                </c:pt>
                <c:pt idx="26">
                  <c:v>39.28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212864"/>
        <c:axId val="50214400"/>
      </c:lineChart>
      <c:catAx>
        <c:axId val="5021286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50214400"/>
        <c:crosses val="autoZero"/>
        <c:auto val="1"/>
        <c:lblAlgn val="ctr"/>
        <c:lblOffset val="100"/>
        <c:noMultiLvlLbl val="0"/>
      </c:catAx>
      <c:valAx>
        <c:axId val="50214400"/>
        <c:scaling>
          <c:orientation val="minMax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50212864"/>
        <c:crosses val="autoZero"/>
        <c:crossBetween val="between"/>
      </c:valAx>
    </c:plotArea>
    <c:legend>
      <c:legendPos val="b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Levi9!$C$19</c:f>
              <c:strCache>
                <c:ptCount val="1"/>
                <c:pt idx="0">
                  <c:v>Трофименко Ваня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Levi9!$B$20:$B$65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Levi9!$C$20:$C$65</c:f>
              <c:numCache>
                <c:formatCode>0.00</c:formatCode>
                <c:ptCount val="46"/>
                <c:pt idx="0">
                  <c:v>45.24</c:v>
                </c:pt>
                <c:pt idx="1">
                  <c:v>41.41</c:v>
                </c:pt>
                <c:pt idx="2">
                  <c:v>45.34</c:v>
                </c:pt>
                <c:pt idx="3">
                  <c:v>41.36</c:v>
                </c:pt>
                <c:pt idx="4">
                  <c:v>39.44</c:v>
                </c:pt>
                <c:pt idx="5">
                  <c:v>40.01</c:v>
                </c:pt>
                <c:pt idx="6">
                  <c:v>39.89</c:v>
                </c:pt>
                <c:pt idx="7">
                  <c:v>39.450000000000003</c:v>
                </c:pt>
                <c:pt idx="8">
                  <c:v>42.1</c:v>
                </c:pt>
                <c:pt idx="9">
                  <c:v>40.590000000000003</c:v>
                </c:pt>
                <c:pt idx="10">
                  <c:v>39.840000000000003</c:v>
                </c:pt>
                <c:pt idx="11">
                  <c:v>39.9</c:v>
                </c:pt>
                <c:pt idx="12">
                  <c:v>39.619999999999997</c:v>
                </c:pt>
                <c:pt idx="13">
                  <c:v>40.08</c:v>
                </c:pt>
                <c:pt idx="14">
                  <c:v>41.3</c:v>
                </c:pt>
                <c:pt idx="15">
                  <c:v>41.43</c:v>
                </c:pt>
                <c:pt idx="16">
                  <c:v>40.43</c:v>
                </c:pt>
                <c:pt idx="17">
                  <c:v>41.23</c:v>
                </c:pt>
                <c:pt idx="18">
                  <c:v>39.909999999999997</c:v>
                </c:pt>
                <c:pt idx="19">
                  <c:v>39.58</c:v>
                </c:pt>
                <c:pt idx="20">
                  <c:v>39.6</c:v>
                </c:pt>
                <c:pt idx="21">
                  <c:v>41.44</c:v>
                </c:pt>
                <c:pt idx="22">
                  <c:v>40.520000000000003</c:v>
                </c:pt>
                <c:pt idx="23">
                  <c:v>40.28</c:v>
                </c:pt>
                <c:pt idx="24">
                  <c:v>40.01</c:v>
                </c:pt>
                <c:pt idx="25">
                  <c:v>40.54</c:v>
                </c:pt>
                <c:pt idx="26">
                  <c:v>39.869999999999997</c:v>
                </c:pt>
                <c:pt idx="27">
                  <c:v>39.630000000000003</c:v>
                </c:pt>
                <c:pt idx="28">
                  <c:v>39.479999999999997</c:v>
                </c:pt>
                <c:pt idx="29">
                  <c:v>39.53</c:v>
                </c:pt>
                <c:pt idx="30">
                  <c:v>39.44</c:v>
                </c:pt>
                <c:pt idx="31">
                  <c:v>39.14</c:v>
                </c:pt>
                <c:pt idx="32">
                  <c:v>39.67</c:v>
                </c:pt>
                <c:pt idx="33">
                  <c:v>39.450000000000003</c:v>
                </c:pt>
                <c:pt idx="34">
                  <c:v>39.479999999999997</c:v>
                </c:pt>
                <c:pt idx="35">
                  <c:v>39.340000000000003</c:v>
                </c:pt>
                <c:pt idx="36">
                  <c:v>39.31</c:v>
                </c:pt>
                <c:pt idx="37">
                  <c:v>39.479999999999997</c:v>
                </c:pt>
                <c:pt idx="38">
                  <c:v>39.24</c:v>
                </c:pt>
                <c:pt idx="39">
                  <c:v>39.869999999999997</c:v>
                </c:pt>
                <c:pt idx="40">
                  <c:v>41.22</c:v>
                </c:pt>
                <c:pt idx="41">
                  <c:v>39.450000000000003</c:v>
                </c:pt>
                <c:pt idx="42">
                  <c:v>39.47</c:v>
                </c:pt>
                <c:pt idx="43">
                  <c:v>39.4</c:v>
                </c:pt>
                <c:pt idx="44">
                  <c:v>39.81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Levi9!$D$19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Levi9!$B$20:$B$65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Levi9!$D$20:$D$65</c:f>
              <c:numCache>
                <c:formatCode>0.00</c:formatCode>
                <c:ptCount val="46"/>
                <c:pt idx="0">
                  <c:v>40.270000000000003</c:v>
                </c:pt>
                <c:pt idx="1">
                  <c:v>39.82</c:v>
                </c:pt>
                <c:pt idx="2">
                  <c:v>40.049999999999997</c:v>
                </c:pt>
                <c:pt idx="3">
                  <c:v>39.950000000000003</c:v>
                </c:pt>
                <c:pt idx="4">
                  <c:v>39.75</c:v>
                </c:pt>
                <c:pt idx="5">
                  <c:v>39.97</c:v>
                </c:pt>
                <c:pt idx="6">
                  <c:v>39.54</c:v>
                </c:pt>
                <c:pt idx="7">
                  <c:v>40.590000000000003</c:v>
                </c:pt>
                <c:pt idx="8">
                  <c:v>39.68</c:v>
                </c:pt>
                <c:pt idx="9">
                  <c:v>39.56</c:v>
                </c:pt>
                <c:pt idx="10">
                  <c:v>39.64</c:v>
                </c:pt>
                <c:pt idx="11">
                  <c:v>39.380000000000003</c:v>
                </c:pt>
                <c:pt idx="12">
                  <c:v>39.42</c:v>
                </c:pt>
                <c:pt idx="13">
                  <c:v>39.47</c:v>
                </c:pt>
                <c:pt idx="14">
                  <c:v>39.57</c:v>
                </c:pt>
                <c:pt idx="15">
                  <c:v>39.5</c:v>
                </c:pt>
                <c:pt idx="16">
                  <c:v>39.51</c:v>
                </c:pt>
                <c:pt idx="17">
                  <c:v>39.54</c:v>
                </c:pt>
                <c:pt idx="18">
                  <c:v>40.32</c:v>
                </c:pt>
                <c:pt idx="19">
                  <c:v>39.729999999999997</c:v>
                </c:pt>
                <c:pt idx="20">
                  <c:v>39.54</c:v>
                </c:pt>
                <c:pt idx="21">
                  <c:v>39.42</c:v>
                </c:pt>
                <c:pt idx="22">
                  <c:v>39.61</c:v>
                </c:pt>
                <c:pt idx="23">
                  <c:v>40.6</c:v>
                </c:pt>
                <c:pt idx="24">
                  <c:v>39.89</c:v>
                </c:pt>
                <c:pt idx="25">
                  <c:v>39.79</c:v>
                </c:pt>
                <c:pt idx="26">
                  <c:v>40.299999999999997</c:v>
                </c:pt>
                <c:pt idx="27">
                  <c:v>39.47</c:v>
                </c:pt>
                <c:pt idx="28">
                  <c:v>39.44</c:v>
                </c:pt>
                <c:pt idx="29">
                  <c:v>39.409999999999997</c:v>
                </c:pt>
                <c:pt idx="30">
                  <c:v>39.56</c:v>
                </c:pt>
                <c:pt idx="31">
                  <c:v>39.76</c:v>
                </c:pt>
                <c:pt idx="32">
                  <c:v>39.57</c:v>
                </c:pt>
                <c:pt idx="33">
                  <c:v>39.630000000000003</c:v>
                </c:pt>
                <c:pt idx="34">
                  <c:v>39.44</c:v>
                </c:pt>
                <c:pt idx="35">
                  <c:v>39.47</c:v>
                </c:pt>
                <c:pt idx="36">
                  <c:v>39.89</c:v>
                </c:pt>
                <c:pt idx="37">
                  <c:v>40.51</c:v>
                </c:pt>
                <c:pt idx="38">
                  <c:v>39.56</c:v>
                </c:pt>
                <c:pt idx="39">
                  <c:v>39.76</c:v>
                </c:pt>
                <c:pt idx="40">
                  <c:v>39.74</c:v>
                </c:pt>
                <c:pt idx="41">
                  <c:v>39.61</c:v>
                </c:pt>
                <c:pt idx="42">
                  <c:v>39.5</c:v>
                </c:pt>
                <c:pt idx="43">
                  <c:v>40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Levi9!$E$19</c:f>
              <c:strCache>
                <c:ptCount val="1"/>
                <c:pt idx="0">
                  <c:v>Трофименко Ваня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Levi9!$B$20:$B$65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Levi9!$E$20:$E$65</c:f>
              <c:numCache>
                <c:formatCode>0.00</c:formatCode>
                <c:ptCount val="46"/>
                <c:pt idx="0">
                  <c:v>40.92</c:v>
                </c:pt>
                <c:pt idx="1">
                  <c:v>40.03</c:v>
                </c:pt>
                <c:pt idx="2">
                  <c:v>39.94</c:v>
                </c:pt>
                <c:pt idx="3">
                  <c:v>39.79</c:v>
                </c:pt>
                <c:pt idx="4">
                  <c:v>39.9</c:v>
                </c:pt>
                <c:pt idx="5">
                  <c:v>39.729999999999997</c:v>
                </c:pt>
                <c:pt idx="6">
                  <c:v>39.81</c:v>
                </c:pt>
                <c:pt idx="7">
                  <c:v>39.92</c:v>
                </c:pt>
                <c:pt idx="8">
                  <c:v>40.39</c:v>
                </c:pt>
                <c:pt idx="9">
                  <c:v>40.01</c:v>
                </c:pt>
                <c:pt idx="10">
                  <c:v>39.76</c:v>
                </c:pt>
                <c:pt idx="11">
                  <c:v>40.04</c:v>
                </c:pt>
                <c:pt idx="12">
                  <c:v>40.11</c:v>
                </c:pt>
                <c:pt idx="13">
                  <c:v>40.08</c:v>
                </c:pt>
                <c:pt idx="14">
                  <c:v>42.53</c:v>
                </c:pt>
                <c:pt idx="15">
                  <c:v>39.53</c:v>
                </c:pt>
                <c:pt idx="16">
                  <c:v>40.520000000000003</c:v>
                </c:pt>
                <c:pt idx="17">
                  <c:v>39.56</c:v>
                </c:pt>
                <c:pt idx="18">
                  <c:v>39.69</c:v>
                </c:pt>
                <c:pt idx="19">
                  <c:v>40.200000000000003</c:v>
                </c:pt>
                <c:pt idx="20">
                  <c:v>39.71</c:v>
                </c:pt>
                <c:pt idx="21">
                  <c:v>39.57</c:v>
                </c:pt>
                <c:pt idx="22">
                  <c:v>39.78</c:v>
                </c:pt>
                <c:pt idx="23">
                  <c:v>39.67</c:v>
                </c:pt>
                <c:pt idx="24">
                  <c:v>39.630000000000003</c:v>
                </c:pt>
                <c:pt idx="25">
                  <c:v>39.65</c:v>
                </c:pt>
                <c:pt idx="26">
                  <c:v>41.34</c:v>
                </c:pt>
                <c:pt idx="27">
                  <c:v>40.03</c:v>
                </c:pt>
                <c:pt idx="28">
                  <c:v>39.43</c:v>
                </c:pt>
                <c:pt idx="29">
                  <c:v>39.47</c:v>
                </c:pt>
                <c:pt idx="30">
                  <c:v>39.630000000000003</c:v>
                </c:pt>
                <c:pt idx="31">
                  <c:v>39.93</c:v>
                </c:pt>
                <c:pt idx="32">
                  <c:v>39.89</c:v>
                </c:pt>
                <c:pt idx="33">
                  <c:v>39.44</c:v>
                </c:pt>
                <c:pt idx="34">
                  <c:v>39.909999999999997</c:v>
                </c:pt>
                <c:pt idx="35">
                  <c:v>39.54</c:v>
                </c:pt>
                <c:pt idx="36">
                  <c:v>39.92</c:v>
                </c:pt>
                <c:pt idx="37">
                  <c:v>39.799999999999997</c:v>
                </c:pt>
                <c:pt idx="38">
                  <c:v>39.82</c:v>
                </c:pt>
                <c:pt idx="39">
                  <c:v>40.49</c:v>
                </c:pt>
                <c:pt idx="40">
                  <c:v>40.39</c:v>
                </c:pt>
                <c:pt idx="41">
                  <c:v>39.840000000000003</c:v>
                </c:pt>
                <c:pt idx="42">
                  <c:v>39.6</c:v>
                </c:pt>
                <c:pt idx="43">
                  <c:v>40.049999999999997</c:v>
                </c:pt>
                <c:pt idx="44">
                  <c:v>40.130000000000003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Levi9!$F$19</c:f>
              <c:strCache>
                <c:ptCount val="1"/>
                <c:pt idx="0">
                  <c:v>Лабинский Коля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Levi9!$B$20:$B$65</c:f>
              <c:numCache>
                <c:formatCode>General</c:formatCode>
                <c:ptCount val="46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</c:numCache>
            </c:numRef>
          </c:cat>
          <c:val>
            <c:numRef>
              <c:f>Levi9!$F$20:$F$65</c:f>
              <c:numCache>
                <c:formatCode>0.00</c:formatCode>
                <c:ptCount val="46"/>
                <c:pt idx="0">
                  <c:v>39.799999999999997</c:v>
                </c:pt>
                <c:pt idx="1">
                  <c:v>39.81</c:v>
                </c:pt>
                <c:pt idx="2">
                  <c:v>39.35</c:v>
                </c:pt>
                <c:pt idx="3">
                  <c:v>39.33</c:v>
                </c:pt>
                <c:pt idx="4">
                  <c:v>39.4</c:v>
                </c:pt>
                <c:pt idx="5">
                  <c:v>39.25</c:v>
                </c:pt>
                <c:pt idx="6">
                  <c:v>39.299999999999997</c:v>
                </c:pt>
                <c:pt idx="7">
                  <c:v>39.18</c:v>
                </c:pt>
                <c:pt idx="8">
                  <c:v>39.270000000000003</c:v>
                </c:pt>
                <c:pt idx="9">
                  <c:v>39.729999999999997</c:v>
                </c:pt>
                <c:pt idx="10">
                  <c:v>39.119999999999997</c:v>
                </c:pt>
                <c:pt idx="11">
                  <c:v>39.28</c:v>
                </c:pt>
                <c:pt idx="12">
                  <c:v>39.67</c:v>
                </c:pt>
                <c:pt idx="13">
                  <c:v>39.44</c:v>
                </c:pt>
                <c:pt idx="14">
                  <c:v>39.06</c:v>
                </c:pt>
                <c:pt idx="15">
                  <c:v>39.24</c:v>
                </c:pt>
                <c:pt idx="16">
                  <c:v>39.06</c:v>
                </c:pt>
                <c:pt idx="17">
                  <c:v>39.340000000000003</c:v>
                </c:pt>
                <c:pt idx="18">
                  <c:v>40.299999999999997</c:v>
                </c:pt>
                <c:pt idx="19">
                  <c:v>40.81</c:v>
                </c:pt>
                <c:pt idx="20">
                  <c:v>39.43</c:v>
                </c:pt>
                <c:pt idx="21">
                  <c:v>39.46</c:v>
                </c:pt>
                <c:pt idx="22">
                  <c:v>39.21</c:v>
                </c:pt>
                <c:pt idx="23">
                  <c:v>38.979999999999997</c:v>
                </c:pt>
                <c:pt idx="24">
                  <c:v>39.29</c:v>
                </c:pt>
                <c:pt idx="25">
                  <c:v>39.29</c:v>
                </c:pt>
                <c:pt idx="26">
                  <c:v>39.15</c:v>
                </c:pt>
                <c:pt idx="27">
                  <c:v>39.01</c:v>
                </c:pt>
                <c:pt idx="28">
                  <c:v>39.299999999999997</c:v>
                </c:pt>
                <c:pt idx="29">
                  <c:v>39.11</c:v>
                </c:pt>
                <c:pt idx="30">
                  <c:v>39.32</c:v>
                </c:pt>
                <c:pt idx="31">
                  <c:v>39.299999999999997</c:v>
                </c:pt>
                <c:pt idx="32">
                  <c:v>39.01</c:v>
                </c:pt>
                <c:pt idx="33">
                  <c:v>39.07</c:v>
                </c:pt>
                <c:pt idx="34">
                  <c:v>39.15</c:v>
                </c:pt>
                <c:pt idx="35">
                  <c:v>39.369999999999997</c:v>
                </c:pt>
                <c:pt idx="36">
                  <c:v>39.32</c:v>
                </c:pt>
                <c:pt idx="37">
                  <c:v>39.11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523520"/>
        <c:axId val="50340992"/>
      </c:lineChart>
      <c:catAx>
        <c:axId val="505235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50340992"/>
        <c:crosses val="autoZero"/>
        <c:auto val="1"/>
        <c:lblAlgn val="ctr"/>
        <c:lblOffset val="100"/>
        <c:noMultiLvlLbl val="0"/>
      </c:catAx>
      <c:valAx>
        <c:axId val="50340992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5052352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dbCAR!$C$19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dbCAR!$B$20:$B$69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dbCAR!$C$20:$C$69</c:f>
              <c:numCache>
                <c:formatCode>0.00</c:formatCode>
                <c:ptCount val="50"/>
                <c:pt idx="0">
                  <c:v>43.27</c:v>
                </c:pt>
                <c:pt idx="1">
                  <c:v>43.34</c:v>
                </c:pt>
                <c:pt idx="2">
                  <c:v>45.48</c:v>
                </c:pt>
                <c:pt idx="3">
                  <c:v>41.68</c:v>
                </c:pt>
                <c:pt idx="4">
                  <c:v>39.82</c:v>
                </c:pt>
                <c:pt idx="5">
                  <c:v>39.729999999999997</c:v>
                </c:pt>
                <c:pt idx="6">
                  <c:v>40.21</c:v>
                </c:pt>
                <c:pt idx="7">
                  <c:v>39.44</c:v>
                </c:pt>
                <c:pt idx="8">
                  <c:v>41.33</c:v>
                </c:pt>
                <c:pt idx="9">
                  <c:v>40.56</c:v>
                </c:pt>
                <c:pt idx="10">
                  <c:v>39.79</c:v>
                </c:pt>
                <c:pt idx="11">
                  <c:v>39.72</c:v>
                </c:pt>
                <c:pt idx="12">
                  <c:v>39.79</c:v>
                </c:pt>
                <c:pt idx="13">
                  <c:v>40.17</c:v>
                </c:pt>
                <c:pt idx="14">
                  <c:v>41.27</c:v>
                </c:pt>
                <c:pt idx="15">
                  <c:v>40.9</c:v>
                </c:pt>
                <c:pt idx="16">
                  <c:v>39.64</c:v>
                </c:pt>
                <c:pt idx="17">
                  <c:v>39.450000000000003</c:v>
                </c:pt>
                <c:pt idx="18">
                  <c:v>39.61</c:v>
                </c:pt>
                <c:pt idx="19">
                  <c:v>39.75</c:v>
                </c:pt>
                <c:pt idx="20">
                  <c:v>39.299999999999997</c:v>
                </c:pt>
                <c:pt idx="21">
                  <c:v>39.44</c:v>
                </c:pt>
                <c:pt idx="22">
                  <c:v>39.520000000000003</c:v>
                </c:pt>
                <c:pt idx="23">
                  <c:v>39.42</c:v>
                </c:pt>
                <c:pt idx="24">
                  <c:v>39.28</c:v>
                </c:pt>
                <c:pt idx="25">
                  <c:v>39.67</c:v>
                </c:pt>
                <c:pt idx="26">
                  <c:v>39.32</c:v>
                </c:pt>
                <c:pt idx="27">
                  <c:v>39.520000000000003</c:v>
                </c:pt>
                <c:pt idx="28">
                  <c:v>39.950000000000003</c:v>
                </c:pt>
                <c:pt idx="29">
                  <c:v>39.549999999999997</c:v>
                </c:pt>
                <c:pt idx="30">
                  <c:v>39.369999999999997</c:v>
                </c:pt>
                <c:pt idx="31">
                  <c:v>39.35</c:v>
                </c:pt>
                <c:pt idx="32">
                  <c:v>39.19</c:v>
                </c:pt>
                <c:pt idx="33">
                  <c:v>39.619999999999997</c:v>
                </c:pt>
                <c:pt idx="34">
                  <c:v>39.5</c:v>
                </c:pt>
                <c:pt idx="35">
                  <c:v>39.6</c:v>
                </c:pt>
                <c:pt idx="36">
                  <c:v>39.6</c:v>
                </c:pt>
                <c:pt idx="37">
                  <c:v>39.78</c:v>
                </c:pt>
                <c:pt idx="38">
                  <c:v>39.770000000000003</c:v>
                </c:pt>
                <c:pt idx="39">
                  <c:v>39.799999999999997</c:v>
                </c:pt>
                <c:pt idx="40">
                  <c:v>39.86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dbCAR!$D$19</c:f>
              <c:strCache>
                <c:ptCount val="1"/>
                <c:pt idx="0">
                  <c:v>Линнык Владимир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dbCAR!$B$20:$B$69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dbCAR!$D$20:$D$69</c:f>
              <c:numCache>
                <c:formatCode>0.00</c:formatCode>
                <c:ptCount val="50"/>
                <c:pt idx="0">
                  <c:v>39.83</c:v>
                </c:pt>
                <c:pt idx="1">
                  <c:v>39.68</c:v>
                </c:pt>
                <c:pt idx="2">
                  <c:v>39.85</c:v>
                </c:pt>
                <c:pt idx="3">
                  <c:v>39.729999999999997</c:v>
                </c:pt>
                <c:pt idx="4">
                  <c:v>39.56</c:v>
                </c:pt>
                <c:pt idx="5">
                  <c:v>39.78</c:v>
                </c:pt>
                <c:pt idx="6">
                  <c:v>39.4</c:v>
                </c:pt>
                <c:pt idx="7">
                  <c:v>39.340000000000003</c:v>
                </c:pt>
                <c:pt idx="8">
                  <c:v>39.46</c:v>
                </c:pt>
                <c:pt idx="9">
                  <c:v>39.89</c:v>
                </c:pt>
                <c:pt idx="10">
                  <c:v>39.43</c:v>
                </c:pt>
                <c:pt idx="11">
                  <c:v>39.520000000000003</c:v>
                </c:pt>
                <c:pt idx="12">
                  <c:v>39.6</c:v>
                </c:pt>
                <c:pt idx="13">
                  <c:v>39.340000000000003</c:v>
                </c:pt>
                <c:pt idx="14">
                  <c:v>39.4</c:v>
                </c:pt>
                <c:pt idx="15">
                  <c:v>40.21</c:v>
                </c:pt>
                <c:pt idx="16">
                  <c:v>39.81</c:v>
                </c:pt>
                <c:pt idx="17">
                  <c:v>39.51</c:v>
                </c:pt>
                <c:pt idx="18">
                  <c:v>39.68</c:v>
                </c:pt>
                <c:pt idx="19">
                  <c:v>39.53</c:v>
                </c:pt>
                <c:pt idx="20">
                  <c:v>39.51</c:v>
                </c:pt>
                <c:pt idx="21">
                  <c:v>39.67</c:v>
                </c:pt>
                <c:pt idx="22">
                  <c:v>39.17</c:v>
                </c:pt>
                <c:pt idx="23">
                  <c:v>39.25</c:v>
                </c:pt>
                <c:pt idx="24">
                  <c:v>39.25</c:v>
                </c:pt>
                <c:pt idx="25">
                  <c:v>39.4</c:v>
                </c:pt>
                <c:pt idx="26">
                  <c:v>39.520000000000003</c:v>
                </c:pt>
                <c:pt idx="27">
                  <c:v>39.76</c:v>
                </c:pt>
                <c:pt idx="28">
                  <c:v>39.549999999999997</c:v>
                </c:pt>
                <c:pt idx="29">
                  <c:v>39.57</c:v>
                </c:pt>
                <c:pt idx="30">
                  <c:v>39.79</c:v>
                </c:pt>
                <c:pt idx="31">
                  <c:v>40.479999999999997</c:v>
                </c:pt>
                <c:pt idx="32">
                  <c:v>41.66</c:v>
                </c:pt>
                <c:pt idx="33">
                  <c:v>39.51</c:v>
                </c:pt>
                <c:pt idx="34">
                  <c:v>39.25</c:v>
                </c:pt>
                <c:pt idx="35">
                  <c:v>40.11</c:v>
                </c:pt>
                <c:pt idx="36">
                  <c:v>39.44</c:v>
                </c:pt>
                <c:pt idx="37">
                  <c:v>41.03</c:v>
                </c:pt>
                <c:pt idx="38">
                  <c:v>39.58</c:v>
                </c:pt>
                <c:pt idx="39">
                  <c:v>39.53</c:v>
                </c:pt>
                <c:pt idx="40">
                  <c:v>39.76</c:v>
                </c:pt>
                <c:pt idx="41">
                  <c:v>40.159999999999997</c:v>
                </c:pt>
                <c:pt idx="42">
                  <c:v>41.49</c:v>
                </c:pt>
                <c:pt idx="43">
                  <c:v>39.619999999999997</c:v>
                </c:pt>
                <c:pt idx="44">
                  <c:v>40.06</c:v>
                </c:pt>
                <c:pt idx="45">
                  <c:v>40.01</c:v>
                </c:pt>
                <c:pt idx="46">
                  <c:v>39.630000000000003</c:v>
                </c:pt>
                <c:pt idx="47">
                  <c:v>39.61</c:v>
                </c:pt>
                <c:pt idx="48">
                  <c:v>39.64</c:v>
                </c:pt>
                <c:pt idx="49">
                  <c:v>39.58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dbCAR!$E$19</c:f>
              <c:strCache>
                <c:ptCount val="1"/>
                <c:pt idx="0">
                  <c:v>Кравченко Женя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dbCAR!$B$20:$B$69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dbCAR!$E$20:$E$69</c:f>
              <c:numCache>
                <c:formatCode>0.00</c:formatCode>
                <c:ptCount val="50"/>
                <c:pt idx="0">
                  <c:v>40.28</c:v>
                </c:pt>
                <c:pt idx="1">
                  <c:v>40.69</c:v>
                </c:pt>
                <c:pt idx="2">
                  <c:v>40.56</c:v>
                </c:pt>
                <c:pt idx="3">
                  <c:v>40.119999999999997</c:v>
                </c:pt>
                <c:pt idx="4">
                  <c:v>39.57</c:v>
                </c:pt>
                <c:pt idx="5">
                  <c:v>40.22</c:v>
                </c:pt>
                <c:pt idx="6">
                  <c:v>39.46</c:v>
                </c:pt>
                <c:pt idx="7">
                  <c:v>39.25</c:v>
                </c:pt>
                <c:pt idx="8">
                  <c:v>39.72</c:v>
                </c:pt>
                <c:pt idx="9">
                  <c:v>39.61</c:v>
                </c:pt>
                <c:pt idx="10">
                  <c:v>39.81</c:v>
                </c:pt>
                <c:pt idx="11">
                  <c:v>39.380000000000003</c:v>
                </c:pt>
                <c:pt idx="12">
                  <c:v>39.57</c:v>
                </c:pt>
                <c:pt idx="13">
                  <c:v>39.44</c:v>
                </c:pt>
                <c:pt idx="14">
                  <c:v>39.549999999999997</c:v>
                </c:pt>
                <c:pt idx="15">
                  <c:v>39.28</c:v>
                </c:pt>
                <c:pt idx="16">
                  <c:v>41.22</c:v>
                </c:pt>
                <c:pt idx="17">
                  <c:v>41.37</c:v>
                </c:pt>
                <c:pt idx="18">
                  <c:v>40.380000000000003</c:v>
                </c:pt>
                <c:pt idx="19">
                  <c:v>40.020000000000003</c:v>
                </c:pt>
                <c:pt idx="20">
                  <c:v>40.200000000000003</c:v>
                </c:pt>
                <c:pt idx="21">
                  <c:v>39.46</c:v>
                </c:pt>
                <c:pt idx="22">
                  <c:v>39.43</c:v>
                </c:pt>
                <c:pt idx="23">
                  <c:v>39.43</c:v>
                </c:pt>
                <c:pt idx="24">
                  <c:v>39.869999999999997</c:v>
                </c:pt>
                <c:pt idx="25">
                  <c:v>39.369999999999997</c:v>
                </c:pt>
                <c:pt idx="26">
                  <c:v>39.49</c:v>
                </c:pt>
                <c:pt idx="27">
                  <c:v>39.24</c:v>
                </c:pt>
                <c:pt idx="28">
                  <c:v>39.590000000000003</c:v>
                </c:pt>
                <c:pt idx="29">
                  <c:v>39.43</c:v>
                </c:pt>
                <c:pt idx="30">
                  <c:v>39.520000000000003</c:v>
                </c:pt>
                <c:pt idx="31">
                  <c:v>39.47</c:v>
                </c:pt>
                <c:pt idx="32">
                  <c:v>39.83</c:v>
                </c:pt>
                <c:pt idx="33">
                  <c:v>39.630000000000003</c:v>
                </c:pt>
                <c:pt idx="34">
                  <c:v>39.43</c:v>
                </c:pt>
                <c:pt idx="35">
                  <c:v>40.5</c:v>
                </c:pt>
                <c:pt idx="36">
                  <c:v>39.61</c:v>
                </c:pt>
                <c:pt idx="37">
                  <c:v>39.83</c:v>
                </c:pt>
                <c:pt idx="38">
                  <c:v>39.619999999999997</c:v>
                </c:pt>
                <c:pt idx="39">
                  <c:v>40.090000000000003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dbCAR!$F$19</c:f>
              <c:strCache>
                <c:ptCount val="1"/>
                <c:pt idx="0">
                  <c:v>Кравченко Женя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dbCAR!$B$20:$B$69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dbCAR!$F$20:$F$69</c:f>
              <c:numCache>
                <c:formatCode>0.00</c:formatCode>
                <c:ptCount val="50"/>
                <c:pt idx="0">
                  <c:v>39.61</c:v>
                </c:pt>
                <c:pt idx="1">
                  <c:v>39.85</c:v>
                </c:pt>
                <c:pt idx="2">
                  <c:v>40.58</c:v>
                </c:pt>
                <c:pt idx="3">
                  <c:v>40.32</c:v>
                </c:pt>
                <c:pt idx="4">
                  <c:v>39.479999999999997</c:v>
                </c:pt>
                <c:pt idx="5">
                  <c:v>39.590000000000003</c:v>
                </c:pt>
                <c:pt idx="6">
                  <c:v>39.74</c:v>
                </c:pt>
                <c:pt idx="7">
                  <c:v>40.130000000000003</c:v>
                </c:pt>
                <c:pt idx="8">
                  <c:v>39.520000000000003</c:v>
                </c:pt>
                <c:pt idx="9">
                  <c:v>39.31</c:v>
                </c:pt>
                <c:pt idx="10">
                  <c:v>39.49</c:v>
                </c:pt>
                <c:pt idx="11">
                  <c:v>39.49</c:v>
                </c:pt>
                <c:pt idx="12">
                  <c:v>39.43</c:v>
                </c:pt>
                <c:pt idx="13">
                  <c:v>39.32</c:v>
                </c:pt>
                <c:pt idx="14">
                  <c:v>39.81</c:v>
                </c:pt>
                <c:pt idx="15">
                  <c:v>39.51</c:v>
                </c:pt>
                <c:pt idx="16">
                  <c:v>39.57</c:v>
                </c:pt>
                <c:pt idx="17">
                  <c:v>39.520000000000003</c:v>
                </c:pt>
                <c:pt idx="18">
                  <c:v>39.409999999999997</c:v>
                </c:pt>
                <c:pt idx="19">
                  <c:v>39.200000000000003</c:v>
                </c:pt>
                <c:pt idx="20">
                  <c:v>39.61</c:v>
                </c:pt>
                <c:pt idx="21">
                  <c:v>39.4</c:v>
                </c:pt>
                <c:pt idx="22">
                  <c:v>39.33</c:v>
                </c:pt>
                <c:pt idx="23">
                  <c:v>39.58</c:v>
                </c:pt>
                <c:pt idx="24">
                  <c:v>39.549999999999997</c:v>
                </c:pt>
                <c:pt idx="25">
                  <c:v>39.49</c:v>
                </c:pt>
                <c:pt idx="26">
                  <c:v>39.340000000000003</c:v>
                </c:pt>
                <c:pt idx="27">
                  <c:v>40.32</c:v>
                </c:pt>
                <c:pt idx="28">
                  <c:v>39.340000000000003</c:v>
                </c:pt>
                <c:pt idx="29">
                  <c:v>39.29</c:v>
                </c:pt>
                <c:pt idx="30">
                  <c:v>39.33</c:v>
                </c:pt>
                <c:pt idx="31">
                  <c:v>39.36</c:v>
                </c:pt>
                <c:pt idx="32">
                  <c:v>39.340000000000003</c:v>
                </c:pt>
                <c:pt idx="33">
                  <c:v>39.17</c:v>
                </c:pt>
                <c:pt idx="34">
                  <c:v>40.35</c:v>
                </c:pt>
                <c:pt idx="35">
                  <c:v>39.35</c:v>
                </c:pt>
                <c:pt idx="36">
                  <c:v>39.44</c:v>
                </c:pt>
                <c:pt idx="37">
                  <c:v>39.22</c:v>
                </c:pt>
                <c:pt idx="38">
                  <c:v>39.61</c:v>
                </c:pt>
                <c:pt idx="39">
                  <c:v>39.33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9897472"/>
        <c:axId val="49899008"/>
      </c:lineChart>
      <c:catAx>
        <c:axId val="49897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49899008"/>
        <c:crosses val="autoZero"/>
        <c:auto val="1"/>
        <c:lblAlgn val="ctr"/>
        <c:lblOffset val="100"/>
        <c:noMultiLvlLbl val="0"/>
      </c:catAx>
      <c:valAx>
        <c:axId val="49899008"/>
        <c:scaling>
          <c:orientation val="minMax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4989747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overlay val="0"/>
    </c:title>
    <c:autoTitleDeleted val="0"/>
    <c:plotArea>
      <c:layout>
        <c:manualLayout>
          <c:layoutTarget val="inner"/>
          <c:xMode val="edge"/>
          <c:yMode val="edge"/>
          <c:x val="4.5637955063959734E-2"/>
          <c:y val="9.0684394515340758E-2"/>
          <c:w val="0.94985246207245511"/>
          <c:h val="0.82972610643497147"/>
        </c:manualLayout>
      </c:layout>
      <c:lineChart>
        <c:grouping val="standard"/>
        <c:varyColors val="0"/>
        <c:ser>
          <c:idx val="0"/>
          <c:order val="0"/>
          <c:tx>
            <c:strRef>
              <c:f>'Forza Team'!$C$19</c:f>
              <c:strCache>
                <c:ptCount val="1"/>
                <c:pt idx="0">
                  <c:v>Доценко Анатолий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'Forza Team'!$B$20:$B$69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'Forza Team'!$C$20:$C$69</c:f>
              <c:numCache>
                <c:formatCode>0.00</c:formatCode>
                <c:ptCount val="50"/>
                <c:pt idx="0">
                  <c:v>45.38</c:v>
                </c:pt>
                <c:pt idx="1">
                  <c:v>41.4</c:v>
                </c:pt>
                <c:pt idx="2">
                  <c:v>44</c:v>
                </c:pt>
                <c:pt idx="3">
                  <c:v>41.21</c:v>
                </c:pt>
                <c:pt idx="4">
                  <c:v>40.24</c:v>
                </c:pt>
                <c:pt idx="5">
                  <c:v>39.68</c:v>
                </c:pt>
                <c:pt idx="6">
                  <c:v>40.17</c:v>
                </c:pt>
                <c:pt idx="7">
                  <c:v>39.590000000000003</c:v>
                </c:pt>
                <c:pt idx="8">
                  <c:v>41.9</c:v>
                </c:pt>
                <c:pt idx="9">
                  <c:v>40.08</c:v>
                </c:pt>
                <c:pt idx="10">
                  <c:v>39.700000000000003</c:v>
                </c:pt>
                <c:pt idx="11">
                  <c:v>40.11</c:v>
                </c:pt>
                <c:pt idx="12">
                  <c:v>40</c:v>
                </c:pt>
                <c:pt idx="13">
                  <c:v>40.28</c:v>
                </c:pt>
                <c:pt idx="14">
                  <c:v>41.06</c:v>
                </c:pt>
                <c:pt idx="15">
                  <c:v>41.55</c:v>
                </c:pt>
                <c:pt idx="16">
                  <c:v>40.65</c:v>
                </c:pt>
                <c:pt idx="17">
                  <c:v>40.98</c:v>
                </c:pt>
                <c:pt idx="18">
                  <c:v>39.799999999999997</c:v>
                </c:pt>
                <c:pt idx="19">
                  <c:v>39.950000000000003</c:v>
                </c:pt>
                <c:pt idx="20">
                  <c:v>39.46</c:v>
                </c:pt>
                <c:pt idx="21">
                  <c:v>41.55</c:v>
                </c:pt>
                <c:pt idx="22">
                  <c:v>40.520000000000003</c:v>
                </c:pt>
                <c:pt idx="23">
                  <c:v>40.15</c:v>
                </c:pt>
                <c:pt idx="24">
                  <c:v>40.17</c:v>
                </c:pt>
                <c:pt idx="25">
                  <c:v>40.11</c:v>
                </c:pt>
                <c:pt idx="26">
                  <c:v>41.34</c:v>
                </c:pt>
                <c:pt idx="27">
                  <c:v>40.020000000000003</c:v>
                </c:pt>
                <c:pt idx="28">
                  <c:v>40.78</c:v>
                </c:pt>
                <c:pt idx="29">
                  <c:v>40.68</c:v>
                </c:pt>
                <c:pt idx="30">
                  <c:v>40.17</c:v>
                </c:pt>
                <c:pt idx="31">
                  <c:v>39.64</c:v>
                </c:pt>
                <c:pt idx="32">
                  <c:v>39.89</c:v>
                </c:pt>
                <c:pt idx="33">
                  <c:v>39.880000000000003</c:v>
                </c:pt>
                <c:pt idx="34">
                  <c:v>39.619999999999997</c:v>
                </c:pt>
                <c:pt idx="35">
                  <c:v>39.5</c:v>
                </c:pt>
                <c:pt idx="36">
                  <c:v>39.770000000000003</c:v>
                </c:pt>
                <c:pt idx="37">
                  <c:v>40.24</c:v>
                </c:pt>
                <c:pt idx="38">
                  <c:v>40.42</c:v>
                </c:pt>
                <c:pt idx="39">
                  <c:v>39.93</c:v>
                </c:pt>
                <c:pt idx="40">
                  <c:v>39.96</c:v>
                </c:pt>
                <c:pt idx="41">
                  <c:v>39.74</c:v>
                </c:pt>
                <c:pt idx="42">
                  <c:v>39.9</c:v>
                </c:pt>
                <c:pt idx="43">
                  <c:v>39.9</c:v>
                </c:pt>
                <c:pt idx="44">
                  <c:v>39.950000000000003</c:v>
                </c:pt>
                <c:pt idx="45">
                  <c:v>39.590000000000003</c:v>
                </c:pt>
                <c:pt idx="46">
                  <c:v>39.85</c:v>
                </c:pt>
                <c:pt idx="47">
                  <c:v>39.99</c:v>
                </c:pt>
                <c:pt idx="48">
                  <c:v>40.24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'Forza Team'!$D$19</c:f>
              <c:strCache>
                <c:ptCount val="1"/>
                <c:pt idx="0">
                  <c:v>Седнин Роман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'Forza Team'!$B$20:$B$69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'Forza Team'!$D$20:$D$69</c:f>
              <c:numCache>
                <c:formatCode>0.00</c:formatCode>
                <c:ptCount val="50"/>
                <c:pt idx="0">
                  <c:v>40.74</c:v>
                </c:pt>
                <c:pt idx="1">
                  <c:v>41.59</c:v>
                </c:pt>
                <c:pt idx="2">
                  <c:v>40.36</c:v>
                </c:pt>
                <c:pt idx="3">
                  <c:v>40.64</c:v>
                </c:pt>
                <c:pt idx="4">
                  <c:v>41.35</c:v>
                </c:pt>
                <c:pt idx="5">
                  <c:v>40.520000000000003</c:v>
                </c:pt>
                <c:pt idx="6">
                  <c:v>40.130000000000003</c:v>
                </c:pt>
                <c:pt idx="7">
                  <c:v>39.93</c:v>
                </c:pt>
                <c:pt idx="8">
                  <c:v>41.42</c:v>
                </c:pt>
                <c:pt idx="9">
                  <c:v>41.06</c:v>
                </c:pt>
                <c:pt idx="10">
                  <c:v>39.770000000000003</c:v>
                </c:pt>
                <c:pt idx="11">
                  <c:v>39.880000000000003</c:v>
                </c:pt>
                <c:pt idx="12">
                  <c:v>40.92</c:v>
                </c:pt>
                <c:pt idx="13">
                  <c:v>39.51</c:v>
                </c:pt>
                <c:pt idx="14">
                  <c:v>40.06</c:v>
                </c:pt>
                <c:pt idx="15">
                  <c:v>40.450000000000003</c:v>
                </c:pt>
                <c:pt idx="16">
                  <c:v>41.21</c:v>
                </c:pt>
                <c:pt idx="17">
                  <c:v>39.96</c:v>
                </c:pt>
                <c:pt idx="18">
                  <c:v>41.53</c:v>
                </c:pt>
                <c:pt idx="19">
                  <c:v>41.74</c:v>
                </c:pt>
                <c:pt idx="20">
                  <c:v>40.14</c:v>
                </c:pt>
                <c:pt idx="21">
                  <c:v>40.31</c:v>
                </c:pt>
                <c:pt idx="22">
                  <c:v>42</c:v>
                </c:pt>
                <c:pt idx="23">
                  <c:v>42.59</c:v>
                </c:pt>
                <c:pt idx="24">
                  <c:v>40.33</c:v>
                </c:pt>
                <c:pt idx="25">
                  <c:v>40.729999999999997</c:v>
                </c:pt>
                <c:pt idx="26">
                  <c:v>40.42</c:v>
                </c:pt>
                <c:pt idx="27">
                  <c:v>40.9</c:v>
                </c:pt>
                <c:pt idx="28">
                  <c:v>40.71</c:v>
                </c:pt>
                <c:pt idx="29">
                  <c:v>40.17</c:v>
                </c:pt>
                <c:pt idx="30">
                  <c:v>40.450000000000003</c:v>
                </c:pt>
                <c:pt idx="31">
                  <c:v>40.299999999999997</c:v>
                </c:pt>
                <c:pt idx="32">
                  <c:v>40.46</c:v>
                </c:pt>
                <c:pt idx="33">
                  <c:v>40.47</c:v>
                </c:pt>
                <c:pt idx="34">
                  <c:v>41.64</c:v>
                </c:pt>
                <c:pt idx="35">
                  <c:v>40.36</c:v>
                </c:pt>
                <c:pt idx="36">
                  <c:v>41.08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'Forza Team'!$E$19</c:f>
              <c:strCache>
                <c:ptCount val="1"/>
                <c:pt idx="0">
                  <c:v>Доценко Анатолий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'Forza Team'!$B$20:$B$69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'Forza Team'!$E$20:$E$69</c:f>
              <c:numCache>
                <c:formatCode>0.00</c:formatCode>
                <c:ptCount val="50"/>
                <c:pt idx="0">
                  <c:v>42.21</c:v>
                </c:pt>
                <c:pt idx="1">
                  <c:v>41.28</c:v>
                </c:pt>
                <c:pt idx="2">
                  <c:v>40.28</c:v>
                </c:pt>
                <c:pt idx="3">
                  <c:v>40.340000000000003</c:v>
                </c:pt>
                <c:pt idx="4">
                  <c:v>41.23</c:v>
                </c:pt>
                <c:pt idx="5">
                  <c:v>40.56</c:v>
                </c:pt>
                <c:pt idx="6">
                  <c:v>40.299999999999997</c:v>
                </c:pt>
                <c:pt idx="7">
                  <c:v>40.119999999999997</c:v>
                </c:pt>
                <c:pt idx="8">
                  <c:v>40.44</c:v>
                </c:pt>
                <c:pt idx="9">
                  <c:v>40.5</c:v>
                </c:pt>
                <c:pt idx="10">
                  <c:v>40.56</c:v>
                </c:pt>
                <c:pt idx="11">
                  <c:v>41.23</c:v>
                </c:pt>
                <c:pt idx="12">
                  <c:v>40.19</c:v>
                </c:pt>
                <c:pt idx="13">
                  <c:v>40.15</c:v>
                </c:pt>
                <c:pt idx="14">
                  <c:v>43.24</c:v>
                </c:pt>
                <c:pt idx="15">
                  <c:v>40.42</c:v>
                </c:pt>
                <c:pt idx="16">
                  <c:v>40.97</c:v>
                </c:pt>
                <c:pt idx="17">
                  <c:v>40.58</c:v>
                </c:pt>
                <c:pt idx="18">
                  <c:v>41.36</c:v>
                </c:pt>
                <c:pt idx="19">
                  <c:v>40.68</c:v>
                </c:pt>
                <c:pt idx="20">
                  <c:v>40.51</c:v>
                </c:pt>
                <c:pt idx="21">
                  <c:v>40.22</c:v>
                </c:pt>
                <c:pt idx="22">
                  <c:v>41.44</c:v>
                </c:pt>
                <c:pt idx="23">
                  <c:v>40.33</c:v>
                </c:pt>
                <c:pt idx="24">
                  <c:v>40.44</c:v>
                </c:pt>
                <c:pt idx="25">
                  <c:v>40.659999999999997</c:v>
                </c:pt>
                <c:pt idx="26">
                  <c:v>40.380000000000003</c:v>
                </c:pt>
                <c:pt idx="27">
                  <c:v>40.590000000000003</c:v>
                </c:pt>
                <c:pt idx="28">
                  <c:v>39.979999999999997</c:v>
                </c:pt>
                <c:pt idx="29">
                  <c:v>40.369999999999997</c:v>
                </c:pt>
                <c:pt idx="30">
                  <c:v>40.46</c:v>
                </c:pt>
                <c:pt idx="31">
                  <c:v>40.26</c:v>
                </c:pt>
                <c:pt idx="32">
                  <c:v>40.24</c:v>
                </c:pt>
                <c:pt idx="33">
                  <c:v>40.31</c:v>
                </c:pt>
                <c:pt idx="34">
                  <c:v>40.29</c:v>
                </c:pt>
                <c:pt idx="35">
                  <c:v>40.729999999999997</c:v>
                </c:pt>
                <c:pt idx="36">
                  <c:v>39.89</c:v>
                </c:pt>
                <c:pt idx="37">
                  <c:v>39.950000000000003</c:v>
                </c:pt>
                <c:pt idx="38">
                  <c:v>40.6</c:v>
                </c:pt>
                <c:pt idx="39">
                  <c:v>40.770000000000003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'Forza Team'!$F$19</c:f>
              <c:strCache>
                <c:ptCount val="1"/>
                <c:pt idx="0">
                  <c:v>Седнин Роман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'Forza Team'!$B$20:$B$69</c:f>
              <c:numCache>
                <c:formatCode>General</c:formatCode>
                <c:ptCount val="5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</c:numCache>
            </c:numRef>
          </c:cat>
          <c:val>
            <c:numRef>
              <c:f>'Forza Team'!$F$20:$F$69</c:f>
              <c:numCache>
                <c:formatCode>0.00</c:formatCode>
                <c:ptCount val="50"/>
                <c:pt idx="0">
                  <c:v>40.28</c:v>
                </c:pt>
                <c:pt idx="1">
                  <c:v>40.659999999999997</c:v>
                </c:pt>
                <c:pt idx="2">
                  <c:v>40.57</c:v>
                </c:pt>
                <c:pt idx="3">
                  <c:v>41.73</c:v>
                </c:pt>
                <c:pt idx="4">
                  <c:v>40.32</c:v>
                </c:pt>
                <c:pt idx="5">
                  <c:v>41.09</c:v>
                </c:pt>
                <c:pt idx="6">
                  <c:v>40.97</c:v>
                </c:pt>
                <c:pt idx="7">
                  <c:v>40.659999999999997</c:v>
                </c:pt>
                <c:pt idx="8">
                  <c:v>40.130000000000003</c:v>
                </c:pt>
                <c:pt idx="9">
                  <c:v>40.39</c:v>
                </c:pt>
                <c:pt idx="10">
                  <c:v>40.82</c:v>
                </c:pt>
                <c:pt idx="11">
                  <c:v>40.07</c:v>
                </c:pt>
                <c:pt idx="12">
                  <c:v>40</c:v>
                </c:pt>
                <c:pt idx="13">
                  <c:v>40.159999999999997</c:v>
                </c:pt>
                <c:pt idx="14">
                  <c:v>40.11</c:v>
                </c:pt>
                <c:pt idx="15">
                  <c:v>40.33</c:v>
                </c:pt>
                <c:pt idx="16">
                  <c:v>40.04</c:v>
                </c:pt>
                <c:pt idx="17">
                  <c:v>40.450000000000003</c:v>
                </c:pt>
                <c:pt idx="18">
                  <c:v>40.67</c:v>
                </c:pt>
                <c:pt idx="19">
                  <c:v>40.94</c:v>
                </c:pt>
                <c:pt idx="20">
                  <c:v>40.46</c:v>
                </c:pt>
                <c:pt idx="21">
                  <c:v>40.61</c:v>
                </c:pt>
                <c:pt idx="22">
                  <c:v>40.85</c:v>
                </c:pt>
                <c:pt idx="23">
                  <c:v>41.89</c:v>
                </c:pt>
                <c:pt idx="24">
                  <c:v>40.340000000000003</c:v>
                </c:pt>
                <c:pt idx="25">
                  <c:v>40.520000000000003</c:v>
                </c:pt>
                <c:pt idx="26">
                  <c:v>40.69</c:v>
                </c:pt>
                <c:pt idx="27">
                  <c:v>41.43</c:v>
                </c:pt>
                <c:pt idx="28">
                  <c:v>41.74</c:v>
                </c:pt>
                <c:pt idx="29">
                  <c:v>41.26</c:v>
                </c:pt>
                <c:pt idx="30">
                  <c:v>40.47</c:v>
                </c:pt>
                <c:pt idx="31">
                  <c:v>40.32</c:v>
                </c:pt>
                <c:pt idx="32">
                  <c:v>41.72</c:v>
                </c:pt>
                <c:pt idx="33">
                  <c:v>40.61</c:v>
                </c:pt>
                <c:pt idx="34">
                  <c:v>39.979999999999997</c:v>
                </c:pt>
                <c:pt idx="35">
                  <c:v>41.19</c:v>
                </c:pt>
                <c:pt idx="36">
                  <c:v>40.549999999999997</c:v>
                </c:pt>
                <c:pt idx="37">
                  <c:v>40.89</c:v>
                </c:pt>
                <c:pt idx="38">
                  <c:v>42.03</c:v>
                </c:pt>
                <c:pt idx="39">
                  <c:v>40.659999999999997</c:v>
                </c:pt>
                <c:pt idx="40">
                  <c:v>40.75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442624"/>
        <c:axId val="50444160"/>
      </c:lineChart>
      <c:catAx>
        <c:axId val="504426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50444160"/>
        <c:crosses val="autoZero"/>
        <c:auto val="1"/>
        <c:lblAlgn val="ctr"/>
        <c:lblOffset val="100"/>
        <c:noMultiLvlLbl val="0"/>
      </c:catAx>
      <c:valAx>
        <c:axId val="50444160"/>
        <c:scaling>
          <c:orientation val="minMax"/>
          <c:min val="39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5044262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Стабильность</a:t>
            </a:r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Fortune!$C$19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ysClr val="windowText" lastClr="000000"/>
              </a:solidFill>
            </a:ln>
          </c:spPr>
          <c:marker>
            <c:symbol val="none"/>
          </c:marker>
          <c:cat>
            <c:numRef>
              <c:f>Fortune!$B$20:$B$80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Fortune!$C$20:$C$80</c:f>
              <c:numCache>
                <c:formatCode>0.00</c:formatCode>
                <c:ptCount val="61"/>
                <c:pt idx="0">
                  <c:v>44.81</c:v>
                </c:pt>
                <c:pt idx="1">
                  <c:v>43.33</c:v>
                </c:pt>
                <c:pt idx="2">
                  <c:v>40.11</c:v>
                </c:pt>
                <c:pt idx="3">
                  <c:v>40.049999999999997</c:v>
                </c:pt>
                <c:pt idx="4">
                  <c:v>39.85</c:v>
                </c:pt>
                <c:pt idx="5">
                  <c:v>41.04</c:v>
                </c:pt>
                <c:pt idx="6">
                  <c:v>40.21</c:v>
                </c:pt>
                <c:pt idx="7">
                  <c:v>42.6</c:v>
                </c:pt>
                <c:pt idx="8">
                  <c:v>40.32</c:v>
                </c:pt>
                <c:pt idx="9">
                  <c:v>39.96</c:v>
                </c:pt>
                <c:pt idx="10">
                  <c:v>39.96</c:v>
                </c:pt>
                <c:pt idx="11">
                  <c:v>39.880000000000003</c:v>
                </c:pt>
                <c:pt idx="12">
                  <c:v>39.94</c:v>
                </c:pt>
                <c:pt idx="13">
                  <c:v>39.82</c:v>
                </c:pt>
                <c:pt idx="14">
                  <c:v>40.07</c:v>
                </c:pt>
                <c:pt idx="15">
                  <c:v>39.950000000000003</c:v>
                </c:pt>
                <c:pt idx="16">
                  <c:v>39.840000000000003</c:v>
                </c:pt>
                <c:pt idx="17">
                  <c:v>39.950000000000003</c:v>
                </c:pt>
                <c:pt idx="18">
                  <c:v>40.049999999999997</c:v>
                </c:pt>
                <c:pt idx="19">
                  <c:v>39.96</c:v>
                </c:pt>
                <c:pt idx="20">
                  <c:v>39.78</c:v>
                </c:pt>
                <c:pt idx="21">
                  <c:v>40.25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Fortune!$D$19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cat>
            <c:numRef>
              <c:f>Fortune!$B$20:$B$80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Fortune!$D$20:$D$80</c:f>
              <c:numCache>
                <c:formatCode>0.00</c:formatCode>
                <c:ptCount val="61"/>
                <c:pt idx="0">
                  <c:v>39.83</c:v>
                </c:pt>
                <c:pt idx="1">
                  <c:v>39.630000000000003</c:v>
                </c:pt>
                <c:pt idx="2">
                  <c:v>39.22</c:v>
                </c:pt>
                <c:pt idx="3">
                  <c:v>39.31</c:v>
                </c:pt>
                <c:pt idx="4">
                  <c:v>39.200000000000003</c:v>
                </c:pt>
                <c:pt idx="5">
                  <c:v>38.99</c:v>
                </c:pt>
                <c:pt idx="6">
                  <c:v>39.229999999999997</c:v>
                </c:pt>
                <c:pt idx="7">
                  <c:v>39.049999999999997</c:v>
                </c:pt>
                <c:pt idx="8">
                  <c:v>39.1</c:v>
                </c:pt>
                <c:pt idx="9">
                  <c:v>39.200000000000003</c:v>
                </c:pt>
                <c:pt idx="10">
                  <c:v>39.15</c:v>
                </c:pt>
                <c:pt idx="11">
                  <c:v>39.380000000000003</c:v>
                </c:pt>
                <c:pt idx="12">
                  <c:v>39.07</c:v>
                </c:pt>
                <c:pt idx="13">
                  <c:v>39.64</c:v>
                </c:pt>
                <c:pt idx="14">
                  <c:v>39.92</c:v>
                </c:pt>
                <c:pt idx="15">
                  <c:v>39.11</c:v>
                </c:pt>
                <c:pt idx="16">
                  <c:v>39.35</c:v>
                </c:pt>
                <c:pt idx="17">
                  <c:v>39.520000000000003</c:v>
                </c:pt>
                <c:pt idx="18">
                  <c:v>39.450000000000003</c:v>
                </c:pt>
                <c:pt idx="19">
                  <c:v>39.17</c:v>
                </c:pt>
                <c:pt idx="20">
                  <c:v>39.28</c:v>
                </c:pt>
                <c:pt idx="21">
                  <c:v>39.19</c:v>
                </c:pt>
                <c:pt idx="22">
                  <c:v>39.57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Fortune!$E$19</c:f>
              <c:strCache>
                <c:ptCount val="1"/>
                <c:pt idx="0">
                  <c:v>Хлопонин Андрей</c:v>
                </c:pt>
              </c:strCache>
            </c:strRef>
          </c:tx>
          <c:spPr>
            <a:ln>
              <a:solidFill>
                <a:srgbClr val="00FF00"/>
              </a:solidFill>
            </a:ln>
          </c:spPr>
          <c:marker>
            <c:symbol val="none"/>
          </c:marker>
          <c:cat>
            <c:numRef>
              <c:f>Fortune!$B$20:$B$80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Fortune!$E$20:$E$80</c:f>
              <c:numCache>
                <c:formatCode>0.00</c:formatCode>
                <c:ptCount val="61"/>
                <c:pt idx="0">
                  <c:v>39.450000000000003</c:v>
                </c:pt>
                <c:pt idx="1">
                  <c:v>39.479999999999997</c:v>
                </c:pt>
                <c:pt idx="2">
                  <c:v>39.15</c:v>
                </c:pt>
                <c:pt idx="3">
                  <c:v>39.07</c:v>
                </c:pt>
                <c:pt idx="4">
                  <c:v>39.229999999999997</c:v>
                </c:pt>
                <c:pt idx="5">
                  <c:v>39.28</c:v>
                </c:pt>
                <c:pt idx="6">
                  <c:v>39.24</c:v>
                </c:pt>
                <c:pt idx="7">
                  <c:v>39.450000000000003</c:v>
                </c:pt>
                <c:pt idx="8">
                  <c:v>39.32</c:v>
                </c:pt>
                <c:pt idx="9">
                  <c:v>39.17</c:v>
                </c:pt>
                <c:pt idx="10">
                  <c:v>39.1</c:v>
                </c:pt>
                <c:pt idx="11">
                  <c:v>39.15</c:v>
                </c:pt>
                <c:pt idx="12">
                  <c:v>39.17</c:v>
                </c:pt>
                <c:pt idx="13">
                  <c:v>39</c:v>
                </c:pt>
                <c:pt idx="14">
                  <c:v>39.130000000000003</c:v>
                </c:pt>
                <c:pt idx="15">
                  <c:v>39.119999999999997</c:v>
                </c:pt>
                <c:pt idx="16">
                  <c:v>39.18</c:v>
                </c:pt>
                <c:pt idx="17">
                  <c:v>39.18</c:v>
                </c:pt>
                <c:pt idx="18">
                  <c:v>39.18</c:v>
                </c:pt>
                <c:pt idx="19">
                  <c:v>39.42</c:v>
                </c:pt>
                <c:pt idx="20">
                  <c:v>39.21</c:v>
                </c:pt>
                <c:pt idx="21">
                  <c:v>39.17</c:v>
                </c:pt>
                <c:pt idx="22">
                  <c:v>39.17</c:v>
                </c:pt>
                <c:pt idx="23">
                  <c:v>39.1</c:v>
                </c:pt>
                <c:pt idx="24">
                  <c:v>39.130000000000003</c:v>
                </c:pt>
                <c:pt idx="25">
                  <c:v>39.1</c:v>
                </c:pt>
                <c:pt idx="26">
                  <c:v>39.17</c:v>
                </c:pt>
                <c:pt idx="27">
                  <c:v>39.1</c:v>
                </c:pt>
                <c:pt idx="28">
                  <c:v>39.229999999999997</c:v>
                </c:pt>
                <c:pt idx="29">
                  <c:v>39.25</c:v>
                </c:pt>
                <c:pt idx="30">
                  <c:v>39.22</c:v>
                </c:pt>
                <c:pt idx="31">
                  <c:v>39.159999999999997</c:v>
                </c:pt>
                <c:pt idx="32">
                  <c:v>39.049999999999997</c:v>
                </c:pt>
                <c:pt idx="33">
                  <c:v>39.24</c:v>
                </c:pt>
                <c:pt idx="34">
                  <c:v>39.17</c:v>
                </c:pt>
                <c:pt idx="35">
                  <c:v>38.869999999999997</c:v>
                </c:pt>
                <c:pt idx="36">
                  <c:v>39.369999999999997</c:v>
                </c:pt>
                <c:pt idx="37">
                  <c:v>39.25</c:v>
                </c:pt>
                <c:pt idx="38">
                  <c:v>39.200000000000003</c:v>
                </c:pt>
                <c:pt idx="39">
                  <c:v>39.19</c:v>
                </c:pt>
                <c:pt idx="40">
                  <c:v>39.26</c:v>
                </c:pt>
                <c:pt idx="41">
                  <c:v>39.119999999999997</c:v>
                </c:pt>
                <c:pt idx="42">
                  <c:v>39.049999999999997</c:v>
                </c:pt>
                <c:pt idx="43">
                  <c:v>39.340000000000003</c:v>
                </c:pt>
                <c:pt idx="44">
                  <c:v>39.22</c:v>
                </c:pt>
                <c:pt idx="45">
                  <c:v>39.18</c:v>
                </c:pt>
                <c:pt idx="46">
                  <c:v>39.25</c:v>
                </c:pt>
                <c:pt idx="47">
                  <c:v>39.06</c:v>
                </c:pt>
                <c:pt idx="48">
                  <c:v>39.11</c:v>
                </c:pt>
                <c:pt idx="49">
                  <c:v>39.270000000000003</c:v>
                </c:pt>
                <c:pt idx="50">
                  <c:v>39.18</c:v>
                </c:pt>
                <c:pt idx="51">
                  <c:v>39.39</c:v>
                </c:pt>
                <c:pt idx="52">
                  <c:v>39.24</c:v>
                </c:pt>
                <c:pt idx="53">
                  <c:v>40.19</c:v>
                </c:pt>
                <c:pt idx="54">
                  <c:v>39.909999999999997</c:v>
                </c:pt>
                <c:pt idx="55">
                  <c:v>39.19</c:v>
                </c:pt>
                <c:pt idx="56">
                  <c:v>39.33</c:v>
                </c:pt>
                <c:pt idx="57">
                  <c:v>38.96</c:v>
                </c:pt>
                <c:pt idx="58">
                  <c:v>39.4</c:v>
                </c:pt>
                <c:pt idx="59">
                  <c:v>39.229999999999997</c:v>
                </c:pt>
                <c:pt idx="60">
                  <c:v>39.58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Fortune!$F$19</c:f>
              <c:strCache>
                <c:ptCount val="1"/>
                <c:pt idx="0">
                  <c:v>Онащук Максим</c:v>
                </c:pt>
              </c:strCache>
            </c:strRef>
          </c:tx>
          <c:spPr>
            <a:ln>
              <a:solidFill>
                <a:srgbClr val="00B0F0"/>
              </a:solidFill>
            </a:ln>
          </c:spPr>
          <c:marker>
            <c:symbol val="none"/>
          </c:marker>
          <c:cat>
            <c:numRef>
              <c:f>Fortune!$B$20:$B$80</c:f>
              <c:numCache>
                <c:formatCode>General</c:formatCode>
                <c:ptCount val="61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</c:numCache>
            </c:numRef>
          </c:cat>
          <c:val>
            <c:numRef>
              <c:f>Fortune!$F$20:$F$80</c:f>
              <c:numCache>
                <c:formatCode>0.00</c:formatCode>
                <c:ptCount val="61"/>
                <c:pt idx="0">
                  <c:v>39.65</c:v>
                </c:pt>
                <c:pt idx="1">
                  <c:v>39.4</c:v>
                </c:pt>
                <c:pt idx="2">
                  <c:v>39.18</c:v>
                </c:pt>
                <c:pt idx="3">
                  <c:v>39.409999999999997</c:v>
                </c:pt>
                <c:pt idx="4">
                  <c:v>39.24</c:v>
                </c:pt>
                <c:pt idx="5">
                  <c:v>40.869999999999997</c:v>
                </c:pt>
                <c:pt idx="6">
                  <c:v>39.450000000000003</c:v>
                </c:pt>
                <c:pt idx="7">
                  <c:v>39.6</c:v>
                </c:pt>
                <c:pt idx="8">
                  <c:v>39.36</c:v>
                </c:pt>
                <c:pt idx="9">
                  <c:v>39.33</c:v>
                </c:pt>
                <c:pt idx="10">
                  <c:v>39.18</c:v>
                </c:pt>
                <c:pt idx="11">
                  <c:v>39.29</c:v>
                </c:pt>
                <c:pt idx="12">
                  <c:v>39.18</c:v>
                </c:pt>
                <c:pt idx="13">
                  <c:v>39.26</c:v>
                </c:pt>
                <c:pt idx="14">
                  <c:v>39.43</c:v>
                </c:pt>
                <c:pt idx="15">
                  <c:v>39.81</c:v>
                </c:pt>
                <c:pt idx="16">
                  <c:v>39.21</c:v>
                </c:pt>
                <c:pt idx="17">
                  <c:v>39.1</c:v>
                </c:pt>
                <c:pt idx="18">
                  <c:v>39.229999999999997</c:v>
                </c:pt>
                <c:pt idx="19">
                  <c:v>39.409999999999997</c:v>
                </c:pt>
                <c:pt idx="20">
                  <c:v>39.44</c:v>
                </c:pt>
                <c:pt idx="21">
                  <c:v>39.590000000000003</c:v>
                </c:pt>
                <c:pt idx="22">
                  <c:v>39.25</c:v>
                </c:pt>
                <c:pt idx="23">
                  <c:v>39.590000000000003</c:v>
                </c:pt>
                <c:pt idx="24">
                  <c:v>39.31</c:v>
                </c:pt>
                <c:pt idx="25">
                  <c:v>39.32</c:v>
                </c:pt>
                <c:pt idx="26">
                  <c:v>39.17</c:v>
                </c:pt>
                <c:pt idx="27">
                  <c:v>39.799999999999997</c:v>
                </c:pt>
                <c:pt idx="28">
                  <c:v>39.79</c:v>
                </c:pt>
                <c:pt idx="29">
                  <c:v>39.409999999999997</c:v>
                </c:pt>
                <c:pt idx="30">
                  <c:v>39.380000000000003</c:v>
                </c:pt>
                <c:pt idx="31">
                  <c:v>39.520000000000003</c:v>
                </c:pt>
                <c:pt idx="32">
                  <c:v>39.57</c:v>
                </c:pt>
                <c:pt idx="33">
                  <c:v>39.69</c:v>
                </c:pt>
                <c:pt idx="34">
                  <c:v>39.380000000000003</c:v>
                </c:pt>
                <c:pt idx="35">
                  <c:v>41.03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594560"/>
        <c:axId val="50596096"/>
      </c:lineChart>
      <c:catAx>
        <c:axId val="5059456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crossAx val="50596096"/>
        <c:crosses val="autoZero"/>
        <c:auto val="1"/>
        <c:lblAlgn val="ctr"/>
        <c:lblOffset val="100"/>
        <c:noMultiLvlLbl val="0"/>
      </c:catAx>
      <c:valAx>
        <c:axId val="50596096"/>
        <c:scaling>
          <c:orientation val="minMax"/>
          <c:min val="38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5059456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ru-RU"/>
              <a:t>Большая гонка №11</a:t>
            </a:r>
          </a:p>
        </c:rich>
      </c:tx>
      <c:layout/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Кардиограмме!$I$3</c:f>
              <c:strCache>
                <c:ptCount val="1"/>
                <c:pt idx="0">
                  <c:v>Oldschool</c:v>
                </c:pt>
              </c:strCache>
            </c:strRef>
          </c:tx>
          <c:marker>
            <c:symbol val="none"/>
          </c:marker>
          <c:cat>
            <c:numRef>
              <c:f>Кардиограмме!$H$4:$H$181</c:f>
              <c:numCache>
                <c:formatCode>General</c:formatCode>
                <c:ptCount val="1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</c:numCache>
            </c:numRef>
          </c:cat>
          <c:val>
            <c:numRef>
              <c:f>Кардиограмме!$I$4:$I$181</c:f>
              <c:numCache>
                <c:formatCode>0.00</c:formatCode>
                <c:ptCount val="178"/>
                <c:pt idx="0">
                  <c:v>1.7399999999991991</c:v>
                </c:pt>
                <c:pt idx="1">
                  <c:v>5.8349717514116435</c:v>
                </c:pt>
                <c:pt idx="2">
                  <c:v>6.3999435028240939</c:v>
                </c:pt>
                <c:pt idx="3">
                  <c:v>6.4849152542365402</c:v>
                </c:pt>
                <c:pt idx="4">
                  <c:v>6.7298870056489903</c:v>
                </c:pt>
                <c:pt idx="5">
                  <c:v>7.4048587570614401</c:v>
                </c:pt>
                <c:pt idx="6">
                  <c:v>7.4898305084738865</c:v>
                </c:pt>
                <c:pt idx="7">
                  <c:v>7.8548022598863341</c:v>
                </c:pt>
                <c:pt idx="8">
                  <c:v>7.7097740112987836</c:v>
                </c:pt>
                <c:pt idx="9">
                  <c:v>7.554745762711228</c:v>
                </c:pt>
                <c:pt idx="10">
                  <c:v>7.5597175141236761</c:v>
                </c:pt>
                <c:pt idx="11">
                  <c:v>7.7346892655361259</c:v>
                </c:pt>
                <c:pt idx="12">
                  <c:v>7.7896610169485712</c:v>
                </c:pt>
                <c:pt idx="13">
                  <c:v>7.6946327683610178</c:v>
                </c:pt>
                <c:pt idx="14">
                  <c:v>7.7996045197734674</c:v>
                </c:pt>
                <c:pt idx="15">
                  <c:v>7.6745762711859129</c:v>
                </c:pt>
                <c:pt idx="16">
                  <c:v>7.689548022598359</c:v>
                </c:pt>
                <c:pt idx="17">
                  <c:v>7.6045197740108037</c:v>
                </c:pt>
                <c:pt idx="18">
                  <c:v>7.5594915254232546</c:v>
                </c:pt>
                <c:pt idx="19">
                  <c:v>8.384463276835703</c:v>
                </c:pt>
                <c:pt idx="20">
                  <c:v>8.4294350282481503</c:v>
                </c:pt>
                <c:pt idx="21">
                  <c:v>8.3044067796605958</c:v>
                </c:pt>
                <c:pt idx="22">
                  <c:v>8.2293785310730456</c:v>
                </c:pt>
                <c:pt idx="23">
                  <c:v>8.1243502824854943</c:v>
                </c:pt>
                <c:pt idx="24">
                  <c:v>8.2193220338979387</c:v>
                </c:pt>
                <c:pt idx="25">
                  <c:v>8.1842937853103876</c:v>
                </c:pt>
                <c:pt idx="26">
                  <c:v>8.0392655367228372</c:v>
                </c:pt>
                <c:pt idx="27">
                  <c:v>7.974237288135285</c:v>
                </c:pt>
                <c:pt idx="28">
                  <c:v>7.7692090395477322</c:v>
                </c:pt>
                <c:pt idx="29">
                  <c:v>7.7341807909601812</c:v>
                </c:pt>
                <c:pt idx="30">
                  <c:v>7.6291525423726299</c:v>
                </c:pt>
                <c:pt idx="31">
                  <c:v>7.5341242937850765</c:v>
                </c:pt>
                <c:pt idx="32">
                  <c:v>7.4490960451975212</c:v>
                </c:pt>
                <c:pt idx="33">
                  <c:v>7.4340677966099662</c:v>
                </c:pt>
                <c:pt idx="34">
                  <c:v>7.1390395480224171</c:v>
                </c:pt>
                <c:pt idx="35">
                  <c:v>6.8940112994348652</c:v>
                </c:pt>
                <c:pt idx="36">
                  <c:v>6.7889830508473139</c:v>
                </c:pt>
                <c:pt idx="37">
                  <c:v>6.5239548022597589</c:v>
                </c:pt>
                <c:pt idx="38">
                  <c:v>6.278926553672207</c:v>
                </c:pt>
                <c:pt idx="39">
                  <c:v>6.1238983050846514</c:v>
                </c:pt>
                <c:pt idx="40">
                  <c:v>5.8588700564970964</c:v>
                </c:pt>
                <c:pt idx="41">
                  <c:v>5.6538418079095436</c:v>
                </c:pt>
                <c:pt idx="42">
                  <c:v>5.8188135593219883</c:v>
                </c:pt>
                <c:pt idx="43">
                  <c:v>5.6837853107344358</c:v>
                </c:pt>
                <c:pt idx="44">
                  <c:v>5.3487570621468805</c:v>
                </c:pt>
                <c:pt idx="45">
                  <c:v>5.6537288135593258</c:v>
                </c:pt>
                <c:pt idx="46">
                  <c:v>2.7487005649717702</c:v>
                </c:pt>
                <c:pt idx="47">
                  <c:v>3.6036723163842197</c:v>
                </c:pt>
                <c:pt idx="48">
                  <c:v>3.8786440677966709</c:v>
                </c:pt>
                <c:pt idx="49">
                  <c:v>3.8536158192091179</c:v>
                </c:pt>
                <c:pt idx="50">
                  <c:v>3.7885875706215657</c:v>
                </c:pt>
                <c:pt idx="51">
                  <c:v>3.7135593220340155</c:v>
                </c:pt>
                <c:pt idx="52">
                  <c:v>3.6685310734464665</c:v>
                </c:pt>
                <c:pt idx="53">
                  <c:v>3.6235028248589174</c:v>
                </c:pt>
                <c:pt idx="54">
                  <c:v>3.4084745762713666</c:v>
                </c:pt>
                <c:pt idx="55">
                  <c:v>3.1834463276838179</c:v>
                </c:pt>
                <c:pt idx="56">
                  <c:v>2.948418079096264</c:v>
                </c:pt>
                <c:pt idx="57">
                  <c:v>3.0333898305087104</c:v>
                </c:pt>
                <c:pt idx="58">
                  <c:v>2.938361581921157</c:v>
                </c:pt>
                <c:pt idx="59">
                  <c:v>2.923333333333602</c:v>
                </c:pt>
                <c:pt idx="60">
                  <c:v>2.8083050847460527</c:v>
                </c:pt>
                <c:pt idx="61">
                  <c:v>3.8332768361585039</c:v>
                </c:pt>
                <c:pt idx="62">
                  <c:v>3.8882485875709492</c:v>
                </c:pt>
                <c:pt idx="63">
                  <c:v>3.8732203389833941</c:v>
                </c:pt>
                <c:pt idx="64">
                  <c:v>4.5581920903958419</c:v>
                </c:pt>
                <c:pt idx="65">
                  <c:v>4.1931638418082926</c:v>
                </c:pt>
                <c:pt idx="66">
                  <c:v>3.8381355932207413</c:v>
                </c:pt>
                <c:pt idx="67">
                  <c:v>3.4331073446331857</c:v>
                </c:pt>
                <c:pt idx="68">
                  <c:v>2.8880790960456366</c:v>
                </c:pt>
                <c:pt idx="69">
                  <c:v>2.8030508474580813</c:v>
                </c:pt>
                <c:pt idx="70">
                  <c:v>3.958022598870528</c:v>
                </c:pt>
                <c:pt idx="71">
                  <c:v>4.2329943502829792</c:v>
                </c:pt>
                <c:pt idx="72">
                  <c:v>4.2979661016954296</c:v>
                </c:pt>
                <c:pt idx="73">
                  <c:v>4.5829378531078788</c:v>
                </c:pt>
                <c:pt idx="74">
                  <c:v>4.4379096045203283</c:v>
                </c:pt>
                <c:pt idx="75">
                  <c:v>4.3028813559327759</c:v>
                </c:pt>
                <c:pt idx="76">
                  <c:v>4.2478531073452217</c:v>
                </c:pt>
                <c:pt idx="77">
                  <c:v>4.1928248587576675</c:v>
                </c:pt>
                <c:pt idx="78">
                  <c:v>3.8677966101701173</c:v>
                </c:pt>
                <c:pt idx="79">
                  <c:v>3.7027683615825637</c:v>
                </c:pt>
                <c:pt idx="80">
                  <c:v>3.497740112995011</c:v>
                </c:pt>
                <c:pt idx="81">
                  <c:v>3.4527118644074619</c:v>
                </c:pt>
                <c:pt idx="82">
                  <c:v>3.1776836158199089</c:v>
                </c:pt>
                <c:pt idx="83">
                  <c:v>3.0726553672323575</c:v>
                </c:pt>
                <c:pt idx="84">
                  <c:v>2.8076271186448025</c:v>
                </c:pt>
                <c:pt idx="85">
                  <c:v>2.7125988700572492</c:v>
                </c:pt>
                <c:pt idx="86">
                  <c:v>2.4375706214696962</c:v>
                </c:pt>
                <c:pt idx="87">
                  <c:v>2.2825423728821406</c:v>
                </c:pt>
                <c:pt idx="88">
                  <c:v>1.9875141242945915</c:v>
                </c:pt>
                <c:pt idx="89">
                  <c:v>1.7024858757070405</c:v>
                </c:pt>
                <c:pt idx="90">
                  <c:v>1.7574576271194857</c:v>
                </c:pt>
                <c:pt idx="91">
                  <c:v>1.6724293785319304</c:v>
                </c:pt>
                <c:pt idx="92">
                  <c:v>1.4774011299443757</c:v>
                </c:pt>
                <c:pt idx="93">
                  <c:v>1.0623728813568221</c:v>
                </c:pt>
                <c:pt idx="94">
                  <c:v>0.89734463276926846</c:v>
                </c:pt>
                <c:pt idx="95">
                  <c:v>1.0923163841817143</c:v>
                </c:pt>
                <c:pt idx="96">
                  <c:v>0.83728813559416437</c:v>
                </c:pt>
                <c:pt idx="97">
                  <c:v>0.82225988700660935</c:v>
                </c:pt>
                <c:pt idx="98">
                  <c:v>0.57723163841905745</c:v>
                </c:pt>
                <c:pt idx="99">
                  <c:v>0.49220338983150214</c:v>
                </c:pt>
                <c:pt idx="100">
                  <c:v>0.73717514124395223</c:v>
                </c:pt>
                <c:pt idx="101">
                  <c:v>0.57214689265639862</c:v>
                </c:pt>
                <c:pt idx="102">
                  <c:v>0.2271186440688453</c:v>
                </c:pt>
                <c:pt idx="103">
                  <c:v>0.2320903954812934</c:v>
                </c:pt>
                <c:pt idx="104">
                  <c:v>0.14706214689373809</c:v>
                </c:pt>
                <c:pt idx="105">
                  <c:v>-0.11796610169381694</c:v>
                </c:pt>
                <c:pt idx="106">
                  <c:v>-0.35299435028137083</c:v>
                </c:pt>
                <c:pt idx="107">
                  <c:v>-0.71802259886892017</c:v>
                </c:pt>
                <c:pt idx="108">
                  <c:v>-0.94305084745646894</c:v>
                </c:pt>
                <c:pt idx="109">
                  <c:v>-1.1080790960440225</c:v>
                </c:pt>
                <c:pt idx="110">
                  <c:v>-1.0931073446315764</c:v>
                </c:pt>
                <c:pt idx="111">
                  <c:v>-0.74813559321913203</c:v>
                </c:pt>
                <c:pt idx="112">
                  <c:v>5.1368361581933044</c:v>
                </c:pt>
                <c:pt idx="113">
                  <c:v>5.1818079096057517</c:v>
                </c:pt>
                <c:pt idx="114">
                  <c:v>5.3767796610181975</c:v>
                </c:pt>
                <c:pt idx="115">
                  <c:v>5.6117514124306425</c:v>
                </c:pt>
                <c:pt idx="116">
                  <c:v>5.5867231638430894</c:v>
                </c:pt>
                <c:pt idx="117">
                  <c:v>5.5716949152555344</c:v>
                </c:pt>
                <c:pt idx="118">
                  <c:v>5.7466666666679842</c:v>
                </c:pt>
                <c:pt idx="119">
                  <c:v>5.5916384180804286</c:v>
                </c:pt>
                <c:pt idx="120">
                  <c:v>5.3666101694928798</c:v>
                </c:pt>
                <c:pt idx="121">
                  <c:v>5.2815819209053245</c:v>
                </c:pt>
                <c:pt idx="122">
                  <c:v>5.2365536723177755</c:v>
                </c:pt>
                <c:pt idx="123">
                  <c:v>5.1815254237302213</c:v>
                </c:pt>
                <c:pt idx="124">
                  <c:v>5.2164971751426705</c:v>
                </c:pt>
                <c:pt idx="125">
                  <c:v>5.2114689265551206</c:v>
                </c:pt>
                <c:pt idx="126">
                  <c:v>5.2464406779675699</c:v>
                </c:pt>
                <c:pt idx="127">
                  <c:v>5.2314124293800148</c:v>
                </c:pt>
                <c:pt idx="128">
                  <c:v>5.3863841807924615</c:v>
                </c:pt>
                <c:pt idx="129">
                  <c:v>6.3213559322049093</c:v>
                </c:pt>
                <c:pt idx="130">
                  <c:v>6.2663276836173551</c:v>
                </c:pt>
                <c:pt idx="131">
                  <c:v>6.3412994350298035</c:v>
                </c:pt>
                <c:pt idx="132">
                  <c:v>7.5462711864422545</c:v>
                </c:pt>
                <c:pt idx="133">
                  <c:v>7.7312429378547023</c:v>
                </c:pt>
                <c:pt idx="134">
                  <c:v>8.0962146892671498</c:v>
                </c:pt>
                <c:pt idx="135">
                  <c:v>7.8311864406795948</c:v>
                </c:pt>
                <c:pt idx="136">
                  <c:v>7.5961581920920409</c:v>
                </c:pt>
                <c:pt idx="137">
                  <c:v>7.4511299435044904</c:v>
                </c:pt>
                <c:pt idx="138">
                  <c:v>7.3061016949169399</c:v>
                </c:pt>
                <c:pt idx="139">
                  <c:v>7.2210734463293846</c:v>
                </c:pt>
                <c:pt idx="140">
                  <c:v>7.316045197741829</c:v>
                </c:pt>
                <c:pt idx="141">
                  <c:v>7.291016949154276</c:v>
                </c:pt>
                <c:pt idx="142">
                  <c:v>7.2959887005667241</c:v>
                </c:pt>
                <c:pt idx="143">
                  <c:v>7.1409604519791685</c:v>
                </c:pt>
                <c:pt idx="144">
                  <c:v>7.1159322033916155</c:v>
                </c:pt>
                <c:pt idx="145">
                  <c:v>6.990903954804061</c:v>
                </c:pt>
                <c:pt idx="146">
                  <c:v>6.8758757062165117</c:v>
                </c:pt>
                <c:pt idx="147">
                  <c:v>6.8408474576289606</c:v>
                </c:pt>
                <c:pt idx="148">
                  <c:v>7.0158192090414104</c:v>
                </c:pt>
                <c:pt idx="149">
                  <c:v>13.070790960453863</c:v>
                </c:pt>
                <c:pt idx="150">
                  <c:v>13.515762711866309</c:v>
                </c:pt>
                <c:pt idx="151">
                  <c:v>13.840734463278757</c:v>
                </c:pt>
                <c:pt idx="152">
                  <c:v>14.205706214691205</c:v>
                </c:pt>
                <c:pt idx="153">
                  <c:v>14.250677966103652</c:v>
                </c:pt>
                <c:pt idx="154">
                  <c:v>14.385649717516102</c:v>
                </c:pt>
                <c:pt idx="155">
                  <c:v>14.18062146892855</c:v>
                </c:pt>
                <c:pt idx="156">
                  <c:v>14.145593220340999</c:v>
                </c:pt>
                <c:pt idx="157">
                  <c:v>14.030564971753449</c:v>
                </c:pt>
                <c:pt idx="158">
                  <c:v>13.905536723165895</c:v>
                </c:pt>
                <c:pt idx="159">
                  <c:v>13.950508474578342</c:v>
                </c:pt>
                <c:pt idx="160">
                  <c:v>14.125480225990792</c:v>
                </c:pt>
                <c:pt idx="161">
                  <c:v>14.330451977403243</c:v>
                </c:pt>
                <c:pt idx="162">
                  <c:v>14.145423728815693</c:v>
                </c:pt>
                <c:pt idx="163">
                  <c:v>14.05039548022814</c:v>
                </c:pt>
                <c:pt idx="164">
                  <c:v>14.145367231640584</c:v>
                </c:pt>
                <c:pt idx="165">
                  <c:v>14.230338983053031</c:v>
                </c:pt>
                <c:pt idx="166">
                  <c:v>14.40531073446548</c:v>
                </c:pt>
                <c:pt idx="167">
                  <c:v>14.480282485877929</c:v>
                </c:pt>
                <c:pt idx="168">
                  <c:v>14.575254237290373</c:v>
                </c:pt>
                <c:pt idx="169">
                  <c:v>14.450225988702819</c:v>
                </c:pt>
                <c:pt idx="170">
                  <c:v>14.505197740115264</c:v>
                </c:pt>
                <c:pt idx="171">
                  <c:v>14.480169491527711</c:v>
                </c:pt>
                <c:pt idx="172">
                  <c:v>14.76514124294016</c:v>
                </c:pt>
                <c:pt idx="173">
                  <c:v>14.87011299435261</c:v>
                </c:pt>
                <c:pt idx="174">
                  <c:v>14.925084745765055</c:v>
                </c:pt>
                <c:pt idx="175">
                  <c:v>15.760056497177501</c:v>
                </c:pt>
                <c:pt idx="176">
                  <c:v>15.845028248589948</c:v>
                </c:pt>
                <c:pt idx="177">
                  <c:v>15.860000000002394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Кардиограмме!$J$3</c:f>
              <c:strCache>
                <c:ptCount val="1"/>
                <c:pt idx="0">
                  <c:v>Winni</c:v>
                </c:pt>
              </c:strCache>
            </c:strRef>
          </c:tx>
          <c:marker>
            <c:symbol val="none"/>
          </c:marker>
          <c:cat>
            <c:numRef>
              <c:f>Кардиограмме!$H$4:$H$181</c:f>
              <c:numCache>
                <c:formatCode>General</c:formatCode>
                <c:ptCount val="1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</c:numCache>
            </c:numRef>
          </c:cat>
          <c:val>
            <c:numRef>
              <c:f>Кардиограмме!$J$4:$J$181</c:f>
              <c:numCache>
                <c:formatCode>0.00</c:formatCode>
                <c:ptCount val="178"/>
                <c:pt idx="0">
                  <c:v>0</c:v>
                </c:pt>
                <c:pt idx="1">
                  <c:v>3.3149717514124504</c:v>
                </c:pt>
                <c:pt idx="2">
                  <c:v>3.5099435028248962</c:v>
                </c:pt>
                <c:pt idx="3">
                  <c:v>3.9949152542373412</c:v>
                </c:pt>
                <c:pt idx="4">
                  <c:v>4.2698870056497924</c:v>
                </c:pt>
                <c:pt idx="5">
                  <c:v>4.2448587570622394</c:v>
                </c:pt>
                <c:pt idx="6">
                  <c:v>4.1198305084746849</c:v>
                </c:pt>
                <c:pt idx="7">
                  <c:v>3.9148022598871322</c:v>
                </c:pt>
                <c:pt idx="8">
                  <c:v>3.7797740112995797</c:v>
                </c:pt>
                <c:pt idx="9">
                  <c:v>3.5447457627120258</c:v>
                </c:pt>
                <c:pt idx="10">
                  <c:v>3.3997175141244753</c:v>
                </c:pt>
                <c:pt idx="11">
                  <c:v>3.3646892655369243</c:v>
                </c:pt>
                <c:pt idx="12">
                  <c:v>3.2896610169493741</c:v>
                </c:pt>
                <c:pt idx="13">
                  <c:v>3.2146327683618239</c:v>
                </c:pt>
                <c:pt idx="14">
                  <c:v>3.0396045197742723</c:v>
                </c:pt>
                <c:pt idx="15">
                  <c:v>2.7845762711867224</c:v>
                </c:pt>
                <c:pt idx="16">
                  <c:v>2.5995480225991727</c:v>
                </c:pt>
                <c:pt idx="17">
                  <c:v>2.3445197740116228</c:v>
                </c:pt>
                <c:pt idx="18">
                  <c:v>2.2894915254240686</c:v>
                </c:pt>
                <c:pt idx="19">
                  <c:v>2.1644632768365142</c:v>
                </c:pt>
                <c:pt idx="20">
                  <c:v>2.0694350282489609</c:v>
                </c:pt>
                <c:pt idx="21">
                  <c:v>1.9044067796614073</c:v>
                </c:pt>
                <c:pt idx="22">
                  <c:v>1.7093785310738525</c:v>
                </c:pt>
                <c:pt idx="23">
                  <c:v>1.6543502824862983</c:v>
                </c:pt>
                <c:pt idx="24">
                  <c:v>-0.67067796610126607</c:v>
                </c:pt>
                <c:pt idx="25">
                  <c:v>-0.20570621468881711</c:v>
                </c:pt>
                <c:pt idx="26">
                  <c:v>2.9265536723627861E-2</c:v>
                </c:pt>
                <c:pt idx="27">
                  <c:v>0.14423728813607539</c:v>
                </c:pt>
                <c:pt idx="28">
                  <c:v>0.26920903954852093</c:v>
                </c:pt>
                <c:pt idx="29">
                  <c:v>0.47418079096097188</c:v>
                </c:pt>
                <c:pt idx="30">
                  <c:v>0.48915254237341799</c:v>
                </c:pt>
                <c:pt idx="31">
                  <c:v>0.65412429378586268</c:v>
                </c:pt>
                <c:pt idx="32">
                  <c:v>0.58909604519831049</c:v>
                </c:pt>
                <c:pt idx="33">
                  <c:v>0.53406779661075632</c:v>
                </c:pt>
                <c:pt idx="34">
                  <c:v>0.59903954802320669</c:v>
                </c:pt>
                <c:pt idx="35">
                  <c:v>0.54401129943565252</c:v>
                </c:pt>
                <c:pt idx="36">
                  <c:v>0.46898305084810232</c:v>
                </c:pt>
                <c:pt idx="37">
                  <c:v>0.41395480226054815</c:v>
                </c:pt>
                <c:pt idx="38">
                  <c:v>0.64892655367299312</c:v>
                </c:pt>
                <c:pt idx="39">
                  <c:v>1.6538983050854412</c:v>
                </c:pt>
                <c:pt idx="40">
                  <c:v>1.9388700564978905</c:v>
                </c:pt>
                <c:pt idx="41">
                  <c:v>2.1038418079103351</c:v>
                </c:pt>
                <c:pt idx="42">
                  <c:v>2.1688135593227855</c:v>
                </c:pt>
                <c:pt idx="43">
                  <c:v>2.1737853107352336</c:v>
                </c:pt>
                <c:pt idx="44">
                  <c:v>2.25875706214768</c:v>
                </c:pt>
                <c:pt idx="45">
                  <c:v>2.3337288135601284</c:v>
                </c:pt>
                <c:pt idx="46">
                  <c:v>2.3887005649725737</c:v>
                </c:pt>
                <c:pt idx="47">
                  <c:v>2.4736723163850201</c:v>
                </c:pt>
                <c:pt idx="48">
                  <c:v>2.3586440677974707</c:v>
                </c:pt>
                <c:pt idx="49">
                  <c:v>2.1436158192099199</c:v>
                </c:pt>
                <c:pt idx="50">
                  <c:v>2.6785875706223692</c:v>
                </c:pt>
                <c:pt idx="51">
                  <c:v>7.0135593220348227</c:v>
                </c:pt>
                <c:pt idx="52">
                  <c:v>6.8085310734472699</c:v>
                </c:pt>
                <c:pt idx="53">
                  <c:v>6.7435028248597177</c:v>
                </c:pt>
                <c:pt idx="54">
                  <c:v>6.4984745762721658</c:v>
                </c:pt>
                <c:pt idx="55">
                  <c:v>6.0534463276846111</c:v>
                </c:pt>
                <c:pt idx="56">
                  <c:v>5.9084180790970606</c:v>
                </c:pt>
                <c:pt idx="57">
                  <c:v>5.8333898305095104</c:v>
                </c:pt>
                <c:pt idx="58">
                  <c:v>5.6483615819219608</c:v>
                </c:pt>
                <c:pt idx="59">
                  <c:v>5.4633333333344112</c:v>
                </c:pt>
                <c:pt idx="60">
                  <c:v>5.4383050847468581</c:v>
                </c:pt>
                <c:pt idx="61">
                  <c:v>5.123276836159306</c:v>
                </c:pt>
                <c:pt idx="62">
                  <c:v>4.7282485875717555</c:v>
                </c:pt>
                <c:pt idx="63">
                  <c:v>4.3732203389842041</c:v>
                </c:pt>
                <c:pt idx="64">
                  <c:v>4.1981920903966525</c:v>
                </c:pt>
                <c:pt idx="65">
                  <c:v>3.9031638418091035</c:v>
                </c:pt>
                <c:pt idx="66">
                  <c:v>3.4281355932215547</c:v>
                </c:pt>
                <c:pt idx="67">
                  <c:v>3.2731073446339991</c:v>
                </c:pt>
                <c:pt idx="68">
                  <c:v>2.9280790960464458</c:v>
                </c:pt>
                <c:pt idx="69">
                  <c:v>3.8830508474588967</c:v>
                </c:pt>
                <c:pt idx="70">
                  <c:v>5.2380225988713462</c:v>
                </c:pt>
                <c:pt idx="71">
                  <c:v>5.0029943502837924</c:v>
                </c:pt>
                <c:pt idx="72">
                  <c:v>5.2579661016962405</c:v>
                </c:pt>
                <c:pt idx="73">
                  <c:v>5.1529378531086891</c:v>
                </c:pt>
                <c:pt idx="74">
                  <c:v>4.9679096045211395</c:v>
                </c:pt>
                <c:pt idx="75">
                  <c:v>4.822881355933589</c:v>
                </c:pt>
                <c:pt idx="76">
                  <c:v>4.8678531073460363</c:v>
                </c:pt>
                <c:pt idx="77">
                  <c:v>4.8828248587584824</c:v>
                </c:pt>
                <c:pt idx="78">
                  <c:v>4.6677966101709316</c:v>
                </c:pt>
                <c:pt idx="79">
                  <c:v>4.3827683615833806</c:v>
                </c:pt>
                <c:pt idx="80">
                  <c:v>4.1377401129958287</c:v>
                </c:pt>
                <c:pt idx="81">
                  <c:v>4.0327118644082773</c:v>
                </c:pt>
                <c:pt idx="82">
                  <c:v>3.7476836158207263</c:v>
                </c:pt>
                <c:pt idx="83">
                  <c:v>3.6926553672331721</c:v>
                </c:pt>
                <c:pt idx="84">
                  <c:v>3.5576271186456196</c:v>
                </c:pt>
                <c:pt idx="85">
                  <c:v>3.3525988700580669</c:v>
                </c:pt>
                <c:pt idx="86">
                  <c:v>3.4275706214705153</c:v>
                </c:pt>
                <c:pt idx="87">
                  <c:v>3.2225423728829625</c:v>
                </c:pt>
                <c:pt idx="88">
                  <c:v>2.9775141242954106</c:v>
                </c:pt>
                <c:pt idx="89">
                  <c:v>2.8324858757078601</c:v>
                </c:pt>
                <c:pt idx="90">
                  <c:v>2.5774576271203102</c:v>
                </c:pt>
                <c:pt idx="91">
                  <c:v>2.5424293785327592</c:v>
                </c:pt>
                <c:pt idx="92">
                  <c:v>2.477401129945207</c:v>
                </c:pt>
                <c:pt idx="93">
                  <c:v>2.3723728813576557</c:v>
                </c:pt>
                <c:pt idx="94">
                  <c:v>2.2673446327701043</c:v>
                </c:pt>
                <c:pt idx="95">
                  <c:v>1.9923163841825513</c:v>
                </c:pt>
                <c:pt idx="96">
                  <c:v>1.8172881355949997</c:v>
                </c:pt>
                <c:pt idx="97">
                  <c:v>2.3122598870074498</c:v>
                </c:pt>
                <c:pt idx="98">
                  <c:v>2.0272316384198987</c:v>
                </c:pt>
                <c:pt idx="99">
                  <c:v>1.7022033898323485</c:v>
                </c:pt>
                <c:pt idx="100">
                  <c:v>1.4171751412447975</c:v>
                </c:pt>
                <c:pt idx="101">
                  <c:v>1.3421468926572473</c:v>
                </c:pt>
                <c:pt idx="102">
                  <c:v>2.8671186440696985</c:v>
                </c:pt>
                <c:pt idx="103">
                  <c:v>2.6920903954821469</c:v>
                </c:pt>
                <c:pt idx="104">
                  <c:v>2.2970621468945964</c:v>
                </c:pt>
                <c:pt idx="105">
                  <c:v>1.9920338983070423</c:v>
                </c:pt>
                <c:pt idx="106">
                  <c:v>1.8670056497194878</c:v>
                </c:pt>
                <c:pt idx="107">
                  <c:v>1.671977401131933</c:v>
                </c:pt>
                <c:pt idx="108">
                  <c:v>3.2569491525443794</c:v>
                </c:pt>
                <c:pt idx="109">
                  <c:v>3.3019209039568267</c:v>
                </c:pt>
                <c:pt idx="110">
                  <c:v>3.8468926553692739</c:v>
                </c:pt>
                <c:pt idx="111">
                  <c:v>3.7618644067817186</c:v>
                </c:pt>
                <c:pt idx="112">
                  <c:v>8.5468361581941679</c:v>
                </c:pt>
                <c:pt idx="113">
                  <c:v>8.4518079096066145</c:v>
                </c:pt>
                <c:pt idx="114">
                  <c:v>8.5567796610190641</c:v>
                </c:pt>
                <c:pt idx="115">
                  <c:v>8.5717514124315102</c:v>
                </c:pt>
                <c:pt idx="116">
                  <c:v>8.4267231638439597</c:v>
                </c:pt>
                <c:pt idx="117">
                  <c:v>8.2116949152564089</c:v>
                </c:pt>
                <c:pt idx="118">
                  <c:v>8.3066666666688533</c:v>
                </c:pt>
                <c:pt idx="119">
                  <c:v>8.3916384180812997</c:v>
                </c:pt>
                <c:pt idx="120">
                  <c:v>8.1366101694937498</c:v>
                </c:pt>
                <c:pt idx="121">
                  <c:v>7.8515819209061988</c:v>
                </c:pt>
                <c:pt idx="122">
                  <c:v>7.5965536723186489</c:v>
                </c:pt>
                <c:pt idx="123">
                  <c:v>7.361525423731095</c:v>
                </c:pt>
                <c:pt idx="124">
                  <c:v>7.2464971751435456</c:v>
                </c:pt>
                <c:pt idx="125">
                  <c:v>7.081468926555992</c:v>
                </c:pt>
                <c:pt idx="126">
                  <c:v>6.7264406779684407</c:v>
                </c:pt>
                <c:pt idx="127">
                  <c:v>6.4814124293808888</c:v>
                </c:pt>
                <c:pt idx="128">
                  <c:v>6.25638418079334</c:v>
                </c:pt>
                <c:pt idx="129">
                  <c:v>5.981355932205787</c:v>
                </c:pt>
                <c:pt idx="130">
                  <c:v>5.8163276836182334</c:v>
                </c:pt>
                <c:pt idx="131">
                  <c:v>5.4312994350306809</c:v>
                </c:pt>
                <c:pt idx="132">
                  <c:v>5.0762711864431296</c:v>
                </c:pt>
                <c:pt idx="133">
                  <c:v>4.7112429378555802</c:v>
                </c:pt>
                <c:pt idx="134">
                  <c:v>4.5862146892680258</c:v>
                </c:pt>
                <c:pt idx="135">
                  <c:v>5.111186440680477</c:v>
                </c:pt>
                <c:pt idx="136">
                  <c:v>5.1361581920929282</c:v>
                </c:pt>
                <c:pt idx="137">
                  <c:v>5.4811299435053726</c:v>
                </c:pt>
                <c:pt idx="138">
                  <c:v>5.3361016949178222</c:v>
                </c:pt>
                <c:pt idx="139">
                  <c:v>5.8810734463302694</c:v>
                </c:pt>
                <c:pt idx="140">
                  <c:v>5.7160451977427158</c:v>
                </c:pt>
                <c:pt idx="141">
                  <c:v>5.5510169491551622</c:v>
                </c:pt>
                <c:pt idx="142">
                  <c:v>5.4559887005676089</c:v>
                </c:pt>
                <c:pt idx="143">
                  <c:v>5.2409604519800581</c:v>
                </c:pt>
                <c:pt idx="144">
                  <c:v>5.0559322033925085</c:v>
                </c:pt>
                <c:pt idx="145">
                  <c:v>4.8509039548049557</c:v>
                </c:pt>
                <c:pt idx="146">
                  <c:v>4.655875706217401</c:v>
                </c:pt>
                <c:pt idx="147">
                  <c:v>4.3708474576298499</c:v>
                </c:pt>
                <c:pt idx="148">
                  <c:v>4.125819209042298</c:v>
                </c:pt>
                <c:pt idx="149">
                  <c:v>4.0707909604547439</c:v>
                </c:pt>
                <c:pt idx="150">
                  <c:v>3.9857627118671886</c:v>
                </c:pt>
                <c:pt idx="151">
                  <c:v>3.6107344632796341</c:v>
                </c:pt>
                <c:pt idx="152">
                  <c:v>3.2357062146920796</c:v>
                </c:pt>
                <c:pt idx="153">
                  <c:v>2.9306779661045255</c:v>
                </c:pt>
                <c:pt idx="154">
                  <c:v>3.2056497175169767</c:v>
                </c:pt>
                <c:pt idx="155">
                  <c:v>2.8006214689294211</c:v>
                </c:pt>
                <c:pt idx="156">
                  <c:v>2.3655932203418715</c:v>
                </c:pt>
                <c:pt idx="157">
                  <c:v>1.9205649717543167</c:v>
                </c:pt>
                <c:pt idx="158">
                  <c:v>1.7955367231667623</c:v>
                </c:pt>
                <c:pt idx="159">
                  <c:v>1.6305084745792087</c:v>
                </c:pt>
                <c:pt idx="160">
                  <c:v>1.4054802259916599</c:v>
                </c:pt>
                <c:pt idx="161">
                  <c:v>1.410451977404108</c:v>
                </c:pt>
                <c:pt idx="162">
                  <c:v>1.4554237288165552</c:v>
                </c:pt>
                <c:pt idx="163">
                  <c:v>1.3503954802290039</c:v>
                </c:pt>
                <c:pt idx="164">
                  <c:v>1.3153672316414529</c:v>
                </c:pt>
                <c:pt idx="165">
                  <c:v>1.1903389830538984</c:v>
                </c:pt>
                <c:pt idx="166">
                  <c:v>1.4853107344663457</c:v>
                </c:pt>
                <c:pt idx="167">
                  <c:v>1.6202824858787963</c:v>
                </c:pt>
                <c:pt idx="168">
                  <c:v>1.3352542372912453</c:v>
                </c:pt>
                <c:pt idx="169">
                  <c:v>1.3202259887036902</c:v>
                </c:pt>
                <c:pt idx="170">
                  <c:v>0.94519774011613578</c:v>
                </c:pt>
                <c:pt idx="171">
                  <c:v>0.73016949152858501</c:v>
                </c:pt>
                <c:pt idx="172">
                  <c:v>0.65514124294103482</c:v>
                </c:pt>
                <c:pt idx="173">
                  <c:v>0.4801129943534832</c:v>
                </c:pt>
                <c:pt idx="174">
                  <c:v>0.13508474576592988</c:v>
                </c:pt>
                <c:pt idx="175">
                  <c:v>8.0056497178375707E-2</c:v>
                </c:pt>
                <c:pt idx="176">
                  <c:v>-3.4971751409173635E-2</c:v>
                </c:pt>
                <c:pt idx="177">
                  <c:v>3.2756020118540619E-12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Кардиограмме!$K$3</c:f>
              <c:strCache>
                <c:ptCount val="1"/>
                <c:pt idx="0">
                  <c:v>Ognem Racing</c:v>
                </c:pt>
              </c:strCache>
            </c:strRef>
          </c:tx>
          <c:marker>
            <c:symbol val="none"/>
          </c:marker>
          <c:cat>
            <c:numRef>
              <c:f>Кардиограмме!$H$4:$H$181</c:f>
              <c:numCache>
                <c:formatCode>General</c:formatCode>
                <c:ptCount val="1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</c:numCache>
            </c:numRef>
          </c:cat>
          <c:val>
            <c:numRef>
              <c:f>Кардиограмме!$K$4:$K$181</c:f>
              <c:numCache>
                <c:formatCode>0.00</c:formatCode>
                <c:ptCount val="178"/>
                <c:pt idx="0">
                  <c:v>1.6599999999963977</c:v>
                </c:pt>
                <c:pt idx="1">
                  <c:v>6.2749717514088452</c:v>
                </c:pt>
                <c:pt idx="2">
                  <c:v>6.5899435028212956</c:v>
                </c:pt>
                <c:pt idx="3">
                  <c:v>6.664915254233744</c:v>
                </c:pt>
                <c:pt idx="4">
                  <c:v>6.8898870056461909</c:v>
                </c:pt>
                <c:pt idx="5">
                  <c:v>6.8648587570586379</c:v>
                </c:pt>
                <c:pt idx="6">
                  <c:v>7.2298305084710854</c:v>
                </c:pt>
                <c:pt idx="7">
                  <c:v>7.334802259883535</c:v>
                </c:pt>
                <c:pt idx="8">
                  <c:v>7.2697740112959828</c:v>
                </c:pt>
                <c:pt idx="9">
                  <c:v>7.2447457627084297</c:v>
                </c:pt>
                <c:pt idx="10">
                  <c:v>7.2597175141208758</c:v>
                </c:pt>
                <c:pt idx="11">
                  <c:v>7.4646892655333268</c:v>
                </c:pt>
                <c:pt idx="12">
                  <c:v>7.3596610169457755</c:v>
                </c:pt>
                <c:pt idx="13">
                  <c:v>7.3546327683582255</c:v>
                </c:pt>
                <c:pt idx="14">
                  <c:v>7.4796045197706711</c:v>
                </c:pt>
                <c:pt idx="15">
                  <c:v>7.4045762711831209</c:v>
                </c:pt>
                <c:pt idx="16">
                  <c:v>7.3395480225955687</c:v>
                </c:pt>
                <c:pt idx="17">
                  <c:v>7.3045197740080177</c:v>
                </c:pt>
                <c:pt idx="18">
                  <c:v>7.3294915254204689</c:v>
                </c:pt>
                <c:pt idx="19">
                  <c:v>7.2344632768329156</c:v>
                </c:pt>
                <c:pt idx="20">
                  <c:v>7.3594350282453611</c:v>
                </c:pt>
                <c:pt idx="21">
                  <c:v>7.2244067796578086</c:v>
                </c:pt>
                <c:pt idx="22">
                  <c:v>7.2093785310702536</c:v>
                </c:pt>
                <c:pt idx="23">
                  <c:v>7.3343502824826992</c:v>
                </c:pt>
                <c:pt idx="24">
                  <c:v>12.319322033895162</c:v>
                </c:pt>
                <c:pt idx="25">
                  <c:v>12.344293785307613</c:v>
                </c:pt>
                <c:pt idx="26">
                  <c:v>12.13926553672006</c:v>
                </c:pt>
                <c:pt idx="27">
                  <c:v>12.044237288132507</c:v>
                </c:pt>
                <c:pt idx="28">
                  <c:v>11.969209039544957</c:v>
                </c:pt>
                <c:pt idx="29">
                  <c:v>11.904180790957405</c:v>
                </c:pt>
                <c:pt idx="30">
                  <c:v>11.919152542369851</c:v>
                </c:pt>
                <c:pt idx="31">
                  <c:v>11.744124293782299</c:v>
                </c:pt>
                <c:pt idx="32">
                  <c:v>11.429096045194747</c:v>
                </c:pt>
                <c:pt idx="33">
                  <c:v>10.954067796607198</c:v>
                </c:pt>
                <c:pt idx="34">
                  <c:v>10.839039548019649</c:v>
                </c:pt>
                <c:pt idx="35">
                  <c:v>10.534011299432095</c:v>
                </c:pt>
                <c:pt idx="36">
                  <c:v>10.278983050844545</c:v>
                </c:pt>
                <c:pt idx="37">
                  <c:v>10.003954802256992</c:v>
                </c:pt>
                <c:pt idx="38">
                  <c:v>9.8789265536694373</c:v>
                </c:pt>
                <c:pt idx="39">
                  <c:v>9.8438983050818862</c:v>
                </c:pt>
                <c:pt idx="40">
                  <c:v>9.9288700564943326</c:v>
                </c:pt>
                <c:pt idx="41">
                  <c:v>10.033841807906782</c:v>
                </c:pt>
                <c:pt idx="42">
                  <c:v>9.958813559319232</c:v>
                </c:pt>
                <c:pt idx="43">
                  <c:v>10.003785310731679</c:v>
                </c:pt>
                <c:pt idx="44">
                  <c:v>10.13875706214413</c:v>
                </c:pt>
                <c:pt idx="45">
                  <c:v>9.9937288135565794</c:v>
                </c:pt>
                <c:pt idx="46">
                  <c:v>9.8587005649690269</c:v>
                </c:pt>
                <c:pt idx="47">
                  <c:v>9.7536723163814756</c:v>
                </c:pt>
                <c:pt idx="48">
                  <c:v>9.6186440677939231</c:v>
                </c:pt>
                <c:pt idx="49">
                  <c:v>9.5036158192063738</c:v>
                </c:pt>
                <c:pt idx="50">
                  <c:v>9.288587570618823</c:v>
                </c:pt>
                <c:pt idx="51">
                  <c:v>9.0435593220312711</c:v>
                </c:pt>
                <c:pt idx="52">
                  <c:v>8.9685310734437209</c:v>
                </c:pt>
                <c:pt idx="53">
                  <c:v>9.0235028248561662</c:v>
                </c:pt>
                <c:pt idx="54">
                  <c:v>8.7984745762686174</c:v>
                </c:pt>
                <c:pt idx="55">
                  <c:v>8.7234463276810672</c:v>
                </c:pt>
                <c:pt idx="56">
                  <c:v>8.3884180790935119</c:v>
                </c:pt>
                <c:pt idx="57">
                  <c:v>8.1233898305059569</c:v>
                </c:pt>
                <c:pt idx="58">
                  <c:v>7.878361581918405</c:v>
                </c:pt>
                <c:pt idx="59">
                  <c:v>7.8833333333308531</c:v>
                </c:pt>
                <c:pt idx="60">
                  <c:v>7.5583050847433029</c:v>
                </c:pt>
                <c:pt idx="61">
                  <c:v>7.2432768361557507</c:v>
                </c:pt>
                <c:pt idx="62">
                  <c:v>7.1882485875681965</c:v>
                </c:pt>
                <c:pt idx="63">
                  <c:v>7.0732203389806472</c:v>
                </c:pt>
                <c:pt idx="64">
                  <c:v>6.768192090393093</c:v>
                </c:pt>
                <c:pt idx="65">
                  <c:v>7.503163841805538</c:v>
                </c:pt>
                <c:pt idx="66">
                  <c:v>7.3181355932179883</c:v>
                </c:pt>
                <c:pt idx="67">
                  <c:v>7.0231073446304393</c:v>
                </c:pt>
                <c:pt idx="68">
                  <c:v>6.9880790960428882</c:v>
                </c:pt>
                <c:pt idx="69">
                  <c:v>6.9330508474553341</c:v>
                </c:pt>
                <c:pt idx="70">
                  <c:v>6.9480225988677802</c:v>
                </c:pt>
                <c:pt idx="71">
                  <c:v>11.682994350280239</c:v>
                </c:pt>
                <c:pt idx="72">
                  <c:v>11.267966101692686</c:v>
                </c:pt>
                <c:pt idx="73">
                  <c:v>11.062937853105133</c:v>
                </c:pt>
                <c:pt idx="74">
                  <c:v>12.077909604517579</c:v>
                </c:pt>
                <c:pt idx="75">
                  <c:v>11.842881355930025</c:v>
                </c:pt>
                <c:pt idx="76">
                  <c:v>11.427853107342472</c:v>
                </c:pt>
                <c:pt idx="77">
                  <c:v>10.862824858754919</c:v>
                </c:pt>
                <c:pt idx="78">
                  <c:v>10.577796610167368</c:v>
                </c:pt>
                <c:pt idx="79">
                  <c:v>10.192768361579816</c:v>
                </c:pt>
                <c:pt idx="80">
                  <c:v>9.7777401129922623</c:v>
                </c:pt>
                <c:pt idx="81">
                  <c:v>9.4027118644047079</c:v>
                </c:pt>
                <c:pt idx="82">
                  <c:v>8.9876836158171542</c:v>
                </c:pt>
                <c:pt idx="83">
                  <c:v>8.8326553672295987</c:v>
                </c:pt>
                <c:pt idx="84">
                  <c:v>8.7076271186420442</c:v>
                </c:pt>
                <c:pt idx="85">
                  <c:v>8.3625988700544909</c:v>
                </c:pt>
                <c:pt idx="86">
                  <c:v>8.0675706214669418</c:v>
                </c:pt>
                <c:pt idx="87">
                  <c:v>7.7325423728793865</c:v>
                </c:pt>
                <c:pt idx="88">
                  <c:v>7.337514124291836</c:v>
                </c:pt>
                <c:pt idx="89">
                  <c:v>6.8724858757042853</c:v>
                </c:pt>
                <c:pt idx="90">
                  <c:v>6.4174576271167325</c:v>
                </c:pt>
                <c:pt idx="91">
                  <c:v>5.7524293785291789</c:v>
                </c:pt>
                <c:pt idx="92">
                  <c:v>5.1374011299416296</c:v>
                </c:pt>
                <c:pt idx="93">
                  <c:v>4.5023728813540771</c:v>
                </c:pt>
                <c:pt idx="94">
                  <c:v>4.0673446327665275</c:v>
                </c:pt>
                <c:pt idx="95">
                  <c:v>3.672316384178977</c:v>
                </c:pt>
                <c:pt idx="96">
                  <c:v>3.3772881355914279</c:v>
                </c:pt>
                <c:pt idx="97">
                  <c:v>3.1122598870038729</c:v>
                </c:pt>
                <c:pt idx="98">
                  <c:v>2.9472316384163193</c:v>
                </c:pt>
                <c:pt idx="99">
                  <c:v>2.4622033898287654</c:v>
                </c:pt>
                <c:pt idx="100">
                  <c:v>1.7971751412412118</c:v>
                </c:pt>
                <c:pt idx="101">
                  <c:v>1.5021468926536627</c:v>
                </c:pt>
                <c:pt idx="102">
                  <c:v>2.3471186440661072</c:v>
                </c:pt>
                <c:pt idx="103">
                  <c:v>2.042090395478553</c:v>
                </c:pt>
                <c:pt idx="104">
                  <c:v>1.5570621468909991</c:v>
                </c:pt>
                <c:pt idx="105">
                  <c:v>1.2020338983034478</c:v>
                </c:pt>
                <c:pt idx="106">
                  <c:v>1.1270056497158976</c:v>
                </c:pt>
                <c:pt idx="107">
                  <c:v>0.7519774011283431</c:v>
                </c:pt>
                <c:pt idx="108">
                  <c:v>2.2969491525407904</c:v>
                </c:pt>
                <c:pt idx="109">
                  <c:v>2.1619209039532379</c:v>
                </c:pt>
                <c:pt idx="110">
                  <c:v>1.926892655365684</c:v>
                </c:pt>
                <c:pt idx="111">
                  <c:v>2.1118644067781318</c:v>
                </c:pt>
                <c:pt idx="112">
                  <c:v>2.1168361581905799</c:v>
                </c:pt>
                <c:pt idx="113">
                  <c:v>1.7418079096030255</c:v>
                </c:pt>
                <c:pt idx="114">
                  <c:v>1.4667796610154724</c:v>
                </c:pt>
                <c:pt idx="115">
                  <c:v>1.1417514124279222</c:v>
                </c:pt>
                <c:pt idx="116">
                  <c:v>0.76672316384036776</c:v>
                </c:pt>
                <c:pt idx="117">
                  <c:v>0.551694915252817</c:v>
                </c:pt>
                <c:pt idx="118">
                  <c:v>0.13666666666526339</c:v>
                </c:pt>
                <c:pt idx="119">
                  <c:v>-0.24836158192228908</c:v>
                </c:pt>
                <c:pt idx="120">
                  <c:v>-0.63338983050984154</c:v>
                </c:pt>
                <c:pt idx="121">
                  <c:v>-1.0584180790973932</c:v>
                </c:pt>
                <c:pt idx="122">
                  <c:v>-1.4834463276849448</c:v>
                </c:pt>
                <c:pt idx="123">
                  <c:v>-1.9984745762724998</c:v>
                </c:pt>
                <c:pt idx="124">
                  <c:v>-1.57350282486005</c:v>
                </c:pt>
                <c:pt idx="125">
                  <c:v>3.7614689265523964</c:v>
                </c:pt>
                <c:pt idx="126">
                  <c:v>4.0664406779648417</c:v>
                </c:pt>
                <c:pt idx="127">
                  <c:v>4.2514124293772895</c:v>
                </c:pt>
                <c:pt idx="128">
                  <c:v>4.2763841807897407</c:v>
                </c:pt>
                <c:pt idx="129">
                  <c:v>4.4813559322021916</c:v>
                </c:pt>
                <c:pt idx="130">
                  <c:v>4.5063276836146429</c:v>
                </c:pt>
                <c:pt idx="131">
                  <c:v>4.4012994350270915</c:v>
                </c:pt>
                <c:pt idx="132">
                  <c:v>4.4662711864395419</c:v>
                </c:pt>
                <c:pt idx="133">
                  <c:v>4.4112429378519877</c:v>
                </c:pt>
                <c:pt idx="134">
                  <c:v>4.2662146892644373</c:v>
                </c:pt>
                <c:pt idx="135">
                  <c:v>4.8911864406768828</c:v>
                </c:pt>
                <c:pt idx="136">
                  <c:v>4.9761581920893292</c:v>
                </c:pt>
                <c:pt idx="137">
                  <c:v>5.1911299435017781</c:v>
                </c:pt>
                <c:pt idx="138">
                  <c:v>5.1161016949142279</c:v>
                </c:pt>
                <c:pt idx="139">
                  <c:v>6.0910734463266749</c:v>
                </c:pt>
                <c:pt idx="140">
                  <c:v>6.4060451977391253</c:v>
                </c:pt>
                <c:pt idx="141">
                  <c:v>6.4710169491515757</c:v>
                </c:pt>
                <c:pt idx="142">
                  <c:v>6.4659887005640257</c:v>
                </c:pt>
                <c:pt idx="143">
                  <c:v>6.1809604519764747</c:v>
                </c:pt>
                <c:pt idx="144">
                  <c:v>6.1059322033889245</c:v>
                </c:pt>
                <c:pt idx="145">
                  <c:v>5.98090395480137</c:v>
                </c:pt>
                <c:pt idx="146">
                  <c:v>5.8758757062138187</c:v>
                </c:pt>
                <c:pt idx="147">
                  <c:v>5.8708474576262688</c:v>
                </c:pt>
                <c:pt idx="148">
                  <c:v>5.7758192090387155</c:v>
                </c:pt>
                <c:pt idx="149">
                  <c:v>5.8407909604511659</c:v>
                </c:pt>
                <c:pt idx="150">
                  <c:v>5.9657627118636114</c:v>
                </c:pt>
                <c:pt idx="151">
                  <c:v>6.0907344632760569</c:v>
                </c:pt>
                <c:pt idx="152">
                  <c:v>6.1857062146885013</c:v>
                </c:pt>
                <c:pt idx="153">
                  <c:v>6.2906779661009509</c:v>
                </c:pt>
                <c:pt idx="154">
                  <c:v>6.4256497175134015</c:v>
                </c:pt>
                <c:pt idx="155">
                  <c:v>6.3306214689258482</c:v>
                </c:pt>
                <c:pt idx="156">
                  <c:v>6.4155932203382946</c:v>
                </c:pt>
                <c:pt idx="157">
                  <c:v>6.490564971750743</c:v>
                </c:pt>
                <c:pt idx="158">
                  <c:v>6.4555367231631919</c:v>
                </c:pt>
                <c:pt idx="159">
                  <c:v>6.5605084745756415</c:v>
                </c:pt>
                <c:pt idx="160">
                  <c:v>6.7054802259880901</c:v>
                </c:pt>
                <c:pt idx="161">
                  <c:v>6.7404519774005394</c:v>
                </c:pt>
                <c:pt idx="162">
                  <c:v>6.895423728812986</c:v>
                </c:pt>
                <c:pt idx="163">
                  <c:v>7.110395480225435</c:v>
                </c:pt>
                <c:pt idx="164">
                  <c:v>7.2053672316378794</c:v>
                </c:pt>
                <c:pt idx="165">
                  <c:v>7.2103389830503275</c:v>
                </c:pt>
                <c:pt idx="166">
                  <c:v>7.4253107344627765</c:v>
                </c:pt>
                <c:pt idx="167">
                  <c:v>7.4702824858752237</c:v>
                </c:pt>
                <c:pt idx="168">
                  <c:v>7.3752542372876704</c:v>
                </c:pt>
                <c:pt idx="169">
                  <c:v>7.5002259887001159</c:v>
                </c:pt>
                <c:pt idx="170">
                  <c:v>7.8051977401125612</c:v>
                </c:pt>
                <c:pt idx="171">
                  <c:v>7.7601694915250121</c:v>
                </c:pt>
                <c:pt idx="172">
                  <c:v>7.6851412429374619</c:v>
                </c:pt>
                <c:pt idx="173">
                  <c:v>7.680112994349912</c:v>
                </c:pt>
                <c:pt idx="174">
                  <c:v>7.4850847457623573</c:v>
                </c:pt>
                <c:pt idx="175">
                  <c:v>7.9300564971748031</c:v>
                </c:pt>
                <c:pt idx="176">
                  <c:v>8.2450282485872535</c:v>
                </c:pt>
                <c:pt idx="177">
                  <c:v>8.4499999999997044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Кардиограмме!$L$3</c:f>
              <c:strCache>
                <c:ptCount val="1"/>
                <c:pt idx="0">
                  <c:v>Mesnyki</c:v>
                </c:pt>
              </c:strCache>
            </c:strRef>
          </c:tx>
          <c:marker>
            <c:symbol val="none"/>
          </c:marker>
          <c:cat>
            <c:numRef>
              <c:f>Кардиограмме!$H$4:$H$181</c:f>
              <c:numCache>
                <c:formatCode>General</c:formatCode>
                <c:ptCount val="1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</c:numCache>
            </c:numRef>
          </c:cat>
          <c:val>
            <c:numRef>
              <c:f>Кардиограмме!$L$4:$L$181</c:f>
              <c:numCache>
                <c:formatCode>0.00</c:formatCode>
                <c:ptCount val="178"/>
                <c:pt idx="0">
                  <c:v>3.3699999999946151</c:v>
                </c:pt>
                <c:pt idx="1">
                  <c:v>7.7149717514070595</c:v>
                </c:pt>
                <c:pt idx="2">
                  <c:v>11.219943502819508</c:v>
                </c:pt>
                <c:pt idx="3">
                  <c:v>11.744915254231959</c:v>
                </c:pt>
                <c:pt idx="4">
                  <c:v>11.719887005644406</c:v>
                </c:pt>
                <c:pt idx="5">
                  <c:v>11.874858757056852</c:v>
                </c:pt>
                <c:pt idx="6">
                  <c:v>11.679830508469298</c:v>
                </c:pt>
                <c:pt idx="7">
                  <c:v>11.494802259881748</c:v>
                </c:pt>
                <c:pt idx="8">
                  <c:v>11.219774011294195</c:v>
                </c:pt>
                <c:pt idx="9">
                  <c:v>11.094745762706641</c:v>
                </c:pt>
                <c:pt idx="10">
                  <c:v>10.869717514119092</c:v>
                </c:pt>
                <c:pt idx="11">
                  <c:v>10.744689265531537</c:v>
                </c:pt>
                <c:pt idx="12">
                  <c:v>10.459661016943986</c:v>
                </c:pt>
                <c:pt idx="13">
                  <c:v>10.224632768356432</c:v>
                </c:pt>
                <c:pt idx="14">
                  <c:v>9.8896045197688771</c:v>
                </c:pt>
                <c:pt idx="15">
                  <c:v>9.8145762711813269</c:v>
                </c:pt>
                <c:pt idx="16">
                  <c:v>9.569548022593775</c:v>
                </c:pt>
                <c:pt idx="17">
                  <c:v>9.1845197740062225</c:v>
                </c:pt>
                <c:pt idx="18">
                  <c:v>8.8194915254186732</c:v>
                </c:pt>
                <c:pt idx="19">
                  <c:v>8.8044632768311182</c:v>
                </c:pt>
                <c:pt idx="20">
                  <c:v>8.749435028243564</c:v>
                </c:pt>
                <c:pt idx="21">
                  <c:v>8.5544067796560093</c:v>
                </c:pt>
                <c:pt idx="22">
                  <c:v>8.2993785310684594</c:v>
                </c:pt>
                <c:pt idx="23">
                  <c:v>8.3843502824809057</c:v>
                </c:pt>
                <c:pt idx="24">
                  <c:v>8.4793220338933502</c:v>
                </c:pt>
                <c:pt idx="25">
                  <c:v>8.4042937853058</c:v>
                </c:pt>
                <c:pt idx="26">
                  <c:v>8.1192655367182489</c:v>
                </c:pt>
                <c:pt idx="27">
                  <c:v>7.9942372881306945</c:v>
                </c:pt>
                <c:pt idx="28">
                  <c:v>7.859209039543142</c:v>
                </c:pt>
                <c:pt idx="29">
                  <c:v>7.6541807909555892</c:v>
                </c:pt>
                <c:pt idx="30">
                  <c:v>7.4691525423680396</c:v>
                </c:pt>
                <c:pt idx="31">
                  <c:v>7.5941242937804851</c:v>
                </c:pt>
                <c:pt idx="32">
                  <c:v>7.3890960451929324</c:v>
                </c:pt>
                <c:pt idx="33">
                  <c:v>7.2640677966053779</c:v>
                </c:pt>
                <c:pt idx="34">
                  <c:v>7.1490395480178286</c:v>
                </c:pt>
                <c:pt idx="35">
                  <c:v>7.0340112994302793</c:v>
                </c:pt>
                <c:pt idx="36">
                  <c:v>6.9489830508427239</c:v>
                </c:pt>
                <c:pt idx="37">
                  <c:v>6.7239548022551752</c:v>
                </c:pt>
                <c:pt idx="38">
                  <c:v>6.4589265536676201</c:v>
                </c:pt>
                <c:pt idx="39">
                  <c:v>6.2838983050800685</c:v>
                </c:pt>
                <c:pt idx="40">
                  <c:v>6.4688700564925163</c:v>
                </c:pt>
                <c:pt idx="41">
                  <c:v>6.1638418079049622</c:v>
                </c:pt>
                <c:pt idx="42">
                  <c:v>6.088813559317412</c:v>
                </c:pt>
                <c:pt idx="43">
                  <c:v>5.8337853107298621</c:v>
                </c:pt>
                <c:pt idx="44">
                  <c:v>5.9587570621423076</c:v>
                </c:pt>
                <c:pt idx="45">
                  <c:v>10.993728813554753</c:v>
                </c:pt>
                <c:pt idx="46">
                  <c:v>11.668700564967203</c:v>
                </c:pt>
                <c:pt idx="47">
                  <c:v>11.96367231637965</c:v>
                </c:pt>
                <c:pt idx="48">
                  <c:v>12.508644067792098</c:v>
                </c:pt>
                <c:pt idx="49">
                  <c:v>12.873615819204545</c:v>
                </c:pt>
                <c:pt idx="50">
                  <c:v>13.318587570616991</c:v>
                </c:pt>
                <c:pt idx="51">
                  <c:v>13.613559322029438</c:v>
                </c:pt>
                <c:pt idx="52">
                  <c:v>14.158531073441885</c:v>
                </c:pt>
                <c:pt idx="53">
                  <c:v>14.413502824854334</c:v>
                </c:pt>
                <c:pt idx="54">
                  <c:v>14.718474576266779</c:v>
                </c:pt>
                <c:pt idx="55">
                  <c:v>14.943446327679226</c:v>
                </c:pt>
                <c:pt idx="56">
                  <c:v>15.018418079091674</c:v>
                </c:pt>
                <c:pt idx="57">
                  <c:v>15.21338983050412</c:v>
                </c:pt>
                <c:pt idx="58">
                  <c:v>15.598361581916571</c:v>
                </c:pt>
                <c:pt idx="59">
                  <c:v>15.873333333329022</c:v>
                </c:pt>
                <c:pt idx="60">
                  <c:v>15.908305084741471</c:v>
                </c:pt>
                <c:pt idx="61">
                  <c:v>16.093276836153919</c:v>
                </c:pt>
                <c:pt idx="62">
                  <c:v>16.778248587566367</c:v>
                </c:pt>
                <c:pt idx="63">
                  <c:v>16.993220338978816</c:v>
                </c:pt>
                <c:pt idx="64">
                  <c:v>17.238192090391266</c:v>
                </c:pt>
                <c:pt idx="65">
                  <c:v>17.533163841803713</c:v>
                </c:pt>
                <c:pt idx="66">
                  <c:v>17.848135593216163</c:v>
                </c:pt>
                <c:pt idx="67">
                  <c:v>18.043107344628609</c:v>
                </c:pt>
                <c:pt idx="68">
                  <c:v>18.378079096041056</c:v>
                </c:pt>
                <c:pt idx="69">
                  <c:v>18.833050847453507</c:v>
                </c:pt>
                <c:pt idx="70">
                  <c:v>19.558022598865954</c:v>
                </c:pt>
                <c:pt idx="71">
                  <c:v>24.542994350278406</c:v>
                </c:pt>
                <c:pt idx="72">
                  <c:v>24.917966101690851</c:v>
                </c:pt>
                <c:pt idx="73">
                  <c:v>25.122937853103302</c:v>
                </c:pt>
                <c:pt idx="74">
                  <c:v>25.397909604515753</c:v>
                </c:pt>
                <c:pt idx="75">
                  <c:v>25.412881355928199</c:v>
                </c:pt>
                <c:pt idx="76">
                  <c:v>25.577853107340644</c:v>
                </c:pt>
                <c:pt idx="77">
                  <c:v>25.572824858753094</c:v>
                </c:pt>
                <c:pt idx="78">
                  <c:v>25.467796610165543</c:v>
                </c:pt>
                <c:pt idx="79">
                  <c:v>25.302768361577989</c:v>
                </c:pt>
                <c:pt idx="80">
                  <c:v>25.397740112990434</c:v>
                </c:pt>
                <c:pt idx="81">
                  <c:v>25.542711864402882</c:v>
                </c:pt>
                <c:pt idx="82">
                  <c:v>25.40768361581533</c:v>
                </c:pt>
                <c:pt idx="83">
                  <c:v>25.482655367227778</c:v>
                </c:pt>
                <c:pt idx="84">
                  <c:v>25.627627118640227</c:v>
                </c:pt>
                <c:pt idx="85">
                  <c:v>26.752598870052672</c:v>
                </c:pt>
                <c:pt idx="86">
                  <c:v>27.057570621465118</c:v>
                </c:pt>
                <c:pt idx="87">
                  <c:v>27.132542372877566</c:v>
                </c:pt>
                <c:pt idx="88">
                  <c:v>27.017514124290017</c:v>
                </c:pt>
                <c:pt idx="89">
                  <c:v>27.122485875702466</c:v>
                </c:pt>
                <c:pt idx="90">
                  <c:v>27.037457627114911</c:v>
                </c:pt>
                <c:pt idx="91">
                  <c:v>27.012429378527358</c:v>
                </c:pt>
                <c:pt idx="92">
                  <c:v>26.847401129939804</c:v>
                </c:pt>
                <c:pt idx="93">
                  <c:v>26.922372881352253</c:v>
                </c:pt>
                <c:pt idx="94">
                  <c:v>26.857344632764701</c:v>
                </c:pt>
                <c:pt idx="95">
                  <c:v>26.71231638417715</c:v>
                </c:pt>
                <c:pt idx="96">
                  <c:v>26.657288135589596</c:v>
                </c:pt>
                <c:pt idx="97">
                  <c:v>27.632259887002043</c:v>
                </c:pt>
                <c:pt idx="98">
                  <c:v>27.597231638414492</c:v>
                </c:pt>
                <c:pt idx="99">
                  <c:v>27.512203389826936</c:v>
                </c:pt>
                <c:pt idx="100">
                  <c:v>27.547175141239386</c:v>
                </c:pt>
                <c:pt idx="101">
                  <c:v>27.502146892651837</c:v>
                </c:pt>
                <c:pt idx="102">
                  <c:v>27.387118644064287</c:v>
                </c:pt>
                <c:pt idx="103">
                  <c:v>27.852090395476736</c:v>
                </c:pt>
                <c:pt idx="104">
                  <c:v>27.877062146889187</c:v>
                </c:pt>
                <c:pt idx="105">
                  <c:v>27.752033898301633</c:v>
                </c:pt>
                <c:pt idx="106">
                  <c:v>27.757005649714081</c:v>
                </c:pt>
                <c:pt idx="107">
                  <c:v>27.571977401126532</c:v>
                </c:pt>
                <c:pt idx="108">
                  <c:v>27.546949152538978</c:v>
                </c:pt>
                <c:pt idx="109">
                  <c:v>27.611920903951429</c:v>
                </c:pt>
                <c:pt idx="110">
                  <c:v>27.396892655363878</c:v>
                </c:pt>
                <c:pt idx="111">
                  <c:v>27.551864406776325</c:v>
                </c:pt>
                <c:pt idx="112">
                  <c:v>27.476836158188775</c:v>
                </c:pt>
                <c:pt idx="113">
                  <c:v>28.651807909601224</c:v>
                </c:pt>
                <c:pt idx="114">
                  <c:v>28.936779661013674</c:v>
                </c:pt>
                <c:pt idx="115">
                  <c:v>28.871751412426121</c:v>
                </c:pt>
                <c:pt idx="116">
                  <c:v>29.816723163838567</c:v>
                </c:pt>
                <c:pt idx="117">
                  <c:v>30.771694915251018</c:v>
                </c:pt>
                <c:pt idx="118">
                  <c:v>31.216666666663464</c:v>
                </c:pt>
                <c:pt idx="119">
                  <c:v>40.941638418075911</c:v>
                </c:pt>
                <c:pt idx="120">
                  <c:v>40.416610169488358</c:v>
                </c:pt>
                <c:pt idx="121">
                  <c:v>40.021581920900807</c:v>
                </c:pt>
                <c:pt idx="122">
                  <c:v>39.716553672313253</c:v>
                </c:pt>
                <c:pt idx="123">
                  <c:v>39.241525423725705</c:v>
                </c:pt>
                <c:pt idx="124">
                  <c:v>38.946497175138155</c:v>
                </c:pt>
                <c:pt idx="125">
                  <c:v>38.421468926550602</c:v>
                </c:pt>
                <c:pt idx="126">
                  <c:v>37.996440677963051</c:v>
                </c:pt>
                <c:pt idx="127">
                  <c:v>37.691412429375497</c:v>
                </c:pt>
                <c:pt idx="128">
                  <c:v>37.116384180787946</c:v>
                </c:pt>
                <c:pt idx="129">
                  <c:v>36.441355932200395</c:v>
                </c:pt>
                <c:pt idx="130">
                  <c:v>35.776327683612841</c:v>
                </c:pt>
                <c:pt idx="131">
                  <c:v>35.191299435025286</c:v>
                </c:pt>
                <c:pt idx="132">
                  <c:v>34.696271186437734</c:v>
                </c:pt>
                <c:pt idx="133">
                  <c:v>34.341242937850183</c:v>
                </c:pt>
                <c:pt idx="134">
                  <c:v>33.596214689262631</c:v>
                </c:pt>
                <c:pt idx="135">
                  <c:v>33.001186440675077</c:v>
                </c:pt>
                <c:pt idx="136">
                  <c:v>32.416158192087522</c:v>
                </c:pt>
                <c:pt idx="137">
                  <c:v>32.151129943499967</c:v>
                </c:pt>
                <c:pt idx="138">
                  <c:v>31.776101694912413</c:v>
                </c:pt>
                <c:pt idx="139">
                  <c:v>32.101073446324861</c:v>
                </c:pt>
                <c:pt idx="140">
                  <c:v>31.99604519773731</c:v>
                </c:pt>
                <c:pt idx="141">
                  <c:v>31.501016949149758</c:v>
                </c:pt>
                <c:pt idx="142">
                  <c:v>30.925988700562208</c:v>
                </c:pt>
                <c:pt idx="143">
                  <c:v>30.410960451974653</c:v>
                </c:pt>
                <c:pt idx="144">
                  <c:v>29.8459322033871</c:v>
                </c:pt>
                <c:pt idx="145">
                  <c:v>29.180903954799547</c:v>
                </c:pt>
                <c:pt idx="146">
                  <c:v>28.395875706211996</c:v>
                </c:pt>
                <c:pt idx="147">
                  <c:v>27.840847457624442</c:v>
                </c:pt>
                <c:pt idx="148">
                  <c:v>27.48581920903689</c:v>
                </c:pt>
                <c:pt idx="149">
                  <c:v>27.040790960449336</c:v>
                </c:pt>
                <c:pt idx="150">
                  <c:v>26.475762711861783</c:v>
                </c:pt>
                <c:pt idx="151">
                  <c:v>25.81073446327423</c:v>
                </c:pt>
                <c:pt idx="152">
                  <c:v>25.105706214686677</c:v>
                </c:pt>
                <c:pt idx="153">
                  <c:v>24.490677966099128</c:v>
                </c:pt>
                <c:pt idx="154">
                  <c:v>24.145649717511574</c:v>
                </c:pt>
                <c:pt idx="155">
                  <c:v>23.470621468924023</c:v>
                </c:pt>
                <c:pt idx="156">
                  <c:v>23.965593220336473</c:v>
                </c:pt>
                <c:pt idx="157">
                  <c:v>23.870564971748919</c:v>
                </c:pt>
                <c:pt idx="158">
                  <c:v>24.68553672316137</c:v>
                </c:pt>
                <c:pt idx="159">
                  <c:v>25.920508474573815</c:v>
                </c:pt>
                <c:pt idx="160">
                  <c:v>26.215480225986262</c:v>
                </c:pt>
                <c:pt idx="161">
                  <c:v>26.850451977398713</c:v>
                </c:pt>
                <c:pt idx="162">
                  <c:v>27.57542372881116</c:v>
                </c:pt>
                <c:pt idx="163">
                  <c:v>27.240395480223604</c:v>
                </c:pt>
                <c:pt idx="164">
                  <c:v>26.725367231636049</c:v>
                </c:pt>
                <c:pt idx="165">
                  <c:v>26.380338983048496</c:v>
                </c:pt>
                <c:pt idx="166">
                  <c:v>25.955310734460944</c:v>
                </c:pt>
                <c:pt idx="167">
                  <c:v>25.520282485873395</c:v>
                </c:pt>
                <c:pt idx="168">
                  <c:v>25.00525423728584</c:v>
                </c:pt>
                <c:pt idx="169">
                  <c:v>24.420225988698284</c:v>
                </c:pt>
                <c:pt idx="170">
                  <c:v>24.145197740110731</c:v>
                </c:pt>
                <c:pt idx="171">
                  <c:v>23.72016949152318</c:v>
                </c:pt>
                <c:pt idx="172">
                  <c:v>23.315141242935624</c:v>
                </c:pt>
                <c:pt idx="173">
                  <c:v>22.980112994348069</c:v>
                </c:pt>
                <c:pt idx="174">
                  <c:v>22.545084745760519</c:v>
                </c:pt>
                <c:pt idx="175">
                  <c:v>22.080056497172968</c:v>
                </c:pt>
                <c:pt idx="176">
                  <c:v>21.515028248585416</c:v>
                </c:pt>
                <c:pt idx="177">
                  <c:v>20.949999999997864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Кардиограмме!$M$3</c:f>
              <c:strCache>
                <c:ptCount val="1"/>
                <c:pt idx="0">
                  <c:v>Shum</c:v>
                </c:pt>
              </c:strCache>
            </c:strRef>
          </c:tx>
          <c:marker>
            <c:symbol val="none"/>
          </c:marker>
          <c:cat>
            <c:numRef>
              <c:f>Кардиограмме!$H$4:$H$181</c:f>
              <c:numCache>
                <c:formatCode>General</c:formatCode>
                <c:ptCount val="1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</c:numCache>
            </c:numRef>
          </c:cat>
          <c:val>
            <c:numRef>
              <c:f>Кардиограмме!$M$4:$M$181</c:f>
              <c:numCache>
                <c:formatCode>0.00</c:formatCode>
                <c:ptCount val="178"/>
                <c:pt idx="0">
                  <c:v>-0.11999999999945388</c:v>
                </c:pt>
                <c:pt idx="1">
                  <c:v>3.4249717514129934</c:v>
                </c:pt>
                <c:pt idx="2">
                  <c:v>3.9799435028254386</c:v>
                </c:pt>
                <c:pt idx="3">
                  <c:v>4.054915254237887</c:v>
                </c:pt>
                <c:pt idx="4">
                  <c:v>4.529887005650334</c:v>
                </c:pt>
                <c:pt idx="5">
                  <c:v>4.6248587570627784</c:v>
                </c:pt>
                <c:pt idx="6">
                  <c:v>4.4298305084752236</c:v>
                </c:pt>
                <c:pt idx="7">
                  <c:v>4.3548022598876734</c:v>
                </c:pt>
                <c:pt idx="8">
                  <c:v>3.9897740113001241</c:v>
                </c:pt>
                <c:pt idx="9">
                  <c:v>3.8247457627125705</c:v>
                </c:pt>
                <c:pt idx="10">
                  <c:v>3.5797175141250186</c:v>
                </c:pt>
                <c:pt idx="11">
                  <c:v>3.5246892655374644</c:v>
                </c:pt>
                <c:pt idx="12">
                  <c:v>3.3296610169499097</c:v>
                </c:pt>
                <c:pt idx="13">
                  <c:v>3.4346327683623592</c:v>
                </c:pt>
                <c:pt idx="14">
                  <c:v>3.3396045197748059</c:v>
                </c:pt>
                <c:pt idx="15">
                  <c:v>3.2645762711872557</c:v>
                </c:pt>
                <c:pt idx="16">
                  <c:v>3.0395480225997069</c:v>
                </c:pt>
                <c:pt idx="17">
                  <c:v>2.7645197740121539</c:v>
                </c:pt>
                <c:pt idx="18">
                  <c:v>2.5294915254246</c:v>
                </c:pt>
                <c:pt idx="19">
                  <c:v>2.3144632768370492</c:v>
                </c:pt>
                <c:pt idx="20">
                  <c:v>2.2294350282494939</c:v>
                </c:pt>
                <c:pt idx="21">
                  <c:v>2.0644067796619403</c:v>
                </c:pt>
                <c:pt idx="22">
                  <c:v>1.8793785310743907</c:v>
                </c:pt>
                <c:pt idx="23">
                  <c:v>1.7943502824868354</c:v>
                </c:pt>
                <c:pt idx="24">
                  <c:v>1.7093220338992801</c:v>
                </c:pt>
                <c:pt idx="25">
                  <c:v>1.7042937853117301</c:v>
                </c:pt>
                <c:pt idx="26">
                  <c:v>1.62926553672418</c:v>
                </c:pt>
                <c:pt idx="27">
                  <c:v>1.9942372881366275</c:v>
                </c:pt>
                <c:pt idx="28">
                  <c:v>1.8992090395490742</c:v>
                </c:pt>
                <c:pt idx="29">
                  <c:v>1.584180790961522</c:v>
                </c:pt>
                <c:pt idx="30">
                  <c:v>1.569152542373967</c:v>
                </c:pt>
                <c:pt idx="31">
                  <c:v>1.5441242937864139</c:v>
                </c:pt>
                <c:pt idx="32">
                  <c:v>1.3490960451988592</c:v>
                </c:pt>
                <c:pt idx="33">
                  <c:v>1.4440677966113036</c:v>
                </c:pt>
                <c:pt idx="34">
                  <c:v>1.5490395480237531</c:v>
                </c:pt>
                <c:pt idx="35">
                  <c:v>1.5840112994362023</c:v>
                </c:pt>
                <c:pt idx="36">
                  <c:v>1.4589830508486479</c:v>
                </c:pt>
                <c:pt idx="37">
                  <c:v>1.2739548022610983</c:v>
                </c:pt>
                <c:pt idx="38">
                  <c:v>1.2289265536735492</c:v>
                </c:pt>
                <c:pt idx="39">
                  <c:v>1.1938983050859981</c:v>
                </c:pt>
                <c:pt idx="40">
                  <c:v>1.1888700564984482</c:v>
                </c:pt>
                <c:pt idx="41">
                  <c:v>1.3038418079108958</c:v>
                </c:pt>
                <c:pt idx="42">
                  <c:v>1.3688135593233461</c:v>
                </c:pt>
                <c:pt idx="43">
                  <c:v>1.4437853107357945</c:v>
                </c:pt>
                <c:pt idx="44">
                  <c:v>1.2387570621482418</c:v>
                </c:pt>
                <c:pt idx="45">
                  <c:v>1.3237288135606882</c:v>
                </c:pt>
                <c:pt idx="46">
                  <c:v>-0.39129943502686615</c:v>
                </c:pt>
                <c:pt idx="47">
                  <c:v>1.367231638558053E-2</c:v>
                </c:pt>
                <c:pt idx="48">
                  <c:v>0.34864406779802692</c:v>
                </c:pt>
                <c:pt idx="49">
                  <c:v>0.45361581921047645</c:v>
                </c:pt>
                <c:pt idx="50">
                  <c:v>0.64858757062292227</c:v>
                </c:pt>
                <c:pt idx="51">
                  <c:v>0.71355932203537265</c:v>
                </c:pt>
                <c:pt idx="52">
                  <c:v>1.1385310734478225</c:v>
                </c:pt>
                <c:pt idx="53">
                  <c:v>1.5535028248602671</c:v>
                </c:pt>
                <c:pt idx="54">
                  <c:v>1.4584745762727138</c:v>
                </c:pt>
                <c:pt idx="55">
                  <c:v>1.6534463276851596</c:v>
                </c:pt>
                <c:pt idx="56">
                  <c:v>1.7684180790976072</c:v>
                </c:pt>
                <c:pt idx="57">
                  <c:v>2.0333898305100533</c:v>
                </c:pt>
                <c:pt idx="58">
                  <c:v>1.9583615819225031</c:v>
                </c:pt>
                <c:pt idx="59">
                  <c:v>1.7333333333349543</c:v>
                </c:pt>
                <c:pt idx="60">
                  <c:v>1.6083050847473999</c:v>
                </c:pt>
                <c:pt idx="61">
                  <c:v>2.4532768361598443</c:v>
                </c:pt>
                <c:pt idx="62">
                  <c:v>2.5882485875722949</c:v>
                </c:pt>
                <c:pt idx="63">
                  <c:v>2.7532203389847396</c:v>
                </c:pt>
                <c:pt idx="64">
                  <c:v>2.7681920903971857</c:v>
                </c:pt>
                <c:pt idx="65">
                  <c:v>2.7331638418096347</c:v>
                </c:pt>
                <c:pt idx="66">
                  <c:v>2.6281355932220833</c:v>
                </c:pt>
                <c:pt idx="67">
                  <c:v>2.6131073446345283</c:v>
                </c:pt>
                <c:pt idx="68">
                  <c:v>2.5980790960469733</c:v>
                </c:pt>
                <c:pt idx="69">
                  <c:v>2.5430508474594191</c:v>
                </c:pt>
                <c:pt idx="70">
                  <c:v>3.7180225988718689</c:v>
                </c:pt>
                <c:pt idx="71">
                  <c:v>3.8529943502843196</c:v>
                </c:pt>
                <c:pt idx="72">
                  <c:v>4.0279661016967694</c:v>
                </c:pt>
                <c:pt idx="73">
                  <c:v>4.8029378531092206</c:v>
                </c:pt>
                <c:pt idx="74">
                  <c:v>4.6979096045216693</c:v>
                </c:pt>
                <c:pt idx="75">
                  <c:v>4.5628813559341168</c:v>
                </c:pt>
                <c:pt idx="76">
                  <c:v>4.6378531073465652</c:v>
                </c:pt>
                <c:pt idx="77">
                  <c:v>4.5428248587590119</c:v>
                </c:pt>
                <c:pt idx="78">
                  <c:v>4.3877966101714563</c:v>
                </c:pt>
                <c:pt idx="79">
                  <c:v>4.3127683615839061</c:v>
                </c:pt>
                <c:pt idx="80">
                  <c:v>4.2077401129963548</c:v>
                </c:pt>
                <c:pt idx="81">
                  <c:v>4.1927118644087997</c:v>
                </c:pt>
                <c:pt idx="82">
                  <c:v>4.2876836158212441</c:v>
                </c:pt>
                <c:pt idx="83">
                  <c:v>9.98265536723369</c:v>
                </c:pt>
                <c:pt idx="84">
                  <c:v>10.587627118646139</c:v>
                </c:pt>
                <c:pt idx="85">
                  <c:v>10.842598870058588</c:v>
                </c:pt>
                <c:pt idx="86">
                  <c:v>11.107570621471034</c:v>
                </c:pt>
                <c:pt idx="87">
                  <c:v>11.222542372883481</c:v>
                </c:pt>
                <c:pt idx="88">
                  <c:v>11.387514124295926</c:v>
                </c:pt>
                <c:pt idx="89">
                  <c:v>11.502485875708373</c:v>
                </c:pt>
                <c:pt idx="90">
                  <c:v>11.687457627120821</c:v>
                </c:pt>
                <c:pt idx="91">
                  <c:v>12.032429378533266</c:v>
                </c:pt>
                <c:pt idx="92">
                  <c:v>12.137401129945715</c:v>
                </c:pt>
                <c:pt idx="93">
                  <c:v>12.522372881358166</c:v>
                </c:pt>
                <c:pt idx="94">
                  <c:v>12.737344632770615</c:v>
                </c:pt>
                <c:pt idx="95">
                  <c:v>13.162316384183065</c:v>
                </c:pt>
                <c:pt idx="96">
                  <c:v>13.377288135595514</c:v>
                </c:pt>
                <c:pt idx="97">
                  <c:v>13.552259887007963</c:v>
                </c:pt>
                <c:pt idx="98">
                  <c:v>13.627231638420412</c:v>
                </c:pt>
                <c:pt idx="99">
                  <c:v>13.752203389832857</c:v>
                </c:pt>
                <c:pt idx="100">
                  <c:v>14.257175141245305</c:v>
                </c:pt>
                <c:pt idx="101">
                  <c:v>14.542146892657755</c:v>
                </c:pt>
                <c:pt idx="102">
                  <c:v>15.6671186440702</c:v>
                </c:pt>
                <c:pt idx="103">
                  <c:v>15.902090395482645</c:v>
                </c:pt>
                <c:pt idx="104">
                  <c:v>16.13706214689509</c:v>
                </c:pt>
                <c:pt idx="105">
                  <c:v>16.352033898307539</c:v>
                </c:pt>
                <c:pt idx="106">
                  <c:v>16.577005649719986</c:v>
                </c:pt>
                <c:pt idx="107">
                  <c:v>16.781977401132437</c:v>
                </c:pt>
                <c:pt idx="108">
                  <c:v>17.246949152544886</c:v>
                </c:pt>
                <c:pt idx="109">
                  <c:v>17.491920903957336</c:v>
                </c:pt>
                <c:pt idx="110">
                  <c:v>17.796892655369781</c:v>
                </c:pt>
                <c:pt idx="111">
                  <c:v>18.151864406782231</c:v>
                </c:pt>
                <c:pt idx="112">
                  <c:v>18.446836158194678</c:v>
                </c:pt>
                <c:pt idx="113">
                  <c:v>18.641807909607124</c:v>
                </c:pt>
                <c:pt idx="114">
                  <c:v>19.076779661019572</c:v>
                </c:pt>
                <c:pt idx="115">
                  <c:v>19.191751412432019</c:v>
                </c:pt>
                <c:pt idx="116">
                  <c:v>20.926723163844464</c:v>
                </c:pt>
                <c:pt idx="117">
                  <c:v>21.19169491525691</c:v>
                </c:pt>
                <c:pt idx="118">
                  <c:v>21.47666666666936</c:v>
                </c:pt>
                <c:pt idx="119">
                  <c:v>25.941638418081808</c:v>
                </c:pt>
                <c:pt idx="120">
                  <c:v>25.686610169494259</c:v>
                </c:pt>
                <c:pt idx="121">
                  <c:v>26.551581920906706</c:v>
                </c:pt>
                <c:pt idx="122">
                  <c:v>26.686553672319157</c:v>
                </c:pt>
                <c:pt idx="123">
                  <c:v>26.981525423731604</c:v>
                </c:pt>
                <c:pt idx="124">
                  <c:v>26.796497175144054</c:v>
                </c:pt>
                <c:pt idx="125">
                  <c:v>26.6714689265565</c:v>
                </c:pt>
                <c:pt idx="126">
                  <c:v>26.59644067796895</c:v>
                </c:pt>
                <c:pt idx="127">
                  <c:v>26.441412429381394</c:v>
                </c:pt>
                <c:pt idx="128">
                  <c:v>26.356384180793839</c:v>
                </c:pt>
                <c:pt idx="129">
                  <c:v>26.101355932206289</c:v>
                </c:pt>
                <c:pt idx="130">
                  <c:v>25.906327683618734</c:v>
                </c:pt>
                <c:pt idx="131">
                  <c:v>25.651299435031184</c:v>
                </c:pt>
                <c:pt idx="132">
                  <c:v>25.556271186443631</c:v>
                </c:pt>
                <c:pt idx="133">
                  <c:v>25.581242937856082</c:v>
                </c:pt>
                <c:pt idx="134">
                  <c:v>25.256214689268532</c:v>
                </c:pt>
                <c:pt idx="135">
                  <c:v>25.561186440680977</c:v>
                </c:pt>
                <c:pt idx="136">
                  <c:v>25.486158192093427</c:v>
                </c:pt>
                <c:pt idx="137">
                  <c:v>25.281129943505874</c:v>
                </c:pt>
                <c:pt idx="138">
                  <c:v>25.04610169491832</c:v>
                </c:pt>
                <c:pt idx="139">
                  <c:v>25.051073446330768</c:v>
                </c:pt>
                <c:pt idx="140">
                  <c:v>24.846045197743216</c:v>
                </c:pt>
                <c:pt idx="141">
                  <c:v>24.621016949155667</c:v>
                </c:pt>
                <c:pt idx="142">
                  <c:v>24.445988700568115</c:v>
                </c:pt>
                <c:pt idx="143">
                  <c:v>24.310960451980563</c:v>
                </c:pt>
                <c:pt idx="144">
                  <c:v>24.145932203393009</c:v>
                </c:pt>
                <c:pt idx="145">
                  <c:v>24.170903954805461</c:v>
                </c:pt>
                <c:pt idx="146">
                  <c:v>23.965875706217908</c:v>
                </c:pt>
                <c:pt idx="147">
                  <c:v>23.790847457630356</c:v>
                </c:pt>
                <c:pt idx="148">
                  <c:v>23.665819209042802</c:v>
                </c:pt>
                <c:pt idx="149">
                  <c:v>23.550790960455252</c:v>
                </c:pt>
                <c:pt idx="150">
                  <c:v>23.425762711867698</c:v>
                </c:pt>
                <c:pt idx="151">
                  <c:v>23.180734463280146</c:v>
                </c:pt>
                <c:pt idx="152">
                  <c:v>22.955706214692597</c:v>
                </c:pt>
                <c:pt idx="153">
                  <c:v>22.700677966105047</c:v>
                </c:pt>
                <c:pt idx="154">
                  <c:v>22.845649717517496</c:v>
                </c:pt>
                <c:pt idx="155">
                  <c:v>22.670621468929944</c:v>
                </c:pt>
                <c:pt idx="156">
                  <c:v>22.54559322034239</c:v>
                </c:pt>
                <c:pt idx="157">
                  <c:v>23.11056497175484</c:v>
                </c:pt>
                <c:pt idx="158">
                  <c:v>23.085536723167287</c:v>
                </c:pt>
                <c:pt idx="159">
                  <c:v>23.920508474579734</c:v>
                </c:pt>
                <c:pt idx="160">
                  <c:v>25.145480225992181</c:v>
                </c:pt>
                <c:pt idx="161">
                  <c:v>25.410451977404627</c:v>
                </c:pt>
                <c:pt idx="162">
                  <c:v>26.035423728817072</c:v>
                </c:pt>
                <c:pt idx="163">
                  <c:v>27.410395480229518</c:v>
                </c:pt>
                <c:pt idx="164">
                  <c:v>27.305367231641966</c:v>
                </c:pt>
                <c:pt idx="165">
                  <c:v>27.160338983054416</c:v>
                </c:pt>
                <c:pt idx="166">
                  <c:v>26.915310734466864</c:v>
                </c:pt>
                <c:pt idx="167">
                  <c:v>26.530282485879312</c:v>
                </c:pt>
                <c:pt idx="168">
                  <c:v>26.275254237291762</c:v>
                </c:pt>
                <c:pt idx="169">
                  <c:v>26.160225988704212</c:v>
                </c:pt>
                <c:pt idx="170">
                  <c:v>26.065197740116659</c:v>
                </c:pt>
                <c:pt idx="171">
                  <c:v>25.690169491529105</c:v>
                </c:pt>
                <c:pt idx="172">
                  <c:v>25.785141242941549</c:v>
                </c:pt>
                <c:pt idx="173">
                  <c:v>25.650112994353996</c:v>
                </c:pt>
                <c:pt idx="174">
                  <c:v>25.315084745766441</c:v>
                </c:pt>
                <c:pt idx="175">
                  <c:v>25.760056497178887</c:v>
                </c:pt>
                <c:pt idx="176">
                  <c:v>25.845028248591333</c:v>
                </c:pt>
                <c:pt idx="177">
                  <c:v>25.480000000003784</c:v>
                </c:pt>
              </c:numCache>
            </c:numRef>
          </c:val>
          <c:smooth val="0"/>
        </c:ser>
        <c:ser>
          <c:idx val="5"/>
          <c:order val="5"/>
          <c:tx>
            <c:strRef>
              <c:f>Кардиограмме!$N$3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Кардиограмме!$H$4:$H$181</c:f>
              <c:numCache>
                <c:formatCode>General</c:formatCode>
                <c:ptCount val="1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</c:numCache>
            </c:numRef>
          </c:cat>
          <c:val>
            <c:numRef>
              <c:f>Кардиограмме!$N$4:$N$181</c:f>
              <c:numCache>
                <c:formatCode>General</c:formatCode>
                <c:ptCount val="178"/>
              </c:numCache>
            </c:numRef>
          </c:val>
          <c:smooth val="0"/>
        </c:ser>
        <c:ser>
          <c:idx val="6"/>
          <c:order val="6"/>
          <c:tx>
            <c:strRef>
              <c:f>Кардиограмме!$O$3</c:f>
              <c:strCache>
                <c:ptCount val="1"/>
                <c:pt idx="0">
                  <c:v>0</c:v>
                </c:pt>
              </c:strCache>
            </c:strRef>
          </c:tx>
          <c:marker>
            <c:symbol val="none"/>
          </c:marker>
          <c:cat>
            <c:numRef>
              <c:f>Кардиограмме!$H$4:$H$181</c:f>
              <c:numCache>
                <c:formatCode>General</c:formatCode>
                <c:ptCount val="1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</c:numCache>
            </c:numRef>
          </c:cat>
          <c:val>
            <c:numRef>
              <c:f>Кардиограмме!$O$4:$O$181</c:f>
              <c:numCache>
                <c:formatCode>General</c:formatCode>
                <c:ptCount val="178"/>
              </c:numCache>
            </c:numRef>
          </c:val>
          <c:smooth val="0"/>
        </c:ser>
        <c:ser>
          <c:idx val="7"/>
          <c:order val="7"/>
          <c:tx>
            <c:strRef>
              <c:f>Кардиограмме!$P$3</c:f>
              <c:strCache>
                <c:ptCount val="1"/>
              </c:strCache>
            </c:strRef>
          </c:tx>
          <c:marker>
            <c:symbol val="none"/>
          </c:marker>
          <c:cat>
            <c:numRef>
              <c:f>Кардиограмме!$H$4:$H$181</c:f>
              <c:numCache>
                <c:formatCode>General</c:formatCode>
                <c:ptCount val="1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</c:numCache>
            </c:numRef>
          </c:cat>
          <c:val>
            <c:numRef>
              <c:f>Кардиограмме!$P$4:$P$181</c:f>
              <c:numCache>
                <c:formatCode>General</c:formatCode>
                <c:ptCount val="178"/>
              </c:numCache>
            </c:numRef>
          </c:val>
          <c:smooth val="0"/>
        </c:ser>
        <c:ser>
          <c:idx val="8"/>
          <c:order val="8"/>
          <c:tx>
            <c:strRef>
              <c:f>Кардиограмме!$Q$3</c:f>
              <c:strCache>
                <c:ptCount val="1"/>
              </c:strCache>
            </c:strRef>
          </c:tx>
          <c:marker>
            <c:symbol val="none"/>
          </c:marker>
          <c:cat>
            <c:numRef>
              <c:f>Кардиограмме!$H$4:$H$181</c:f>
              <c:numCache>
                <c:formatCode>General</c:formatCode>
                <c:ptCount val="178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</c:numCache>
            </c:numRef>
          </c:cat>
          <c:val>
            <c:numRef>
              <c:f>Кардиограмме!$Q$4:$Q$181</c:f>
              <c:numCache>
                <c:formatCode>General</c:formatCode>
                <c:ptCount val="178"/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6024064"/>
        <c:axId val="96475776"/>
      </c:lineChart>
      <c:catAx>
        <c:axId val="96024064"/>
        <c:scaling>
          <c:orientation val="minMax"/>
        </c:scaling>
        <c:delete val="0"/>
        <c:axPos val="t"/>
        <c:numFmt formatCode="General" sourceLinked="1"/>
        <c:majorTickMark val="out"/>
        <c:minorTickMark val="none"/>
        <c:tickLblPos val="nextTo"/>
        <c:crossAx val="96475776"/>
        <c:crosses val="autoZero"/>
        <c:auto val="1"/>
        <c:lblAlgn val="ctr"/>
        <c:lblOffset val="100"/>
        <c:tickMarkSkip val="5"/>
        <c:noMultiLvlLbl val="0"/>
      </c:catAx>
      <c:valAx>
        <c:axId val="96475776"/>
        <c:scaling>
          <c:orientation val="maxMin"/>
          <c:max val="40"/>
        </c:scaling>
        <c:delete val="0"/>
        <c:axPos val="l"/>
        <c:majorGridlines/>
        <c:title>
          <c:layout/>
          <c:overlay val="0"/>
        </c:title>
        <c:numFmt formatCode="0.00" sourceLinked="1"/>
        <c:majorTickMark val="none"/>
        <c:minorTickMark val="none"/>
        <c:tickLblPos val="nextTo"/>
        <c:crossAx val="96024064"/>
        <c:crosses val="autoZero"/>
        <c:crossBetween val="between"/>
        <c:majorUnit val="5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609600</xdr:colOff>
      <xdr:row>15</xdr:row>
      <xdr:rowOff>50800</xdr:rowOff>
    </xdr:from>
    <xdr:to>
      <xdr:col>20</xdr:col>
      <xdr:colOff>101600</xdr:colOff>
      <xdr:row>46</xdr:row>
      <xdr:rowOff>12700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25400</xdr:colOff>
      <xdr:row>14</xdr:row>
      <xdr:rowOff>76200</xdr:rowOff>
    </xdr:from>
    <xdr:to>
      <xdr:col>20</xdr:col>
      <xdr:colOff>152400</xdr:colOff>
      <xdr:row>45</xdr:row>
      <xdr:rowOff>50800</xdr:rowOff>
    </xdr:to>
    <xdr:graphicFrame macro="">
      <xdr:nvGraphicFramePr>
        <xdr:cNvPr id="5" name="Диаграмма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228600</xdr:colOff>
      <xdr:row>14</xdr:row>
      <xdr:rowOff>114300</xdr:rowOff>
    </xdr:from>
    <xdr:to>
      <xdr:col>20</xdr:col>
      <xdr:colOff>355600</xdr:colOff>
      <xdr:row>45</xdr:row>
      <xdr:rowOff>76200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114300</xdr:colOff>
      <xdr:row>14</xdr:row>
      <xdr:rowOff>63500</xdr:rowOff>
    </xdr:from>
    <xdr:to>
      <xdr:col>20</xdr:col>
      <xdr:colOff>215900</xdr:colOff>
      <xdr:row>46</xdr:row>
      <xdr:rowOff>165100</xdr:rowOff>
    </xdr:to>
    <xdr:graphicFrame macro="">
      <xdr:nvGraphicFramePr>
        <xdr:cNvPr id="3" name="Диаграмма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444500</xdr:colOff>
      <xdr:row>14</xdr:row>
      <xdr:rowOff>114300</xdr:rowOff>
    </xdr:from>
    <xdr:to>
      <xdr:col>20</xdr:col>
      <xdr:colOff>139700</xdr:colOff>
      <xdr:row>44</xdr:row>
      <xdr:rowOff>38100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16</xdr:row>
      <xdr:rowOff>0</xdr:rowOff>
    </xdr:from>
    <xdr:to>
      <xdr:col>20</xdr:col>
      <xdr:colOff>127000</xdr:colOff>
      <xdr:row>46</xdr:row>
      <xdr:rowOff>165100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18</xdr:row>
      <xdr:rowOff>0</xdr:rowOff>
    </xdr:from>
    <xdr:to>
      <xdr:col>20</xdr:col>
      <xdr:colOff>127000</xdr:colOff>
      <xdr:row>48</xdr:row>
      <xdr:rowOff>165100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18</xdr:row>
      <xdr:rowOff>0</xdr:rowOff>
    </xdr:from>
    <xdr:to>
      <xdr:col>20</xdr:col>
      <xdr:colOff>127000</xdr:colOff>
      <xdr:row>48</xdr:row>
      <xdr:rowOff>165100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16</xdr:row>
      <xdr:rowOff>38100</xdr:rowOff>
    </xdr:from>
    <xdr:to>
      <xdr:col>20</xdr:col>
      <xdr:colOff>165100</xdr:colOff>
      <xdr:row>47</xdr:row>
      <xdr:rowOff>12700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18</xdr:row>
      <xdr:rowOff>0</xdr:rowOff>
    </xdr:from>
    <xdr:to>
      <xdr:col>20</xdr:col>
      <xdr:colOff>127000</xdr:colOff>
      <xdr:row>48</xdr:row>
      <xdr:rowOff>165100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18</xdr:row>
      <xdr:rowOff>0</xdr:rowOff>
    </xdr:from>
    <xdr:to>
      <xdr:col>20</xdr:col>
      <xdr:colOff>127000</xdr:colOff>
      <xdr:row>48</xdr:row>
      <xdr:rowOff>165100</xdr:rowOff>
    </xdr:to>
    <xdr:graphicFrame macro="">
      <xdr:nvGraphicFramePr>
        <xdr:cNvPr id="2" name="Диаграмма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</xdr:row>
      <xdr:rowOff>138111</xdr:rowOff>
    </xdr:from>
    <xdr:to>
      <xdr:col>21</xdr:col>
      <xdr:colOff>171450</xdr:colOff>
      <xdr:row>25</xdr:row>
      <xdr:rowOff>161925</xdr:rowOff>
    </xdr:to>
    <xdr:graphicFrame macro="">
      <xdr:nvGraphicFramePr>
        <xdr:cNvPr id="3" name="Диаграмма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4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5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6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7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8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9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2.bin"/><Relationship Id="rId4" Type="http://schemas.openxmlformats.org/officeDocument/2006/relationships/comments" Target="../comments10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11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workbookViewId="0">
      <selection activeCell="G6" sqref="G6"/>
    </sheetView>
  </sheetViews>
  <sheetFormatPr defaultRowHeight="15" x14ac:dyDescent="0.25"/>
  <cols>
    <col min="1" max="1" width="9.140625" style="2"/>
    <col min="2" max="2" width="17.42578125" style="2" customWidth="1"/>
    <col min="3" max="3" width="7.140625" style="2" customWidth="1"/>
    <col min="4" max="4" width="11.5703125" style="2" customWidth="1"/>
    <col min="5" max="5" width="7" style="2" customWidth="1"/>
    <col min="6" max="6" width="10.42578125" style="2" customWidth="1"/>
    <col min="7" max="7" width="17" style="2" customWidth="1"/>
    <col min="8" max="8" width="14.7109375" style="2" customWidth="1"/>
    <col min="9" max="9" width="11.140625" style="2" customWidth="1"/>
    <col min="10" max="10" width="9" style="2" customWidth="1"/>
    <col min="11" max="16384" width="9.140625" style="1"/>
  </cols>
  <sheetData>
    <row r="1" spans="1:12" ht="19.5" x14ac:dyDescent="0.3">
      <c r="A1" s="180" t="s">
        <v>61</v>
      </c>
      <c r="B1" s="180"/>
      <c r="C1" s="180"/>
      <c r="D1" s="180"/>
      <c r="E1" s="180"/>
      <c r="F1" s="180"/>
      <c r="G1" s="180"/>
      <c r="H1" s="180"/>
      <c r="I1" s="180"/>
      <c r="J1" s="180"/>
    </row>
    <row r="2" spans="1:12" ht="17.25" x14ac:dyDescent="0.3">
      <c r="A2" s="181" t="s">
        <v>62</v>
      </c>
      <c r="B2" s="181"/>
      <c r="C2" s="181"/>
      <c r="D2" s="181"/>
      <c r="E2" s="181"/>
      <c r="F2" s="181"/>
      <c r="G2" s="181"/>
      <c r="H2" s="181"/>
      <c r="I2" s="181"/>
      <c r="J2" s="181"/>
    </row>
    <row r="3" spans="1:12" ht="6" customHeight="1" thickBot="1" x14ac:dyDescent="0.3"/>
    <row r="4" spans="1:12" s="3" customFormat="1" ht="15" customHeight="1" x14ac:dyDescent="0.25">
      <c r="A4" s="182" t="s">
        <v>0</v>
      </c>
      <c r="B4" s="184" t="s">
        <v>1</v>
      </c>
      <c r="C4" s="186" t="s">
        <v>2</v>
      </c>
      <c r="D4" s="188" t="s">
        <v>3</v>
      </c>
      <c r="E4" s="189"/>
      <c r="F4" s="190" t="s">
        <v>4</v>
      </c>
      <c r="G4" s="191"/>
      <c r="H4" s="184"/>
      <c r="I4" s="188" t="s">
        <v>5</v>
      </c>
      <c r="J4" s="189"/>
    </row>
    <row r="5" spans="1:12" s="8" customFormat="1" ht="15.75" thickBot="1" x14ac:dyDescent="0.3">
      <c r="A5" s="183"/>
      <c r="B5" s="185"/>
      <c r="C5" s="187"/>
      <c r="D5" s="4" t="s">
        <v>6</v>
      </c>
      <c r="E5" s="5" t="s">
        <v>7</v>
      </c>
      <c r="F5" s="6" t="s">
        <v>8</v>
      </c>
      <c r="G5" s="7" t="s">
        <v>9</v>
      </c>
      <c r="H5" s="7" t="s">
        <v>10</v>
      </c>
      <c r="I5" s="4" t="s">
        <v>6</v>
      </c>
      <c r="J5" s="5" t="s">
        <v>11</v>
      </c>
    </row>
    <row r="6" spans="1:12" s="3" customFormat="1" ht="24.95" customHeight="1" x14ac:dyDescent="0.25">
      <c r="A6" s="114">
        <v>1</v>
      </c>
      <c r="B6" s="126" t="s">
        <v>87</v>
      </c>
      <c r="C6" s="117">
        <v>10</v>
      </c>
      <c r="D6" s="9">
        <v>39.08</v>
      </c>
      <c r="E6" s="10">
        <v>1</v>
      </c>
      <c r="F6" s="121">
        <v>177</v>
      </c>
      <c r="G6" s="130" t="s">
        <v>138</v>
      </c>
      <c r="H6" s="131" t="s">
        <v>139</v>
      </c>
      <c r="I6" s="11">
        <v>38.840000000000003</v>
      </c>
      <c r="J6" s="10">
        <v>66</v>
      </c>
    </row>
    <row r="7" spans="1:12" s="3" customFormat="1" ht="24.95" customHeight="1" x14ac:dyDescent="0.25">
      <c r="A7" s="115">
        <v>2</v>
      </c>
      <c r="B7" s="127" t="s">
        <v>84</v>
      </c>
      <c r="C7" s="118">
        <v>2</v>
      </c>
      <c r="D7" s="12">
        <v>39.31</v>
      </c>
      <c r="E7" s="13">
        <v>5</v>
      </c>
      <c r="F7" s="122">
        <v>177</v>
      </c>
      <c r="G7" s="15">
        <v>8.4499999999999993</v>
      </c>
      <c r="H7" s="16">
        <f>G7</f>
        <v>8.4499999999999993</v>
      </c>
      <c r="I7" s="17">
        <v>38.65</v>
      </c>
      <c r="J7" s="13">
        <v>100</v>
      </c>
    </row>
    <row r="8" spans="1:12" s="3" customFormat="1" ht="24.95" customHeight="1" x14ac:dyDescent="0.25">
      <c r="A8" s="115">
        <v>3</v>
      </c>
      <c r="B8" s="127" t="s">
        <v>133</v>
      </c>
      <c r="C8" s="118">
        <v>9</v>
      </c>
      <c r="D8" s="12">
        <v>39.25</v>
      </c>
      <c r="E8" s="13">
        <v>4</v>
      </c>
      <c r="F8" s="122">
        <v>177</v>
      </c>
      <c r="G8" s="18">
        <v>15.86</v>
      </c>
      <c r="H8" s="16">
        <f>G8-G7</f>
        <v>7.41</v>
      </c>
      <c r="I8" s="14">
        <v>38.770000000000003</v>
      </c>
      <c r="J8" s="13">
        <v>68</v>
      </c>
    </row>
    <row r="9" spans="1:12" s="3" customFormat="1" ht="24.95" customHeight="1" x14ac:dyDescent="0.25">
      <c r="A9" s="115">
        <v>4</v>
      </c>
      <c r="B9" s="127" t="s">
        <v>70</v>
      </c>
      <c r="C9" s="118">
        <v>6</v>
      </c>
      <c r="D9" s="12">
        <v>39.49</v>
      </c>
      <c r="E9" s="13">
        <v>7</v>
      </c>
      <c r="F9" s="122">
        <v>177</v>
      </c>
      <c r="G9" s="19">
        <v>20.95</v>
      </c>
      <c r="H9" s="16">
        <f>G9-G8</f>
        <v>5.09</v>
      </c>
      <c r="I9" s="17">
        <v>38.53</v>
      </c>
      <c r="J9" s="13">
        <v>147</v>
      </c>
      <c r="L9" s="20"/>
    </row>
    <row r="10" spans="1:12" s="3" customFormat="1" ht="24.95" customHeight="1" x14ac:dyDescent="0.25">
      <c r="A10" s="115">
        <v>5</v>
      </c>
      <c r="B10" s="127" t="s">
        <v>79</v>
      </c>
      <c r="C10" s="118">
        <v>8</v>
      </c>
      <c r="D10" s="12">
        <v>39.15</v>
      </c>
      <c r="E10" s="13">
        <v>2</v>
      </c>
      <c r="F10" s="122">
        <v>177</v>
      </c>
      <c r="G10" s="18">
        <v>25.48</v>
      </c>
      <c r="H10" s="16">
        <f>G10-G9</f>
        <v>4.5300000000000011</v>
      </c>
      <c r="I10" s="17">
        <v>38.93</v>
      </c>
      <c r="J10" s="13">
        <v>167</v>
      </c>
    </row>
    <row r="11" spans="1:12" s="3" customFormat="1" ht="24.95" customHeight="1" x14ac:dyDescent="0.25">
      <c r="A11" s="115">
        <v>6</v>
      </c>
      <c r="B11" s="127" t="s">
        <v>134</v>
      </c>
      <c r="C11" s="118">
        <v>5</v>
      </c>
      <c r="D11" s="12">
        <v>39.53</v>
      </c>
      <c r="E11" s="13">
        <v>8</v>
      </c>
      <c r="F11" s="123">
        <v>176</v>
      </c>
      <c r="G11" s="132" t="s">
        <v>140</v>
      </c>
      <c r="H11" s="136" t="s">
        <v>140</v>
      </c>
      <c r="I11" s="17">
        <v>38.78</v>
      </c>
      <c r="J11" s="13">
        <v>136</v>
      </c>
    </row>
    <row r="12" spans="1:12" s="3" customFormat="1" ht="24.95" customHeight="1" x14ac:dyDescent="0.25">
      <c r="A12" s="115">
        <v>7</v>
      </c>
      <c r="B12" s="128" t="s">
        <v>135</v>
      </c>
      <c r="C12" s="119">
        <v>3</v>
      </c>
      <c r="D12" s="22">
        <v>39.405000000000001</v>
      </c>
      <c r="E12" s="23">
        <v>6</v>
      </c>
      <c r="F12" s="124">
        <v>175</v>
      </c>
      <c r="G12" s="133" t="s">
        <v>141</v>
      </c>
      <c r="H12" s="25">
        <v>15</v>
      </c>
      <c r="I12" s="21">
        <v>39.14</v>
      </c>
      <c r="J12" s="13">
        <v>92</v>
      </c>
    </row>
    <row r="13" spans="1:12" s="3" customFormat="1" ht="24.95" customHeight="1" x14ac:dyDescent="0.25">
      <c r="A13" s="115">
        <v>8</v>
      </c>
      <c r="B13" s="127" t="s">
        <v>136</v>
      </c>
      <c r="C13" s="118">
        <v>4</v>
      </c>
      <c r="D13" s="26">
        <v>39.655000000000001</v>
      </c>
      <c r="E13" s="13">
        <v>10</v>
      </c>
      <c r="F13" s="123">
        <v>175</v>
      </c>
      <c r="G13" s="133" t="s">
        <v>141</v>
      </c>
      <c r="H13" s="16">
        <v>21</v>
      </c>
      <c r="I13" s="17">
        <v>38.979999999999997</v>
      </c>
      <c r="J13" s="13">
        <v>161</v>
      </c>
    </row>
    <row r="14" spans="1:12" s="3" customFormat="1" ht="24.95" customHeight="1" x14ac:dyDescent="0.25">
      <c r="A14" s="115">
        <v>9</v>
      </c>
      <c r="B14" s="127" t="s">
        <v>94</v>
      </c>
      <c r="C14" s="118">
        <v>11</v>
      </c>
      <c r="D14" s="12">
        <v>39.56</v>
      </c>
      <c r="E14" s="13">
        <v>9</v>
      </c>
      <c r="F14" s="122">
        <v>174</v>
      </c>
      <c r="G14" s="133" t="s">
        <v>142</v>
      </c>
      <c r="H14" s="25">
        <v>14</v>
      </c>
      <c r="I14" s="17">
        <v>39.17</v>
      </c>
      <c r="J14" s="13">
        <v>65</v>
      </c>
    </row>
    <row r="15" spans="1:12" ht="24" customHeight="1" x14ac:dyDescent="0.25">
      <c r="A15" s="115">
        <v>10</v>
      </c>
      <c r="B15" s="127" t="s">
        <v>104</v>
      </c>
      <c r="C15" s="118">
        <v>1</v>
      </c>
      <c r="D15" s="12">
        <v>40.21</v>
      </c>
      <c r="E15" s="13">
        <v>11</v>
      </c>
      <c r="F15" s="122">
        <v>170</v>
      </c>
      <c r="G15" s="134" t="s">
        <v>143</v>
      </c>
      <c r="H15" s="137" t="s">
        <v>145</v>
      </c>
      <c r="I15" s="24">
        <v>39.46</v>
      </c>
      <c r="J15" s="23">
        <v>21</v>
      </c>
    </row>
    <row r="16" spans="1:12" ht="23.25" customHeight="1" thickBot="1" x14ac:dyDescent="0.3">
      <c r="A16" s="116">
        <v>11</v>
      </c>
      <c r="B16" s="129" t="s">
        <v>137</v>
      </c>
      <c r="C16" s="120">
        <v>7</v>
      </c>
      <c r="D16" s="27">
        <v>39.174999999999997</v>
      </c>
      <c r="E16" s="28">
        <v>3</v>
      </c>
      <c r="F16" s="125">
        <v>148</v>
      </c>
      <c r="G16" s="135" t="s">
        <v>144</v>
      </c>
      <c r="H16" s="138" t="s">
        <v>146</v>
      </c>
      <c r="I16" s="27">
        <v>38.869999999999997</v>
      </c>
      <c r="J16" s="28">
        <v>78</v>
      </c>
    </row>
    <row r="17" spans="1:1" ht="5.25" customHeight="1" x14ac:dyDescent="0.25">
      <c r="A17" s="29"/>
    </row>
    <row r="18" spans="1:1" s="2" customFormat="1" x14ac:dyDescent="0.25">
      <c r="A18" s="29"/>
    </row>
    <row r="19" spans="1:1" s="2" customFormat="1" x14ac:dyDescent="0.25">
      <c r="A19" s="29"/>
    </row>
    <row r="20" spans="1:1" s="2" customFormat="1" x14ac:dyDescent="0.25">
      <c r="A20" s="29"/>
    </row>
    <row r="21" spans="1:1" s="2" customFormat="1" ht="6.75" customHeight="1" x14ac:dyDescent="0.25">
      <c r="A21" s="29"/>
    </row>
    <row r="22" spans="1:1" s="2" customFormat="1" x14ac:dyDescent="0.25">
      <c r="A22" s="29"/>
    </row>
    <row r="23" spans="1:1" s="2" customFormat="1" x14ac:dyDescent="0.25">
      <c r="A23" s="30"/>
    </row>
    <row r="24" spans="1:1" s="2" customFormat="1" x14ac:dyDescent="0.25">
      <c r="A24" s="30"/>
    </row>
    <row r="25" spans="1:1" s="2" customFormat="1" ht="6.75" customHeight="1" x14ac:dyDescent="0.25">
      <c r="A25" s="30"/>
    </row>
    <row r="26" spans="1:1" s="2" customFormat="1" x14ac:dyDescent="0.25">
      <c r="A26" s="30"/>
    </row>
    <row r="27" spans="1:1" s="2" customFormat="1" x14ac:dyDescent="0.25">
      <c r="A27" s="30"/>
    </row>
    <row r="28" spans="1:1" s="2" customFormat="1" x14ac:dyDescent="0.25">
      <c r="A28" s="30"/>
    </row>
    <row r="29" spans="1:1" s="2" customFormat="1" x14ac:dyDescent="0.25">
      <c r="A29" s="30"/>
    </row>
    <row r="30" spans="1:1" s="2" customFormat="1" ht="7.5" customHeight="1" x14ac:dyDescent="0.25">
      <c r="A30" s="29"/>
    </row>
    <row r="31" spans="1:1" s="2" customFormat="1" x14ac:dyDescent="0.25">
      <c r="A31" s="29"/>
    </row>
    <row r="32" spans="1:1" s="2" customFormat="1" x14ac:dyDescent="0.25">
      <c r="A32" s="29"/>
    </row>
    <row r="33" spans="1:1" s="2" customFormat="1" x14ac:dyDescent="0.25">
      <c r="A33" s="29"/>
    </row>
    <row r="34" spans="1:1" s="2" customFormat="1" ht="6.75" customHeight="1" x14ac:dyDescent="0.25"/>
    <row r="35" spans="1:1" s="2" customFormat="1" x14ac:dyDescent="0.25">
      <c r="A35" s="29"/>
    </row>
    <row r="36" spans="1:1" s="2" customFormat="1" x14ac:dyDescent="0.25">
      <c r="A36" s="29"/>
    </row>
  </sheetData>
  <mergeCells count="8">
    <mergeCell ref="A1:J1"/>
    <mergeCell ref="A2:J2"/>
    <mergeCell ref="A4:A5"/>
    <mergeCell ref="B4:B5"/>
    <mergeCell ref="C4:C5"/>
    <mergeCell ref="D4:E4"/>
    <mergeCell ref="F4:H4"/>
    <mergeCell ref="I4:J4"/>
  </mergeCells>
  <pageMargins left="0.70866141732283472" right="0.70866141732283472" top="0.74803149606299213" bottom="0.74803149606299213" header="0.31496062992125984" footer="0.31496062992125984"/>
  <pageSetup paperSize="9" scale="110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P28"/>
  <sheetViews>
    <sheetView topLeftCell="A5" zoomScale="50" zoomScaleNormal="50" workbookViewId="0">
      <selection activeCell="H44" sqref="H44"/>
    </sheetView>
  </sheetViews>
  <sheetFormatPr defaultRowHeight="15" x14ac:dyDescent="0.25"/>
  <cols>
    <col min="1" max="1" width="9.140625" style="1"/>
    <col min="2" max="3" width="35.42578125" style="1" customWidth="1"/>
    <col min="4" max="4" width="9.85546875" style="1" customWidth="1"/>
    <col min="5" max="5" width="11.28515625" style="1" customWidth="1"/>
    <col min="6" max="6" width="10.7109375" style="2" customWidth="1"/>
    <col min="7" max="9" width="9.85546875" style="2" customWidth="1"/>
    <col min="10" max="10" width="11.28515625" style="1" customWidth="1"/>
    <col min="11" max="11" width="10.5703125" style="1" customWidth="1"/>
    <col min="12" max="16384" width="9.140625" style="1"/>
  </cols>
  <sheetData>
    <row r="1" spans="1:16" ht="48" customHeight="1" x14ac:dyDescent="0.25">
      <c r="A1" s="205" t="s">
        <v>63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</row>
    <row r="2" spans="1:16" ht="5.25" customHeight="1" x14ac:dyDescent="0.25"/>
    <row r="3" spans="1:16" ht="19.5" customHeight="1" x14ac:dyDescent="0.35">
      <c r="A3" s="206" t="s">
        <v>12</v>
      </c>
      <c r="B3" s="206"/>
      <c r="C3" s="206"/>
      <c r="D3" s="206"/>
      <c r="E3" s="206"/>
      <c r="F3" s="206"/>
      <c r="G3" s="206"/>
      <c r="H3" s="206"/>
      <c r="I3" s="206"/>
      <c r="J3" s="206"/>
      <c r="K3" s="206"/>
      <c r="L3" s="206"/>
    </row>
    <row r="4" spans="1:16" ht="15.75" customHeight="1" thickBot="1" x14ac:dyDescent="0.35">
      <c r="A4" s="31"/>
      <c r="B4" s="31"/>
      <c r="C4" s="31"/>
      <c r="D4" s="31"/>
      <c r="E4" s="31"/>
      <c r="F4" s="31"/>
      <c r="G4" s="31"/>
      <c r="H4" s="31"/>
      <c r="I4" s="31"/>
      <c r="J4" s="31"/>
    </row>
    <row r="5" spans="1:16" s="2" customFormat="1" ht="30" customHeight="1" x14ac:dyDescent="0.25">
      <c r="A5" s="207" t="s">
        <v>2</v>
      </c>
      <c r="B5" s="209" t="s">
        <v>1</v>
      </c>
      <c r="C5" s="211" t="s">
        <v>13</v>
      </c>
      <c r="D5" s="213" t="s">
        <v>14</v>
      </c>
      <c r="E5" s="215" t="s">
        <v>15</v>
      </c>
      <c r="F5" s="215" t="s">
        <v>16</v>
      </c>
      <c r="G5" s="217" t="s">
        <v>17</v>
      </c>
      <c r="H5" s="213"/>
      <c r="I5" s="213"/>
      <c r="J5" s="218"/>
      <c r="K5" s="218"/>
      <c r="L5" s="219"/>
    </row>
    <row r="6" spans="1:16" s="2" customFormat="1" ht="30" customHeight="1" thickBot="1" x14ac:dyDescent="0.3">
      <c r="A6" s="208"/>
      <c r="B6" s="210"/>
      <c r="C6" s="212"/>
      <c r="D6" s="214"/>
      <c r="E6" s="216"/>
      <c r="F6" s="216"/>
      <c r="G6" s="87" t="s">
        <v>18</v>
      </c>
      <c r="H6" s="88" t="s">
        <v>6</v>
      </c>
      <c r="I6" s="88" t="s">
        <v>19</v>
      </c>
      <c r="J6" s="89" t="s">
        <v>20</v>
      </c>
      <c r="K6" s="90" t="s">
        <v>21</v>
      </c>
      <c r="L6" s="85" t="s">
        <v>7</v>
      </c>
    </row>
    <row r="7" spans="1:16" s="3" customFormat="1" ht="30" customHeight="1" x14ac:dyDescent="0.25">
      <c r="A7" s="202">
        <v>1</v>
      </c>
      <c r="B7" s="202" t="s">
        <v>104</v>
      </c>
      <c r="C7" s="99" t="s">
        <v>102</v>
      </c>
      <c r="D7" s="98" t="s">
        <v>22</v>
      </c>
      <c r="E7" s="33">
        <v>70.5</v>
      </c>
      <c r="F7" s="102"/>
      <c r="G7" s="106">
        <v>2</v>
      </c>
      <c r="H7" s="97">
        <v>40.090000000000003</v>
      </c>
      <c r="I7" s="34">
        <f>F7/80</f>
        <v>0</v>
      </c>
      <c r="J7" s="34">
        <f t="shared" ref="J7:J28" si="0">H7-I7</f>
        <v>40.090000000000003</v>
      </c>
      <c r="K7" s="203">
        <f>AVERAGE(J7:J8)</f>
        <v>40.21</v>
      </c>
      <c r="L7" s="204">
        <v>11</v>
      </c>
    </row>
    <row r="8" spans="1:16" s="3" customFormat="1" ht="30" customHeight="1" x14ac:dyDescent="0.25">
      <c r="A8" s="194"/>
      <c r="B8" s="194"/>
      <c r="C8" s="100" t="s">
        <v>101</v>
      </c>
      <c r="D8" s="36" t="s">
        <v>23</v>
      </c>
      <c r="E8" s="38">
        <v>72.900000000000006</v>
      </c>
      <c r="F8" s="35"/>
      <c r="G8" s="107">
        <v>3</v>
      </c>
      <c r="H8" s="92">
        <v>40.33</v>
      </c>
      <c r="I8" s="38">
        <f>F8/80</f>
        <v>0</v>
      </c>
      <c r="J8" s="38">
        <f t="shared" si="0"/>
        <v>40.33</v>
      </c>
      <c r="K8" s="196"/>
      <c r="L8" s="198"/>
    </row>
    <row r="9" spans="1:16" s="3" customFormat="1" ht="30" customHeight="1" x14ac:dyDescent="0.25">
      <c r="A9" s="200">
        <v>2</v>
      </c>
      <c r="B9" s="194" t="s">
        <v>84</v>
      </c>
      <c r="C9" s="100" t="s">
        <v>85</v>
      </c>
      <c r="D9" s="36" t="s">
        <v>24</v>
      </c>
      <c r="E9" s="38">
        <v>72.599999999999994</v>
      </c>
      <c r="F9" s="35"/>
      <c r="G9" s="107">
        <v>3</v>
      </c>
      <c r="H9" s="92">
        <v>39.229999999999997</v>
      </c>
      <c r="I9" s="38">
        <f t="shared" ref="I9:I28" si="1">F9/80</f>
        <v>0</v>
      </c>
      <c r="J9" s="38">
        <f t="shared" si="0"/>
        <v>39.229999999999997</v>
      </c>
      <c r="K9" s="196">
        <f>AVERAGE(J9:J10)</f>
        <v>39.31</v>
      </c>
      <c r="L9" s="198">
        <v>5</v>
      </c>
    </row>
    <row r="10" spans="1:16" s="3" customFormat="1" ht="30" customHeight="1" x14ac:dyDescent="0.25">
      <c r="A10" s="194"/>
      <c r="B10" s="194"/>
      <c r="C10" s="100" t="s">
        <v>86</v>
      </c>
      <c r="D10" s="36" t="s">
        <v>25</v>
      </c>
      <c r="E10" s="38">
        <v>69</v>
      </c>
      <c r="F10" s="35"/>
      <c r="G10" s="107">
        <v>4</v>
      </c>
      <c r="H10" s="92">
        <v>39.39</v>
      </c>
      <c r="I10" s="38">
        <f t="shared" si="1"/>
        <v>0</v>
      </c>
      <c r="J10" s="38">
        <f t="shared" si="0"/>
        <v>39.39</v>
      </c>
      <c r="K10" s="196"/>
      <c r="L10" s="198"/>
    </row>
    <row r="11" spans="1:16" s="3" customFormat="1" ht="30" customHeight="1" x14ac:dyDescent="0.25">
      <c r="A11" s="194">
        <v>3</v>
      </c>
      <c r="B11" s="194" t="s">
        <v>67</v>
      </c>
      <c r="C11" s="100" t="s">
        <v>68</v>
      </c>
      <c r="D11" s="36" t="s">
        <v>26</v>
      </c>
      <c r="E11" s="93">
        <v>81</v>
      </c>
      <c r="F11" s="35"/>
      <c r="G11" s="107">
        <v>6</v>
      </c>
      <c r="H11" s="92">
        <v>39.35</v>
      </c>
      <c r="I11" s="38">
        <f t="shared" si="1"/>
        <v>0</v>
      </c>
      <c r="J11" s="38">
        <f t="shared" si="0"/>
        <v>39.35</v>
      </c>
      <c r="K11" s="196">
        <f>AVERAGE(J11:J12)</f>
        <v>39.405000000000001</v>
      </c>
      <c r="L11" s="198">
        <v>6</v>
      </c>
    </row>
    <row r="12" spans="1:16" s="3" customFormat="1" ht="30" customHeight="1" x14ac:dyDescent="0.25">
      <c r="A12" s="194"/>
      <c r="B12" s="194"/>
      <c r="C12" s="100" t="s">
        <v>69</v>
      </c>
      <c r="D12" s="36" t="s">
        <v>27</v>
      </c>
      <c r="E12" s="93">
        <v>73.2</v>
      </c>
      <c r="F12" s="35"/>
      <c r="G12" s="107">
        <v>7</v>
      </c>
      <c r="H12" s="92">
        <v>39.46</v>
      </c>
      <c r="I12" s="38">
        <f t="shared" si="1"/>
        <v>0</v>
      </c>
      <c r="J12" s="38">
        <f t="shared" si="0"/>
        <v>39.46</v>
      </c>
      <c r="K12" s="196"/>
      <c r="L12" s="198"/>
    </row>
    <row r="13" spans="1:16" s="3" customFormat="1" ht="30" customHeight="1" x14ac:dyDescent="0.25">
      <c r="A13" s="200">
        <v>4</v>
      </c>
      <c r="B13" s="194" t="s">
        <v>91</v>
      </c>
      <c r="C13" s="100" t="s">
        <v>92</v>
      </c>
      <c r="D13" s="36" t="s">
        <v>28</v>
      </c>
      <c r="E13" s="93">
        <v>80.2</v>
      </c>
      <c r="F13" s="35"/>
      <c r="G13" s="107">
        <v>7</v>
      </c>
      <c r="H13" s="92">
        <v>39.93</v>
      </c>
      <c r="I13" s="38">
        <f t="shared" si="1"/>
        <v>0</v>
      </c>
      <c r="J13" s="38">
        <f t="shared" si="0"/>
        <v>39.93</v>
      </c>
      <c r="K13" s="196">
        <f>AVERAGE(J13:J14)</f>
        <v>39.655000000000001</v>
      </c>
      <c r="L13" s="198">
        <v>10</v>
      </c>
      <c r="N13" s="3" t="s">
        <v>29</v>
      </c>
    </row>
    <row r="14" spans="1:16" s="3" customFormat="1" ht="30" customHeight="1" x14ac:dyDescent="0.25">
      <c r="A14" s="194"/>
      <c r="B14" s="194"/>
      <c r="C14" s="100" t="s">
        <v>93</v>
      </c>
      <c r="D14" s="36" t="s">
        <v>30</v>
      </c>
      <c r="E14" s="93">
        <v>90.2</v>
      </c>
      <c r="F14" s="35">
        <v>16</v>
      </c>
      <c r="G14" s="107">
        <v>8</v>
      </c>
      <c r="H14" s="92">
        <v>39.58</v>
      </c>
      <c r="I14" s="38">
        <f t="shared" si="1"/>
        <v>0.2</v>
      </c>
      <c r="J14" s="38">
        <f t="shared" si="0"/>
        <v>39.379999999999995</v>
      </c>
      <c r="K14" s="196"/>
      <c r="L14" s="198"/>
      <c r="P14" s="3" t="s">
        <v>29</v>
      </c>
    </row>
    <row r="15" spans="1:16" s="3" customFormat="1" ht="30" customHeight="1" x14ac:dyDescent="0.25">
      <c r="A15" s="194">
        <v>5</v>
      </c>
      <c r="B15" s="194" t="s">
        <v>64</v>
      </c>
      <c r="C15" s="100" t="s">
        <v>66</v>
      </c>
      <c r="D15" s="36" t="s">
        <v>31</v>
      </c>
      <c r="E15" s="38">
        <v>80.599999999999994</v>
      </c>
      <c r="F15" s="35"/>
      <c r="G15" s="107">
        <v>9</v>
      </c>
      <c r="H15" s="92">
        <v>39.43</v>
      </c>
      <c r="I15" s="38">
        <f t="shared" si="1"/>
        <v>0</v>
      </c>
      <c r="J15" s="38">
        <f t="shared" si="0"/>
        <v>39.43</v>
      </c>
      <c r="K15" s="196">
        <f>AVERAGE(J15:J16)</f>
        <v>39.53</v>
      </c>
      <c r="L15" s="198">
        <v>8</v>
      </c>
    </row>
    <row r="16" spans="1:16" s="3" customFormat="1" ht="30" customHeight="1" x14ac:dyDescent="0.25">
      <c r="A16" s="194"/>
      <c r="B16" s="194"/>
      <c r="C16" s="100" t="s">
        <v>65</v>
      </c>
      <c r="D16" s="36" t="s">
        <v>32</v>
      </c>
      <c r="E16" s="38">
        <v>78</v>
      </c>
      <c r="F16" s="35"/>
      <c r="G16" s="107">
        <v>8</v>
      </c>
      <c r="H16" s="92">
        <v>39.630000000000003</v>
      </c>
      <c r="I16" s="38">
        <f t="shared" si="1"/>
        <v>0</v>
      </c>
      <c r="J16" s="38">
        <f t="shared" si="0"/>
        <v>39.630000000000003</v>
      </c>
      <c r="K16" s="196"/>
      <c r="L16" s="198"/>
    </row>
    <row r="17" spans="1:16" ht="27.75" customHeight="1" x14ac:dyDescent="0.25">
      <c r="A17" s="194">
        <v>6</v>
      </c>
      <c r="B17" s="194" t="s">
        <v>70</v>
      </c>
      <c r="C17" s="100" t="s">
        <v>71</v>
      </c>
      <c r="D17" s="36" t="s">
        <v>33</v>
      </c>
      <c r="E17" s="91" t="s">
        <v>73</v>
      </c>
      <c r="F17" s="103"/>
      <c r="G17" s="108">
        <v>10</v>
      </c>
      <c r="H17" s="94">
        <v>39.04</v>
      </c>
      <c r="I17" s="38">
        <f t="shared" si="1"/>
        <v>0</v>
      </c>
      <c r="J17" s="38">
        <f t="shared" si="0"/>
        <v>39.04</v>
      </c>
      <c r="K17" s="196">
        <f>AVERAGE(J17:J18)</f>
        <v>39.489999999999995</v>
      </c>
      <c r="L17" s="198">
        <v>7</v>
      </c>
    </row>
    <row r="18" spans="1:16" ht="27.75" customHeight="1" x14ac:dyDescent="0.25">
      <c r="A18" s="194"/>
      <c r="B18" s="194"/>
      <c r="C18" s="100" t="s">
        <v>72</v>
      </c>
      <c r="D18" s="36" t="s">
        <v>34</v>
      </c>
      <c r="E18" s="91" t="s">
        <v>78</v>
      </c>
      <c r="F18" s="103"/>
      <c r="G18" s="108">
        <v>9</v>
      </c>
      <c r="H18" s="94">
        <v>39.94</v>
      </c>
      <c r="I18" s="38">
        <f t="shared" si="1"/>
        <v>0</v>
      </c>
      <c r="J18" s="38">
        <f t="shared" si="0"/>
        <v>39.94</v>
      </c>
      <c r="K18" s="196"/>
      <c r="L18" s="198"/>
    </row>
    <row r="19" spans="1:16" ht="29.25" customHeight="1" x14ac:dyDescent="0.3">
      <c r="A19" s="200">
        <v>7</v>
      </c>
      <c r="B19" s="194" t="s">
        <v>137</v>
      </c>
      <c r="C19" s="100" t="s">
        <v>74</v>
      </c>
      <c r="D19" s="36" t="s">
        <v>35</v>
      </c>
      <c r="E19" s="91" t="s">
        <v>77</v>
      </c>
      <c r="F19" s="103"/>
      <c r="G19" s="108">
        <v>10</v>
      </c>
      <c r="H19" s="94">
        <v>39.35</v>
      </c>
      <c r="I19" s="38">
        <f t="shared" si="1"/>
        <v>0</v>
      </c>
      <c r="J19" s="38">
        <f t="shared" si="0"/>
        <v>39.35</v>
      </c>
      <c r="K19" s="196">
        <f>AVERAGE(J19:J20)</f>
        <v>39.174999999999997</v>
      </c>
      <c r="L19" s="198">
        <v>3</v>
      </c>
      <c r="P19" s="37"/>
    </row>
    <row r="20" spans="1:16" ht="29.25" customHeight="1" x14ac:dyDescent="0.3">
      <c r="A20" s="194"/>
      <c r="B20" s="194"/>
      <c r="C20" s="100" t="s">
        <v>75</v>
      </c>
      <c r="D20" s="36" t="s">
        <v>36</v>
      </c>
      <c r="E20" s="91" t="s">
        <v>76</v>
      </c>
      <c r="F20" s="103"/>
      <c r="G20" s="108">
        <v>13</v>
      </c>
      <c r="H20" s="94">
        <v>39</v>
      </c>
      <c r="I20" s="38">
        <f t="shared" si="1"/>
        <v>0</v>
      </c>
      <c r="J20" s="38">
        <f t="shared" si="0"/>
        <v>39</v>
      </c>
      <c r="K20" s="196"/>
      <c r="L20" s="198"/>
      <c r="P20" s="37"/>
    </row>
    <row r="21" spans="1:16" ht="29.25" customHeight="1" x14ac:dyDescent="0.25">
      <c r="A21" s="194">
        <v>8</v>
      </c>
      <c r="B21" s="194" t="s">
        <v>79</v>
      </c>
      <c r="C21" s="100" t="s">
        <v>80</v>
      </c>
      <c r="D21" s="36" t="s">
        <v>37</v>
      </c>
      <c r="E21" s="91" t="s">
        <v>83</v>
      </c>
      <c r="F21" s="103">
        <v>8</v>
      </c>
      <c r="G21" s="108">
        <v>21</v>
      </c>
      <c r="H21" s="94">
        <v>39.299999999999997</v>
      </c>
      <c r="I21" s="38">
        <f t="shared" si="1"/>
        <v>0.1</v>
      </c>
      <c r="J21" s="38">
        <f t="shared" si="0"/>
        <v>39.199999999999996</v>
      </c>
      <c r="K21" s="196">
        <f>AVERAGE(J21:J22)</f>
        <v>39.15</v>
      </c>
      <c r="L21" s="198">
        <v>2</v>
      </c>
    </row>
    <row r="22" spans="1:16" ht="29.25" customHeight="1" x14ac:dyDescent="0.25">
      <c r="A22" s="194"/>
      <c r="B22" s="194"/>
      <c r="C22" s="100" t="s">
        <v>81</v>
      </c>
      <c r="D22" s="36" t="s">
        <v>38</v>
      </c>
      <c r="E22" s="91" t="s">
        <v>96</v>
      </c>
      <c r="F22" s="103"/>
      <c r="G22" s="108">
        <v>33</v>
      </c>
      <c r="H22" s="94">
        <v>39.1</v>
      </c>
      <c r="I22" s="38">
        <f t="shared" si="1"/>
        <v>0</v>
      </c>
      <c r="J22" s="38">
        <f t="shared" si="0"/>
        <v>39.1</v>
      </c>
      <c r="K22" s="196"/>
      <c r="L22" s="198"/>
    </row>
    <row r="23" spans="1:16" ht="29.25" customHeight="1" x14ac:dyDescent="0.25">
      <c r="A23" s="200">
        <v>9</v>
      </c>
      <c r="B23" s="194" t="s">
        <v>97</v>
      </c>
      <c r="C23" s="100" t="s">
        <v>98</v>
      </c>
      <c r="D23" s="36" t="s">
        <v>39</v>
      </c>
      <c r="E23" s="91" t="s">
        <v>83</v>
      </c>
      <c r="F23" s="103">
        <v>8</v>
      </c>
      <c r="G23" s="108">
        <v>69</v>
      </c>
      <c r="H23" s="94">
        <v>39.24</v>
      </c>
      <c r="I23" s="38">
        <f t="shared" si="1"/>
        <v>0.1</v>
      </c>
      <c r="J23" s="38">
        <f t="shared" si="0"/>
        <v>39.14</v>
      </c>
      <c r="K23" s="196">
        <f t="shared" ref="K23" si="2">AVERAGE(J23:J24)</f>
        <v>39.25</v>
      </c>
      <c r="L23" s="198">
        <v>4</v>
      </c>
    </row>
    <row r="24" spans="1:16" ht="29.25" customHeight="1" x14ac:dyDescent="0.25">
      <c r="A24" s="201"/>
      <c r="B24" s="194"/>
      <c r="C24" s="100" t="s">
        <v>100</v>
      </c>
      <c r="D24" s="36" t="s">
        <v>40</v>
      </c>
      <c r="E24" s="91" t="s">
        <v>103</v>
      </c>
      <c r="F24" s="103"/>
      <c r="G24" s="108">
        <v>33</v>
      </c>
      <c r="H24" s="94">
        <v>39.36</v>
      </c>
      <c r="I24" s="38">
        <f t="shared" si="1"/>
        <v>0</v>
      </c>
      <c r="J24" s="38">
        <f t="shared" si="0"/>
        <v>39.36</v>
      </c>
      <c r="K24" s="196"/>
      <c r="L24" s="198"/>
    </row>
    <row r="25" spans="1:16" ht="29.25" customHeight="1" x14ac:dyDescent="0.25">
      <c r="A25" s="194">
        <v>10</v>
      </c>
      <c r="B25" s="194" t="s">
        <v>87</v>
      </c>
      <c r="C25" s="100" t="s">
        <v>88</v>
      </c>
      <c r="D25" s="36" t="s">
        <v>41</v>
      </c>
      <c r="E25" s="91" t="s">
        <v>90</v>
      </c>
      <c r="F25" s="103"/>
      <c r="G25" s="108">
        <v>2</v>
      </c>
      <c r="H25" s="94">
        <v>38.99</v>
      </c>
      <c r="I25" s="38">
        <f t="shared" si="1"/>
        <v>0</v>
      </c>
      <c r="J25" s="38">
        <f t="shared" si="0"/>
        <v>38.99</v>
      </c>
      <c r="K25" s="196">
        <f t="shared" ref="K25:K27" si="3">AVERAGE(J25:J26)</f>
        <v>39.08</v>
      </c>
      <c r="L25" s="198">
        <v>1</v>
      </c>
    </row>
    <row r="26" spans="1:16" ht="27" customHeight="1" thickBot="1" x14ac:dyDescent="0.3">
      <c r="A26" s="195"/>
      <c r="B26" s="194"/>
      <c r="C26" s="100" t="s">
        <v>89</v>
      </c>
      <c r="D26" s="36" t="s">
        <v>42</v>
      </c>
      <c r="E26" s="91" t="s">
        <v>82</v>
      </c>
      <c r="F26" s="103">
        <v>8</v>
      </c>
      <c r="G26" s="108">
        <v>1</v>
      </c>
      <c r="H26" s="94">
        <v>39.270000000000003</v>
      </c>
      <c r="I26" s="38">
        <f t="shared" si="1"/>
        <v>0.1</v>
      </c>
      <c r="J26" s="38">
        <f t="shared" si="0"/>
        <v>39.17</v>
      </c>
      <c r="K26" s="196"/>
      <c r="L26" s="198"/>
    </row>
    <row r="27" spans="1:16" ht="35.25" customHeight="1" x14ac:dyDescent="0.25">
      <c r="A27" s="192">
        <v>11</v>
      </c>
      <c r="B27" s="194" t="s">
        <v>94</v>
      </c>
      <c r="C27" s="100" t="s">
        <v>95</v>
      </c>
      <c r="D27" s="36" t="s">
        <v>43</v>
      </c>
      <c r="E27" s="95">
        <v>72.5</v>
      </c>
      <c r="F27" s="104"/>
      <c r="G27" s="109">
        <v>6</v>
      </c>
      <c r="H27" s="96">
        <v>39.22</v>
      </c>
      <c r="I27" s="38">
        <f t="shared" si="1"/>
        <v>0</v>
      </c>
      <c r="J27" s="38">
        <f t="shared" si="0"/>
        <v>39.22</v>
      </c>
      <c r="K27" s="196">
        <f t="shared" si="3"/>
        <v>39.56</v>
      </c>
      <c r="L27" s="198">
        <v>9</v>
      </c>
    </row>
    <row r="28" spans="1:16" ht="33.75" customHeight="1" thickBot="1" x14ac:dyDescent="0.3">
      <c r="A28" s="193"/>
      <c r="B28" s="195"/>
      <c r="C28" s="101" t="s">
        <v>99</v>
      </c>
      <c r="D28" s="39" t="s">
        <v>44</v>
      </c>
      <c r="E28" s="32">
        <v>73</v>
      </c>
      <c r="F28" s="105"/>
      <c r="G28" s="110">
        <v>69</v>
      </c>
      <c r="H28" s="32">
        <v>39.9</v>
      </c>
      <c r="I28" s="40">
        <f t="shared" si="1"/>
        <v>0</v>
      </c>
      <c r="J28" s="40">
        <f t="shared" si="0"/>
        <v>39.9</v>
      </c>
      <c r="K28" s="197"/>
      <c r="L28" s="199"/>
    </row>
  </sheetData>
  <mergeCells count="53">
    <mergeCell ref="A1:L1"/>
    <mergeCell ref="A3:L3"/>
    <mergeCell ref="A5:A6"/>
    <mergeCell ref="B5:B6"/>
    <mergeCell ref="C5:C6"/>
    <mergeCell ref="D5:D6"/>
    <mergeCell ref="E5:E6"/>
    <mergeCell ref="F5:F6"/>
    <mergeCell ref="G5:L5"/>
    <mergeCell ref="A7:A8"/>
    <mergeCell ref="B7:B8"/>
    <mergeCell ref="K7:K8"/>
    <mergeCell ref="L7:L8"/>
    <mergeCell ref="A9:A10"/>
    <mergeCell ref="B9:B10"/>
    <mergeCell ref="K9:K10"/>
    <mergeCell ref="L9:L10"/>
    <mergeCell ref="A11:A12"/>
    <mergeCell ref="B11:B12"/>
    <mergeCell ref="K11:K12"/>
    <mergeCell ref="L11:L12"/>
    <mergeCell ref="A13:A14"/>
    <mergeCell ref="B13:B14"/>
    <mergeCell ref="K13:K14"/>
    <mergeCell ref="L13:L14"/>
    <mergeCell ref="A15:A16"/>
    <mergeCell ref="B15:B16"/>
    <mergeCell ref="K15:K16"/>
    <mergeCell ref="L15:L16"/>
    <mergeCell ref="A17:A18"/>
    <mergeCell ref="B17:B18"/>
    <mergeCell ref="K17:K18"/>
    <mergeCell ref="L17:L18"/>
    <mergeCell ref="A19:A20"/>
    <mergeCell ref="B19:B20"/>
    <mergeCell ref="K19:K20"/>
    <mergeCell ref="L19:L20"/>
    <mergeCell ref="A21:A22"/>
    <mergeCell ref="B21:B22"/>
    <mergeCell ref="K21:K22"/>
    <mergeCell ref="L21:L22"/>
    <mergeCell ref="A27:A28"/>
    <mergeCell ref="B27:B28"/>
    <mergeCell ref="K27:K28"/>
    <mergeCell ref="L27:L28"/>
    <mergeCell ref="A23:A24"/>
    <mergeCell ref="B23:B24"/>
    <mergeCell ref="K23:K24"/>
    <mergeCell ref="L23:L24"/>
    <mergeCell ref="A25:A26"/>
    <mergeCell ref="B25:B26"/>
    <mergeCell ref="K25:K26"/>
    <mergeCell ref="L25:L26"/>
  </mergeCells>
  <pageMargins left="0.31496062992125984" right="0.31496062992125984" top="0.15748031496062992" bottom="0.11811023622047245" header="0.31496062992125984" footer="0.31496062992125984"/>
  <pageSetup paperSize="9" scale="67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zoomScale="75" zoomScaleNormal="75" workbookViewId="0">
      <selection activeCell="F18" sqref="F18:F82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2" spans="1:16" ht="18.75" x14ac:dyDescent="0.3">
      <c r="A2" s="220" t="s">
        <v>60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1:16" ht="7.5" customHeight="1" x14ac:dyDescent="0.25"/>
    <row r="4" spans="1:16" ht="17.25" x14ac:dyDescent="0.3">
      <c r="A4" s="181" t="s">
        <v>87</v>
      </c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</row>
    <row r="5" spans="1:16" ht="7.5" customHeight="1" x14ac:dyDescent="0.25"/>
    <row r="6" spans="1:16" s="2" customFormat="1" ht="20.25" customHeight="1" x14ac:dyDescent="0.25">
      <c r="A6" s="221" t="s">
        <v>45</v>
      </c>
      <c r="B6" s="222" t="s">
        <v>13</v>
      </c>
      <c r="C6" s="223" t="s">
        <v>18</v>
      </c>
      <c r="D6" s="222" t="s">
        <v>46</v>
      </c>
      <c r="E6" s="225" t="s">
        <v>47</v>
      </c>
      <c r="F6" s="227" t="s">
        <v>48</v>
      </c>
      <c r="G6" s="228"/>
      <c r="H6" s="228"/>
      <c r="I6" s="229"/>
      <c r="J6" s="230" t="s">
        <v>49</v>
      </c>
      <c r="K6" s="221" t="s">
        <v>50</v>
      </c>
      <c r="L6" s="221"/>
      <c r="M6" s="41"/>
      <c r="N6" s="41"/>
    </row>
    <row r="7" spans="1:16" s="2" customFormat="1" ht="27.75" customHeight="1" x14ac:dyDescent="0.25">
      <c r="A7" s="221"/>
      <c r="B7" s="222"/>
      <c r="C7" s="224"/>
      <c r="D7" s="222"/>
      <c r="E7" s="226"/>
      <c r="F7" s="42" t="s">
        <v>51</v>
      </c>
      <c r="G7" s="42" t="s">
        <v>52</v>
      </c>
      <c r="H7" s="42" t="s">
        <v>53</v>
      </c>
      <c r="I7" s="43" t="s">
        <v>54</v>
      </c>
      <c r="J7" s="231"/>
      <c r="K7" s="44" t="s">
        <v>55</v>
      </c>
      <c r="L7" s="44" t="s">
        <v>56</v>
      </c>
      <c r="M7" s="45" t="s">
        <v>57</v>
      </c>
      <c r="N7" s="45" t="s">
        <v>58</v>
      </c>
    </row>
    <row r="8" spans="1:16" s="3" customFormat="1" ht="30" customHeight="1" x14ac:dyDescent="0.25">
      <c r="A8" s="46">
        <v>1</v>
      </c>
      <c r="B8" s="47" t="s">
        <v>88</v>
      </c>
      <c r="C8" s="48">
        <v>69</v>
      </c>
      <c r="D8" s="48">
        <v>23</v>
      </c>
      <c r="E8" s="49">
        <f>D8</f>
        <v>23</v>
      </c>
      <c r="F8" s="83">
        <f>MIN(C18:C98)</f>
        <v>39.06</v>
      </c>
      <c r="G8" s="50">
        <f>AVERAGE(C18:C98)</f>
        <v>39.386956521739137</v>
      </c>
      <c r="H8" s="51">
        <v>7</v>
      </c>
      <c r="I8" s="52">
        <f>G8-F8</f>
        <v>0.32695652173913459</v>
      </c>
      <c r="J8" s="53">
        <v>1.0497685185185186E-2</v>
      </c>
      <c r="K8" s="53">
        <f>J8</f>
        <v>1.0497685185185186E-2</v>
      </c>
      <c r="L8" s="54">
        <f>K8</f>
        <v>1.0497685185185186E-2</v>
      </c>
      <c r="M8" s="55" t="s">
        <v>170</v>
      </c>
      <c r="N8" s="56">
        <v>-8</v>
      </c>
      <c r="O8" s="112" t="s">
        <v>108</v>
      </c>
      <c r="P8" s="58"/>
    </row>
    <row r="9" spans="1:16" s="3" customFormat="1" ht="30" customHeight="1" thickBot="1" x14ac:dyDescent="0.3">
      <c r="A9" s="46">
        <v>2</v>
      </c>
      <c r="B9" s="47" t="s">
        <v>89</v>
      </c>
      <c r="C9" s="48">
        <v>33</v>
      </c>
      <c r="D9" s="48">
        <v>50</v>
      </c>
      <c r="E9" s="49">
        <f>D9-D8</f>
        <v>27</v>
      </c>
      <c r="F9" s="150">
        <f>MIN(D18:D98)</f>
        <v>39.1</v>
      </c>
      <c r="G9" s="84">
        <f>AVERAGE(D18:D98)</f>
        <v>39.44384615384616</v>
      </c>
      <c r="H9" s="51">
        <v>1</v>
      </c>
      <c r="I9" s="52">
        <f>G9-F9</f>
        <v>0.34384615384615813</v>
      </c>
      <c r="J9" s="53">
        <v>2.3854166666666666E-2</v>
      </c>
      <c r="K9" s="53">
        <f>J9-J8</f>
        <v>1.335648148148148E-2</v>
      </c>
      <c r="L9" s="53">
        <f>K9</f>
        <v>1.335648148148148E-2</v>
      </c>
      <c r="M9" s="55" t="s">
        <v>171</v>
      </c>
      <c r="N9" s="56"/>
      <c r="O9" s="57"/>
      <c r="P9" s="58"/>
    </row>
    <row r="10" spans="1:16" s="3" customFormat="1" ht="30" customHeight="1" thickBot="1" x14ac:dyDescent="0.3">
      <c r="A10" s="46">
        <v>3</v>
      </c>
      <c r="B10" s="47" t="s">
        <v>89</v>
      </c>
      <c r="C10" s="59">
        <v>6</v>
      </c>
      <c r="D10" s="48">
        <v>111</v>
      </c>
      <c r="E10" s="49">
        <f>D10-D9</f>
        <v>61</v>
      </c>
      <c r="F10" s="144">
        <f>MIN(E18:E98)</f>
        <v>38.840000000000003</v>
      </c>
      <c r="G10" s="139">
        <f>AVERAGE(E18:E98)</f>
        <v>39.260833333333345</v>
      </c>
      <c r="H10" s="51">
        <v>3</v>
      </c>
      <c r="I10" s="52">
        <f>G10-F10</f>
        <v>0.42083333333334139</v>
      </c>
      <c r="J10" s="53">
        <v>5.2673611111111109E-2</v>
      </c>
      <c r="K10" s="53">
        <f>J10-J9</f>
        <v>2.8819444444444443E-2</v>
      </c>
      <c r="L10" s="54">
        <f>K10+K9</f>
        <v>4.2175925925925922E-2</v>
      </c>
      <c r="M10" s="55" t="s">
        <v>172</v>
      </c>
      <c r="N10" s="56"/>
      <c r="O10" s="20"/>
    </row>
    <row r="11" spans="1:16" s="3" customFormat="1" ht="30" customHeight="1" thickBot="1" x14ac:dyDescent="0.3">
      <c r="A11" s="60" t="s">
        <v>59</v>
      </c>
      <c r="B11" s="61" t="s">
        <v>88</v>
      </c>
      <c r="C11" s="62">
        <v>69</v>
      </c>
      <c r="D11" s="62">
        <v>177</v>
      </c>
      <c r="E11" s="49">
        <f>D11-D10</f>
        <v>66</v>
      </c>
      <c r="F11" s="142">
        <f>MIN(F18:F98)</f>
        <v>38.869999999999997</v>
      </c>
      <c r="G11" s="152">
        <f>AVERAGE(F18:F98)</f>
        <v>39.183538461538454</v>
      </c>
      <c r="H11" s="147">
        <v>10</v>
      </c>
      <c r="I11" s="63">
        <f>G11-F11</f>
        <v>0.31353846153845666</v>
      </c>
      <c r="J11" s="64">
        <v>8.3668981481481483E-2</v>
      </c>
      <c r="K11" s="65">
        <f>J11-J10</f>
        <v>3.0995370370370375E-2</v>
      </c>
      <c r="L11" s="64">
        <f>K11+K8</f>
        <v>4.1493055555555561E-2</v>
      </c>
      <c r="M11" s="55"/>
      <c r="N11" s="56"/>
    </row>
    <row r="12" spans="1:16" s="3" customFormat="1" ht="30" customHeight="1" x14ac:dyDescent="0.25">
      <c r="A12" s="66"/>
      <c r="B12" s="67"/>
      <c r="C12" s="68"/>
      <c r="D12" s="68"/>
      <c r="E12" s="68"/>
      <c r="F12" s="82">
        <f>AVERAGE(F8,F11)</f>
        <v>38.965000000000003</v>
      </c>
      <c r="G12" s="149">
        <f>AVERAGE(G8,G11)</f>
        <v>39.285247491638799</v>
      </c>
      <c r="H12" s="149" t="s">
        <v>129</v>
      </c>
      <c r="I12" s="69">
        <f>AVERAGE(I8,I11)</f>
        <v>0.32024749163879562</v>
      </c>
      <c r="J12" s="68"/>
      <c r="K12" s="68"/>
      <c r="L12" s="68"/>
      <c r="M12" s="70"/>
      <c r="N12" s="70"/>
    </row>
    <row r="13" spans="1:16" ht="27.75" customHeight="1" x14ac:dyDescent="0.25">
      <c r="A13" s="71"/>
      <c r="B13" s="71"/>
      <c r="C13" s="71"/>
      <c r="D13" s="72"/>
      <c r="E13" s="73"/>
      <c r="F13" s="74">
        <f>AVERAGE(F8,F9)</f>
        <v>39.08</v>
      </c>
      <c r="G13" s="75">
        <f>AVERAGE(G8,G9)</f>
        <v>39.415401337792645</v>
      </c>
      <c r="H13" s="75" t="s">
        <v>130</v>
      </c>
      <c r="I13" s="76">
        <f>AVERAGE(I8,I9)</f>
        <v>0.33540133779264636</v>
      </c>
      <c r="J13" s="73"/>
      <c r="K13" s="73" t="s">
        <v>29</v>
      </c>
      <c r="L13" s="73"/>
      <c r="M13" s="70"/>
      <c r="N13" s="70"/>
    </row>
    <row r="14" spans="1:16" ht="30" customHeight="1" thickBot="1" x14ac:dyDescent="0.3">
      <c r="A14" s="77"/>
      <c r="B14" s="77"/>
      <c r="C14" s="77"/>
      <c r="D14" s="73"/>
      <c r="E14" s="73"/>
      <c r="F14" s="78">
        <f>AVERAGE(F8:F11)</f>
        <v>38.967500000000001</v>
      </c>
      <c r="G14" s="79">
        <f>AVERAGE(G8:G11)</f>
        <v>39.318793617614276</v>
      </c>
      <c r="H14" s="80"/>
      <c r="I14" s="81">
        <f>AVERAGE(I8:I11)</f>
        <v>0.35129361761427269</v>
      </c>
      <c r="J14" s="73"/>
      <c r="K14" s="73"/>
      <c r="L14" s="73"/>
      <c r="M14" s="77"/>
      <c r="N14" s="77"/>
    </row>
    <row r="17" spans="2:14" ht="15.75" thickBot="1" x14ac:dyDescent="0.3">
      <c r="B17" s="163"/>
      <c r="C17" s="159" t="str">
        <f>B8</f>
        <v>Бахмацкий Олег</v>
      </c>
      <c r="D17" s="159" t="str">
        <f>B9</f>
        <v>Тыщенко Миша</v>
      </c>
      <c r="E17" s="162" t="str">
        <f>B10</f>
        <v>Тыщенко Миша</v>
      </c>
      <c r="F17" s="159" t="str">
        <f>B11</f>
        <v>Бахмацкий Олег</v>
      </c>
      <c r="M17" s="2"/>
      <c r="N17" s="2"/>
    </row>
    <row r="18" spans="2:14" x14ac:dyDescent="0.25">
      <c r="B18" s="1">
        <v>1</v>
      </c>
      <c r="C18" s="175">
        <v>42.63</v>
      </c>
      <c r="D18" s="166">
        <v>39.78</v>
      </c>
      <c r="E18" s="166">
        <v>39.11</v>
      </c>
      <c r="F18" s="167">
        <v>39.22</v>
      </c>
      <c r="M18" s="3"/>
      <c r="N18" s="3"/>
    </row>
    <row r="19" spans="2:14" x14ac:dyDescent="0.25">
      <c r="B19" s="1">
        <v>2</v>
      </c>
      <c r="C19" s="176">
        <v>39.51</v>
      </c>
      <c r="D19" s="169">
        <v>39.549999999999997</v>
      </c>
      <c r="E19" s="169">
        <v>39.25</v>
      </c>
      <c r="F19" s="170">
        <v>39.42</v>
      </c>
      <c r="M19" s="3"/>
      <c r="N19" s="3"/>
    </row>
    <row r="20" spans="2:14" x14ac:dyDescent="0.25">
      <c r="B20" s="1">
        <v>3</v>
      </c>
      <c r="C20" s="176">
        <v>39.799999999999997</v>
      </c>
      <c r="D20" s="171">
        <v>39.43</v>
      </c>
      <c r="E20" s="169">
        <v>39.07</v>
      </c>
      <c r="F20" s="170">
        <v>39.33</v>
      </c>
      <c r="M20" s="3"/>
      <c r="N20" s="3"/>
    </row>
    <row r="21" spans="2:14" x14ac:dyDescent="0.25">
      <c r="B21" s="1">
        <v>4</v>
      </c>
      <c r="C21" s="176">
        <v>39.590000000000003</v>
      </c>
      <c r="D21" s="169">
        <v>39.44</v>
      </c>
      <c r="E21" s="169">
        <v>38.869999999999997</v>
      </c>
      <c r="F21" s="170">
        <v>39.17</v>
      </c>
    </row>
    <row r="22" spans="2:14" x14ac:dyDescent="0.25">
      <c r="B22" s="1">
        <v>5</v>
      </c>
      <c r="C22" s="176">
        <v>39.29</v>
      </c>
      <c r="D22" s="169">
        <v>39.520000000000003</v>
      </c>
      <c r="E22" s="169">
        <v>39.17</v>
      </c>
      <c r="F22" s="170">
        <v>39.1</v>
      </c>
    </row>
    <row r="23" spans="2:14" x14ac:dyDescent="0.25">
      <c r="B23" s="1">
        <v>6</v>
      </c>
      <c r="C23" s="176">
        <v>39.19</v>
      </c>
      <c r="D23" s="169">
        <v>39.33</v>
      </c>
      <c r="E23" s="169">
        <v>39.24</v>
      </c>
      <c r="F23" s="170">
        <v>39.409999999999997</v>
      </c>
    </row>
    <row r="24" spans="2:14" x14ac:dyDescent="0.25">
      <c r="B24" s="1">
        <v>7</v>
      </c>
      <c r="C24" s="176">
        <v>39.11</v>
      </c>
      <c r="D24" s="169">
        <v>39.479999999999997</v>
      </c>
      <c r="E24" s="169">
        <v>39.130000000000003</v>
      </c>
      <c r="F24" s="170">
        <v>39.4</v>
      </c>
    </row>
    <row r="25" spans="2:14" x14ac:dyDescent="0.25">
      <c r="B25" s="1">
        <v>8</v>
      </c>
      <c r="C25" s="176">
        <v>39.18</v>
      </c>
      <c r="D25" s="169">
        <v>39.25</v>
      </c>
      <c r="E25" s="169">
        <v>39.130000000000003</v>
      </c>
      <c r="F25" s="170">
        <v>39.06</v>
      </c>
    </row>
    <row r="26" spans="2:14" x14ac:dyDescent="0.25">
      <c r="B26" s="1">
        <v>9</v>
      </c>
      <c r="C26" s="176">
        <v>39.08</v>
      </c>
      <c r="D26" s="169">
        <v>39.26</v>
      </c>
      <c r="E26" s="169">
        <v>39.29</v>
      </c>
      <c r="F26" s="170">
        <v>39.03</v>
      </c>
    </row>
    <row r="27" spans="2:14" x14ac:dyDescent="0.25">
      <c r="B27" s="1">
        <v>10</v>
      </c>
      <c r="C27" s="176">
        <v>39.17</v>
      </c>
      <c r="D27" s="169">
        <v>39.380000000000003</v>
      </c>
      <c r="E27" s="169">
        <v>39</v>
      </c>
      <c r="F27" s="170">
        <v>39.06</v>
      </c>
    </row>
    <row r="28" spans="2:14" x14ac:dyDescent="0.25">
      <c r="B28" s="1">
        <v>11</v>
      </c>
      <c r="C28" s="176">
        <v>39.28</v>
      </c>
      <c r="D28" s="169">
        <v>39.26</v>
      </c>
      <c r="E28" s="169">
        <v>38.92</v>
      </c>
      <c r="F28" s="170">
        <v>39.08</v>
      </c>
    </row>
    <row r="29" spans="2:14" x14ac:dyDescent="0.25">
      <c r="B29" s="1">
        <v>12</v>
      </c>
      <c r="C29" s="176">
        <v>39.24</v>
      </c>
      <c r="D29" s="169">
        <v>39.24</v>
      </c>
      <c r="E29" s="169">
        <v>38.96</v>
      </c>
      <c r="F29" s="170">
        <v>39.200000000000003</v>
      </c>
    </row>
    <row r="30" spans="2:14" x14ac:dyDescent="0.25">
      <c r="B30" s="1">
        <v>13</v>
      </c>
      <c r="C30" s="176">
        <v>39.24</v>
      </c>
      <c r="D30" s="169">
        <v>39.26</v>
      </c>
      <c r="E30" s="169">
        <v>39.14</v>
      </c>
      <c r="F30" s="170">
        <v>39.15</v>
      </c>
    </row>
    <row r="31" spans="2:14" x14ac:dyDescent="0.25">
      <c r="B31" s="1">
        <v>14</v>
      </c>
      <c r="C31" s="176">
        <v>39.14</v>
      </c>
      <c r="D31" s="169">
        <v>39.549999999999997</v>
      </c>
      <c r="E31" s="169">
        <v>39.020000000000003</v>
      </c>
      <c r="F31" s="170">
        <v>38.96</v>
      </c>
    </row>
    <row r="32" spans="2:14" x14ac:dyDescent="0.25">
      <c r="B32" s="1">
        <v>15</v>
      </c>
      <c r="C32" s="176">
        <v>39.06</v>
      </c>
      <c r="D32" s="169">
        <v>40.32</v>
      </c>
      <c r="E32" s="169">
        <v>38.840000000000003</v>
      </c>
      <c r="F32" s="170">
        <v>39.07</v>
      </c>
    </row>
    <row r="33" spans="2:6" x14ac:dyDescent="0.25">
      <c r="B33" s="1">
        <v>16</v>
      </c>
      <c r="C33" s="176">
        <v>39.130000000000003</v>
      </c>
      <c r="D33" s="169">
        <v>39.6</v>
      </c>
      <c r="E33" s="169">
        <v>39.159999999999997</v>
      </c>
      <c r="F33" s="170">
        <v>39.090000000000003</v>
      </c>
    </row>
    <row r="34" spans="2:6" x14ac:dyDescent="0.25">
      <c r="B34" s="1">
        <v>17</v>
      </c>
      <c r="C34" s="176">
        <v>39.06</v>
      </c>
      <c r="D34" s="169">
        <v>39.479999999999997</v>
      </c>
      <c r="E34" s="169">
        <v>38.97</v>
      </c>
      <c r="F34" s="170">
        <v>39.04</v>
      </c>
    </row>
    <row r="35" spans="2:6" x14ac:dyDescent="0.25">
      <c r="B35" s="1">
        <v>18</v>
      </c>
      <c r="C35" s="176">
        <v>39.26</v>
      </c>
      <c r="D35" s="169">
        <v>39.380000000000003</v>
      </c>
      <c r="E35" s="169">
        <v>40.270000000000003</v>
      </c>
      <c r="F35" s="170">
        <v>39.15</v>
      </c>
    </row>
    <row r="36" spans="2:6" x14ac:dyDescent="0.25">
      <c r="B36" s="1">
        <v>19</v>
      </c>
      <c r="C36" s="176">
        <v>39.19</v>
      </c>
      <c r="D36" s="169">
        <v>39.32</v>
      </c>
      <c r="E36" s="169">
        <v>40.67</v>
      </c>
      <c r="F36" s="170">
        <v>38.93</v>
      </c>
    </row>
    <row r="37" spans="2:6" x14ac:dyDescent="0.25">
      <c r="B37" s="1">
        <v>20</v>
      </c>
      <c r="C37" s="176">
        <v>39.22</v>
      </c>
      <c r="D37" s="169">
        <v>39.4</v>
      </c>
      <c r="E37" s="169">
        <v>39.08</v>
      </c>
      <c r="F37" s="170">
        <v>38.96</v>
      </c>
    </row>
    <row r="38" spans="2:6" x14ac:dyDescent="0.25">
      <c r="B38" s="1">
        <v>21</v>
      </c>
      <c r="C38" s="176">
        <v>39.15</v>
      </c>
      <c r="D38" s="169">
        <v>39.39</v>
      </c>
      <c r="E38" s="169">
        <v>39.57</v>
      </c>
      <c r="F38" s="170">
        <v>38.950000000000003</v>
      </c>
    </row>
    <row r="39" spans="2:6" x14ac:dyDescent="0.25">
      <c r="B39" s="1">
        <v>22</v>
      </c>
      <c r="C39" s="176">
        <v>39.119999999999997</v>
      </c>
      <c r="D39" s="169">
        <v>39.369999999999997</v>
      </c>
      <c r="E39" s="169">
        <v>39.21</v>
      </c>
      <c r="F39" s="170">
        <v>39.19</v>
      </c>
    </row>
    <row r="40" spans="2:6" x14ac:dyDescent="0.25">
      <c r="B40" s="1">
        <v>23</v>
      </c>
      <c r="C40" s="176">
        <v>39.26</v>
      </c>
      <c r="D40" s="169">
        <v>39.4</v>
      </c>
      <c r="E40" s="169">
        <v>39.130000000000003</v>
      </c>
      <c r="F40" s="170">
        <v>39.840000000000003</v>
      </c>
    </row>
    <row r="41" spans="2:6" x14ac:dyDescent="0.25">
      <c r="B41" s="1">
        <v>24</v>
      </c>
      <c r="C41" s="176"/>
      <c r="D41" s="169">
        <v>39.200000000000003</v>
      </c>
      <c r="E41" s="169">
        <v>39.17</v>
      </c>
      <c r="F41" s="170">
        <v>39.340000000000003</v>
      </c>
    </row>
    <row r="42" spans="2:6" x14ac:dyDescent="0.25">
      <c r="B42" s="1">
        <v>25</v>
      </c>
      <c r="C42" s="176"/>
      <c r="D42" s="169">
        <v>39.1</v>
      </c>
      <c r="E42" s="169">
        <v>39.36</v>
      </c>
      <c r="F42" s="170">
        <v>39.659999999999997</v>
      </c>
    </row>
    <row r="43" spans="2:6" x14ac:dyDescent="0.25">
      <c r="B43" s="1">
        <v>26</v>
      </c>
      <c r="C43" s="176"/>
      <c r="D43" s="169">
        <v>39.85</v>
      </c>
      <c r="E43" s="169">
        <v>39.33</v>
      </c>
      <c r="F43" s="170">
        <v>39.17</v>
      </c>
    </row>
    <row r="44" spans="2:6" x14ac:dyDescent="0.25">
      <c r="B44" s="1">
        <v>27</v>
      </c>
      <c r="C44" s="176"/>
      <c r="D44" s="169"/>
      <c r="E44" s="169">
        <v>39.1</v>
      </c>
      <c r="F44" s="170">
        <v>39.86</v>
      </c>
    </row>
    <row r="45" spans="2:6" x14ac:dyDescent="0.25">
      <c r="B45" s="1">
        <v>28</v>
      </c>
      <c r="C45" s="176"/>
      <c r="D45" s="169"/>
      <c r="E45" s="169">
        <v>39.03</v>
      </c>
      <c r="F45" s="170">
        <v>39.15</v>
      </c>
    </row>
    <row r="46" spans="2:6" x14ac:dyDescent="0.25">
      <c r="B46" s="1">
        <v>29</v>
      </c>
      <c r="C46" s="176"/>
      <c r="D46" s="169"/>
      <c r="E46" s="169">
        <v>39.07</v>
      </c>
      <c r="F46" s="170">
        <v>39.15</v>
      </c>
    </row>
    <row r="47" spans="2:6" x14ac:dyDescent="0.25">
      <c r="B47" s="1">
        <v>30</v>
      </c>
      <c r="C47" s="176"/>
      <c r="D47" s="169"/>
      <c r="E47" s="169">
        <v>39.21</v>
      </c>
      <c r="F47" s="170">
        <v>39.22</v>
      </c>
    </row>
    <row r="48" spans="2:6" x14ac:dyDescent="0.25">
      <c r="B48" s="1">
        <v>31</v>
      </c>
      <c r="C48" s="176"/>
      <c r="D48" s="169"/>
      <c r="E48" s="169">
        <v>39.03</v>
      </c>
      <c r="F48" s="170">
        <v>39.1</v>
      </c>
    </row>
    <row r="49" spans="2:6" x14ac:dyDescent="0.25">
      <c r="B49" s="1">
        <v>32</v>
      </c>
      <c r="C49" s="176"/>
      <c r="D49" s="169"/>
      <c r="E49" s="169">
        <v>39.26</v>
      </c>
      <c r="F49" s="170">
        <v>39.130000000000003</v>
      </c>
    </row>
    <row r="50" spans="2:6" x14ac:dyDescent="0.25">
      <c r="B50" s="1">
        <v>33</v>
      </c>
      <c r="C50" s="176"/>
      <c r="D50" s="169"/>
      <c r="E50" s="169">
        <v>39.18</v>
      </c>
      <c r="F50" s="170">
        <v>39.11</v>
      </c>
    </row>
    <row r="51" spans="2:6" x14ac:dyDescent="0.25">
      <c r="B51" s="1">
        <v>34</v>
      </c>
      <c r="C51" s="176"/>
      <c r="D51" s="169"/>
      <c r="E51" s="169">
        <v>39.11</v>
      </c>
      <c r="F51" s="170">
        <v>39.119999999999997</v>
      </c>
    </row>
    <row r="52" spans="2:6" x14ac:dyDescent="0.25">
      <c r="B52" s="1">
        <v>35</v>
      </c>
      <c r="C52" s="176"/>
      <c r="D52" s="169"/>
      <c r="E52" s="169">
        <v>39.39</v>
      </c>
      <c r="F52" s="170">
        <v>39.03</v>
      </c>
    </row>
    <row r="53" spans="2:6" x14ac:dyDescent="0.25">
      <c r="B53" s="1">
        <v>36</v>
      </c>
      <c r="C53" s="176"/>
      <c r="D53" s="169"/>
      <c r="E53" s="169">
        <v>39.11</v>
      </c>
      <c r="F53" s="170">
        <v>39.07</v>
      </c>
    </row>
    <row r="54" spans="2:6" x14ac:dyDescent="0.25">
      <c r="B54" s="1">
        <v>37</v>
      </c>
      <c r="C54" s="176"/>
      <c r="D54" s="169"/>
      <c r="E54" s="169">
        <v>39.07</v>
      </c>
      <c r="F54" s="170">
        <v>39.26</v>
      </c>
    </row>
    <row r="55" spans="2:6" x14ac:dyDescent="0.25">
      <c r="B55" s="1">
        <v>38</v>
      </c>
      <c r="C55" s="176"/>
      <c r="D55" s="169"/>
      <c r="E55" s="169">
        <v>39.17</v>
      </c>
      <c r="F55" s="170">
        <v>39.229999999999997</v>
      </c>
    </row>
    <row r="56" spans="2:6" x14ac:dyDescent="0.25">
      <c r="B56" s="1">
        <v>39</v>
      </c>
      <c r="C56" s="176"/>
      <c r="D56" s="169"/>
      <c r="E56" s="169">
        <v>39.06</v>
      </c>
      <c r="F56" s="170">
        <v>38.94</v>
      </c>
    </row>
    <row r="57" spans="2:6" x14ac:dyDescent="0.25">
      <c r="B57" s="1">
        <v>40</v>
      </c>
      <c r="C57" s="176"/>
      <c r="D57" s="169"/>
      <c r="E57" s="169">
        <v>39.28</v>
      </c>
      <c r="F57" s="170">
        <v>38.94</v>
      </c>
    </row>
    <row r="58" spans="2:6" x14ac:dyDescent="0.25">
      <c r="B58" s="1">
        <v>41</v>
      </c>
      <c r="C58" s="176"/>
      <c r="D58" s="169"/>
      <c r="E58" s="169">
        <v>39.25</v>
      </c>
      <c r="F58" s="170">
        <v>39.01</v>
      </c>
    </row>
    <row r="59" spans="2:6" x14ac:dyDescent="0.25">
      <c r="B59" s="1">
        <v>42</v>
      </c>
      <c r="C59" s="176"/>
      <c r="D59" s="169"/>
      <c r="E59" s="169">
        <v>39.21</v>
      </c>
      <c r="F59" s="170">
        <v>39.590000000000003</v>
      </c>
    </row>
    <row r="60" spans="2:6" x14ac:dyDescent="0.25">
      <c r="B60" s="1">
        <v>43</v>
      </c>
      <c r="C60" s="176"/>
      <c r="D60" s="169"/>
      <c r="E60" s="169">
        <v>39.21</v>
      </c>
      <c r="F60" s="178">
        <v>38.909999999999997</v>
      </c>
    </row>
    <row r="61" spans="2:6" x14ac:dyDescent="0.25">
      <c r="B61" s="1">
        <v>44</v>
      </c>
      <c r="C61" s="176"/>
      <c r="D61" s="169"/>
      <c r="E61" s="169">
        <v>39.04</v>
      </c>
      <c r="F61" s="164">
        <v>38.880000000000003</v>
      </c>
    </row>
    <row r="62" spans="2:6" x14ac:dyDescent="0.25">
      <c r="B62" s="1">
        <v>45</v>
      </c>
      <c r="C62" s="176"/>
      <c r="D62" s="169"/>
      <c r="E62" s="169">
        <v>39.14</v>
      </c>
      <c r="F62" s="170">
        <v>38.869999999999997</v>
      </c>
    </row>
    <row r="63" spans="2:6" x14ac:dyDescent="0.25">
      <c r="B63" s="1">
        <v>46</v>
      </c>
      <c r="C63" s="176"/>
      <c r="D63" s="169"/>
      <c r="E63" s="169">
        <v>39.81</v>
      </c>
      <c r="F63" s="170">
        <v>39.19</v>
      </c>
    </row>
    <row r="64" spans="2:6" x14ac:dyDescent="0.25">
      <c r="B64" s="1">
        <v>47</v>
      </c>
      <c r="C64" s="176"/>
      <c r="D64" s="169"/>
      <c r="E64" s="169">
        <v>39.03</v>
      </c>
      <c r="F64" s="170">
        <v>39.15</v>
      </c>
    </row>
    <row r="65" spans="2:6" x14ac:dyDescent="0.25">
      <c r="B65" s="1">
        <v>48</v>
      </c>
      <c r="C65" s="176"/>
      <c r="D65" s="169"/>
      <c r="E65" s="169">
        <v>38.99</v>
      </c>
      <c r="F65" s="170">
        <v>39.090000000000003</v>
      </c>
    </row>
    <row r="66" spans="2:6" x14ac:dyDescent="0.25">
      <c r="B66" s="1">
        <v>49</v>
      </c>
      <c r="C66" s="176"/>
      <c r="D66" s="169"/>
      <c r="E66" s="169">
        <v>39.03</v>
      </c>
      <c r="F66" s="170">
        <v>39.32</v>
      </c>
    </row>
    <row r="67" spans="2:6" x14ac:dyDescent="0.25">
      <c r="B67" s="1">
        <v>50</v>
      </c>
      <c r="C67" s="176"/>
      <c r="D67" s="169"/>
      <c r="E67" s="169">
        <v>39.24</v>
      </c>
      <c r="F67" s="170">
        <v>39.36</v>
      </c>
    </row>
    <row r="68" spans="2:6" x14ac:dyDescent="0.25">
      <c r="B68" s="1">
        <v>51</v>
      </c>
      <c r="C68" s="176"/>
      <c r="D68" s="169"/>
      <c r="E68" s="169">
        <v>40.840000000000003</v>
      </c>
      <c r="F68" s="170">
        <v>39.21</v>
      </c>
    </row>
    <row r="69" spans="2:6" x14ac:dyDescent="0.25">
      <c r="B69" s="1">
        <v>52</v>
      </c>
      <c r="C69" s="176"/>
      <c r="D69" s="169"/>
      <c r="E69" s="169">
        <v>39.14</v>
      </c>
      <c r="F69" s="170">
        <v>39.28</v>
      </c>
    </row>
    <row r="70" spans="2:6" x14ac:dyDescent="0.25">
      <c r="B70" s="1">
        <v>53</v>
      </c>
      <c r="C70" s="176"/>
      <c r="D70" s="169"/>
      <c r="E70" s="169">
        <v>38.92</v>
      </c>
      <c r="F70" s="170">
        <v>39.19</v>
      </c>
    </row>
    <row r="71" spans="2:6" x14ac:dyDescent="0.25">
      <c r="B71" s="1">
        <v>54</v>
      </c>
      <c r="C71" s="176"/>
      <c r="D71" s="169"/>
      <c r="E71" s="169">
        <v>39.01</v>
      </c>
      <c r="F71" s="170">
        <v>39.61</v>
      </c>
    </row>
    <row r="72" spans="2:6" x14ac:dyDescent="0.25">
      <c r="B72" s="1">
        <v>55</v>
      </c>
      <c r="C72" s="176"/>
      <c r="D72" s="169"/>
      <c r="E72" s="169">
        <v>39.19</v>
      </c>
      <c r="F72" s="170">
        <v>39.450000000000003</v>
      </c>
    </row>
    <row r="73" spans="2:6" x14ac:dyDescent="0.25">
      <c r="B73" s="1">
        <v>56</v>
      </c>
      <c r="C73" s="176"/>
      <c r="D73" s="169"/>
      <c r="E73" s="169">
        <v>39.119999999999997</v>
      </c>
      <c r="F73" s="170">
        <v>39.03</v>
      </c>
    </row>
    <row r="74" spans="2:6" x14ac:dyDescent="0.25">
      <c r="B74" s="1">
        <v>57</v>
      </c>
      <c r="C74" s="176"/>
      <c r="D74" s="169"/>
      <c r="E74" s="169">
        <v>40.9</v>
      </c>
      <c r="F74" s="170">
        <v>39.299999999999997</v>
      </c>
    </row>
    <row r="75" spans="2:6" x14ac:dyDescent="0.25">
      <c r="B75" s="1">
        <v>58</v>
      </c>
      <c r="C75" s="176"/>
      <c r="D75" s="169"/>
      <c r="E75" s="169">
        <v>39.36</v>
      </c>
      <c r="F75" s="170">
        <v>38.94</v>
      </c>
    </row>
    <row r="76" spans="2:6" x14ac:dyDescent="0.25">
      <c r="B76" s="1">
        <v>59</v>
      </c>
      <c r="C76" s="176"/>
      <c r="D76" s="169"/>
      <c r="E76" s="169">
        <v>39.86</v>
      </c>
      <c r="F76" s="170">
        <v>39.1</v>
      </c>
    </row>
    <row r="77" spans="2:6" x14ac:dyDescent="0.25">
      <c r="B77" s="1">
        <v>60</v>
      </c>
      <c r="C77" s="176"/>
      <c r="D77" s="169"/>
      <c r="E77" s="169">
        <v>39.229999999999997</v>
      </c>
      <c r="F77" s="170">
        <v>39.24</v>
      </c>
    </row>
    <row r="78" spans="2:6" x14ac:dyDescent="0.25">
      <c r="B78" s="1">
        <v>61</v>
      </c>
      <c r="C78" s="176"/>
      <c r="D78" s="169"/>
      <c r="E78" s="169"/>
      <c r="F78" s="170">
        <v>39.14</v>
      </c>
    </row>
    <row r="79" spans="2:6" x14ac:dyDescent="0.25">
      <c r="B79" s="1">
        <v>62</v>
      </c>
      <c r="C79" s="176"/>
      <c r="D79" s="169"/>
      <c r="E79" s="169"/>
      <c r="F79" s="170">
        <v>38.97</v>
      </c>
    </row>
    <row r="80" spans="2:6" x14ac:dyDescent="0.25">
      <c r="B80" s="1">
        <v>63</v>
      </c>
      <c r="C80" s="176"/>
      <c r="D80" s="169"/>
      <c r="E80" s="169"/>
      <c r="F80" s="170">
        <v>39.26</v>
      </c>
    </row>
    <row r="81" spans="2:6" x14ac:dyDescent="0.25">
      <c r="B81" s="1">
        <v>64</v>
      </c>
      <c r="C81" s="176"/>
      <c r="D81" s="169"/>
      <c r="E81" s="169"/>
      <c r="F81" s="170">
        <v>39.200000000000003</v>
      </c>
    </row>
    <row r="82" spans="2:6" x14ac:dyDescent="0.25">
      <c r="B82" s="1">
        <v>65</v>
      </c>
      <c r="C82" s="176"/>
      <c r="D82" s="169"/>
      <c r="E82" s="169"/>
      <c r="F82" s="170">
        <v>39.35</v>
      </c>
    </row>
    <row r="83" spans="2:6" ht="15.75" thickBot="1" x14ac:dyDescent="0.3">
      <c r="B83" s="1">
        <v>66</v>
      </c>
      <c r="C83" s="177"/>
      <c r="D83" s="173"/>
      <c r="E83" s="173"/>
      <c r="F83" s="174"/>
    </row>
  </sheetData>
  <mergeCells count="10">
    <mergeCell ref="A2:L2"/>
    <mergeCell ref="A4:L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186"/>
  <sheetViews>
    <sheetView topLeftCell="A24" zoomScale="75" zoomScaleNormal="75" workbookViewId="0">
      <selection activeCell="F18" sqref="F18:F69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2" spans="1:16" ht="18.75" x14ac:dyDescent="0.3">
      <c r="A2" s="220" t="s">
        <v>60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1:16" ht="7.5" customHeight="1" x14ac:dyDescent="0.25"/>
    <row r="4" spans="1:16" ht="17.25" x14ac:dyDescent="0.3">
      <c r="A4" s="181" t="s">
        <v>84</v>
      </c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</row>
    <row r="5" spans="1:16" ht="7.5" customHeight="1" x14ac:dyDescent="0.25"/>
    <row r="6" spans="1:16" s="2" customFormat="1" ht="20.25" customHeight="1" x14ac:dyDescent="0.25">
      <c r="A6" s="221" t="s">
        <v>45</v>
      </c>
      <c r="B6" s="222" t="s">
        <v>13</v>
      </c>
      <c r="C6" s="223" t="s">
        <v>18</v>
      </c>
      <c r="D6" s="222" t="s">
        <v>46</v>
      </c>
      <c r="E6" s="225" t="s">
        <v>47</v>
      </c>
      <c r="F6" s="227" t="s">
        <v>48</v>
      </c>
      <c r="G6" s="228"/>
      <c r="H6" s="228"/>
      <c r="I6" s="229"/>
      <c r="J6" s="230" t="s">
        <v>49</v>
      </c>
      <c r="K6" s="221" t="s">
        <v>50</v>
      </c>
      <c r="L6" s="221"/>
      <c r="M6" s="41"/>
      <c r="N6" s="41"/>
    </row>
    <row r="7" spans="1:16" s="2" customFormat="1" ht="27.75" customHeight="1" x14ac:dyDescent="0.25">
      <c r="A7" s="221"/>
      <c r="B7" s="222"/>
      <c r="C7" s="224"/>
      <c r="D7" s="222"/>
      <c r="E7" s="226"/>
      <c r="F7" s="42" t="s">
        <v>51</v>
      </c>
      <c r="G7" s="42" t="s">
        <v>52</v>
      </c>
      <c r="H7" s="42" t="s">
        <v>53</v>
      </c>
      <c r="I7" s="43" t="s">
        <v>54</v>
      </c>
      <c r="J7" s="231"/>
      <c r="K7" s="44" t="s">
        <v>55</v>
      </c>
      <c r="L7" s="44" t="s">
        <v>56</v>
      </c>
      <c r="M7" s="45" t="s">
        <v>57</v>
      </c>
      <c r="N7" s="45" t="s">
        <v>58</v>
      </c>
    </row>
    <row r="8" spans="1:16" s="3" customFormat="1" ht="30" customHeight="1" x14ac:dyDescent="0.25">
      <c r="A8" s="46">
        <v>1</v>
      </c>
      <c r="B8" s="47" t="s">
        <v>86</v>
      </c>
      <c r="C8" s="48">
        <v>2</v>
      </c>
      <c r="D8" s="48">
        <v>23</v>
      </c>
      <c r="E8" s="49">
        <f>D8</f>
        <v>23</v>
      </c>
      <c r="F8" s="83">
        <f>MIN(C18:C98)</f>
        <v>39.18</v>
      </c>
      <c r="G8" s="50">
        <f>AVERAGE(C18:C98)</f>
        <v>39.561739130434773</v>
      </c>
      <c r="H8" s="51">
        <v>6</v>
      </c>
      <c r="I8" s="52">
        <f>G8-F8</f>
        <v>0.3817391304347737</v>
      </c>
      <c r="J8" s="53">
        <v>1.0578703703703703E-2</v>
      </c>
      <c r="K8" s="53">
        <f>J8</f>
        <v>1.0578703703703703E-2</v>
      </c>
      <c r="L8" s="54">
        <f>K8</f>
        <v>1.0578703703703703E-2</v>
      </c>
      <c r="M8" s="55" t="s">
        <v>149</v>
      </c>
      <c r="N8" s="56"/>
      <c r="O8" s="57"/>
      <c r="P8" s="58"/>
    </row>
    <row r="9" spans="1:16" s="3" customFormat="1" ht="30" customHeight="1" thickBot="1" x14ac:dyDescent="0.3">
      <c r="A9" s="46">
        <v>2</v>
      </c>
      <c r="B9" s="47" t="s">
        <v>85</v>
      </c>
      <c r="C9" s="48">
        <v>3</v>
      </c>
      <c r="D9" s="48">
        <v>70</v>
      </c>
      <c r="E9" s="49">
        <f>D9-D8</f>
        <v>47</v>
      </c>
      <c r="F9" s="150">
        <f>MIN(D18:D98)</f>
        <v>38.840000000000003</v>
      </c>
      <c r="G9" s="50">
        <f>AVERAGE(D18:D98)</f>
        <v>39.19826086956521</v>
      </c>
      <c r="H9" s="51">
        <v>0</v>
      </c>
      <c r="I9" s="52">
        <f>G9-F9</f>
        <v>0.35826086956520697</v>
      </c>
      <c r="J9" s="53">
        <v>3.3009259259259259E-2</v>
      </c>
      <c r="K9" s="53">
        <f>J9-J8</f>
        <v>2.2430555555555558E-2</v>
      </c>
      <c r="L9" s="53">
        <f>K9</f>
        <v>2.2430555555555558E-2</v>
      </c>
      <c r="M9" s="55" t="s">
        <v>150</v>
      </c>
      <c r="N9" s="56"/>
      <c r="O9" s="57"/>
      <c r="P9" s="58"/>
    </row>
    <row r="10" spans="1:16" s="3" customFormat="1" ht="30" customHeight="1" thickBot="1" x14ac:dyDescent="0.3">
      <c r="A10" s="46">
        <v>3</v>
      </c>
      <c r="B10" s="47" t="s">
        <v>85</v>
      </c>
      <c r="C10" s="59">
        <v>1</v>
      </c>
      <c r="D10" s="48">
        <v>124</v>
      </c>
      <c r="E10" s="49">
        <f>D10-D9</f>
        <v>54</v>
      </c>
      <c r="F10" s="144">
        <f>MIN(E18:E98)</f>
        <v>38.65</v>
      </c>
      <c r="G10" s="50">
        <f>AVERAGE(E18:E98)</f>
        <v>39.064905660377363</v>
      </c>
      <c r="H10" s="51">
        <v>3</v>
      </c>
      <c r="I10" s="52">
        <f>G10-F10</f>
        <v>0.41490566037736443</v>
      </c>
      <c r="J10" s="53">
        <v>5.8541666666666665E-2</v>
      </c>
      <c r="K10" s="53">
        <f>J10-J9</f>
        <v>2.5532407407407406E-2</v>
      </c>
      <c r="L10" s="54">
        <f>K10+K9</f>
        <v>4.7962962962962964E-2</v>
      </c>
      <c r="M10" s="55" t="s">
        <v>151</v>
      </c>
      <c r="N10" s="56"/>
      <c r="O10" s="20"/>
    </row>
    <row r="11" spans="1:16" s="3" customFormat="1" ht="30" customHeight="1" thickBot="1" x14ac:dyDescent="0.3">
      <c r="A11" s="60" t="s">
        <v>59</v>
      </c>
      <c r="B11" s="61" t="s">
        <v>86</v>
      </c>
      <c r="C11" s="62">
        <v>33</v>
      </c>
      <c r="D11" s="62">
        <v>177</v>
      </c>
      <c r="E11" s="49">
        <f>D11-D10</f>
        <v>53</v>
      </c>
      <c r="F11" s="151">
        <f>MIN(F18:F98)</f>
        <v>39.03</v>
      </c>
      <c r="G11" s="50">
        <f>AVERAGE(F18:F98)</f>
        <v>39.40519230769231</v>
      </c>
      <c r="H11" s="147">
        <v>1</v>
      </c>
      <c r="I11" s="63">
        <f>G11-F11</f>
        <v>0.37519230769230916</v>
      </c>
      <c r="J11" s="64">
        <v>8.3773148148148138E-2</v>
      </c>
      <c r="K11" s="65">
        <f>J11-J10</f>
        <v>2.5231481481481473E-2</v>
      </c>
      <c r="L11" s="64">
        <f>K11+K8</f>
        <v>3.5810185185185174E-2</v>
      </c>
      <c r="M11" s="55"/>
      <c r="N11" s="56"/>
    </row>
    <row r="12" spans="1:16" s="3" customFormat="1" ht="30" customHeight="1" x14ac:dyDescent="0.25">
      <c r="A12" s="66"/>
      <c r="B12" s="67"/>
      <c r="C12" s="68"/>
      <c r="D12" s="68"/>
      <c r="E12" s="68"/>
      <c r="F12" s="148">
        <f>AVERAGE(F8,F11)</f>
        <v>39.105000000000004</v>
      </c>
      <c r="G12" s="149">
        <f>AVERAGE(G8,G11)</f>
        <v>39.483465719063545</v>
      </c>
      <c r="H12" s="149" t="s">
        <v>117</v>
      </c>
      <c r="I12" s="69">
        <f>AVERAGE(I8,I11)</f>
        <v>0.37846571906354143</v>
      </c>
      <c r="J12" s="68"/>
      <c r="K12" s="68"/>
      <c r="L12" s="68"/>
      <c r="M12" s="70"/>
      <c r="N12" s="70"/>
    </row>
    <row r="13" spans="1:16" ht="27.75" customHeight="1" x14ac:dyDescent="0.25">
      <c r="A13" s="71"/>
      <c r="B13" s="71"/>
      <c r="C13" s="71"/>
      <c r="D13" s="72"/>
      <c r="E13" s="73"/>
      <c r="F13" s="74">
        <f>AVERAGE(F9,F10)</f>
        <v>38.745000000000005</v>
      </c>
      <c r="G13" s="75">
        <f>AVERAGE(G9,G10)</f>
        <v>39.131583264971283</v>
      </c>
      <c r="H13" s="75" t="s">
        <v>118</v>
      </c>
      <c r="I13" s="76">
        <f>AVERAGE(I9,I10)</f>
        <v>0.3865832649712857</v>
      </c>
      <c r="J13" s="73"/>
      <c r="K13" s="73" t="s">
        <v>29</v>
      </c>
      <c r="L13" s="73"/>
      <c r="M13" s="70"/>
      <c r="N13" s="70"/>
    </row>
    <row r="14" spans="1:16" ht="30" customHeight="1" thickBot="1" x14ac:dyDescent="0.3">
      <c r="A14" s="77"/>
      <c r="B14" s="77"/>
      <c r="C14" s="77"/>
      <c r="D14" s="73"/>
      <c r="E14" s="73"/>
      <c r="F14" s="78">
        <f>AVERAGE(F8:F11)</f>
        <v>38.925000000000004</v>
      </c>
      <c r="G14" s="79">
        <f>AVERAGE(G8:G11)</f>
        <v>39.307524492017414</v>
      </c>
      <c r="H14" s="80"/>
      <c r="I14" s="81">
        <f>AVERAGE(I8:I11)</f>
        <v>0.38252449201741356</v>
      </c>
      <c r="J14" s="73"/>
      <c r="K14" s="73"/>
      <c r="L14" s="73"/>
      <c r="M14" s="77"/>
      <c r="N14" s="77"/>
    </row>
    <row r="17" spans="2:14" ht="15.75" thickBot="1" x14ac:dyDescent="0.3">
      <c r="B17" s="163"/>
      <c r="C17" s="159" t="str">
        <f>B8</f>
        <v>Петушков Андрей</v>
      </c>
      <c r="D17" s="159" t="str">
        <f>B9</f>
        <v>Пикулин Паша</v>
      </c>
      <c r="E17" s="162" t="str">
        <f>B10</f>
        <v>Пикулин Паша</v>
      </c>
      <c r="F17" s="159" t="str">
        <f>B11</f>
        <v>Петушков Андрей</v>
      </c>
      <c r="M17" s="2"/>
      <c r="N17" s="2"/>
    </row>
    <row r="18" spans="2:14" x14ac:dyDescent="0.25">
      <c r="B18" s="1">
        <v>1</v>
      </c>
      <c r="C18" s="165">
        <v>43.93</v>
      </c>
      <c r="D18" s="166">
        <v>39.340000000000003</v>
      </c>
      <c r="E18" s="166">
        <v>38.9</v>
      </c>
      <c r="F18" s="167">
        <v>39.619999999999997</v>
      </c>
      <c r="G18" s="161"/>
      <c r="H18" s="161"/>
      <c r="M18" s="3"/>
      <c r="N18" s="3"/>
    </row>
    <row r="19" spans="2:14" x14ac:dyDescent="0.25">
      <c r="B19" s="1">
        <v>2</v>
      </c>
      <c r="C19" s="168">
        <v>39.630000000000003</v>
      </c>
      <c r="D19" s="169">
        <v>39.11</v>
      </c>
      <c r="E19" s="169">
        <v>39.11</v>
      </c>
      <c r="F19" s="170">
        <v>39.5</v>
      </c>
      <c r="M19" s="3"/>
      <c r="N19" s="3"/>
    </row>
    <row r="20" spans="2:14" x14ac:dyDescent="0.25">
      <c r="B20" s="1">
        <v>3</v>
      </c>
      <c r="C20" s="168">
        <v>39.39</v>
      </c>
      <c r="D20" s="169">
        <v>39.22</v>
      </c>
      <c r="E20" s="169">
        <v>40.33</v>
      </c>
      <c r="F20" s="170">
        <v>39.340000000000003</v>
      </c>
      <c r="M20" s="3"/>
      <c r="N20" s="3"/>
    </row>
    <row r="21" spans="2:14" x14ac:dyDescent="0.25">
      <c r="B21" s="1">
        <v>4</v>
      </c>
      <c r="C21" s="168">
        <v>39.54</v>
      </c>
      <c r="D21" s="169">
        <v>39.24</v>
      </c>
      <c r="E21" s="169">
        <v>39.08</v>
      </c>
      <c r="F21" s="170">
        <v>39.520000000000003</v>
      </c>
    </row>
    <row r="22" spans="2:14" x14ac:dyDescent="0.25">
      <c r="B22" s="1">
        <v>5</v>
      </c>
      <c r="C22" s="168">
        <v>39.29</v>
      </c>
      <c r="D22" s="169">
        <v>39.25</v>
      </c>
      <c r="E22" s="169">
        <v>38.9</v>
      </c>
      <c r="F22" s="170">
        <v>39.340000000000003</v>
      </c>
    </row>
    <row r="23" spans="2:14" x14ac:dyDescent="0.25">
      <c r="B23" s="1">
        <v>6</v>
      </c>
      <c r="C23" s="168">
        <v>39.68</v>
      </c>
      <c r="D23" s="169">
        <v>39.33</v>
      </c>
      <c r="E23" s="169">
        <v>38.75</v>
      </c>
      <c r="F23" s="170">
        <v>39.21</v>
      </c>
    </row>
    <row r="24" spans="2:14" x14ac:dyDescent="0.25">
      <c r="B24" s="1">
        <v>7</v>
      </c>
      <c r="C24" s="168">
        <v>39.42</v>
      </c>
      <c r="D24" s="169">
        <v>39.14</v>
      </c>
      <c r="E24" s="169">
        <v>39.03</v>
      </c>
      <c r="F24" s="170">
        <v>39.380000000000003</v>
      </c>
    </row>
    <row r="25" spans="2:14" x14ac:dyDescent="0.25">
      <c r="B25" s="1">
        <v>8</v>
      </c>
      <c r="C25" s="168">
        <v>39.25</v>
      </c>
      <c r="D25" s="171">
        <v>39</v>
      </c>
      <c r="E25" s="169">
        <v>38.93</v>
      </c>
      <c r="F25" s="170">
        <v>39.26</v>
      </c>
    </row>
    <row r="26" spans="2:14" x14ac:dyDescent="0.25">
      <c r="B26" s="1">
        <v>9</v>
      </c>
      <c r="C26" s="168">
        <v>39.29</v>
      </c>
      <c r="D26" s="169">
        <v>38.840000000000003</v>
      </c>
      <c r="E26" s="169">
        <v>38.9</v>
      </c>
      <c r="F26" s="170">
        <v>39.17</v>
      </c>
    </row>
    <row r="27" spans="2:14" x14ac:dyDescent="0.25">
      <c r="B27" s="1">
        <v>10</v>
      </c>
      <c r="C27" s="168">
        <v>39.33</v>
      </c>
      <c r="D27" s="169">
        <v>39.200000000000003</v>
      </c>
      <c r="E27" s="169">
        <v>38.94</v>
      </c>
      <c r="F27" s="170">
        <v>39.94</v>
      </c>
    </row>
    <row r="28" spans="2:14" x14ac:dyDescent="0.25">
      <c r="B28" s="1">
        <v>11</v>
      </c>
      <c r="C28" s="168">
        <v>39.520000000000003</v>
      </c>
      <c r="D28" s="169">
        <v>39.01</v>
      </c>
      <c r="E28" s="169">
        <v>38.9</v>
      </c>
      <c r="F28" s="170">
        <v>39.4</v>
      </c>
    </row>
    <row r="29" spans="2:14" x14ac:dyDescent="0.25">
      <c r="B29" s="1">
        <v>12</v>
      </c>
      <c r="C29" s="168">
        <v>39.21</v>
      </c>
      <c r="D29" s="169">
        <v>39.06</v>
      </c>
      <c r="E29" s="169">
        <v>39.159999999999997</v>
      </c>
      <c r="F29" s="170">
        <v>39.53</v>
      </c>
    </row>
    <row r="30" spans="2:14" x14ac:dyDescent="0.25">
      <c r="B30" s="1">
        <v>13</v>
      </c>
      <c r="C30" s="168">
        <v>39.31</v>
      </c>
      <c r="D30" s="169">
        <v>39.04</v>
      </c>
      <c r="E30" s="169">
        <v>39.19</v>
      </c>
      <c r="F30" s="170">
        <v>39.24</v>
      </c>
    </row>
    <row r="31" spans="2:14" x14ac:dyDescent="0.25">
      <c r="B31" s="1">
        <v>14</v>
      </c>
      <c r="C31" s="168">
        <v>39.44</v>
      </c>
      <c r="D31" s="169">
        <v>39.19</v>
      </c>
      <c r="E31" s="169">
        <v>38.97</v>
      </c>
      <c r="F31" s="170">
        <v>40.29</v>
      </c>
    </row>
    <row r="32" spans="2:14" x14ac:dyDescent="0.25">
      <c r="B32" s="1">
        <v>15</v>
      </c>
      <c r="C32" s="168">
        <v>39.24</v>
      </c>
      <c r="D32" s="169">
        <v>39.28</v>
      </c>
      <c r="E32" s="169">
        <v>39.020000000000003</v>
      </c>
      <c r="F32" s="170">
        <v>39.630000000000003</v>
      </c>
    </row>
    <row r="33" spans="2:6" x14ac:dyDescent="0.25">
      <c r="B33" s="1">
        <v>16</v>
      </c>
      <c r="C33" s="168">
        <v>39.25</v>
      </c>
      <c r="D33" s="169">
        <v>39.4</v>
      </c>
      <c r="E33" s="169">
        <v>38.979999999999997</v>
      </c>
      <c r="F33" s="170">
        <v>39.380000000000003</v>
      </c>
    </row>
    <row r="34" spans="2:6" x14ac:dyDescent="0.25">
      <c r="B34" s="1">
        <v>17</v>
      </c>
      <c r="C34" s="168">
        <v>39.28</v>
      </c>
      <c r="D34" s="169">
        <v>39.42</v>
      </c>
      <c r="E34" s="169">
        <v>38.92</v>
      </c>
      <c r="F34" s="170">
        <v>39.31</v>
      </c>
    </row>
    <row r="35" spans="2:6" x14ac:dyDescent="0.25">
      <c r="B35" s="1">
        <v>18</v>
      </c>
      <c r="C35" s="168">
        <v>39.340000000000003</v>
      </c>
      <c r="D35" s="169">
        <v>39.24</v>
      </c>
      <c r="E35" s="169">
        <v>38.85</v>
      </c>
      <c r="F35" s="170">
        <v>39.03</v>
      </c>
    </row>
    <row r="36" spans="2:6" x14ac:dyDescent="0.25">
      <c r="B36" s="1">
        <v>19</v>
      </c>
      <c r="C36" s="168">
        <v>39.22</v>
      </c>
      <c r="D36" s="169">
        <v>39.36</v>
      </c>
      <c r="E36" s="169">
        <v>38.86</v>
      </c>
      <c r="F36" s="170">
        <v>39.24</v>
      </c>
    </row>
    <row r="37" spans="2:6" x14ac:dyDescent="0.25">
      <c r="B37" s="1">
        <v>20</v>
      </c>
      <c r="C37" s="168">
        <v>39.44</v>
      </c>
      <c r="D37" s="169">
        <v>39.450000000000003</v>
      </c>
      <c r="E37" s="169">
        <v>38.65</v>
      </c>
      <c r="F37" s="170">
        <v>39.19</v>
      </c>
    </row>
    <row r="38" spans="2:6" x14ac:dyDescent="0.25">
      <c r="B38" s="1">
        <v>21</v>
      </c>
      <c r="C38" s="168">
        <v>39.18</v>
      </c>
      <c r="D38" s="169">
        <v>39.17</v>
      </c>
      <c r="E38" s="169">
        <v>38.700000000000003</v>
      </c>
      <c r="F38" s="170">
        <v>39.21</v>
      </c>
    </row>
    <row r="39" spans="2:6" x14ac:dyDescent="0.25">
      <c r="B39" s="1">
        <v>22</v>
      </c>
      <c r="C39" s="168">
        <v>39.299999999999997</v>
      </c>
      <c r="D39" s="169">
        <v>39.18</v>
      </c>
      <c r="E39" s="169">
        <v>38.68</v>
      </c>
      <c r="F39" s="170">
        <v>39.31</v>
      </c>
    </row>
    <row r="40" spans="2:6" x14ac:dyDescent="0.25">
      <c r="B40" s="1">
        <v>23</v>
      </c>
      <c r="C40" s="168">
        <v>39.44</v>
      </c>
      <c r="D40" s="169">
        <v>39.21</v>
      </c>
      <c r="E40" s="169">
        <v>38.880000000000003</v>
      </c>
      <c r="F40" s="170">
        <v>39.22</v>
      </c>
    </row>
    <row r="41" spans="2:6" x14ac:dyDescent="0.25">
      <c r="B41" s="1">
        <v>24</v>
      </c>
      <c r="C41" s="168"/>
      <c r="D41" s="169">
        <v>39.18</v>
      </c>
      <c r="E41" s="169">
        <v>38.92</v>
      </c>
      <c r="F41" s="170">
        <v>39.380000000000003</v>
      </c>
    </row>
    <row r="42" spans="2:6" x14ac:dyDescent="0.25">
      <c r="B42" s="1">
        <v>25</v>
      </c>
      <c r="C42" s="168"/>
      <c r="D42" s="169">
        <v>39.200000000000003</v>
      </c>
      <c r="E42" s="169">
        <v>39.020000000000003</v>
      </c>
      <c r="F42" s="170">
        <v>39.44</v>
      </c>
    </row>
    <row r="43" spans="2:6" x14ac:dyDescent="0.25">
      <c r="B43" s="1">
        <v>26</v>
      </c>
      <c r="C43" s="168"/>
      <c r="D43" s="169">
        <v>39.1</v>
      </c>
      <c r="E43" s="169">
        <v>39.049999999999997</v>
      </c>
      <c r="F43" s="170">
        <v>39.44</v>
      </c>
    </row>
    <row r="44" spans="2:6" x14ac:dyDescent="0.25">
      <c r="B44" s="1">
        <v>27</v>
      </c>
      <c r="C44" s="168"/>
      <c r="D44" s="169">
        <v>39.07</v>
      </c>
      <c r="E44" s="169">
        <v>39.15</v>
      </c>
      <c r="F44" s="170">
        <v>39.409999999999997</v>
      </c>
    </row>
    <row r="45" spans="2:6" x14ac:dyDescent="0.25">
      <c r="B45" s="1">
        <v>28</v>
      </c>
      <c r="C45" s="168"/>
      <c r="D45" s="169">
        <v>39.24</v>
      </c>
      <c r="E45" s="169">
        <v>38.83</v>
      </c>
      <c r="F45" s="178">
        <v>39.42</v>
      </c>
    </row>
    <row r="46" spans="2:6" x14ac:dyDescent="0.25">
      <c r="B46" s="1">
        <v>29</v>
      </c>
      <c r="C46" s="168"/>
      <c r="D46" s="169">
        <v>39.369999999999997</v>
      </c>
      <c r="E46" s="169">
        <v>38.65</v>
      </c>
      <c r="F46" s="170">
        <v>39.450000000000003</v>
      </c>
    </row>
    <row r="47" spans="2:6" x14ac:dyDescent="0.25">
      <c r="B47" s="1">
        <v>30</v>
      </c>
      <c r="C47" s="168"/>
      <c r="D47" s="169">
        <v>39.090000000000003</v>
      </c>
      <c r="E47" s="169">
        <v>39.020000000000003</v>
      </c>
      <c r="F47" s="170">
        <v>39.22</v>
      </c>
    </row>
    <row r="48" spans="2:6" x14ac:dyDescent="0.25">
      <c r="B48" s="1">
        <v>31</v>
      </c>
      <c r="C48" s="168"/>
      <c r="D48" s="169">
        <v>39.24</v>
      </c>
      <c r="E48" s="169">
        <v>40.159999999999997</v>
      </c>
      <c r="F48" s="170">
        <v>39.4</v>
      </c>
    </row>
    <row r="49" spans="2:6" x14ac:dyDescent="0.25">
      <c r="B49" s="1">
        <v>32</v>
      </c>
      <c r="C49" s="168"/>
      <c r="D49" s="169">
        <v>38.979999999999997</v>
      </c>
      <c r="E49" s="169">
        <v>39.01</v>
      </c>
      <c r="F49" s="170">
        <v>39.39</v>
      </c>
    </row>
    <row r="50" spans="2:6" x14ac:dyDescent="0.25">
      <c r="B50" s="1">
        <v>33</v>
      </c>
      <c r="C50" s="168"/>
      <c r="D50" s="169">
        <v>39.049999999999997</v>
      </c>
      <c r="E50" s="169">
        <v>38.83</v>
      </c>
      <c r="F50" s="170">
        <v>39.28</v>
      </c>
    </row>
    <row r="51" spans="2:6" x14ac:dyDescent="0.25">
      <c r="B51" s="1">
        <v>34</v>
      </c>
      <c r="C51" s="168"/>
      <c r="D51" s="169">
        <v>39.07</v>
      </c>
      <c r="E51" s="169">
        <v>38.96</v>
      </c>
      <c r="F51" s="170">
        <v>39.42</v>
      </c>
    </row>
    <row r="52" spans="2:6" x14ac:dyDescent="0.25">
      <c r="B52" s="1">
        <v>35</v>
      </c>
      <c r="C52" s="168"/>
      <c r="D52" s="169">
        <v>39.32</v>
      </c>
      <c r="E52" s="169">
        <v>39.24</v>
      </c>
      <c r="F52" s="170">
        <v>39.46</v>
      </c>
    </row>
    <row r="53" spans="2:6" x14ac:dyDescent="0.25">
      <c r="B53" s="1">
        <v>36</v>
      </c>
      <c r="C53" s="168"/>
      <c r="D53" s="169">
        <v>38.99</v>
      </c>
      <c r="E53" s="169">
        <v>38.94</v>
      </c>
      <c r="F53" s="170">
        <v>39.35</v>
      </c>
    </row>
    <row r="54" spans="2:6" x14ac:dyDescent="0.25">
      <c r="B54" s="1">
        <v>37</v>
      </c>
      <c r="C54" s="168"/>
      <c r="D54" s="169">
        <v>39</v>
      </c>
      <c r="E54" s="169">
        <v>40.86</v>
      </c>
      <c r="F54" s="170">
        <v>39.47</v>
      </c>
    </row>
    <row r="55" spans="2:6" x14ac:dyDescent="0.25">
      <c r="B55" s="1">
        <v>38</v>
      </c>
      <c r="C55" s="168"/>
      <c r="D55" s="169">
        <v>39.26</v>
      </c>
      <c r="E55" s="169">
        <v>39.18</v>
      </c>
      <c r="F55" s="170">
        <v>39.53</v>
      </c>
    </row>
    <row r="56" spans="2:6" x14ac:dyDescent="0.25">
      <c r="B56" s="1">
        <v>39</v>
      </c>
      <c r="C56" s="168"/>
      <c r="D56" s="169">
        <v>39.200000000000003</v>
      </c>
      <c r="E56" s="169">
        <v>39.08</v>
      </c>
      <c r="F56" s="170">
        <v>39.409999999999997</v>
      </c>
    </row>
    <row r="57" spans="2:6" x14ac:dyDescent="0.25">
      <c r="B57" s="1">
        <v>40</v>
      </c>
      <c r="C57" s="168"/>
      <c r="D57" s="169">
        <v>39.01</v>
      </c>
      <c r="E57" s="169">
        <v>39.5</v>
      </c>
      <c r="F57" s="170">
        <v>39.32</v>
      </c>
    </row>
    <row r="58" spans="2:6" x14ac:dyDescent="0.25">
      <c r="B58" s="1">
        <v>41</v>
      </c>
      <c r="C58" s="168"/>
      <c r="D58" s="169">
        <v>40.049999999999997</v>
      </c>
      <c r="E58" s="169">
        <v>39.32</v>
      </c>
      <c r="F58" s="170">
        <v>39.53</v>
      </c>
    </row>
    <row r="59" spans="2:6" x14ac:dyDescent="0.25">
      <c r="B59" s="1">
        <v>42</v>
      </c>
      <c r="C59" s="168"/>
      <c r="D59" s="169">
        <v>39.130000000000003</v>
      </c>
      <c r="E59" s="169">
        <v>38.94</v>
      </c>
      <c r="F59" s="170">
        <v>39.36</v>
      </c>
    </row>
    <row r="60" spans="2:6" x14ac:dyDescent="0.25">
      <c r="B60" s="1">
        <v>43</v>
      </c>
      <c r="C60" s="168"/>
      <c r="D60" s="169">
        <v>39.020000000000003</v>
      </c>
      <c r="E60" s="169">
        <v>39.04</v>
      </c>
      <c r="F60" s="170">
        <v>39.22</v>
      </c>
    </row>
    <row r="61" spans="2:6" x14ac:dyDescent="0.25">
      <c r="B61" s="1">
        <v>44</v>
      </c>
      <c r="C61" s="168"/>
      <c r="D61" s="169">
        <v>39.28</v>
      </c>
      <c r="E61" s="169">
        <v>38.99</v>
      </c>
      <c r="F61" s="170">
        <v>39.44</v>
      </c>
    </row>
    <row r="62" spans="2:6" x14ac:dyDescent="0.25">
      <c r="B62" s="1">
        <v>45</v>
      </c>
      <c r="C62" s="168"/>
      <c r="D62" s="169">
        <v>39.26</v>
      </c>
      <c r="E62" s="169">
        <v>38.94</v>
      </c>
      <c r="F62" s="170">
        <v>39.619999999999997</v>
      </c>
    </row>
    <row r="63" spans="2:6" x14ac:dyDescent="0.25">
      <c r="B63" s="1">
        <v>46</v>
      </c>
      <c r="C63" s="168"/>
      <c r="D63" s="169">
        <v>39.33</v>
      </c>
      <c r="E63" s="169">
        <v>39.1</v>
      </c>
      <c r="F63" s="170">
        <v>39.270000000000003</v>
      </c>
    </row>
    <row r="64" spans="2:6" x14ac:dyDescent="0.25">
      <c r="B64" s="1">
        <v>47</v>
      </c>
      <c r="C64" s="168"/>
      <c r="D64" s="169"/>
      <c r="E64" s="171">
        <v>38.9</v>
      </c>
      <c r="F64" s="170">
        <v>39.24</v>
      </c>
    </row>
    <row r="65" spans="2:6" x14ac:dyDescent="0.25">
      <c r="B65" s="1">
        <v>48</v>
      </c>
      <c r="C65" s="168"/>
      <c r="D65" s="169"/>
      <c r="E65" s="169">
        <v>38.93</v>
      </c>
      <c r="F65" s="170">
        <v>39.31</v>
      </c>
    </row>
    <row r="66" spans="2:6" x14ac:dyDescent="0.25">
      <c r="B66" s="1">
        <v>49</v>
      </c>
      <c r="C66" s="168"/>
      <c r="D66" s="169"/>
      <c r="E66" s="169">
        <v>38.93</v>
      </c>
      <c r="F66" s="170">
        <v>39.119999999999997</v>
      </c>
    </row>
    <row r="67" spans="2:6" x14ac:dyDescent="0.25">
      <c r="B67" s="1">
        <v>50</v>
      </c>
      <c r="C67" s="168"/>
      <c r="D67" s="169"/>
      <c r="E67" s="169">
        <v>38.89</v>
      </c>
      <c r="F67" s="170">
        <v>39.76</v>
      </c>
    </row>
    <row r="68" spans="2:6" x14ac:dyDescent="0.25">
      <c r="B68" s="1">
        <v>51</v>
      </c>
      <c r="C68" s="168"/>
      <c r="D68" s="169"/>
      <c r="E68" s="169">
        <v>38.89</v>
      </c>
      <c r="F68" s="170">
        <v>39.630000000000003</v>
      </c>
    </row>
    <row r="69" spans="2:6" x14ac:dyDescent="0.25">
      <c r="B69" s="1">
        <v>52</v>
      </c>
      <c r="C69" s="168"/>
      <c r="D69" s="169"/>
      <c r="E69" s="169">
        <v>38.799999999999997</v>
      </c>
      <c r="F69" s="170">
        <v>39.520000000000003</v>
      </c>
    </row>
    <row r="70" spans="2:6" x14ac:dyDescent="0.25">
      <c r="B70" s="1">
        <v>53</v>
      </c>
      <c r="C70" s="168"/>
      <c r="D70" s="169"/>
      <c r="E70" s="169">
        <v>39.74</v>
      </c>
      <c r="F70" s="170"/>
    </row>
    <row r="71" spans="2:6" x14ac:dyDescent="0.25">
      <c r="B71" s="1">
        <v>54</v>
      </c>
      <c r="C71" s="168"/>
      <c r="D71" s="169"/>
      <c r="E71" s="169"/>
      <c r="F71" s="170"/>
    </row>
    <row r="72" spans="2:6" x14ac:dyDescent="0.25">
      <c r="B72" s="1">
        <v>55</v>
      </c>
      <c r="C72" s="168"/>
      <c r="D72" s="169"/>
      <c r="E72" s="169"/>
      <c r="F72" s="170"/>
    </row>
    <row r="73" spans="2:6" x14ac:dyDescent="0.25">
      <c r="B73" s="1">
        <v>56</v>
      </c>
      <c r="C73" s="168"/>
      <c r="D73" s="169"/>
      <c r="E73" s="169"/>
      <c r="F73" s="170"/>
    </row>
    <row r="74" spans="2:6" x14ac:dyDescent="0.25">
      <c r="B74" s="1">
        <v>57</v>
      </c>
      <c r="C74" s="168"/>
      <c r="D74" s="169"/>
      <c r="E74" s="169"/>
      <c r="F74" s="170"/>
    </row>
    <row r="75" spans="2:6" x14ac:dyDescent="0.25">
      <c r="B75" s="1">
        <v>58</v>
      </c>
      <c r="C75" s="168"/>
      <c r="D75" s="169"/>
      <c r="E75" s="169"/>
      <c r="F75" s="170"/>
    </row>
    <row r="76" spans="2:6" x14ac:dyDescent="0.25">
      <c r="B76" s="1">
        <v>59</v>
      </c>
      <c r="C76" s="168"/>
      <c r="D76" s="169"/>
      <c r="E76" s="169"/>
      <c r="F76" s="170"/>
    </row>
    <row r="77" spans="2:6" x14ac:dyDescent="0.25">
      <c r="B77" s="1">
        <v>60</v>
      </c>
      <c r="C77" s="168"/>
      <c r="D77" s="169"/>
      <c r="E77" s="169"/>
      <c r="F77" s="170"/>
    </row>
    <row r="78" spans="2:6" x14ac:dyDescent="0.25">
      <c r="B78" s="1">
        <v>61</v>
      </c>
      <c r="C78" s="168"/>
      <c r="D78" s="169"/>
      <c r="E78" s="169"/>
      <c r="F78" s="170"/>
    </row>
    <row r="79" spans="2:6" x14ac:dyDescent="0.25">
      <c r="B79" s="1">
        <v>62</v>
      </c>
      <c r="C79" s="168"/>
      <c r="D79" s="169"/>
      <c r="E79" s="169"/>
      <c r="F79" s="170"/>
    </row>
    <row r="80" spans="2:6" x14ac:dyDescent="0.25">
      <c r="B80" s="1">
        <v>63</v>
      </c>
      <c r="C80" s="168"/>
      <c r="D80" s="169"/>
      <c r="E80" s="169"/>
      <c r="F80" s="170"/>
    </row>
    <row r="81" spans="2:6" x14ac:dyDescent="0.25">
      <c r="B81" s="1">
        <v>64</v>
      </c>
      <c r="C81" s="168"/>
      <c r="D81" s="169"/>
      <c r="E81" s="169"/>
      <c r="F81" s="170"/>
    </row>
    <row r="82" spans="2:6" x14ac:dyDescent="0.25">
      <c r="B82" s="1">
        <v>65</v>
      </c>
      <c r="C82" s="168"/>
      <c r="D82" s="169"/>
      <c r="E82" s="169"/>
      <c r="F82" s="170"/>
    </row>
    <row r="83" spans="2:6" ht="15.75" thickBot="1" x14ac:dyDescent="0.3">
      <c r="B83" s="1">
        <v>66</v>
      </c>
      <c r="C83" s="172"/>
      <c r="D83" s="173"/>
      <c r="E83" s="173"/>
      <c r="F83" s="174"/>
    </row>
    <row r="84" spans="2:6" x14ac:dyDescent="0.25">
      <c r="C84" s="160"/>
      <c r="D84" s="161"/>
      <c r="E84" s="161"/>
      <c r="F84" s="161"/>
    </row>
    <row r="85" spans="2:6" x14ac:dyDescent="0.25">
      <c r="C85" s="160"/>
      <c r="D85" s="161"/>
      <c r="E85" s="161"/>
      <c r="F85" s="161"/>
    </row>
    <row r="86" spans="2:6" x14ac:dyDescent="0.25">
      <c r="C86" s="160"/>
      <c r="D86" s="161"/>
      <c r="E86" s="161"/>
      <c r="F86" s="161"/>
    </row>
    <row r="87" spans="2:6" x14ac:dyDescent="0.25">
      <c r="C87" s="160"/>
      <c r="D87" s="161"/>
      <c r="E87" s="161"/>
      <c r="F87" s="161"/>
    </row>
    <row r="88" spans="2:6" x14ac:dyDescent="0.25">
      <c r="C88" s="160"/>
      <c r="D88" s="161"/>
      <c r="E88" s="161"/>
      <c r="F88" s="161"/>
    </row>
    <row r="89" spans="2:6" x14ac:dyDescent="0.25">
      <c r="C89" s="160"/>
      <c r="D89" s="161"/>
      <c r="E89" s="161"/>
      <c r="F89" s="161"/>
    </row>
    <row r="90" spans="2:6" x14ac:dyDescent="0.25">
      <c r="C90" s="160"/>
      <c r="D90" s="161"/>
      <c r="E90" s="161"/>
      <c r="F90" s="161"/>
    </row>
    <row r="91" spans="2:6" x14ac:dyDescent="0.25">
      <c r="C91" s="160"/>
      <c r="D91" s="161"/>
      <c r="E91" s="161"/>
      <c r="F91" s="161"/>
    </row>
    <row r="92" spans="2:6" x14ac:dyDescent="0.25">
      <c r="C92" s="160"/>
      <c r="D92" s="161"/>
      <c r="E92" s="161"/>
      <c r="F92" s="161"/>
    </row>
    <row r="93" spans="2:6" x14ac:dyDescent="0.25">
      <c r="C93" s="160"/>
      <c r="D93" s="161"/>
      <c r="E93" s="161"/>
      <c r="F93" s="161"/>
    </row>
    <row r="94" spans="2:6" x14ac:dyDescent="0.25">
      <c r="C94" s="160"/>
      <c r="D94" s="161"/>
      <c r="E94" s="161"/>
      <c r="F94" s="161"/>
    </row>
    <row r="95" spans="2:6" x14ac:dyDescent="0.25">
      <c r="C95" s="160"/>
      <c r="D95" s="161"/>
      <c r="E95" s="161"/>
      <c r="F95" s="161"/>
    </row>
    <row r="96" spans="2:6" x14ac:dyDescent="0.25">
      <c r="C96" s="160"/>
      <c r="D96" s="161"/>
      <c r="E96" s="161"/>
      <c r="F96" s="161"/>
    </row>
    <row r="97" spans="3:6" x14ac:dyDescent="0.25">
      <c r="C97" s="160"/>
      <c r="D97" s="161"/>
      <c r="E97" s="161"/>
      <c r="F97" s="161"/>
    </row>
    <row r="98" spans="3:6" x14ac:dyDescent="0.25">
      <c r="C98" s="160"/>
      <c r="D98" s="161"/>
      <c r="E98" s="161"/>
      <c r="F98" s="161"/>
    </row>
    <row r="99" spans="3:6" x14ac:dyDescent="0.25">
      <c r="C99" s="160"/>
      <c r="D99" s="161"/>
      <c r="E99" s="161"/>
      <c r="F99" s="161"/>
    </row>
    <row r="100" spans="3:6" x14ac:dyDescent="0.25">
      <c r="C100" s="160"/>
      <c r="D100" s="161"/>
      <c r="E100" s="161"/>
      <c r="F100" s="161"/>
    </row>
    <row r="101" spans="3:6" x14ac:dyDescent="0.25">
      <c r="C101" s="160"/>
      <c r="D101" s="161"/>
      <c r="E101" s="161"/>
      <c r="F101" s="161"/>
    </row>
    <row r="102" spans="3:6" x14ac:dyDescent="0.25">
      <c r="C102" s="160"/>
      <c r="D102" s="161"/>
      <c r="E102" s="161"/>
      <c r="F102" s="161"/>
    </row>
    <row r="103" spans="3:6" x14ac:dyDescent="0.25">
      <c r="C103" s="160"/>
      <c r="D103" s="161"/>
      <c r="E103" s="161"/>
      <c r="F103" s="161"/>
    </row>
    <row r="104" spans="3:6" x14ac:dyDescent="0.25">
      <c r="C104" s="160"/>
      <c r="D104" s="161"/>
      <c r="E104" s="161"/>
      <c r="F104" s="161"/>
    </row>
    <row r="105" spans="3:6" x14ac:dyDescent="0.25">
      <c r="C105" s="160"/>
      <c r="D105" s="161"/>
      <c r="E105" s="161"/>
      <c r="F105" s="161"/>
    </row>
    <row r="106" spans="3:6" x14ac:dyDescent="0.25">
      <c r="C106" s="160"/>
      <c r="D106" s="161"/>
      <c r="E106" s="161"/>
      <c r="F106" s="161"/>
    </row>
    <row r="107" spans="3:6" x14ac:dyDescent="0.25">
      <c r="C107" s="160"/>
      <c r="D107" s="161"/>
      <c r="E107" s="161"/>
      <c r="F107" s="161"/>
    </row>
    <row r="108" spans="3:6" x14ac:dyDescent="0.25">
      <c r="C108" s="160"/>
      <c r="D108" s="161"/>
      <c r="E108" s="161"/>
      <c r="F108" s="161"/>
    </row>
    <row r="109" spans="3:6" x14ac:dyDescent="0.25">
      <c r="C109" s="160"/>
      <c r="D109" s="161"/>
      <c r="E109" s="161"/>
      <c r="F109" s="161"/>
    </row>
    <row r="110" spans="3:6" x14ac:dyDescent="0.25">
      <c r="C110" s="160"/>
      <c r="D110" s="161"/>
      <c r="E110" s="161"/>
      <c r="F110" s="161"/>
    </row>
    <row r="111" spans="3:6" x14ac:dyDescent="0.25">
      <c r="C111" s="160"/>
      <c r="D111" s="161"/>
      <c r="E111" s="161"/>
      <c r="F111" s="161"/>
    </row>
    <row r="112" spans="3:6" x14ac:dyDescent="0.25">
      <c r="C112" s="160"/>
      <c r="D112" s="161"/>
      <c r="E112" s="161"/>
      <c r="F112" s="161"/>
    </row>
    <row r="113" spans="3:6" x14ac:dyDescent="0.25">
      <c r="C113" s="160"/>
      <c r="D113" s="161"/>
      <c r="E113" s="161"/>
      <c r="F113" s="161"/>
    </row>
    <row r="114" spans="3:6" x14ac:dyDescent="0.25">
      <c r="C114" s="160"/>
      <c r="D114" s="161"/>
      <c r="E114" s="161"/>
      <c r="F114" s="161"/>
    </row>
    <row r="115" spans="3:6" x14ac:dyDescent="0.25">
      <c r="C115" s="160"/>
      <c r="D115" s="161"/>
      <c r="E115" s="161"/>
      <c r="F115" s="161"/>
    </row>
    <row r="116" spans="3:6" x14ac:dyDescent="0.25">
      <c r="C116" s="160"/>
      <c r="D116" s="161"/>
      <c r="E116" s="161"/>
      <c r="F116" s="161"/>
    </row>
    <row r="117" spans="3:6" x14ac:dyDescent="0.25">
      <c r="C117" s="160"/>
      <c r="D117" s="161"/>
      <c r="E117" s="161"/>
      <c r="F117" s="161"/>
    </row>
    <row r="118" spans="3:6" x14ac:dyDescent="0.25">
      <c r="C118" s="160"/>
      <c r="D118" s="161"/>
      <c r="E118" s="161"/>
      <c r="F118" s="161"/>
    </row>
    <row r="119" spans="3:6" x14ac:dyDescent="0.25">
      <c r="C119" s="160"/>
      <c r="D119" s="161"/>
      <c r="E119" s="161"/>
      <c r="F119" s="161"/>
    </row>
    <row r="120" spans="3:6" x14ac:dyDescent="0.25">
      <c r="C120" s="160"/>
      <c r="D120" s="161"/>
      <c r="E120" s="161"/>
      <c r="F120" s="161"/>
    </row>
    <row r="121" spans="3:6" x14ac:dyDescent="0.25">
      <c r="C121" s="160"/>
      <c r="D121" s="161"/>
      <c r="E121" s="161"/>
      <c r="F121" s="161"/>
    </row>
    <row r="122" spans="3:6" x14ac:dyDescent="0.25">
      <c r="C122" s="160"/>
      <c r="D122" s="161"/>
      <c r="E122" s="161"/>
      <c r="F122" s="161"/>
    </row>
    <row r="123" spans="3:6" x14ac:dyDescent="0.25">
      <c r="C123" s="160"/>
      <c r="D123" s="161"/>
      <c r="E123" s="161"/>
      <c r="F123" s="161"/>
    </row>
    <row r="124" spans="3:6" x14ac:dyDescent="0.25">
      <c r="C124" s="160"/>
      <c r="D124" s="161"/>
      <c r="E124" s="161"/>
      <c r="F124" s="161"/>
    </row>
    <row r="125" spans="3:6" x14ac:dyDescent="0.25">
      <c r="C125" s="160"/>
      <c r="D125" s="161"/>
      <c r="E125" s="161"/>
      <c r="F125" s="161"/>
    </row>
    <row r="126" spans="3:6" x14ac:dyDescent="0.25">
      <c r="C126" s="160"/>
      <c r="D126" s="161"/>
      <c r="E126" s="161"/>
      <c r="F126" s="161"/>
    </row>
    <row r="127" spans="3:6" x14ac:dyDescent="0.25">
      <c r="C127" s="160"/>
      <c r="D127" s="161"/>
      <c r="E127" s="161"/>
      <c r="F127" s="161"/>
    </row>
    <row r="128" spans="3:6" x14ac:dyDescent="0.25">
      <c r="C128" s="160"/>
      <c r="D128" s="161"/>
      <c r="E128" s="161"/>
      <c r="F128" s="161"/>
    </row>
    <row r="129" spans="3:6" x14ac:dyDescent="0.25">
      <c r="C129" s="160"/>
      <c r="D129" s="161"/>
      <c r="E129" s="161"/>
      <c r="F129" s="161"/>
    </row>
    <row r="130" spans="3:6" x14ac:dyDescent="0.25">
      <c r="C130" s="160"/>
      <c r="D130" s="161"/>
      <c r="E130" s="161"/>
      <c r="F130" s="161"/>
    </row>
    <row r="131" spans="3:6" x14ac:dyDescent="0.25">
      <c r="C131" s="160"/>
      <c r="D131" s="161"/>
      <c r="E131" s="161"/>
      <c r="F131" s="161"/>
    </row>
    <row r="132" spans="3:6" x14ac:dyDescent="0.25">
      <c r="C132" s="160"/>
      <c r="D132" s="161"/>
      <c r="E132" s="161"/>
      <c r="F132" s="161"/>
    </row>
    <row r="133" spans="3:6" x14ac:dyDescent="0.25">
      <c r="C133" s="160"/>
      <c r="D133" s="161"/>
      <c r="E133" s="161"/>
      <c r="F133" s="161"/>
    </row>
    <row r="134" spans="3:6" x14ac:dyDescent="0.25">
      <c r="C134" s="160"/>
      <c r="D134" s="161"/>
      <c r="E134" s="161"/>
      <c r="F134" s="161"/>
    </row>
    <row r="135" spans="3:6" x14ac:dyDescent="0.25">
      <c r="C135" s="160"/>
      <c r="D135" s="161"/>
      <c r="E135" s="161"/>
      <c r="F135" s="161"/>
    </row>
    <row r="136" spans="3:6" x14ac:dyDescent="0.25">
      <c r="C136" s="160"/>
      <c r="D136" s="161"/>
      <c r="E136" s="161"/>
      <c r="F136" s="161"/>
    </row>
    <row r="137" spans="3:6" x14ac:dyDescent="0.25">
      <c r="C137" s="160"/>
      <c r="D137" s="161"/>
      <c r="E137" s="161"/>
      <c r="F137" s="161"/>
    </row>
    <row r="138" spans="3:6" x14ac:dyDescent="0.25">
      <c r="C138" s="160"/>
      <c r="D138" s="161"/>
      <c r="E138" s="161"/>
      <c r="F138" s="161"/>
    </row>
    <row r="139" spans="3:6" x14ac:dyDescent="0.25">
      <c r="C139" s="160"/>
      <c r="D139" s="161"/>
      <c r="E139" s="161"/>
      <c r="F139" s="161"/>
    </row>
    <row r="140" spans="3:6" x14ac:dyDescent="0.25">
      <c r="C140" s="160"/>
      <c r="D140" s="161"/>
      <c r="E140" s="161"/>
      <c r="F140" s="161"/>
    </row>
    <row r="141" spans="3:6" x14ac:dyDescent="0.25">
      <c r="C141" s="160"/>
      <c r="D141" s="161"/>
      <c r="E141" s="161"/>
      <c r="F141" s="161"/>
    </row>
    <row r="142" spans="3:6" x14ac:dyDescent="0.25">
      <c r="C142" s="160"/>
      <c r="D142" s="161"/>
      <c r="E142" s="161"/>
      <c r="F142" s="161"/>
    </row>
    <row r="143" spans="3:6" x14ac:dyDescent="0.25">
      <c r="C143" s="160"/>
      <c r="D143" s="161"/>
      <c r="E143" s="161"/>
      <c r="F143" s="161"/>
    </row>
    <row r="144" spans="3:6" x14ac:dyDescent="0.25">
      <c r="C144" s="160"/>
      <c r="D144" s="161"/>
      <c r="E144" s="161"/>
      <c r="F144" s="161"/>
    </row>
    <row r="145" spans="3:6" x14ac:dyDescent="0.25">
      <c r="C145" s="160"/>
      <c r="D145" s="161"/>
      <c r="E145" s="161"/>
      <c r="F145" s="161"/>
    </row>
    <row r="146" spans="3:6" x14ac:dyDescent="0.25">
      <c r="C146" s="160"/>
      <c r="D146" s="161"/>
      <c r="E146" s="161"/>
      <c r="F146" s="161"/>
    </row>
    <row r="147" spans="3:6" x14ac:dyDescent="0.25">
      <c r="C147" s="160"/>
      <c r="D147" s="161"/>
      <c r="E147" s="161"/>
      <c r="F147" s="161"/>
    </row>
    <row r="148" spans="3:6" x14ac:dyDescent="0.25">
      <c r="C148" s="160"/>
      <c r="D148" s="161"/>
      <c r="E148" s="161"/>
      <c r="F148" s="161"/>
    </row>
    <row r="149" spans="3:6" x14ac:dyDescent="0.25">
      <c r="C149" s="160"/>
      <c r="D149" s="161"/>
      <c r="E149" s="161"/>
      <c r="F149" s="161"/>
    </row>
    <row r="150" spans="3:6" x14ac:dyDescent="0.25">
      <c r="C150" s="160"/>
      <c r="D150" s="161"/>
      <c r="E150" s="161"/>
      <c r="F150" s="161"/>
    </row>
    <row r="151" spans="3:6" x14ac:dyDescent="0.25">
      <c r="C151" s="160"/>
      <c r="D151" s="161"/>
      <c r="E151" s="161"/>
      <c r="F151" s="161"/>
    </row>
    <row r="152" spans="3:6" x14ac:dyDescent="0.25">
      <c r="C152" s="160"/>
      <c r="D152" s="161"/>
      <c r="E152" s="161"/>
      <c r="F152" s="161"/>
    </row>
    <row r="153" spans="3:6" x14ac:dyDescent="0.25">
      <c r="C153" s="160"/>
      <c r="D153" s="161"/>
      <c r="E153" s="161"/>
      <c r="F153" s="161"/>
    </row>
    <row r="154" spans="3:6" x14ac:dyDescent="0.25">
      <c r="C154" s="160"/>
      <c r="D154" s="161"/>
      <c r="E154" s="161"/>
      <c r="F154" s="161"/>
    </row>
    <row r="155" spans="3:6" x14ac:dyDescent="0.25">
      <c r="C155" s="160"/>
      <c r="D155" s="161"/>
      <c r="E155" s="161"/>
      <c r="F155" s="161"/>
    </row>
    <row r="156" spans="3:6" x14ac:dyDescent="0.25">
      <c r="C156" s="160"/>
      <c r="D156" s="161"/>
      <c r="E156" s="161"/>
      <c r="F156" s="161"/>
    </row>
    <row r="157" spans="3:6" x14ac:dyDescent="0.25">
      <c r="C157" s="160"/>
      <c r="D157" s="161"/>
      <c r="E157" s="161"/>
      <c r="F157" s="161"/>
    </row>
    <row r="158" spans="3:6" x14ac:dyDescent="0.25">
      <c r="C158" s="160"/>
      <c r="D158" s="161"/>
      <c r="E158" s="161"/>
      <c r="F158" s="161"/>
    </row>
    <row r="159" spans="3:6" x14ac:dyDescent="0.25">
      <c r="C159" s="160"/>
      <c r="D159" s="161"/>
      <c r="E159" s="161"/>
      <c r="F159" s="161"/>
    </row>
    <row r="160" spans="3:6" x14ac:dyDescent="0.25">
      <c r="C160" s="160"/>
      <c r="D160" s="161"/>
      <c r="E160" s="161"/>
      <c r="F160" s="161"/>
    </row>
    <row r="161" spans="3:6" x14ac:dyDescent="0.25">
      <c r="C161" s="160"/>
      <c r="D161" s="161"/>
      <c r="E161" s="161"/>
      <c r="F161" s="161"/>
    </row>
    <row r="162" spans="3:6" x14ac:dyDescent="0.25">
      <c r="C162" s="160"/>
      <c r="D162" s="161"/>
      <c r="E162" s="161"/>
      <c r="F162" s="161"/>
    </row>
    <row r="163" spans="3:6" x14ac:dyDescent="0.25">
      <c r="C163" s="160"/>
      <c r="D163" s="161"/>
      <c r="E163" s="161"/>
      <c r="F163" s="161"/>
    </row>
    <row r="164" spans="3:6" x14ac:dyDescent="0.25">
      <c r="C164" s="160"/>
      <c r="D164" s="161"/>
      <c r="E164" s="161"/>
      <c r="F164" s="161"/>
    </row>
    <row r="165" spans="3:6" x14ac:dyDescent="0.25">
      <c r="C165" s="160"/>
      <c r="D165" s="161"/>
      <c r="E165" s="161"/>
      <c r="F165" s="161"/>
    </row>
    <row r="166" spans="3:6" x14ac:dyDescent="0.25">
      <c r="C166" s="160"/>
      <c r="D166" s="161"/>
      <c r="E166" s="161"/>
      <c r="F166" s="161"/>
    </row>
    <row r="167" spans="3:6" x14ac:dyDescent="0.25">
      <c r="C167" s="160"/>
      <c r="D167" s="161"/>
      <c r="E167" s="161"/>
      <c r="F167" s="161"/>
    </row>
    <row r="168" spans="3:6" x14ac:dyDescent="0.25">
      <c r="C168" s="160"/>
      <c r="D168" s="161"/>
      <c r="E168" s="161"/>
      <c r="F168" s="161"/>
    </row>
    <row r="169" spans="3:6" x14ac:dyDescent="0.25">
      <c r="C169" s="160"/>
      <c r="D169" s="161"/>
      <c r="E169" s="161"/>
      <c r="F169" s="161"/>
    </row>
    <row r="170" spans="3:6" x14ac:dyDescent="0.25">
      <c r="C170" s="160"/>
      <c r="D170" s="161"/>
      <c r="E170" s="161"/>
      <c r="F170" s="161"/>
    </row>
    <row r="171" spans="3:6" x14ac:dyDescent="0.25">
      <c r="C171" s="160"/>
      <c r="D171" s="161"/>
      <c r="E171" s="161"/>
      <c r="F171" s="161"/>
    </row>
    <row r="172" spans="3:6" x14ac:dyDescent="0.25">
      <c r="C172" s="160"/>
      <c r="D172" s="161"/>
      <c r="E172" s="161"/>
      <c r="F172" s="161"/>
    </row>
    <row r="173" spans="3:6" x14ac:dyDescent="0.25">
      <c r="C173" s="160"/>
      <c r="D173" s="161"/>
      <c r="E173" s="161"/>
      <c r="F173" s="161"/>
    </row>
    <row r="174" spans="3:6" x14ac:dyDescent="0.25">
      <c r="C174" s="160"/>
      <c r="D174" s="161"/>
      <c r="E174" s="161"/>
      <c r="F174" s="161"/>
    </row>
    <row r="175" spans="3:6" x14ac:dyDescent="0.25">
      <c r="C175" s="160"/>
      <c r="D175" s="161"/>
      <c r="E175" s="161"/>
      <c r="F175" s="161"/>
    </row>
    <row r="176" spans="3:6" x14ac:dyDescent="0.25">
      <c r="C176" s="160"/>
      <c r="D176" s="161"/>
      <c r="E176" s="161"/>
      <c r="F176" s="161"/>
    </row>
    <row r="177" spans="3:6" x14ac:dyDescent="0.25">
      <c r="C177" s="160"/>
      <c r="D177" s="161"/>
      <c r="E177" s="161"/>
      <c r="F177" s="161"/>
    </row>
    <row r="178" spans="3:6" x14ac:dyDescent="0.25">
      <c r="C178" s="160"/>
      <c r="D178" s="161"/>
      <c r="E178" s="161"/>
      <c r="F178" s="161"/>
    </row>
    <row r="179" spans="3:6" x14ac:dyDescent="0.25">
      <c r="C179" s="160"/>
      <c r="D179" s="161"/>
      <c r="E179" s="161"/>
      <c r="F179" s="161"/>
    </row>
    <row r="180" spans="3:6" x14ac:dyDescent="0.25">
      <c r="C180" s="160"/>
      <c r="D180" s="161"/>
      <c r="E180" s="161"/>
      <c r="F180" s="161"/>
    </row>
    <row r="181" spans="3:6" x14ac:dyDescent="0.25">
      <c r="C181" s="160"/>
      <c r="D181" s="161"/>
      <c r="E181" s="161"/>
      <c r="F181" s="161"/>
    </row>
    <row r="182" spans="3:6" x14ac:dyDescent="0.25">
      <c r="C182" s="160"/>
      <c r="D182" s="161"/>
      <c r="E182" s="161"/>
      <c r="F182" s="161"/>
    </row>
    <row r="183" spans="3:6" x14ac:dyDescent="0.25">
      <c r="C183" s="160"/>
      <c r="D183" s="161"/>
      <c r="E183" s="161"/>
      <c r="F183" s="161"/>
    </row>
    <row r="184" spans="3:6" x14ac:dyDescent="0.25">
      <c r="C184" s="160"/>
      <c r="D184" s="161"/>
      <c r="E184" s="161"/>
      <c r="F184" s="161"/>
    </row>
    <row r="185" spans="3:6" x14ac:dyDescent="0.25">
      <c r="C185" s="160"/>
      <c r="D185" s="161"/>
      <c r="E185" s="161"/>
      <c r="F185" s="161"/>
    </row>
    <row r="186" spans="3:6" x14ac:dyDescent="0.25">
      <c r="C186" s="160"/>
      <c r="D186" s="161"/>
      <c r="E186" s="161"/>
      <c r="F186" s="161"/>
    </row>
  </sheetData>
  <mergeCells count="10">
    <mergeCell ref="A2:L2"/>
    <mergeCell ref="A4:L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zoomScale="75" zoomScaleNormal="75" workbookViewId="0">
      <selection activeCell="M10" sqref="M10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2" spans="1:16" ht="18.75" x14ac:dyDescent="0.3">
      <c r="A2" s="220" t="s">
        <v>60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1:16" ht="7.5" customHeight="1" x14ac:dyDescent="0.25"/>
    <row r="4" spans="1:16" ht="17.25" x14ac:dyDescent="0.3">
      <c r="A4" s="181" t="s">
        <v>97</v>
      </c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</row>
    <row r="5" spans="1:16" ht="7.5" customHeight="1" x14ac:dyDescent="0.25"/>
    <row r="6" spans="1:16" s="2" customFormat="1" ht="20.25" customHeight="1" x14ac:dyDescent="0.25">
      <c r="A6" s="221" t="s">
        <v>45</v>
      </c>
      <c r="B6" s="222" t="s">
        <v>13</v>
      </c>
      <c r="C6" s="223" t="s">
        <v>18</v>
      </c>
      <c r="D6" s="222" t="s">
        <v>46</v>
      </c>
      <c r="E6" s="225" t="s">
        <v>47</v>
      </c>
      <c r="F6" s="227" t="s">
        <v>48</v>
      </c>
      <c r="G6" s="228"/>
      <c r="H6" s="228"/>
      <c r="I6" s="229"/>
      <c r="J6" s="230" t="s">
        <v>49</v>
      </c>
      <c r="K6" s="221" t="s">
        <v>50</v>
      </c>
      <c r="L6" s="221"/>
      <c r="M6" s="41"/>
      <c r="N6" s="41"/>
    </row>
    <row r="7" spans="1:16" s="2" customFormat="1" ht="27.75" customHeight="1" thickBot="1" x14ac:dyDescent="0.3">
      <c r="A7" s="221"/>
      <c r="B7" s="222"/>
      <c r="C7" s="224"/>
      <c r="D7" s="222"/>
      <c r="E7" s="226"/>
      <c r="F7" s="42" t="s">
        <v>51</v>
      </c>
      <c r="G7" s="42" t="s">
        <v>52</v>
      </c>
      <c r="H7" s="42" t="s">
        <v>53</v>
      </c>
      <c r="I7" s="43" t="s">
        <v>54</v>
      </c>
      <c r="J7" s="231"/>
      <c r="K7" s="44" t="s">
        <v>55</v>
      </c>
      <c r="L7" s="44" t="s">
        <v>56</v>
      </c>
      <c r="M7" s="45" t="s">
        <v>57</v>
      </c>
      <c r="N7" s="45" t="s">
        <v>58</v>
      </c>
    </row>
    <row r="8" spans="1:16" s="3" customFormat="1" ht="30" customHeight="1" thickBot="1" x14ac:dyDescent="0.3">
      <c r="A8" s="46">
        <v>1</v>
      </c>
      <c r="B8" s="47" t="s">
        <v>107</v>
      </c>
      <c r="C8" s="48">
        <v>13</v>
      </c>
      <c r="D8" s="48">
        <v>45</v>
      </c>
      <c r="E8" s="49">
        <f>D8</f>
        <v>45</v>
      </c>
      <c r="F8" s="142">
        <f>MIN(C18:C98)</f>
        <v>38.979999999999997</v>
      </c>
      <c r="G8" s="139">
        <f>AVERAGE(C18:C98)</f>
        <v>39.401999999999987</v>
      </c>
      <c r="H8" s="51">
        <v>5</v>
      </c>
      <c r="I8" s="52">
        <f>G8-F8</f>
        <v>0.42199999999998994</v>
      </c>
      <c r="J8" s="53">
        <v>2.0578703703703703E-2</v>
      </c>
      <c r="K8" s="53">
        <f>J8</f>
        <v>2.0578703703703703E-2</v>
      </c>
      <c r="L8" s="54">
        <f>K8</f>
        <v>2.0578703703703703E-2</v>
      </c>
      <c r="M8" s="55" t="s">
        <v>167</v>
      </c>
      <c r="N8" s="56">
        <v>-8</v>
      </c>
      <c r="O8" s="112" t="s">
        <v>108</v>
      </c>
      <c r="P8" s="58"/>
    </row>
    <row r="9" spans="1:16" s="3" customFormat="1" ht="30" customHeight="1" thickBot="1" x14ac:dyDescent="0.3">
      <c r="A9" s="46">
        <v>2</v>
      </c>
      <c r="B9" s="47" t="s">
        <v>98</v>
      </c>
      <c r="C9" s="48">
        <v>5</v>
      </c>
      <c r="D9" s="48">
        <v>111</v>
      </c>
      <c r="E9" s="49">
        <f>D9-D8</f>
        <v>66</v>
      </c>
      <c r="F9" s="153">
        <f>MIN(D18:D98)</f>
        <v>38.770000000000003</v>
      </c>
      <c r="G9" s="140">
        <f>AVERAGE(D18:D98)</f>
        <v>39.261230769230771</v>
      </c>
      <c r="H9" s="51">
        <v>0</v>
      </c>
      <c r="I9" s="52">
        <f>G9-F9</f>
        <v>0.49123076923076781</v>
      </c>
      <c r="J9" s="53">
        <v>5.1585648148148144E-2</v>
      </c>
      <c r="K9" s="53">
        <f>J9-J8</f>
        <v>3.1006944444444441E-2</v>
      </c>
      <c r="L9" s="53">
        <f>K9</f>
        <v>3.1006944444444441E-2</v>
      </c>
      <c r="M9" s="55" t="s">
        <v>168</v>
      </c>
      <c r="N9" s="56"/>
      <c r="O9" s="57"/>
      <c r="P9" s="58"/>
    </row>
    <row r="10" spans="1:16" s="3" customFormat="1" ht="30" customHeight="1" x14ac:dyDescent="0.25">
      <c r="A10" s="46">
        <v>3</v>
      </c>
      <c r="B10" s="47" t="s">
        <v>107</v>
      </c>
      <c r="C10" s="59">
        <v>8</v>
      </c>
      <c r="D10" s="48">
        <v>148</v>
      </c>
      <c r="E10" s="49">
        <f>D10-D9</f>
        <v>37</v>
      </c>
      <c r="F10" s="141">
        <f>MIN(E18:E98)</f>
        <v>39.049999999999997</v>
      </c>
      <c r="G10" s="50">
        <f>AVERAGE(E18:E98)</f>
        <v>39.367222222222225</v>
      </c>
      <c r="H10" s="51">
        <v>2</v>
      </c>
      <c r="I10" s="52">
        <f>G10-F10</f>
        <v>0.3172222222222274</v>
      </c>
      <c r="J10" s="53">
        <v>6.9548611111111117E-2</v>
      </c>
      <c r="K10" s="53">
        <f>J10-J9</f>
        <v>1.7962962962962972E-2</v>
      </c>
      <c r="L10" s="54">
        <f>K10+K8</f>
        <v>3.8541666666666675E-2</v>
      </c>
      <c r="M10" s="55" t="s">
        <v>169</v>
      </c>
      <c r="N10" s="56"/>
      <c r="O10" s="20"/>
    </row>
    <row r="11" spans="1:16" s="3" customFormat="1" ht="30" customHeight="1" thickBot="1" x14ac:dyDescent="0.3">
      <c r="A11" s="60" t="s">
        <v>59</v>
      </c>
      <c r="B11" s="61" t="s">
        <v>98</v>
      </c>
      <c r="C11" s="62">
        <v>7</v>
      </c>
      <c r="D11" s="62">
        <v>177</v>
      </c>
      <c r="E11" s="49">
        <f>D11-D10</f>
        <v>29</v>
      </c>
      <c r="F11" s="145">
        <f>MIN(F18:F98)</f>
        <v>39.11</v>
      </c>
      <c r="G11" s="146">
        <f>AVERAGE(F18:F98)</f>
        <v>39.414642857142852</v>
      </c>
      <c r="H11" s="147">
        <v>4</v>
      </c>
      <c r="I11" s="63">
        <f>G11-F11</f>
        <v>0.30464285714285211</v>
      </c>
      <c r="J11" s="64">
        <v>8.3854166666666674E-2</v>
      </c>
      <c r="K11" s="65">
        <f>J11-J10</f>
        <v>1.4305555555555557E-2</v>
      </c>
      <c r="L11" s="64">
        <f>K11+K9</f>
        <v>4.5312499999999999E-2</v>
      </c>
      <c r="M11" s="55"/>
      <c r="N11" s="56"/>
    </row>
    <row r="12" spans="1:16" s="3" customFormat="1" ht="30" customHeight="1" x14ac:dyDescent="0.25">
      <c r="A12" s="66"/>
      <c r="B12" s="67"/>
      <c r="C12" s="68"/>
      <c r="D12" s="68"/>
      <c r="E12" s="68"/>
      <c r="F12" s="148">
        <f>AVERAGE(F8,F10)</f>
        <v>39.015000000000001</v>
      </c>
      <c r="G12" s="149">
        <f>AVERAGE(G8,G10)</f>
        <v>39.384611111111106</v>
      </c>
      <c r="H12" s="149" t="s">
        <v>125</v>
      </c>
      <c r="I12" s="69">
        <f>AVERAGE(I8,I10)</f>
        <v>0.36961111111110867</v>
      </c>
      <c r="J12" s="68"/>
      <c r="K12" s="68"/>
      <c r="L12" s="68"/>
      <c r="M12" s="70"/>
      <c r="N12" s="70"/>
    </row>
    <row r="13" spans="1:16" ht="27.75" customHeight="1" x14ac:dyDescent="0.25">
      <c r="A13" s="71"/>
      <c r="B13" s="71"/>
      <c r="C13" s="71"/>
      <c r="D13" s="72"/>
      <c r="E13" s="73"/>
      <c r="F13" s="74">
        <f>AVERAGE(F9,F11)</f>
        <v>38.94</v>
      </c>
      <c r="G13" s="75">
        <f>AVERAGE(G9,G11)</f>
        <v>39.337936813186815</v>
      </c>
      <c r="H13" s="75" t="s">
        <v>126</v>
      </c>
      <c r="I13" s="76">
        <f>AVERAGE(I9,I11)</f>
        <v>0.39793681318680996</v>
      </c>
      <c r="J13" s="73"/>
      <c r="K13" s="73" t="s">
        <v>29</v>
      </c>
      <c r="L13" s="73"/>
      <c r="M13" s="70"/>
      <c r="N13" s="70"/>
    </row>
    <row r="14" spans="1:16" ht="30" customHeight="1" thickBot="1" x14ac:dyDescent="0.3">
      <c r="A14" s="77"/>
      <c r="B14" s="77"/>
      <c r="C14" s="77"/>
      <c r="D14" s="73"/>
      <c r="E14" s="73"/>
      <c r="F14" s="78">
        <f>AVERAGE(F8:F11)</f>
        <v>38.977499999999999</v>
      </c>
      <c r="G14" s="79">
        <f>AVERAGE(G8:G11)</f>
        <v>39.361273962148957</v>
      </c>
      <c r="H14" s="80"/>
      <c r="I14" s="81">
        <f>AVERAGE(I8:I11)</f>
        <v>0.38377396214895931</v>
      </c>
      <c r="J14" s="73"/>
      <c r="K14" s="73"/>
      <c r="L14" s="73"/>
      <c r="M14" s="77"/>
      <c r="N14" s="77"/>
    </row>
    <row r="17" spans="2:14" ht="15.75" thickBot="1" x14ac:dyDescent="0.3">
      <c r="B17" s="163"/>
      <c r="C17" s="159" t="str">
        <f>B8</f>
        <v>Полупан Вова</v>
      </c>
      <c r="D17" s="159" t="str">
        <f>B9</f>
        <v>Голубченко Саша</v>
      </c>
      <c r="E17" s="162" t="str">
        <f>B10</f>
        <v>Полупан Вова</v>
      </c>
      <c r="F17" s="159" t="str">
        <f>B11</f>
        <v>Голубченко Саша</v>
      </c>
      <c r="M17" s="2"/>
      <c r="N17" s="2"/>
    </row>
    <row r="18" spans="2:14" x14ac:dyDescent="0.25">
      <c r="B18" s="1">
        <v>1</v>
      </c>
      <c r="C18" s="175">
        <v>43.41</v>
      </c>
      <c r="D18" s="166">
        <v>40.17</v>
      </c>
      <c r="E18" s="166">
        <v>39.36</v>
      </c>
      <c r="F18" s="167">
        <v>39.76</v>
      </c>
      <c r="M18" s="3"/>
      <c r="N18" s="3"/>
    </row>
    <row r="19" spans="2:14" x14ac:dyDescent="0.25">
      <c r="B19" s="1">
        <v>2</v>
      </c>
      <c r="C19" s="176">
        <v>39.880000000000003</v>
      </c>
      <c r="D19" s="169">
        <v>39.590000000000003</v>
      </c>
      <c r="E19" s="169">
        <v>39.51</v>
      </c>
      <c r="F19" s="170">
        <v>39.64</v>
      </c>
      <c r="M19" s="3"/>
      <c r="N19" s="3"/>
    </row>
    <row r="20" spans="2:14" x14ac:dyDescent="0.25">
      <c r="B20" s="1">
        <v>3</v>
      </c>
      <c r="C20" s="176">
        <v>39.4</v>
      </c>
      <c r="D20" s="169">
        <v>39.29</v>
      </c>
      <c r="E20" s="169">
        <v>39.549999999999997</v>
      </c>
      <c r="F20" s="170">
        <v>39.68</v>
      </c>
      <c r="M20" s="3"/>
      <c r="N20" s="3"/>
    </row>
    <row r="21" spans="2:14" x14ac:dyDescent="0.25">
      <c r="B21" s="1">
        <v>4</v>
      </c>
      <c r="C21" s="176">
        <v>39.56</v>
      </c>
      <c r="D21" s="169">
        <v>39.25</v>
      </c>
      <c r="E21" s="169">
        <v>39.29</v>
      </c>
      <c r="F21" s="170">
        <v>39.36</v>
      </c>
    </row>
    <row r="22" spans="2:14" x14ac:dyDescent="0.25">
      <c r="B22" s="1">
        <v>5</v>
      </c>
      <c r="C22" s="176">
        <v>39.99</v>
      </c>
      <c r="D22" s="169">
        <v>39.24</v>
      </c>
      <c r="E22" s="169">
        <v>39.299999999999997</v>
      </c>
      <c r="F22" s="170">
        <v>39.450000000000003</v>
      </c>
    </row>
    <row r="23" spans="2:14" x14ac:dyDescent="0.25">
      <c r="B23" s="1">
        <v>6</v>
      </c>
      <c r="C23" s="176">
        <v>39.4</v>
      </c>
      <c r="D23" s="169">
        <v>39.270000000000003</v>
      </c>
      <c r="E23" s="169">
        <v>39.49</v>
      </c>
      <c r="F23" s="170">
        <v>39.11</v>
      </c>
    </row>
    <row r="24" spans="2:14" x14ac:dyDescent="0.25">
      <c r="B24" s="1">
        <v>7</v>
      </c>
      <c r="C24" s="176">
        <v>39.68</v>
      </c>
      <c r="D24" s="169">
        <v>39.270000000000003</v>
      </c>
      <c r="E24" s="169">
        <v>39.159999999999997</v>
      </c>
      <c r="F24" s="170">
        <v>39.28</v>
      </c>
    </row>
    <row r="25" spans="2:14" x14ac:dyDescent="0.25">
      <c r="B25" s="1">
        <v>8</v>
      </c>
      <c r="C25" s="176">
        <v>39.17</v>
      </c>
      <c r="D25" s="169">
        <v>39.1</v>
      </c>
      <c r="E25" s="169">
        <v>39.090000000000003</v>
      </c>
      <c r="F25" s="170">
        <v>39.200000000000003</v>
      </c>
    </row>
    <row r="26" spans="2:14" x14ac:dyDescent="0.25">
      <c r="B26" s="1">
        <v>9</v>
      </c>
      <c r="C26" s="176">
        <v>39.159999999999997</v>
      </c>
      <c r="D26" s="169">
        <v>39.090000000000003</v>
      </c>
      <c r="E26" s="169">
        <v>39.229999999999997</v>
      </c>
      <c r="F26" s="170">
        <v>39.19</v>
      </c>
    </row>
    <row r="27" spans="2:14" x14ac:dyDescent="0.25">
      <c r="B27" s="1">
        <v>10</v>
      </c>
      <c r="C27" s="176">
        <v>39.32</v>
      </c>
      <c r="D27" s="169">
        <v>39.08</v>
      </c>
      <c r="E27" s="169">
        <v>39.270000000000003</v>
      </c>
      <c r="F27" s="170">
        <v>39.36</v>
      </c>
    </row>
    <row r="28" spans="2:14" x14ac:dyDescent="0.25">
      <c r="B28" s="1">
        <v>11</v>
      </c>
      <c r="C28" s="176">
        <v>39.49</v>
      </c>
      <c r="D28" s="169">
        <v>39.4</v>
      </c>
      <c r="E28" s="169">
        <v>39.26</v>
      </c>
      <c r="F28" s="170">
        <v>39.49</v>
      </c>
    </row>
    <row r="29" spans="2:14" x14ac:dyDescent="0.25">
      <c r="B29" s="1">
        <v>12</v>
      </c>
      <c r="C29" s="176">
        <v>39.369999999999997</v>
      </c>
      <c r="D29" s="169">
        <v>39.22</v>
      </c>
      <c r="E29" s="169">
        <v>39.35</v>
      </c>
      <c r="F29" s="170">
        <v>39.520000000000003</v>
      </c>
    </row>
    <row r="30" spans="2:14" x14ac:dyDescent="0.25">
      <c r="B30" s="1">
        <v>13</v>
      </c>
      <c r="C30" s="176">
        <v>39.22</v>
      </c>
      <c r="D30" s="169">
        <v>39.299999999999997</v>
      </c>
      <c r="E30" s="169">
        <v>39.31</v>
      </c>
      <c r="F30" s="170">
        <v>39.130000000000003</v>
      </c>
    </row>
    <row r="31" spans="2:14" x14ac:dyDescent="0.25">
      <c r="B31" s="1">
        <v>14</v>
      </c>
      <c r="C31" s="176">
        <v>39.42</v>
      </c>
      <c r="D31" s="169">
        <v>39.200000000000003</v>
      </c>
      <c r="E31" s="169">
        <v>39.35</v>
      </c>
      <c r="F31" s="170">
        <v>39.22</v>
      </c>
    </row>
    <row r="32" spans="2:14" x14ac:dyDescent="0.25">
      <c r="B32" s="1">
        <v>15</v>
      </c>
      <c r="C32" s="176">
        <v>39.19</v>
      </c>
      <c r="D32" s="169">
        <v>40.340000000000003</v>
      </c>
      <c r="E32" s="169">
        <v>39.299999999999997</v>
      </c>
      <c r="F32" s="170">
        <v>39.409999999999997</v>
      </c>
    </row>
    <row r="33" spans="2:6" x14ac:dyDescent="0.25">
      <c r="B33" s="1">
        <v>16</v>
      </c>
      <c r="C33" s="176">
        <v>39.33</v>
      </c>
      <c r="D33" s="169">
        <v>39.369999999999997</v>
      </c>
      <c r="E33" s="169">
        <v>39.47</v>
      </c>
      <c r="F33" s="170">
        <v>39.4</v>
      </c>
    </row>
    <row r="34" spans="2:6" x14ac:dyDescent="0.25">
      <c r="B34" s="1">
        <v>17</v>
      </c>
      <c r="C34" s="176">
        <v>39.229999999999997</v>
      </c>
      <c r="D34" s="169">
        <v>39.299999999999997</v>
      </c>
      <c r="E34" s="169">
        <v>40.25</v>
      </c>
      <c r="F34" s="170">
        <v>39.49</v>
      </c>
    </row>
    <row r="35" spans="2:6" x14ac:dyDescent="0.25">
      <c r="B35" s="1">
        <v>18</v>
      </c>
      <c r="C35" s="176">
        <v>39.270000000000003</v>
      </c>
      <c r="D35" s="169">
        <v>40</v>
      </c>
      <c r="E35" s="169">
        <v>39.26</v>
      </c>
      <c r="F35" s="170">
        <v>39.39</v>
      </c>
    </row>
    <row r="36" spans="2:6" x14ac:dyDescent="0.25">
      <c r="B36" s="1">
        <v>19</v>
      </c>
      <c r="C36" s="176">
        <v>40.14</v>
      </c>
      <c r="D36" s="169">
        <v>38.950000000000003</v>
      </c>
      <c r="E36" s="169">
        <v>39.39</v>
      </c>
      <c r="F36" s="170">
        <v>39.409999999999997</v>
      </c>
    </row>
    <row r="37" spans="2:6" x14ac:dyDescent="0.25">
      <c r="B37" s="1">
        <v>20</v>
      </c>
      <c r="C37" s="176">
        <v>39.36</v>
      </c>
      <c r="D37" s="169">
        <v>38.96</v>
      </c>
      <c r="E37" s="169">
        <v>40.520000000000003</v>
      </c>
      <c r="F37" s="170">
        <v>39.19</v>
      </c>
    </row>
    <row r="38" spans="2:6" x14ac:dyDescent="0.25">
      <c r="B38" s="1">
        <v>21</v>
      </c>
      <c r="C38" s="176">
        <v>39.19</v>
      </c>
      <c r="D38" s="169">
        <v>38.909999999999997</v>
      </c>
      <c r="E38" s="169">
        <v>39.5</v>
      </c>
      <c r="F38" s="170">
        <v>39.369999999999997</v>
      </c>
    </row>
    <row r="39" spans="2:6" x14ac:dyDescent="0.25">
      <c r="B39" s="1">
        <v>22</v>
      </c>
      <c r="C39" s="176">
        <v>39.24</v>
      </c>
      <c r="D39" s="169">
        <v>38.770000000000003</v>
      </c>
      <c r="E39" s="169">
        <v>39.68</v>
      </c>
      <c r="F39" s="170">
        <v>39.29</v>
      </c>
    </row>
    <row r="40" spans="2:6" x14ac:dyDescent="0.25">
      <c r="B40" s="1">
        <v>23</v>
      </c>
      <c r="C40" s="176">
        <v>39.21</v>
      </c>
      <c r="D40" s="169">
        <v>39.229999999999997</v>
      </c>
      <c r="E40" s="169">
        <v>39.049999999999997</v>
      </c>
      <c r="F40" s="170">
        <v>39.6</v>
      </c>
    </row>
    <row r="41" spans="2:6" x14ac:dyDescent="0.25">
      <c r="B41" s="1">
        <v>24</v>
      </c>
      <c r="C41" s="176">
        <v>39.409999999999997</v>
      </c>
      <c r="D41" s="169">
        <v>40.47</v>
      </c>
      <c r="E41" s="169">
        <v>39.08</v>
      </c>
      <c r="F41" s="170">
        <v>39.42</v>
      </c>
    </row>
    <row r="42" spans="2:6" x14ac:dyDescent="0.25">
      <c r="B42" s="1">
        <v>25</v>
      </c>
      <c r="C42" s="176">
        <v>39.28</v>
      </c>
      <c r="D42" s="169">
        <v>39.590000000000003</v>
      </c>
      <c r="E42" s="169">
        <v>39.17</v>
      </c>
      <c r="F42" s="170">
        <v>39.369999999999997</v>
      </c>
    </row>
    <row r="43" spans="2:6" x14ac:dyDescent="0.25">
      <c r="B43" s="1">
        <v>26</v>
      </c>
      <c r="C43" s="176">
        <v>39.17</v>
      </c>
      <c r="D43" s="169">
        <v>39.380000000000003</v>
      </c>
      <c r="E43" s="169">
        <v>39.17</v>
      </c>
      <c r="F43" s="170">
        <v>40.15</v>
      </c>
    </row>
    <row r="44" spans="2:6" x14ac:dyDescent="0.25">
      <c r="B44" s="1">
        <v>27</v>
      </c>
      <c r="C44" s="176">
        <v>39.25</v>
      </c>
      <c r="D44" s="169">
        <v>39.6</v>
      </c>
      <c r="E44" s="169">
        <v>39.229999999999997</v>
      </c>
      <c r="F44" s="170">
        <v>39.4</v>
      </c>
    </row>
    <row r="45" spans="2:6" x14ac:dyDescent="0.25">
      <c r="B45" s="1">
        <v>28</v>
      </c>
      <c r="C45" s="176">
        <v>39.11</v>
      </c>
      <c r="D45" s="169">
        <v>39.17</v>
      </c>
      <c r="E45" s="169">
        <v>39.409999999999997</v>
      </c>
      <c r="F45" s="170">
        <v>39.33</v>
      </c>
    </row>
    <row r="46" spans="2:6" x14ac:dyDescent="0.25">
      <c r="B46" s="1">
        <v>29</v>
      </c>
      <c r="C46" s="176">
        <v>39.28</v>
      </c>
      <c r="D46" s="169">
        <v>39.18</v>
      </c>
      <c r="E46" s="169">
        <v>39.29</v>
      </c>
      <c r="F46" s="170"/>
    </row>
    <row r="47" spans="2:6" x14ac:dyDescent="0.25">
      <c r="B47" s="1">
        <v>30</v>
      </c>
      <c r="C47" s="176">
        <v>39.21</v>
      </c>
      <c r="D47" s="169">
        <v>39.26</v>
      </c>
      <c r="E47" s="169">
        <v>39.32</v>
      </c>
      <c r="F47" s="170"/>
    </row>
    <row r="48" spans="2:6" x14ac:dyDescent="0.25">
      <c r="B48" s="1">
        <v>31</v>
      </c>
      <c r="C48" s="176">
        <v>39.22</v>
      </c>
      <c r="D48" s="169">
        <v>39.26</v>
      </c>
      <c r="E48" s="169">
        <v>39.159999999999997</v>
      </c>
      <c r="F48" s="170"/>
    </row>
    <row r="49" spans="2:6" x14ac:dyDescent="0.25">
      <c r="B49" s="1">
        <v>32</v>
      </c>
      <c r="C49" s="176">
        <v>39.229999999999997</v>
      </c>
      <c r="D49" s="169">
        <v>38.99</v>
      </c>
      <c r="E49" s="169">
        <v>39.29</v>
      </c>
      <c r="F49" s="170"/>
    </row>
    <row r="50" spans="2:6" x14ac:dyDescent="0.25">
      <c r="B50" s="1">
        <v>33</v>
      </c>
      <c r="C50" s="176">
        <v>39.299999999999997</v>
      </c>
      <c r="D50" s="169">
        <v>39.15</v>
      </c>
      <c r="E50" s="169">
        <v>39.19</v>
      </c>
      <c r="F50" s="170"/>
    </row>
    <row r="51" spans="2:6" x14ac:dyDescent="0.25">
      <c r="B51" s="1">
        <v>34</v>
      </c>
      <c r="C51" s="176">
        <v>39.020000000000003</v>
      </c>
      <c r="D51" s="169">
        <v>39.11</v>
      </c>
      <c r="E51" s="169">
        <v>39.200000000000003</v>
      </c>
      <c r="F51" s="170"/>
    </row>
    <row r="52" spans="2:6" x14ac:dyDescent="0.25">
      <c r="B52" s="1">
        <v>35</v>
      </c>
      <c r="C52" s="176">
        <v>39.07</v>
      </c>
      <c r="D52" s="169">
        <v>39.270000000000003</v>
      </c>
      <c r="E52" s="169">
        <v>39.28</v>
      </c>
      <c r="F52" s="170"/>
    </row>
    <row r="53" spans="2:6" x14ac:dyDescent="0.25">
      <c r="B53" s="1">
        <v>36</v>
      </c>
      <c r="C53" s="176">
        <v>39.21</v>
      </c>
      <c r="D53" s="169">
        <v>39.04</v>
      </c>
      <c r="E53" s="169">
        <v>39.49</v>
      </c>
      <c r="F53" s="170"/>
    </row>
    <row r="54" spans="2:6" x14ac:dyDescent="0.25">
      <c r="B54" s="1">
        <v>37</v>
      </c>
      <c r="C54" s="176">
        <v>39.049999999999997</v>
      </c>
      <c r="D54" s="169">
        <v>39.21</v>
      </c>
      <c r="E54" s="169"/>
      <c r="F54" s="170"/>
    </row>
    <row r="55" spans="2:6" x14ac:dyDescent="0.25">
      <c r="B55" s="1">
        <v>38</v>
      </c>
      <c r="C55" s="176">
        <v>39.07</v>
      </c>
      <c r="D55" s="169">
        <v>39.049999999999997</v>
      </c>
      <c r="E55" s="169"/>
      <c r="F55" s="170"/>
    </row>
    <row r="56" spans="2:6" x14ac:dyDescent="0.25">
      <c r="B56" s="1">
        <v>39</v>
      </c>
      <c r="C56" s="176">
        <v>39.159999999999997</v>
      </c>
      <c r="D56" s="169">
        <v>39.22</v>
      </c>
      <c r="E56" s="169"/>
      <c r="F56" s="170"/>
    </row>
    <row r="57" spans="2:6" x14ac:dyDescent="0.25">
      <c r="B57" s="1">
        <v>40</v>
      </c>
      <c r="C57" s="176">
        <v>39.049999999999997</v>
      </c>
      <c r="D57" s="169">
        <v>39.04</v>
      </c>
      <c r="E57" s="169"/>
      <c r="F57" s="170"/>
    </row>
    <row r="58" spans="2:6" x14ac:dyDescent="0.25">
      <c r="B58" s="1">
        <v>41</v>
      </c>
      <c r="C58" s="176">
        <v>39.11</v>
      </c>
      <c r="D58" s="169">
        <v>39.159999999999997</v>
      </c>
      <c r="E58" s="169"/>
      <c r="F58" s="170"/>
    </row>
    <row r="59" spans="2:6" x14ac:dyDescent="0.25">
      <c r="B59" s="1">
        <v>42</v>
      </c>
      <c r="C59" s="176">
        <v>39.479999999999997</v>
      </c>
      <c r="D59" s="169">
        <v>39.020000000000003</v>
      </c>
      <c r="E59" s="169"/>
      <c r="F59" s="170"/>
    </row>
    <row r="60" spans="2:6" x14ac:dyDescent="0.25">
      <c r="B60" s="1">
        <v>43</v>
      </c>
      <c r="C60" s="176">
        <v>39.18</v>
      </c>
      <c r="D60" s="169">
        <v>39.03</v>
      </c>
      <c r="E60" s="169"/>
      <c r="F60" s="170"/>
    </row>
    <row r="61" spans="2:6" x14ac:dyDescent="0.25">
      <c r="B61" s="1">
        <v>44</v>
      </c>
      <c r="C61" s="176">
        <v>38.979999999999997</v>
      </c>
      <c r="D61" s="169">
        <v>39.369999999999997</v>
      </c>
      <c r="E61" s="169"/>
      <c r="F61" s="170"/>
    </row>
    <row r="62" spans="2:6" x14ac:dyDescent="0.25">
      <c r="B62" s="1">
        <v>45</v>
      </c>
      <c r="C62" s="176">
        <v>39.619999999999997</v>
      </c>
      <c r="D62" s="169">
        <v>39.229999999999997</v>
      </c>
      <c r="E62" s="169"/>
      <c r="F62" s="170"/>
    </row>
    <row r="63" spans="2:6" x14ac:dyDescent="0.25">
      <c r="B63" s="1">
        <v>46</v>
      </c>
      <c r="C63" s="176"/>
      <c r="D63" s="169">
        <v>39.119999999999997</v>
      </c>
      <c r="E63" s="169"/>
      <c r="F63" s="170"/>
    </row>
    <row r="64" spans="2:6" x14ac:dyDescent="0.25">
      <c r="B64" s="1">
        <v>47</v>
      </c>
      <c r="C64" s="176"/>
      <c r="D64" s="169">
        <v>38.9</v>
      </c>
      <c r="E64" s="169"/>
      <c r="F64" s="170"/>
    </row>
    <row r="65" spans="2:6" x14ac:dyDescent="0.25">
      <c r="B65" s="1">
        <v>48</v>
      </c>
      <c r="C65" s="176"/>
      <c r="D65" s="169">
        <v>39.15</v>
      </c>
      <c r="E65" s="169"/>
      <c r="F65" s="170"/>
    </row>
    <row r="66" spans="2:6" x14ac:dyDescent="0.25">
      <c r="B66" s="1">
        <v>49</v>
      </c>
      <c r="C66" s="176"/>
      <c r="D66" s="169">
        <v>39.51</v>
      </c>
      <c r="E66" s="169"/>
      <c r="F66" s="170"/>
    </row>
    <row r="67" spans="2:6" x14ac:dyDescent="0.25">
      <c r="B67" s="1">
        <v>50</v>
      </c>
      <c r="C67" s="176"/>
      <c r="D67" s="169">
        <v>39.06</v>
      </c>
      <c r="E67" s="169"/>
      <c r="F67" s="170"/>
    </row>
    <row r="68" spans="2:6" x14ac:dyDescent="0.25">
      <c r="B68" s="1">
        <v>51</v>
      </c>
      <c r="C68" s="176"/>
      <c r="D68" s="169">
        <v>39.299999999999997</v>
      </c>
      <c r="E68" s="169"/>
      <c r="F68" s="170"/>
    </row>
    <row r="69" spans="2:6" x14ac:dyDescent="0.25">
      <c r="B69" s="1">
        <v>52</v>
      </c>
      <c r="C69" s="176"/>
      <c r="D69" s="169">
        <v>39.07</v>
      </c>
      <c r="E69" s="169"/>
      <c r="F69" s="170"/>
    </row>
    <row r="70" spans="2:6" x14ac:dyDescent="0.25">
      <c r="B70" s="1">
        <v>53</v>
      </c>
      <c r="C70" s="176"/>
      <c r="D70" s="169">
        <v>39.229999999999997</v>
      </c>
      <c r="E70" s="169"/>
      <c r="F70" s="170"/>
    </row>
    <row r="71" spans="2:6" x14ac:dyDescent="0.25">
      <c r="B71" s="1">
        <v>54</v>
      </c>
      <c r="C71" s="176"/>
      <c r="D71" s="169">
        <v>39.56</v>
      </c>
      <c r="E71" s="169"/>
      <c r="F71" s="170"/>
    </row>
    <row r="72" spans="2:6" x14ac:dyDescent="0.25">
      <c r="B72" s="1">
        <v>55</v>
      </c>
      <c r="C72" s="176"/>
      <c r="D72" s="169">
        <v>39.15</v>
      </c>
      <c r="E72" s="169"/>
      <c r="F72" s="170"/>
    </row>
    <row r="73" spans="2:6" x14ac:dyDescent="0.25">
      <c r="B73" s="1">
        <v>56</v>
      </c>
      <c r="C73" s="176"/>
      <c r="D73" s="169">
        <v>38.97</v>
      </c>
      <c r="E73" s="169"/>
      <c r="F73" s="170"/>
    </row>
    <row r="74" spans="2:6" x14ac:dyDescent="0.25">
      <c r="B74" s="1">
        <v>57</v>
      </c>
      <c r="C74" s="176"/>
      <c r="D74" s="169">
        <v>39.32</v>
      </c>
      <c r="E74" s="169"/>
      <c r="F74" s="170"/>
    </row>
    <row r="75" spans="2:6" x14ac:dyDescent="0.25">
      <c r="B75" s="1">
        <v>58</v>
      </c>
      <c r="C75" s="176"/>
      <c r="D75" s="169">
        <v>39.229999999999997</v>
      </c>
      <c r="E75" s="169"/>
      <c r="F75" s="170"/>
    </row>
    <row r="76" spans="2:6" x14ac:dyDescent="0.25">
      <c r="B76" s="1">
        <v>59</v>
      </c>
      <c r="C76" s="176"/>
      <c r="D76" s="169">
        <v>39.049999999999997</v>
      </c>
      <c r="E76" s="169"/>
      <c r="F76" s="170"/>
    </row>
    <row r="77" spans="2:6" x14ac:dyDescent="0.25">
      <c r="B77" s="1">
        <v>60</v>
      </c>
      <c r="C77" s="176"/>
      <c r="D77" s="169">
        <v>39.08</v>
      </c>
      <c r="E77" s="169"/>
      <c r="F77" s="170"/>
    </row>
    <row r="78" spans="2:6" x14ac:dyDescent="0.25">
      <c r="B78" s="1">
        <v>61</v>
      </c>
      <c r="C78" s="176"/>
      <c r="D78" s="169">
        <v>38.950000000000003</v>
      </c>
      <c r="E78" s="169"/>
      <c r="F78" s="170"/>
    </row>
    <row r="79" spans="2:6" x14ac:dyDescent="0.25">
      <c r="B79" s="1">
        <v>62</v>
      </c>
      <c r="C79" s="176"/>
      <c r="D79" s="169">
        <v>39.090000000000003</v>
      </c>
      <c r="E79" s="169"/>
      <c r="F79" s="170"/>
    </row>
    <row r="80" spans="2:6" x14ac:dyDescent="0.25">
      <c r="B80" s="1">
        <v>63</v>
      </c>
      <c r="C80" s="176"/>
      <c r="D80" s="169">
        <v>39.15</v>
      </c>
      <c r="E80" s="169"/>
      <c r="F80" s="170"/>
    </row>
    <row r="81" spans="2:6" x14ac:dyDescent="0.25">
      <c r="B81" s="1">
        <v>64</v>
      </c>
      <c r="C81" s="176"/>
      <c r="D81" s="169">
        <v>39.33</v>
      </c>
      <c r="E81" s="169"/>
      <c r="F81" s="170"/>
    </row>
    <row r="82" spans="2:6" x14ac:dyDescent="0.25">
      <c r="B82" s="1">
        <v>65</v>
      </c>
      <c r="C82" s="176"/>
      <c r="D82" s="169">
        <v>39.659999999999997</v>
      </c>
      <c r="E82" s="169"/>
      <c r="F82" s="170"/>
    </row>
    <row r="83" spans="2:6" ht="15.75" thickBot="1" x14ac:dyDescent="0.3">
      <c r="B83" s="1">
        <v>66</v>
      </c>
      <c r="C83" s="177"/>
      <c r="D83" s="173"/>
      <c r="E83" s="173"/>
      <c r="F83" s="174"/>
    </row>
  </sheetData>
  <mergeCells count="10">
    <mergeCell ref="A2:L2"/>
    <mergeCell ref="A4:L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zoomScale="75" zoomScaleNormal="75" workbookViewId="0">
      <selection activeCell="P58" sqref="P58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2" spans="1:16" ht="18.75" x14ac:dyDescent="0.3">
      <c r="A2" s="220" t="s">
        <v>60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1:16" ht="7.5" customHeight="1" x14ac:dyDescent="0.25"/>
    <row r="4" spans="1:16" ht="17.25" x14ac:dyDescent="0.3">
      <c r="A4" s="181" t="s">
        <v>70</v>
      </c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</row>
    <row r="5" spans="1:16" ht="7.5" customHeight="1" x14ac:dyDescent="0.25"/>
    <row r="6" spans="1:16" s="2" customFormat="1" ht="20.25" customHeight="1" x14ac:dyDescent="0.25">
      <c r="A6" s="221" t="s">
        <v>45</v>
      </c>
      <c r="B6" s="222" t="s">
        <v>13</v>
      </c>
      <c r="C6" s="223" t="s">
        <v>18</v>
      </c>
      <c r="D6" s="222" t="s">
        <v>46</v>
      </c>
      <c r="E6" s="225" t="s">
        <v>47</v>
      </c>
      <c r="F6" s="227" t="s">
        <v>48</v>
      </c>
      <c r="G6" s="228"/>
      <c r="H6" s="228"/>
      <c r="I6" s="229"/>
      <c r="J6" s="230" t="s">
        <v>49</v>
      </c>
      <c r="K6" s="221" t="s">
        <v>50</v>
      </c>
      <c r="L6" s="221"/>
      <c r="M6" s="41"/>
      <c r="N6" s="41"/>
    </row>
    <row r="7" spans="1:16" s="2" customFormat="1" ht="27.75" customHeight="1" x14ac:dyDescent="0.25">
      <c r="A7" s="221"/>
      <c r="B7" s="222"/>
      <c r="C7" s="224"/>
      <c r="D7" s="222"/>
      <c r="E7" s="226"/>
      <c r="F7" s="42" t="s">
        <v>51</v>
      </c>
      <c r="G7" s="42" t="s">
        <v>52</v>
      </c>
      <c r="H7" s="42" t="s">
        <v>53</v>
      </c>
      <c r="I7" s="43" t="s">
        <v>54</v>
      </c>
      <c r="J7" s="231"/>
      <c r="K7" s="44" t="s">
        <v>55</v>
      </c>
      <c r="L7" s="44" t="s">
        <v>56</v>
      </c>
      <c r="M7" s="45" t="s">
        <v>57</v>
      </c>
      <c r="N7" s="45" t="s">
        <v>58</v>
      </c>
    </row>
    <row r="8" spans="1:16" s="3" customFormat="1" ht="30" customHeight="1" x14ac:dyDescent="0.25">
      <c r="A8" s="46">
        <v>1</v>
      </c>
      <c r="B8" s="47" t="s">
        <v>71</v>
      </c>
      <c r="C8" s="48">
        <v>8</v>
      </c>
      <c r="D8" s="48">
        <v>44</v>
      </c>
      <c r="E8" s="49">
        <f>D8</f>
        <v>44</v>
      </c>
      <c r="F8" s="83">
        <f>MIN(C18:C98)</f>
        <v>38.93</v>
      </c>
      <c r="G8" s="50">
        <f>AVERAGE(C18:C98)</f>
        <v>39.373863636363645</v>
      </c>
      <c r="H8" s="51">
        <v>5</v>
      </c>
      <c r="I8" s="52">
        <f>G8-F8</f>
        <v>0.44386363636364479</v>
      </c>
      <c r="J8" s="53">
        <v>2.011574074074074E-2</v>
      </c>
      <c r="K8" s="53">
        <f>J8</f>
        <v>2.011574074074074E-2</v>
      </c>
      <c r="L8" s="54">
        <f>K8</f>
        <v>2.011574074074074E-2</v>
      </c>
      <c r="M8" s="55" t="s">
        <v>161</v>
      </c>
      <c r="N8" s="56"/>
      <c r="O8" s="57"/>
      <c r="P8" s="58"/>
    </row>
    <row r="9" spans="1:16" s="3" customFormat="1" ht="30" customHeight="1" thickBot="1" x14ac:dyDescent="0.3">
      <c r="A9" s="46">
        <v>2</v>
      </c>
      <c r="B9" s="47" t="s">
        <v>72</v>
      </c>
      <c r="C9" s="48">
        <v>7</v>
      </c>
      <c r="D9" s="48">
        <v>70</v>
      </c>
      <c r="E9" s="49">
        <f>D9-D8</f>
        <v>26</v>
      </c>
      <c r="F9" s="150">
        <f>MIN(D18:D98)</f>
        <v>39.35</v>
      </c>
      <c r="G9" s="84">
        <f>AVERAGE(D18:D98)</f>
        <v>39.657599999999995</v>
      </c>
      <c r="H9" s="51">
        <v>1</v>
      </c>
      <c r="I9" s="52">
        <f>G9-F9</f>
        <v>0.30759999999999366</v>
      </c>
      <c r="J9" s="53">
        <v>3.3159722222222222E-2</v>
      </c>
      <c r="K9" s="53">
        <f>J9-J8</f>
        <v>1.3043981481481483E-2</v>
      </c>
      <c r="L9" s="53">
        <f>K9</f>
        <v>1.3043981481481483E-2</v>
      </c>
      <c r="M9" s="55" t="s">
        <v>149</v>
      </c>
      <c r="N9" s="56"/>
      <c r="O9" s="57"/>
      <c r="P9" s="58"/>
    </row>
    <row r="10" spans="1:16" s="3" customFormat="1" ht="30" customHeight="1" thickBot="1" x14ac:dyDescent="0.3">
      <c r="A10" s="46">
        <v>3</v>
      </c>
      <c r="B10" s="47" t="s">
        <v>72</v>
      </c>
      <c r="C10" s="59">
        <v>21</v>
      </c>
      <c r="D10" s="48">
        <v>118</v>
      </c>
      <c r="E10" s="49">
        <f>D10-D9</f>
        <v>48</v>
      </c>
      <c r="F10" s="142">
        <f>MIN(E18:E98)</f>
        <v>39.1</v>
      </c>
      <c r="G10" s="139">
        <f>AVERAGE(E18:E98)</f>
        <v>39.457021276595732</v>
      </c>
      <c r="H10" s="51">
        <v>7</v>
      </c>
      <c r="I10" s="52">
        <f>G10-F10</f>
        <v>0.3570212765957308</v>
      </c>
      <c r="J10" s="53">
        <v>5.618055555555556E-2</v>
      </c>
      <c r="K10" s="53">
        <f>J10-J9</f>
        <v>2.3020833333333338E-2</v>
      </c>
      <c r="L10" s="54">
        <f>K10+K9</f>
        <v>3.606481481481482E-2</v>
      </c>
      <c r="M10" s="55" t="s">
        <v>162</v>
      </c>
      <c r="N10" s="56">
        <v>5</v>
      </c>
      <c r="O10" s="113" t="s">
        <v>163</v>
      </c>
    </row>
    <row r="11" spans="1:16" s="3" customFormat="1" ht="30" customHeight="1" thickBot="1" x14ac:dyDescent="0.3">
      <c r="A11" s="60" t="s">
        <v>59</v>
      </c>
      <c r="B11" s="61" t="s">
        <v>71</v>
      </c>
      <c r="C11" s="62">
        <v>6</v>
      </c>
      <c r="D11" s="62">
        <v>177</v>
      </c>
      <c r="E11" s="49">
        <f>D11-D10</f>
        <v>59</v>
      </c>
      <c r="F11" s="155">
        <f>MIN(F18:F98)</f>
        <v>38.53</v>
      </c>
      <c r="G11" s="156">
        <f>AVERAGE(F18:F98)</f>
        <v>38.974210526315794</v>
      </c>
      <c r="H11" s="147">
        <v>3</v>
      </c>
      <c r="I11" s="63">
        <f>G11-F11</f>
        <v>0.44421052631579272</v>
      </c>
      <c r="J11" s="64">
        <v>8.3912037037037035E-2</v>
      </c>
      <c r="K11" s="65">
        <f>J11-J10</f>
        <v>2.7731481481481475E-2</v>
      </c>
      <c r="L11" s="64">
        <f>K11+K8</f>
        <v>4.7847222222222215E-2</v>
      </c>
      <c r="M11" s="55"/>
      <c r="N11" s="56"/>
    </row>
    <row r="12" spans="1:16" s="3" customFormat="1" ht="30" customHeight="1" x14ac:dyDescent="0.25">
      <c r="A12" s="66"/>
      <c r="B12" s="67"/>
      <c r="C12" s="68"/>
      <c r="D12" s="68"/>
      <c r="E12" s="68"/>
      <c r="F12" s="148">
        <f>AVERAGE(F8,F11)</f>
        <v>38.730000000000004</v>
      </c>
      <c r="G12" s="149">
        <f>AVERAGE(G8,G11)</f>
        <v>39.174037081339719</v>
      </c>
      <c r="H12" s="149" t="s">
        <v>71</v>
      </c>
      <c r="I12" s="69">
        <f>AVERAGE(I8,I11)</f>
        <v>0.44403708133971875</v>
      </c>
      <c r="J12" s="68"/>
      <c r="K12" s="68"/>
      <c r="L12" s="68"/>
      <c r="M12" s="70"/>
      <c r="N12" s="70"/>
    </row>
    <row r="13" spans="1:16" ht="27.75" customHeight="1" x14ac:dyDescent="0.25">
      <c r="A13" s="71"/>
      <c r="B13" s="71"/>
      <c r="C13" s="71"/>
      <c r="D13" s="72"/>
      <c r="E13" s="73"/>
      <c r="F13" s="74">
        <f>AVERAGE(F9,F10)</f>
        <v>39.225000000000001</v>
      </c>
      <c r="G13" s="75">
        <f>AVERAGE(G9,G10)</f>
        <v>39.557310638297864</v>
      </c>
      <c r="H13" s="75" t="s">
        <v>123</v>
      </c>
      <c r="I13" s="76">
        <f>AVERAGE(I9,I10)</f>
        <v>0.33231063829786223</v>
      </c>
      <c r="J13" s="73"/>
      <c r="K13" s="73" t="s">
        <v>29</v>
      </c>
      <c r="L13" s="73"/>
      <c r="M13" s="70"/>
      <c r="N13" s="70"/>
    </row>
    <row r="14" spans="1:16" ht="30" customHeight="1" thickBot="1" x14ac:dyDescent="0.3">
      <c r="A14" s="77"/>
      <c r="B14" s="77"/>
      <c r="C14" s="77"/>
      <c r="D14" s="73"/>
      <c r="E14" s="73"/>
      <c r="F14" s="78">
        <f>AVERAGE(F8:F11)</f>
        <v>38.977499999999999</v>
      </c>
      <c r="G14" s="79">
        <f>AVERAGE(G8:G11)</f>
        <v>39.365673859818791</v>
      </c>
      <c r="H14" s="80"/>
      <c r="I14" s="81">
        <f>AVERAGE(I8:I11)</f>
        <v>0.38817385981879049</v>
      </c>
      <c r="J14" s="73"/>
      <c r="K14" s="73"/>
      <c r="L14" s="73"/>
      <c r="M14" s="77"/>
      <c r="N14" s="77"/>
    </row>
    <row r="17" spans="2:14" ht="15.75" thickBot="1" x14ac:dyDescent="0.3">
      <c r="B17" s="163"/>
      <c r="C17" s="159" t="str">
        <f>B8</f>
        <v>Наум</v>
      </c>
      <c r="D17" s="159" t="str">
        <f>B9</f>
        <v>Лантушенко Игорь</v>
      </c>
      <c r="E17" s="162" t="str">
        <f>B10</f>
        <v>Лантушенко Игорь</v>
      </c>
      <c r="F17" s="159" t="str">
        <f>B11</f>
        <v>Наум</v>
      </c>
      <c r="M17" s="2"/>
      <c r="N17" s="2"/>
    </row>
    <row r="18" spans="2:14" x14ac:dyDescent="0.25">
      <c r="B18" s="1">
        <v>1</v>
      </c>
      <c r="C18" s="175">
        <v>43.66</v>
      </c>
      <c r="D18" s="166">
        <v>39.99</v>
      </c>
      <c r="E18" s="166">
        <v>39.69</v>
      </c>
      <c r="F18" s="167">
        <v>38.79</v>
      </c>
      <c r="M18" s="3"/>
      <c r="N18" s="3"/>
    </row>
    <row r="19" spans="2:14" x14ac:dyDescent="0.25">
      <c r="B19" s="1">
        <v>2</v>
      </c>
      <c r="C19" s="176">
        <v>42.82</v>
      </c>
      <c r="D19" s="169">
        <v>39.61</v>
      </c>
      <c r="E19" s="169">
        <v>39.520000000000003</v>
      </c>
      <c r="F19" s="170">
        <v>38.92</v>
      </c>
      <c r="M19" s="3"/>
      <c r="N19" s="3"/>
    </row>
    <row r="20" spans="2:14" x14ac:dyDescent="0.25">
      <c r="B20" s="1">
        <v>3</v>
      </c>
      <c r="C20" s="176">
        <v>39.840000000000003</v>
      </c>
      <c r="D20" s="169">
        <v>39.86</v>
      </c>
      <c r="E20" s="169">
        <v>39.590000000000003</v>
      </c>
      <c r="F20" s="170">
        <v>39.01</v>
      </c>
      <c r="M20" s="3"/>
      <c r="N20" s="3"/>
    </row>
    <row r="21" spans="2:14" x14ac:dyDescent="0.25">
      <c r="B21" s="1">
        <v>4</v>
      </c>
      <c r="C21" s="176">
        <v>39.29</v>
      </c>
      <c r="D21" s="169">
        <v>39.68</v>
      </c>
      <c r="E21" s="169">
        <v>39.33</v>
      </c>
      <c r="F21" s="170">
        <v>38.840000000000003</v>
      </c>
    </row>
    <row r="22" spans="2:14" x14ac:dyDescent="0.25">
      <c r="B22" s="1">
        <v>5</v>
      </c>
      <c r="C22" s="176">
        <v>39.47</v>
      </c>
      <c r="D22" s="169">
        <v>39.76</v>
      </c>
      <c r="E22" s="169">
        <v>39.479999999999997</v>
      </c>
      <c r="F22" s="170">
        <v>39.020000000000003</v>
      </c>
    </row>
    <row r="23" spans="2:14" x14ac:dyDescent="0.25">
      <c r="B23" s="1">
        <v>6</v>
      </c>
      <c r="C23" s="176">
        <v>39.119999999999997</v>
      </c>
      <c r="D23" s="169">
        <v>39.61</v>
      </c>
      <c r="E23" s="169">
        <v>39.31</v>
      </c>
      <c r="F23" s="170">
        <v>38.79</v>
      </c>
    </row>
    <row r="24" spans="2:14" x14ac:dyDescent="0.25">
      <c r="B24" s="1">
        <v>7</v>
      </c>
      <c r="C24" s="176">
        <v>39.130000000000003</v>
      </c>
      <c r="D24" s="169">
        <v>39.86</v>
      </c>
      <c r="E24" s="169">
        <v>39.21</v>
      </c>
      <c r="F24" s="170">
        <v>38.89</v>
      </c>
    </row>
    <row r="25" spans="2:14" x14ac:dyDescent="0.25">
      <c r="B25" s="1">
        <v>8</v>
      </c>
      <c r="C25" s="176">
        <v>39.04</v>
      </c>
      <c r="D25" s="169">
        <v>39.57</v>
      </c>
      <c r="E25" s="169">
        <v>39.15</v>
      </c>
      <c r="F25" s="170">
        <v>39.01</v>
      </c>
    </row>
    <row r="26" spans="2:14" x14ac:dyDescent="0.25">
      <c r="B26" s="1">
        <v>9</v>
      </c>
      <c r="C26" s="176">
        <v>39.19</v>
      </c>
      <c r="D26" s="169">
        <v>39.619999999999997</v>
      </c>
      <c r="E26" s="169">
        <v>39.409999999999997</v>
      </c>
      <c r="F26" s="170">
        <v>38.74</v>
      </c>
    </row>
    <row r="27" spans="2:14" x14ac:dyDescent="0.25">
      <c r="B27" s="1">
        <v>10</v>
      </c>
      <c r="C27" s="176">
        <v>39.090000000000003</v>
      </c>
      <c r="D27" s="169">
        <v>39.54</v>
      </c>
      <c r="E27" s="169">
        <v>39.46</v>
      </c>
      <c r="F27" s="170">
        <v>38.64</v>
      </c>
    </row>
    <row r="28" spans="2:14" x14ac:dyDescent="0.25">
      <c r="B28" s="1">
        <v>11</v>
      </c>
      <c r="C28" s="176">
        <v>39.19</v>
      </c>
      <c r="D28" s="169">
        <v>39.39</v>
      </c>
      <c r="E28" s="169">
        <v>39.18</v>
      </c>
      <c r="F28" s="170">
        <v>38.65</v>
      </c>
    </row>
    <row r="29" spans="2:14" x14ac:dyDescent="0.25">
      <c r="B29" s="1">
        <v>12</v>
      </c>
      <c r="C29" s="176">
        <v>39.03</v>
      </c>
      <c r="D29" s="169">
        <v>39.51</v>
      </c>
      <c r="E29" s="169">
        <v>39.39</v>
      </c>
      <c r="F29" s="170">
        <v>38.729999999999997</v>
      </c>
    </row>
    <row r="30" spans="2:14" x14ac:dyDescent="0.25">
      <c r="B30" s="1">
        <v>13</v>
      </c>
      <c r="C30" s="176">
        <v>39.08</v>
      </c>
      <c r="D30" s="169">
        <v>39.700000000000003</v>
      </c>
      <c r="E30" s="169">
        <v>39.46</v>
      </c>
      <c r="F30" s="170">
        <v>38.82</v>
      </c>
    </row>
    <row r="31" spans="2:14" x14ac:dyDescent="0.25">
      <c r="B31" s="1">
        <v>14</v>
      </c>
      <c r="C31" s="176">
        <v>38.979999999999997</v>
      </c>
      <c r="D31" s="169">
        <v>39.590000000000003</v>
      </c>
      <c r="E31" s="169">
        <v>40.44</v>
      </c>
      <c r="F31" s="170">
        <v>38.96</v>
      </c>
    </row>
    <row r="32" spans="2:14" x14ac:dyDescent="0.25">
      <c r="B32" s="1">
        <v>15</v>
      </c>
      <c r="C32" s="176">
        <v>39.24</v>
      </c>
      <c r="D32" s="169">
        <v>39.35</v>
      </c>
      <c r="E32" s="169">
        <v>39.619999999999997</v>
      </c>
      <c r="F32" s="170">
        <v>38.57</v>
      </c>
    </row>
    <row r="33" spans="2:6" x14ac:dyDescent="0.25">
      <c r="B33" s="1">
        <v>16</v>
      </c>
      <c r="C33" s="176">
        <v>39.07</v>
      </c>
      <c r="D33" s="169">
        <v>39.5</v>
      </c>
      <c r="E33" s="169">
        <v>39.39</v>
      </c>
      <c r="F33" s="170">
        <v>38.72</v>
      </c>
    </row>
    <row r="34" spans="2:6" x14ac:dyDescent="0.25">
      <c r="B34" s="1">
        <v>17</v>
      </c>
      <c r="C34" s="176">
        <v>38.93</v>
      </c>
      <c r="D34" s="169">
        <v>40</v>
      </c>
      <c r="E34" s="169">
        <v>39.200000000000003</v>
      </c>
      <c r="F34" s="170">
        <v>38.729999999999997</v>
      </c>
    </row>
    <row r="35" spans="2:6" x14ac:dyDescent="0.25">
      <c r="B35" s="1">
        <v>18</v>
      </c>
      <c r="C35" s="176">
        <v>38.950000000000003</v>
      </c>
      <c r="D35" s="169">
        <v>39.53</v>
      </c>
      <c r="E35" s="169">
        <v>39.42</v>
      </c>
      <c r="F35" s="170">
        <v>39.049999999999997</v>
      </c>
    </row>
    <row r="36" spans="2:6" x14ac:dyDescent="0.25">
      <c r="B36" s="1">
        <v>19</v>
      </c>
      <c r="C36" s="176">
        <v>39.299999999999997</v>
      </c>
      <c r="D36" s="169">
        <v>39.56</v>
      </c>
      <c r="E36" s="169">
        <v>39.229999999999997</v>
      </c>
      <c r="F36" s="170">
        <v>38.94</v>
      </c>
    </row>
    <row r="37" spans="2:6" x14ac:dyDescent="0.25">
      <c r="B37" s="1">
        <v>20</v>
      </c>
      <c r="C37" s="176">
        <v>39.26</v>
      </c>
      <c r="D37" s="169">
        <v>39.61</v>
      </c>
      <c r="E37" s="169">
        <v>39.29</v>
      </c>
      <c r="F37" s="170">
        <v>39.64</v>
      </c>
    </row>
    <row r="38" spans="2:6" x14ac:dyDescent="0.25">
      <c r="B38" s="1">
        <v>21</v>
      </c>
      <c r="C38" s="176">
        <v>39.119999999999997</v>
      </c>
      <c r="D38" s="169">
        <v>39.630000000000003</v>
      </c>
      <c r="E38" s="169">
        <v>39.15</v>
      </c>
      <c r="F38" s="170">
        <v>39.21</v>
      </c>
    </row>
    <row r="39" spans="2:6" x14ac:dyDescent="0.25">
      <c r="B39" s="1">
        <v>22</v>
      </c>
      <c r="C39" s="176">
        <v>39.06</v>
      </c>
      <c r="D39" s="169">
        <v>39.51</v>
      </c>
      <c r="E39" s="169">
        <v>39.39</v>
      </c>
      <c r="F39" s="170">
        <v>38.82</v>
      </c>
    </row>
    <row r="40" spans="2:6" x14ac:dyDescent="0.25">
      <c r="B40" s="1">
        <v>23</v>
      </c>
      <c r="C40" s="176">
        <v>39.4</v>
      </c>
      <c r="D40" s="169">
        <v>39.65</v>
      </c>
      <c r="E40" s="169">
        <v>39.25</v>
      </c>
      <c r="F40" s="170">
        <v>38.74</v>
      </c>
    </row>
    <row r="41" spans="2:6" x14ac:dyDescent="0.25">
      <c r="B41" s="1">
        <v>24</v>
      </c>
      <c r="C41" s="176">
        <v>39.409999999999997</v>
      </c>
      <c r="D41" s="169">
        <v>39.770000000000003</v>
      </c>
      <c r="E41" s="169">
        <v>39.17</v>
      </c>
      <c r="F41" s="170">
        <v>38.799999999999997</v>
      </c>
    </row>
    <row r="42" spans="2:6" x14ac:dyDescent="0.25">
      <c r="B42" s="1">
        <v>25</v>
      </c>
      <c r="C42" s="176">
        <v>39.24</v>
      </c>
      <c r="D42" s="169">
        <v>40.04</v>
      </c>
      <c r="E42" s="169">
        <v>39.26</v>
      </c>
      <c r="F42" s="170">
        <v>38.75</v>
      </c>
    </row>
    <row r="43" spans="2:6" x14ac:dyDescent="0.25">
      <c r="B43" s="1">
        <v>26</v>
      </c>
      <c r="C43" s="176">
        <v>39.03</v>
      </c>
      <c r="D43" s="169"/>
      <c r="E43" s="169">
        <v>40.29</v>
      </c>
      <c r="F43" s="170">
        <v>38.65</v>
      </c>
    </row>
    <row r="44" spans="2:6" x14ac:dyDescent="0.25">
      <c r="B44" s="1">
        <v>27</v>
      </c>
      <c r="C44" s="176">
        <v>39.19</v>
      </c>
      <c r="D44" s="169"/>
      <c r="E44" s="169">
        <v>39.28</v>
      </c>
      <c r="F44" s="170">
        <v>38.53</v>
      </c>
    </row>
    <row r="45" spans="2:6" x14ac:dyDescent="0.25">
      <c r="B45" s="1">
        <v>28</v>
      </c>
      <c r="C45" s="176">
        <v>39.18</v>
      </c>
      <c r="D45" s="169"/>
      <c r="E45" s="169">
        <v>39.229999999999997</v>
      </c>
      <c r="F45" s="170">
        <v>38.76</v>
      </c>
    </row>
    <row r="46" spans="2:6" x14ac:dyDescent="0.25">
      <c r="B46" s="1">
        <v>29</v>
      </c>
      <c r="C46" s="176">
        <v>39.11</v>
      </c>
      <c r="D46" s="169"/>
      <c r="E46" s="169">
        <v>39.35</v>
      </c>
      <c r="F46" s="170">
        <v>38.96</v>
      </c>
    </row>
    <row r="47" spans="2:6" x14ac:dyDescent="0.25">
      <c r="B47" s="1">
        <v>30</v>
      </c>
      <c r="C47" s="176">
        <v>39.130000000000003</v>
      </c>
      <c r="D47" s="169"/>
      <c r="E47" s="169">
        <v>39.270000000000003</v>
      </c>
      <c r="F47" s="170">
        <v>38.869999999999997</v>
      </c>
    </row>
    <row r="48" spans="2:6" x14ac:dyDescent="0.25">
      <c r="B48" s="1">
        <v>31</v>
      </c>
      <c r="C48" s="176">
        <v>39.44</v>
      </c>
      <c r="D48" s="169"/>
      <c r="E48" s="169">
        <v>39.200000000000003</v>
      </c>
      <c r="F48" s="170">
        <v>38.75</v>
      </c>
    </row>
    <row r="49" spans="2:6" x14ac:dyDescent="0.25">
      <c r="B49" s="1">
        <v>32</v>
      </c>
      <c r="C49" s="176">
        <v>39.11</v>
      </c>
      <c r="D49" s="169"/>
      <c r="E49" s="169">
        <v>39.78</v>
      </c>
      <c r="F49" s="170">
        <v>38.65</v>
      </c>
    </row>
    <row r="50" spans="2:6" x14ac:dyDescent="0.25">
      <c r="B50" s="1">
        <v>33</v>
      </c>
      <c r="C50" s="176">
        <v>39.19</v>
      </c>
      <c r="D50" s="169"/>
      <c r="E50" s="169">
        <v>39.340000000000003</v>
      </c>
      <c r="F50" s="170">
        <v>38.61</v>
      </c>
    </row>
    <row r="51" spans="2:6" x14ac:dyDescent="0.25">
      <c r="B51" s="1">
        <v>34</v>
      </c>
      <c r="C51" s="176">
        <v>39.200000000000003</v>
      </c>
      <c r="D51" s="169"/>
      <c r="E51" s="169">
        <v>39.19</v>
      </c>
      <c r="F51" s="170">
        <v>38.700000000000003</v>
      </c>
    </row>
    <row r="52" spans="2:6" x14ac:dyDescent="0.25">
      <c r="B52" s="1">
        <v>35</v>
      </c>
      <c r="C52" s="176">
        <v>39.200000000000003</v>
      </c>
      <c r="D52" s="169"/>
      <c r="E52" s="169">
        <v>39.32</v>
      </c>
      <c r="F52" s="170">
        <v>38.97</v>
      </c>
    </row>
    <row r="53" spans="2:6" x14ac:dyDescent="0.25">
      <c r="B53" s="1">
        <v>36</v>
      </c>
      <c r="C53" s="176">
        <v>39.229999999999997</v>
      </c>
      <c r="D53" s="169"/>
      <c r="E53" s="169">
        <v>39.130000000000003</v>
      </c>
      <c r="F53" s="170">
        <v>38.64</v>
      </c>
    </row>
    <row r="54" spans="2:6" x14ac:dyDescent="0.25">
      <c r="B54" s="1">
        <v>37</v>
      </c>
      <c r="C54" s="176">
        <v>39.090000000000003</v>
      </c>
      <c r="D54" s="169"/>
      <c r="E54" s="169">
        <v>39.29</v>
      </c>
      <c r="F54" s="170">
        <v>39.81</v>
      </c>
    </row>
    <row r="55" spans="2:6" x14ac:dyDescent="0.25">
      <c r="B55" s="1">
        <v>38</v>
      </c>
      <c r="C55" s="176">
        <v>39.049999999999997</v>
      </c>
      <c r="D55" s="169"/>
      <c r="E55" s="169">
        <v>39.380000000000003</v>
      </c>
      <c r="F55" s="170">
        <v>39.22</v>
      </c>
    </row>
    <row r="56" spans="2:6" x14ac:dyDescent="0.25">
      <c r="B56" s="1">
        <v>39</v>
      </c>
      <c r="C56" s="176">
        <v>39.14</v>
      </c>
      <c r="D56" s="169"/>
      <c r="E56" s="169">
        <v>39.1</v>
      </c>
      <c r="F56" s="170">
        <v>40.130000000000003</v>
      </c>
    </row>
    <row r="57" spans="2:6" x14ac:dyDescent="0.25">
      <c r="B57" s="1">
        <v>40</v>
      </c>
      <c r="C57" s="176">
        <v>39.5</v>
      </c>
      <c r="D57" s="169"/>
      <c r="E57" s="169">
        <v>39.47</v>
      </c>
      <c r="F57" s="170">
        <v>40.549999999999997</v>
      </c>
    </row>
    <row r="58" spans="2:6" x14ac:dyDescent="0.25">
      <c r="B58" s="1">
        <v>41</v>
      </c>
      <c r="C58" s="176">
        <v>39.01</v>
      </c>
      <c r="D58" s="169"/>
      <c r="E58" s="169">
        <v>39.24</v>
      </c>
      <c r="F58" s="170">
        <v>39.61</v>
      </c>
    </row>
    <row r="59" spans="2:6" x14ac:dyDescent="0.25">
      <c r="B59" s="1">
        <v>42</v>
      </c>
      <c r="C59" s="176">
        <v>39.24</v>
      </c>
      <c r="D59" s="169"/>
      <c r="E59" s="169">
        <v>40.49</v>
      </c>
      <c r="F59" s="170">
        <v>39.950000000000003</v>
      </c>
    </row>
    <row r="60" spans="2:6" x14ac:dyDescent="0.25">
      <c r="B60" s="1">
        <v>43</v>
      </c>
      <c r="C60" s="176">
        <v>39.06</v>
      </c>
      <c r="D60" s="169"/>
      <c r="E60" s="169">
        <v>39.6</v>
      </c>
      <c r="F60" s="170">
        <v>40.04</v>
      </c>
    </row>
    <row r="61" spans="2:6" x14ac:dyDescent="0.25">
      <c r="B61" s="1">
        <v>44</v>
      </c>
      <c r="C61" s="176">
        <v>39.44</v>
      </c>
      <c r="D61" s="169"/>
      <c r="E61" s="169">
        <v>39.25</v>
      </c>
      <c r="F61" s="170">
        <v>38.979999999999997</v>
      </c>
    </row>
    <row r="62" spans="2:6" x14ac:dyDescent="0.25">
      <c r="B62" s="1">
        <v>45</v>
      </c>
      <c r="C62" s="176"/>
      <c r="D62" s="169"/>
      <c r="E62" s="169">
        <v>40.26</v>
      </c>
      <c r="F62" s="170">
        <v>38.799999999999997</v>
      </c>
    </row>
    <row r="63" spans="2:6" x14ac:dyDescent="0.25">
      <c r="B63" s="1">
        <v>46</v>
      </c>
      <c r="C63" s="176"/>
      <c r="D63" s="169"/>
      <c r="E63" s="169">
        <v>40.270000000000003</v>
      </c>
      <c r="F63" s="170">
        <v>38.97</v>
      </c>
    </row>
    <row r="64" spans="2:6" x14ac:dyDescent="0.25">
      <c r="B64" s="1">
        <v>47</v>
      </c>
      <c r="C64" s="176"/>
      <c r="D64" s="169"/>
      <c r="E64" s="169">
        <v>39.76</v>
      </c>
      <c r="F64" s="170">
        <v>38.89</v>
      </c>
    </row>
    <row r="65" spans="2:6" x14ac:dyDescent="0.25">
      <c r="B65" s="1">
        <v>48</v>
      </c>
      <c r="C65" s="176"/>
      <c r="D65" s="169"/>
      <c r="E65" s="169"/>
      <c r="F65" s="170">
        <v>38.880000000000003</v>
      </c>
    </row>
    <row r="66" spans="2:6" x14ac:dyDescent="0.25">
      <c r="B66" s="1">
        <v>49</v>
      </c>
      <c r="C66" s="176"/>
      <c r="D66" s="169"/>
      <c r="E66" s="169"/>
      <c r="F66" s="170">
        <v>38.799999999999997</v>
      </c>
    </row>
    <row r="67" spans="2:6" x14ac:dyDescent="0.25">
      <c r="B67" s="1">
        <v>50</v>
      </c>
      <c r="C67" s="176"/>
      <c r="D67" s="169"/>
      <c r="E67" s="169"/>
      <c r="F67" s="170">
        <v>38.729999999999997</v>
      </c>
    </row>
    <row r="68" spans="2:6" x14ac:dyDescent="0.25">
      <c r="B68" s="1">
        <v>51</v>
      </c>
      <c r="C68" s="176"/>
      <c r="D68" s="169"/>
      <c r="E68" s="169"/>
      <c r="F68" s="170">
        <v>39.04</v>
      </c>
    </row>
    <row r="69" spans="2:6" x14ac:dyDescent="0.25">
      <c r="B69" s="1">
        <v>52</v>
      </c>
      <c r="C69" s="176"/>
      <c r="D69" s="169"/>
      <c r="E69" s="169"/>
      <c r="F69" s="170">
        <v>38.89</v>
      </c>
    </row>
    <row r="70" spans="2:6" x14ac:dyDescent="0.25">
      <c r="B70" s="1">
        <v>53</v>
      </c>
      <c r="C70" s="176"/>
      <c r="D70" s="169"/>
      <c r="E70" s="169"/>
      <c r="F70" s="170">
        <v>38.909999999999997</v>
      </c>
    </row>
    <row r="71" spans="2:6" x14ac:dyDescent="0.25">
      <c r="B71" s="1">
        <v>54</v>
      </c>
      <c r="C71" s="176"/>
      <c r="D71" s="169"/>
      <c r="E71" s="169"/>
      <c r="F71" s="170">
        <v>38.979999999999997</v>
      </c>
    </row>
    <row r="72" spans="2:6" x14ac:dyDescent="0.25">
      <c r="B72" s="1">
        <v>55</v>
      </c>
      <c r="C72" s="176"/>
      <c r="D72" s="169"/>
      <c r="E72" s="169"/>
      <c r="F72" s="170">
        <v>38.880000000000003</v>
      </c>
    </row>
    <row r="73" spans="2:6" x14ac:dyDescent="0.25">
      <c r="B73" s="1">
        <v>56</v>
      </c>
      <c r="C73" s="176"/>
      <c r="D73" s="169"/>
      <c r="E73" s="169"/>
      <c r="F73" s="170">
        <v>38.85</v>
      </c>
    </row>
    <row r="74" spans="2:6" x14ac:dyDescent="0.25">
      <c r="B74" s="1">
        <v>57</v>
      </c>
      <c r="C74" s="176"/>
      <c r="D74" s="169"/>
      <c r="E74" s="169"/>
      <c r="F74" s="170">
        <v>38.75</v>
      </c>
    </row>
    <row r="75" spans="2:6" x14ac:dyDescent="0.25">
      <c r="B75" s="1">
        <v>58</v>
      </c>
      <c r="C75" s="176"/>
      <c r="D75" s="169"/>
      <c r="E75" s="169"/>
      <c r="F75" s="170"/>
    </row>
    <row r="76" spans="2:6" x14ac:dyDescent="0.25">
      <c r="B76" s="1">
        <v>59</v>
      </c>
      <c r="C76" s="176"/>
      <c r="D76" s="169"/>
      <c r="E76" s="169"/>
      <c r="F76" s="170"/>
    </row>
    <row r="77" spans="2:6" x14ac:dyDescent="0.25">
      <c r="B77" s="1">
        <v>60</v>
      </c>
      <c r="C77" s="176"/>
      <c r="D77" s="169"/>
      <c r="E77" s="169"/>
      <c r="F77" s="170"/>
    </row>
    <row r="78" spans="2:6" x14ac:dyDescent="0.25">
      <c r="B78" s="1">
        <v>61</v>
      </c>
      <c r="C78" s="176"/>
      <c r="D78" s="169"/>
      <c r="E78" s="169"/>
      <c r="F78" s="170"/>
    </row>
    <row r="79" spans="2:6" x14ac:dyDescent="0.25">
      <c r="B79" s="1">
        <v>62</v>
      </c>
      <c r="C79" s="176"/>
      <c r="D79" s="169"/>
      <c r="E79" s="169"/>
      <c r="F79" s="170"/>
    </row>
    <row r="80" spans="2:6" x14ac:dyDescent="0.25">
      <c r="B80" s="1">
        <v>63</v>
      </c>
      <c r="C80" s="176"/>
      <c r="D80" s="169"/>
      <c r="E80" s="169"/>
      <c r="F80" s="170"/>
    </row>
    <row r="81" spans="2:6" x14ac:dyDescent="0.25">
      <c r="B81" s="1">
        <v>64</v>
      </c>
      <c r="C81" s="176"/>
      <c r="D81" s="169"/>
      <c r="E81" s="169"/>
      <c r="F81" s="170"/>
    </row>
    <row r="82" spans="2:6" x14ac:dyDescent="0.25">
      <c r="B82" s="1">
        <v>65</v>
      </c>
      <c r="C82" s="176"/>
      <c r="D82" s="169"/>
      <c r="E82" s="169"/>
      <c r="F82" s="170"/>
    </row>
    <row r="83" spans="2:6" ht="15.75" thickBot="1" x14ac:dyDescent="0.3">
      <c r="B83" s="1">
        <v>66</v>
      </c>
      <c r="C83" s="177"/>
      <c r="D83" s="173"/>
      <c r="E83" s="173"/>
      <c r="F83" s="174"/>
    </row>
  </sheetData>
  <mergeCells count="10">
    <mergeCell ref="A2:L2"/>
    <mergeCell ref="A4:L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topLeftCell="A27" zoomScale="75" zoomScaleNormal="75" workbookViewId="0">
      <selection activeCell="F18" sqref="F18:F75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2" spans="1:16" ht="18.75" x14ac:dyDescent="0.3">
      <c r="A2" s="220" t="s">
        <v>60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1:16" ht="7.5" customHeight="1" x14ac:dyDescent="0.25"/>
    <row r="4" spans="1:16" ht="17.25" x14ac:dyDescent="0.3">
      <c r="A4" s="181" t="s">
        <v>79</v>
      </c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</row>
    <row r="5" spans="1:16" ht="7.5" customHeight="1" x14ac:dyDescent="0.25"/>
    <row r="6" spans="1:16" s="2" customFormat="1" ht="20.25" customHeight="1" x14ac:dyDescent="0.25">
      <c r="A6" s="221" t="s">
        <v>45</v>
      </c>
      <c r="B6" s="222" t="s">
        <v>13</v>
      </c>
      <c r="C6" s="223" t="s">
        <v>18</v>
      </c>
      <c r="D6" s="222" t="s">
        <v>46</v>
      </c>
      <c r="E6" s="225" t="s">
        <v>47</v>
      </c>
      <c r="F6" s="227" t="s">
        <v>48</v>
      </c>
      <c r="G6" s="228"/>
      <c r="H6" s="228"/>
      <c r="I6" s="229"/>
      <c r="J6" s="230" t="s">
        <v>49</v>
      </c>
      <c r="K6" s="221" t="s">
        <v>50</v>
      </c>
      <c r="L6" s="221"/>
      <c r="M6" s="41"/>
      <c r="N6" s="41"/>
    </row>
    <row r="7" spans="1:16" s="2" customFormat="1" ht="27.75" customHeight="1" x14ac:dyDescent="0.25">
      <c r="A7" s="221"/>
      <c r="B7" s="222"/>
      <c r="C7" s="224"/>
      <c r="D7" s="222"/>
      <c r="E7" s="226"/>
      <c r="F7" s="42" t="s">
        <v>51</v>
      </c>
      <c r="G7" s="42" t="s">
        <v>52</v>
      </c>
      <c r="H7" s="42" t="s">
        <v>53</v>
      </c>
      <c r="I7" s="43" t="s">
        <v>54</v>
      </c>
      <c r="J7" s="231"/>
      <c r="K7" s="44" t="s">
        <v>55</v>
      </c>
      <c r="L7" s="44" t="s">
        <v>56</v>
      </c>
      <c r="M7" s="45" t="s">
        <v>57</v>
      </c>
      <c r="N7" s="45" t="s">
        <v>58</v>
      </c>
    </row>
    <row r="8" spans="1:16" s="3" customFormat="1" ht="30" customHeight="1" thickBot="1" x14ac:dyDescent="0.3">
      <c r="A8" s="46">
        <v>1</v>
      </c>
      <c r="B8" s="47" t="s">
        <v>105</v>
      </c>
      <c r="C8" s="48">
        <v>10</v>
      </c>
      <c r="D8" s="48">
        <v>45</v>
      </c>
      <c r="E8" s="49">
        <f>D8</f>
        <v>45</v>
      </c>
      <c r="F8" s="145">
        <f>MIN(C18:C98)</f>
        <v>38.950000000000003</v>
      </c>
      <c r="G8" s="50">
        <f>AVERAGE(C18:C98)</f>
        <v>39.347111111111118</v>
      </c>
      <c r="H8" s="51">
        <v>2</v>
      </c>
      <c r="I8" s="52">
        <f>G8-F8</f>
        <v>0.39711111111111563</v>
      </c>
      <c r="J8" s="53">
        <v>2.0520833333333332E-2</v>
      </c>
      <c r="K8" s="53">
        <f>J8</f>
        <v>2.0520833333333332E-2</v>
      </c>
      <c r="L8" s="54">
        <f>K8</f>
        <v>2.0520833333333332E-2</v>
      </c>
      <c r="M8" s="55" t="s">
        <v>164</v>
      </c>
      <c r="N8" s="56">
        <v>-8</v>
      </c>
      <c r="O8" s="112" t="s">
        <v>108</v>
      </c>
      <c r="P8" s="58"/>
    </row>
    <row r="9" spans="1:16" s="3" customFormat="1" ht="30" customHeight="1" thickBot="1" x14ac:dyDescent="0.3">
      <c r="A9" s="46">
        <v>2</v>
      </c>
      <c r="B9" s="47" t="s">
        <v>80</v>
      </c>
      <c r="C9" s="48">
        <v>4</v>
      </c>
      <c r="D9" s="48">
        <v>82</v>
      </c>
      <c r="E9" s="49">
        <f>D9-D8</f>
        <v>37</v>
      </c>
      <c r="F9" s="143">
        <f>MIN(D18:D98)</f>
        <v>39.090000000000003</v>
      </c>
      <c r="G9" s="140">
        <f>AVERAGE(D18:D98)</f>
        <v>39.445000000000014</v>
      </c>
      <c r="H9" s="51">
        <v>3</v>
      </c>
      <c r="I9" s="52">
        <f>G9-F9</f>
        <v>0.35500000000001108</v>
      </c>
      <c r="J9" s="53">
        <v>3.8437499999999999E-2</v>
      </c>
      <c r="K9" s="53">
        <f>J9-J8</f>
        <v>1.7916666666666668E-2</v>
      </c>
      <c r="L9" s="53">
        <f>K9</f>
        <v>1.7916666666666668E-2</v>
      </c>
      <c r="M9" s="55" t="s">
        <v>165</v>
      </c>
      <c r="N9" s="56"/>
      <c r="O9" s="57"/>
      <c r="P9" s="58"/>
    </row>
    <row r="10" spans="1:16" s="3" customFormat="1" ht="30" customHeight="1" thickBot="1" x14ac:dyDescent="0.3">
      <c r="A10" s="46">
        <v>3</v>
      </c>
      <c r="B10" s="47" t="s">
        <v>80</v>
      </c>
      <c r="C10" s="59">
        <v>3</v>
      </c>
      <c r="D10" s="48">
        <v>118</v>
      </c>
      <c r="E10" s="49">
        <f>D10-D9</f>
        <v>36</v>
      </c>
      <c r="F10" s="157">
        <f>MIN(E18:E98)</f>
        <v>39.39</v>
      </c>
      <c r="G10" s="50">
        <f>AVERAGE(E18:E98)</f>
        <v>39.643428571428558</v>
      </c>
      <c r="H10" s="51">
        <v>6</v>
      </c>
      <c r="I10" s="52">
        <f>G10-F10</f>
        <v>0.25342857142855735</v>
      </c>
      <c r="J10" s="53">
        <v>5.6064814814814817E-2</v>
      </c>
      <c r="K10" s="53">
        <f>J10-J9</f>
        <v>1.7627314814814818E-2</v>
      </c>
      <c r="L10" s="54">
        <f>K10+K9</f>
        <v>3.5543981481481482E-2</v>
      </c>
      <c r="M10" s="55" t="s">
        <v>166</v>
      </c>
      <c r="N10" s="56"/>
      <c r="O10" s="20"/>
    </row>
    <row r="11" spans="1:16" s="3" customFormat="1" ht="30" customHeight="1" thickBot="1" x14ac:dyDescent="0.3">
      <c r="A11" s="60" t="s">
        <v>59</v>
      </c>
      <c r="B11" s="61" t="s">
        <v>105</v>
      </c>
      <c r="C11" s="62">
        <v>13</v>
      </c>
      <c r="D11" s="62">
        <v>177</v>
      </c>
      <c r="E11" s="49">
        <f>D11-D10</f>
        <v>59</v>
      </c>
      <c r="F11" s="144">
        <f>MIN(F18:F98)</f>
        <v>38.93</v>
      </c>
      <c r="G11" s="152">
        <f>AVERAGE(F18:F98)</f>
        <v>39.307068965517253</v>
      </c>
      <c r="H11" s="147">
        <v>4</v>
      </c>
      <c r="I11" s="63">
        <f>G11-F11</f>
        <v>0.37706896551725322</v>
      </c>
      <c r="J11" s="64">
        <v>8.3842592592592594E-2</v>
      </c>
      <c r="K11" s="65">
        <f>J11-J10</f>
        <v>2.7777777777777776E-2</v>
      </c>
      <c r="L11" s="64">
        <f>K11+K8</f>
        <v>4.8298611111111112E-2</v>
      </c>
      <c r="M11" s="55"/>
      <c r="N11" s="56"/>
    </row>
    <row r="12" spans="1:16" s="3" customFormat="1" ht="30" customHeight="1" x14ac:dyDescent="0.25">
      <c r="A12" s="66"/>
      <c r="B12" s="67"/>
      <c r="C12" s="68"/>
      <c r="D12" s="68"/>
      <c r="E12" s="68"/>
      <c r="F12" s="82">
        <f>AVERAGE(F8,F11)</f>
        <v>38.94</v>
      </c>
      <c r="G12" s="149">
        <f>AVERAGE(G8,G11)</f>
        <v>39.327090038314182</v>
      </c>
      <c r="H12" s="149" t="s">
        <v>111</v>
      </c>
      <c r="I12" s="69">
        <f>AVERAGE(I8,I11)</f>
        <v>0.38709003831418443</v>
      </c>
      <c r="J12" s="68"/>
      <c r="K12" s="68"/>
      <c r="L12" s="68"/>
      <c r="M12" s="70"/>
      <c r="N12" s="70"/>
    </row>
    <row r="13" spans="1:16" ht="27.75" customHeight="1" x14ac:dyDescent="0.25">
      <c r="A13" s="71"/>
      <c r="B13" s="71"/>
      <c r="C13" s="71"/>
      <c r="D13" s="72"/>
      <c r="E13" s="73"/>
      <c r="F13" s="74">
        <f>AVERAGE(F9,F10)</f>
        <v>39.24</v>
      </c>
      <c r="G13" s="75">
        <f>AVERAGE(G9,G10)</f>
        <v>39.54421428571429</v>
      </c>
      <c r="H13" s="75" t="s">
        <v>112</v>
      </c>
      <c r="I13" s="76">
        <f>AVERAGE(I9,I10)</f>
        <v>0.30421428571428422</v>
      </c>
      <c r="J13" s="73"/>
      <c r="K13" s="73" t="s">
        <v>29</v>
      </c>
      <c r="L13" s="73"/>
      <c r="M13" s="70"/>
      <c r="N13" s="70"/>
    </row>
    <row r="14" spans="1:16" ht="30" customHeight="1" thickBot="1" x14ac:dyDescent="0.3">
      <c r="A14" s="77"/>
      <c r="B14" s="77"/>
      <c r="C14" s="77"/>
      <c r="D14" s="73"/>
      <c r="E14" s="73"/>
      <c r="F14" s="78">
        <f>AVERAGE(F8:F11)</f>
        <v>39.090000000000003</v>
      </c>
      <c r="G14" s="79">
        <f>AVERAGE(G8:G11)</f>
        <v>39.435652162014236</v>
      </c>
      <c r="H14" s="80"/>
      <c r="I14" s="81">
        <f>AVERAGE(I8:I11)</f>
        <v>0.34565216201423432</v>
      </c>
      <c r="J14" s="73"/>
      <c r="K14" s="73"/>
      <c r="L14" s="73"/>
      <c r="M14" s="77"/>
      <c r="N14" s="77"/>
    </row>
    <row r="17" spans="2:14" ht="15.75" thickBot="1" x14ac:dyDescent="0.3">
      <c r="B17" s="163"/>
      <c r="C17" s="159" t="str">
        <f>B8</f>
        <v>Лысенский Денис</v>
      </c>
      <c r="D17" s="159" t="str">
        <f>B9</f>
        <v>Шутка Виталий</v>
      </c>
      <c r="E17" s="162" t="str">
        <f>B10</f>
        <v>Шутка Виталий</v>
      </c>
      <c r="F17" s="159" t="str">
        <f>B11</f>
        <v>Лысенский Денис</v>
      </c>
      <c r="M17" s="2"/>
      <c r="N17" s="2"/>
    </row>
    <row r="18" spans="2:14" x14ac:dyDescent="0.25">
      <c r="B18" s="1">
        <v>1</v>
      </c>
      <c r="C18" s="175">
        <v>42.86</v>
      </c>
      <c r="D18" s="166">
        <v>39.72</v>
      </c>
      <c r="E18" s="166">
        <v>39.92</v>
      </c>
      <c r="F18" s="167">
        <v>39.06</v>
      </c>
      <c r="M18" s="3"/>
      <c r="N18" s="3"/>
    </row>
    <row r="19" spans="2:14" x14ac:dyDescent="0.25">
      <c r="B19" s="1">
        <v>2</v>
      </c>
      <c r="C19" s="176">
        <v>39.869999999999997</v>
      </c>
      <c r="D19" s="169">
        <v>39.65</v>
      </c>
      <c r="E19" s="169">
        <v>39.57</v>
      </c>
      <c r="F19" s="170">
        <v>40.18</v>
      </c>
      <c r="M19" s="3"/>
      <c r="N19" s="3"/>
    </row>
    <row r="20" spans="2:14" x14ac:dyDescent="0.25">
      <c r="B20" s="1">
        <v>3</v>
      </c>
      <c r="C20" s="176">
        <v>39.39</v>
      </c>
      <c r="D20" s="169">
        <v>39.42</v>
      </c>
      <c r="E20" s="169">
        <v>39.58</v>
      </c>
      <c r="F20" s="170">
        <v>39.450000000000003</v>
      </c>
      <c r="M20" s="3"/>
      <c r="N20" s="3"/>
    </row>
    <row r="21" spans="2:14" x14ac:dyDescent="0.25">
      <c r="B21" s="1">
        <v>4</v>
      </c>
      <c r="C21" s="176">
        <v>39.79</v>
      </c>
      <c r="D21" s="169">
        <v>39.51</v>
      </c>
      <c r="E21" s="169">
        <v>39.43</v>
      </c>
      <c r="F21" s="170">
        <v>39.61</v>
      </c>
    </row>
    <row r="22" spans="2:14" x14ac:dyDescent="0.25">
      <c r="B22" s="1">
        <v>5</v>
      </c>
      <c r="C22" s="176">
        <v>39.409999999999997</v>
      </c>
      <c r="D22" s="169">
        <v>39.380000000000003</v>
      </c>
      <c r="E22" s="169">
        <v>39.479999999999997</v>
      </c>
      <c r="F22" s="170">
        <v>39.130000000000003</v>
      </c>
    </row>
    <row r="23" spans="2:14" x14ac:dyDescent="0.25">
      <c r="B23" s="1">
        <v>6</v>
      </c>
      <c r="C23" s="176">
        <v>39.119999999999997</v>
      </c>
      <c r="D23" s="169">
        <v>39.74</v>
      </c>
      <c r="E23" s="169">
        <v>39.43</v>
      </c>
      <c r="F23" s="170">
        <v>39.19</v>
      </c>
    </row>
    <row r="24" spans="2:14" x14ac:dyDescent="0.25">
      <c r="B24" s="1">
        <v>7</v>
      </c>
      <c r="C24" s="176">
        <v>39.24</v>
      </c>
      <c r="D24" s="169">
        <v>39.729999999999997</v>
      </c>
      <c r="E24" s="169">
        <v>39.5</v>
      </c>
      <c r="F24" s="170">
        <v>39.24</v>
      </c>
    </row>
    <row r="25" spans="2:14" x14ac:dyDescent="0.25">
      <c r="B25" s="1">
        <v>8</v>
      </c>
      <c r="C25" s="176">
        <v>38.950000000000003</v>
      </c>
      <c r="D25" s="171">
        <v>39.22</v>
      </c>
      <c r="E25" s="169">
        <v>39.659999999999997</v>
      </c>
      <c r="F25" s="170">
        <v>39.159999999999997</v>
      </c>
    </row>
    <row r="26" spans="2:14" x14ac:dyDescent="0.25">
      <c r="B26" s="1">
        <v>9</v>
      </c>
      <c r="C26" s="176">
        <v>39.15</v>
      </c>
      <c r="D26" s="169">
        <v>39.51</v>
      </c>
      <c r="E26" s="169">
        <v>39.42</v>
      </c>
      <c r="F26" s="170">
        <v>39.229999999999997</v>
      </c>
    </row>
    <row r="27" spans="2:14" x14ac:dyDescent="0.25">
      <c r="B27" s="1">
        <v>10</v>
      </c>
      <c r="C27" s="176">
        <v>39.07</v>
      </c>
      <c r="D27" s="169">
        <v>39.43</v>
      </c>
      <c r="E27" s="169">
        <v>39.700000000000003</v>
      </c>
      <c r="F27" s="170">
        <v>39.06</v>
      </c>
    </row>
    <row r="28" spans="2:14" x14ac:dyDescent="0.25">
      <c r="B28" s="1">
        <v>11</v>
      </c>
      <c r="C28" s="176">
        <v>39.26</v>
      </c>
      <c r="D28" s="171">
        <v>39.58</v>
      </c>
      <c r="E28" s="169">
        <v>39.53</v>
      </c>
      <c r="F28" s="170">
        <v>39.119999999999997</v>
      </c>
    </row>
    <row r="29" spans="2:14" x14ac:dyDescent="0.25">
      <c r="B29" s="1">
        <v>12</v>
      </c>
      <c r="C29" s="176">
        <v>39.119999999999997</v>
      </c>
      <c r="D29" s="169">
        <v>39.24</v>
      </c>
      <c r="E29" s="169">
        <v>39.74</v>
      </c>
      <c r="F29" s="170">
        <v>39.06</v>
      </c>
    </row>
    <row r="30" spans="2:14" x14ac:dyDescent="0.25">
      <c r="B30" s="1">
        <v>13</v>
      </c>
      <c r="C30" s="176">
        <v>39.42</v>
      </c>
      <c r="D30" s="169">
        <v>39.090000000000003</v>
      </c>
      <c r="E30" s="169">
        <v>39.53</v>
      </c>
      <c r="F30" s="170">
        <v>39.22</v>
      </c>
    </row>
    <row r="31" spans="2:14" x14ac:dyDescent="0.25">
      <c r="B31" s="1">
        <v>14</v>
      </c>
      <c r="C31" s="176">
        <v>39.22</v>
      </c>
      <c r="D31" s="169">
        <v>39.19</v>
      </c>
      <c r="E31" s="169">
        <v>39.49</v>
      </c>
      <c r="F31" s="170">
        <v>39.340000000000003</v>
      </c>
    </row>
    <row r="32" spans="2:14" x14ac:dyDescent="0.25">
      <c r="B32" s="1">
        <v>15</v>
      </c>
      <c r="C32" s="176">
        <v>39.24</v>
      </c>
      <c r="D32" s="169">
        <v>40.159999999999997</v>
      </c>
      <c r="E32" s="169">
        <v>39.39</v>
      </c>
      <c r="F32" s="170">
        <v>38.99</v>
      </c>
    </row>
    <row r="33" spans="2:6" x14ac:dyDescent="0.25">
      <c r="B33" s="1">
        <v>16</v>
      </c>
      <c r="C33" s="176">
        <v>39.090000000000003</v>
      </c>
      <c r="D33" s="169">
        <v>39.450000000000003</v>
      </c>
      <c r="E33" s="169">
        <v>39.44</v>
      </c>
      <c r="F33" s="170">
        <v>39.619999999999997</v>
      </c>
    </row>
    <row r="34" spans="2:6" x14ac:dyDescent="0.25">
      <c r="B34" s="1">
        <v>17</v>
      </c>
      <c r="C34" s="176">
        <v>39.04</v>
      </c>
      <c r="D34" s="169">
        <v>39.479999999999997</v>
      </c>
      <c r="E34" s="169">
        <v>39.82</v>
      </c>
      <c r="F34" s="170">
        <v>39.24</v>
      </c>
    </row>
    <row r="35" spans="2:6" x14ac:dyDescent="0.25">
      <c r="B35" s="1">
        <v>18</v>
      </c>
      <c r="C35" s="176">
        <v>39.08</v>
      </c>
      <c r="D35" s="169">
        <v>39.33</v>
      </c>
      <c r="E35" s="169">
        <v>39.6</v>
      </c>
      <c r="F35" s="170">
        <v>39.11</v>
      </c>
    </row>
    <row r="36" spans="2:6" x14ac:dyDescent="0.25">
      <c r="B36" s="1">
        <v>19</v>
      </c>
      <c r="C36" s="176">
        <v>39.1</v>
      </c>
      <c r="D36" s="169">
        <v>39.28</v>
      </c>
      <c r="E36" s="169">
        <v>40.44</v>
      </c>
      <c r="F36" s="170">
        <v>39.08</v>
      </c>
    </row>
    <row r="37" spans="2:6" x14ac:dyDescent="0.25">
      <c r="B37" s="1">
        <v>20</v>
      </c>
      <c r="C37" s="176">
        <v>39.229999999999997</v>
      </c>
      <c r="D37" s="169">
        <v>39.21</v>
      </c>
      <c r="E37" s="169">
        <v>39.549999999999997</v>
      </c>
      <c r="F37" s="170">
        <v>39.32</v>
      </c>
    </row>
    <row r="38" spans="2:6" x14ac:dyDescent="0.25">
      <c r="B38" s="1">
        <v>21</v>
      </c>
      <c r="C38" s="176">
        <v>39.15</v>
      </c>
      <c r="D38" s="169">
        <v>39.299999999999997</v>
      </c>
      <c r="E38" s="169">
        <v>39.549999999999997</v>
      </c>
      <c r="F38" s="170">
        <v>39.11</v>
      </c>
    </row>
    <row r="39" spans="2:6" x14ac:dyDescent="0.25">
      <c r="B39" s="1">
        <v>22</v>
      </c>
      <c r="C39" s="176">
        <v>39.130000000000003</v>
      </c>
      <c r="D39" s="169">
        <v>39.299999999999997</v>
      </c>
      <c r="E39" s="169">
        <v>39.53</v>
      </c>
      <c r="F39" s="170">
        <v>39.090000000000003</v>
      </c>
    </row>
    <row r="40" spans="2:6" x14ac:dyDescent="0.25">
      <c r="B40" s="1">
        <v>23</v>
      </c>
      <c r="C40" s="176">
        <v>39.229999999999997</v>
      </c>
      <c r="D40" s="169">
        <v>39.26</v>
      </c>
      <c r="E40" s="169">
        <v>39.54</v>
      </c>
      <c r="F40" s="170">
        <v>39.14</v>
      </c>
    </row>
    <row r="41" spans="2:6" x14ac:dyDescent="0.25">
      <c r="B41" s="1">
        <v>24</v>
      </c>
      <c r="C41" s="176">
        <v>39.229999999999997</v>
      </c>
      <c r="D41" s="169">
        <v>40.49</v>
      </c>
      <c r="E41" s="169">
        <v>39.520000000000003</v>
      </c>
      <c r="F41" s="170">
        <v>39.18</v>
      </c>
    </row>
    <row r="42" spans="2:6" x14ac:dyDescent="0.25">
      <c r="B42" s="1">
        <v>25</v>
      </c>
      <c r="C42" s="176">
        <v>39.31</v>
      </c>
      <c r="D42" s="169">
        <v>39.450000000000003</v>
      </c>
      <c r="E42" s="169">
        <v>39.78</v>
      </c>
      <c r="F42" s="170">
        <v>39.15</v>
      </c>
    </row>
    <row r="43" spans="2:6" x14ac:dyDescent="0.25">
      <c r="B43" s="1">
        <v>26</v>
      </c>
      <c r="C43" s="176">
        <v>39.24</v>
      </c>
      <c r="D43" s="169">
        <v>39.49</v>
      </c>
      <c r="E43" s="169">
        <v>39.56</v>
      </c>
      <c r="F43" s="170">
        <v>39.340000000000003</v>
      </c>
    </row>
    <row r="44" spans="2:6" x14ac:dyDescent="0.25">
      <c r="B44" s="1">
        <v>27</v>
      </c>
      <c r="C44" s="176">
        <v>39.68</v>
      </c>
      <c r="D44" s="169">
        <v>40.090000000000003</v>
      </c>
      <c r="E44" s="169">
        <v>39.619999999999997</v>
      </c>
      <c r="F44" s="170">
        <v>39.11</v>
      </c>
    </row>
    <row r="45" spans="2:6" x14ac:dyDescent="0.25">
      <c r="B45" s="1">
        <v>28</v>
      </c>
      <c r="C45" s="176">
        <v>39.22</v>
      </c>
      <c r="D45" s="169">
        <v>39.21</v>
      </c>
      <c r="E45" s="169">
        <v>39.67</v>
      </c>
      <c r="F45" s="170">
        <v>39.14</v>
      </c>
    </row>
    <row r="46" spans="2:6" x14ac:dyDescent="0.25">
      <c r="B46" s="1">
        <v>29</v>
      </c>
      <c r="C46" s="176">
        <v>39</v>
      </c>
      <c r="D46" s="169">
        <v>39.18</v>
      </c>
      <c r="E46" s="169">
        <v>39.61</v>
      </c>
      <c r="F46" s="170">
        <v>39.19</v>
      </c>
    </row>
    <row r="47" spans="2:6" x14ac:dyDescent="0.25">
      <c r="B47" s="1">
        <v>30</v>
      </c>
      <c r="C47" s="176">
        <v>39.299999999999997</v>
      </c>
      <c r="D47" s="169">
        <v>39.39</v>
      </c>
      <c r="E47" s="169">
        <v>39.51</v>
      </c>
      <c r="F47" s="170">
        <v>39.200000000000003</v>
      </c>
    </row>
    <row r="48" spans="2:6" x14ac:dyDescent="0.25">
      <c r="B48" s="1">
        <v>31</v>
      </c>
      <c r="C48" s="176">
        <v>39.29</v>
      </c>
      <c r="D48" s="169">
        <v>39.22</v>
      </c>
      <c r="E48" s="169">
        <v>39.75</v>
      </c>
      <c r="F48" s="170">
        <v>39.19</v>
      </c>
    </row>
    <row r="49" spans="2:6" x14ac:dyDescent="0.25">
      <c r="B49" s="1">
        <v>32</v>
      </c>
      <c r="C49" s="176">
        <v>39.119999999999997</v>
      </c>
      <c r="D49" s="169">
        <v>39.159999999999997</v>
      </c>
      <c r="E49" s="169">
        <v>39.43</v>
      </c>
      <c r="F49" s="170">
        <v>39.07</v>
      </c>
    </row>
    <row r="50" spans="2:6" x14ac:dyDescent="0.25">
      <c r="B50" s="1">
        <v>33</v>
      </c>
      <c r="C50" s="176">
        <v>39.409999999999997</v>
      </c>
      <c r="D50" s="169">
        <v>39.24</v>
      </c>
      <c r="E50" s="169">
        <v>41.05</v>
      </c>
      <c r="F50" s="170">
        <v>39.090000000000003</v>
      </c>
    </row>
    <row r="51" spans="2:6" x14ac:dyDescent="0.25">
      <c r="B51" s="1">
        <v>34</v>
      </c>
      <c r="C51" s="176">
        <v>39.42</v>
      </c>
      <c r="D51" s="169">
        <v>39.21</v>
      </c>
      <c r="E51" s="169">
        <v>39.58</v>
      </c>
      <c r="F51" s="178">
        <v>39.06</v>
      </c>
    </row>
    <row r="52" spans="2:6" x14ac:dyDescent="0.25">
      <c r="B52" s="1">
        <v>35</v>
      </c>
      <c r="C52" s="176">
        <v>39.35</v>
      </c>
      <c r="D52" s="169">
        <v>39.299999999999997</v>
      </c>
      <c r="E52" s="169">
        <v>39.6</v>
      </c>
      <c r="F52" s="170">
        <v>39.46</v>
      </c>
    </row>
    <row r="53" spans="2:6" x14ac:dyDescent="0.25">
      <c r="B53" s="1">
        <v>36</v>
      </c>
      <c r="C53" s="176">
        <v>39.19</v>
      </c>
      <c r="D53" s="169">
        <v>39.409999999999997</v>
      </c>
      <c r="E53" s="169"/>
      <c r="F53" s="170">
        <v>39.14</v>
      </c>
    </row>
    <row r="54" spans="2:6" x14ac:dyDescent="0.25">
      <c r="B54" s="1">
        <v>37</v>
      </c>
      <c r="C54" s="176">
        <v>39.130000000000003</v>
      </c>
      <c r="D54" s="169"/>
      <c r="E54" s="169"/>
      <c r="F54" s="170">
        <v>39.19</v>
      </c>
    </row>
    <row r="55" spans="2:6" x14ac:dyDescent="0.25">
      <c r="B55" s="1">
        <v>38</v>
      </c>
      <c r="C55" s="176">
        <v>39.270000000000003</v>
      </c>
      <c r="D55" s="169"/>
      <c r="E55" s="169"/>
      <c r="F55" s="170">
        <v>39.880000000000003</v>
      </c>
    </row>
    <row r="56" spans="2:6" x14ac:dyDescent="0.25">
      <c r="B56" s="1">
        <v>39</v>
      </c>
      <c r="C56" s="176">
        <v>39.28</v>
      </c>
      <c r="D56" s="169"/>
      <c r="E56" s="169"/>
      <c r="F56" s="170">
        <v>39.29</v>
      </c>
    </row>
    <row r="57" spans="2:6" x14ac:dyDescent="0.25">
      <c r="B57" s="1">
        <v>40</v>
      </c>
      <c r="C57" s="176">
        <v>39.31</v>
      </c>
      <c r="D57" s="169"/>
      <c r="E57" s="169"/>
      <c r="F57" s="170">
        <v>40.15</v>
      </c>
    </row>
    <row r="58" spans="2:6" x14ac:dyDescent="0.25">
      <c r="B58" s="1">
        <v>41</v>
      </c>
      <c r="C58" s="176">
        <v>39.43</v>
      </c>
      <c r="D58" s="169"/>
      <c r="E58" s="169"/>
      <c r="F58" s="170">
        <v>40.54</v>
      </c>
    </row>
    <row r="59" spans="2:6" x14ac:dyDescent="0.25">
      <c r="B59" s="1">
        <v>42</v>
      </c>
      <c r="C59" s="176">
        <v>39.380000000000003</v>
      </c>
      <c r="D59" s="169"/>
      <c r="E59" s="169"/>
      <c r="F59" s="170">
        <v>39.58</v>
      </c>
    </row>
    <row r="60" spans="2:6" x14ac:dyDescent="0.25">
      <c r="B60" s="1">
        <v>43</v>
      </c>
      <c r="C60" s="176">
        <v>39.39</v>
      </c>
      <c r="D60" s="169"/>
      <c r="E60" s="169"/>
      <c r="F60" s="170">
        <v>39.94</v>
      </c>
    </row>
    <row r="61" spans="2:6" x14ac:dyDescent="0.25">
      <c r="B61" s="1">
        <v>44</v>
      </c>
      <c r="C61" s="176">
        <v>39.11</v>
      </c>
      <c r="D61" s="169"/>
      <c r="E61" s="169"/>
      <c r="F61" s="170">
        <v>40.69</v>
      </c>
    </row>
    <row r="62" spans="2:6" x14ac:dyDescent="0.25">
      <c r="B62" s="1">
        <v>45</v>
      </c>
      <c r="C62" s="176">
        <v>39.4</v>
      </c>
      <c r="D62" s="169"/>
      <c r="E62" s="169"/>
      <c r="F62" s="170">
        <v>39.21</v>
      </c>
    </row>
    <row r="63" spans="2:6" x14ac:dyDescent="0.25">
      <c r="B63" s="1">
        <v>46</v>
      </c>
      <c r="C63" s="176"/>
      <c r="D63" s="169"/>
      <c r="E63" s="169"/>
      <c r="F63" s="170">
        <v>39.17</v>
      </c>
    </row>
    <row r="64" spans="2:6" x14ac:dyDescent="0.25">
      <c r="B64" s="1">
        <v>47</v>
      </c>
      <c r="C64" s="176"/>
      <c r="D64" s="169"/>
      <c r="E64" s="169"/>
      <c r="F64" s="170">
        <v>39.07</v>
      </c>
    </row>
    <row r="65" spans="2:6" x14ac:dyDescent="0.25">
      <c r="B65" s="1">
        <v>48</v>
      </c>
      <c r="C65" s="176"/>
      <c r="D65" s="169"/>
      <c r="E65" s="169"/>
      <c r="F65" s="170">
        <v>38.93</v>
      </c>
    </row>
    <row r="66" spans="2:6" x14ac:dyDescent="0.25">
      <c r="B66" s="1">
        <v>49</v>
      </c>
      <c r="C66" s="176"/>
      <c r="D66" s="169"/>
      <c r="E66" s="169"/>
      <c r="F66" s="170">
        <v>39.06</v>
      </c>
    </row>
    <row r="67" spans="2:6" x14ac:dyDescent="0.25">
      <c r="B67" s="1">
        <v>50</v>
      </c>
      <c r="C67" s="176"/>
      <c r="D67" s="169"/>
      <c r="E67" s="169"/>
      <c r="F67" s="170">
        <v>39.200000000000003</v>
      </c>
    </row>
    <row r="68" spans="2:6" x14ac:dyDescent="0.25">
      <c r="B68" s="1">
        <v>51</v>
      </c>
      <c r="C68" s="176"/>
      <c r="D68" s="169"/>
      <c r="E68" s="169"/>
      <c r="F68" s="170">
        <v>39.22</v>
      </c>
    </row>
    <row r="69" spans="2:6" x14ac:dyDescent="0.25">
      <c r="B69" s="1">
        <v>52</v>
      </c>
      <c r="C69" s="176"/>
      <c r="D69" s="169"/>
      <c r="E69" s="169"/>
      <c r="F69" s="170">
        <v>38.94</v>
      </c>
    </row>
    <row r="70" spans="2:6" x14ac:dyDescent="0.25">
      <c r="B70" s="1">
        <v>53</v>
      </c>
      <c r="C70" s="176"/>
      <c r="D70" s="169"/>
      <c r="E70" s="169"/>
      <c r="F70" s="170">
        <v>39.409999999999997</v>
      </c>
    </row>
    <row r="71" spans="2:6" x14ac:dyDescent="0.25">
      <c r="B71" s="1">
        <v>54</v>
      </c>
      <c r="C71" s="176"/>
      <c r="D71" s="169"/>
      <c r="E71" s="169"/>
      <c r="F71" s="170">
        <v>39.18</v>
      </c>
    </row>
    <row r="72" spans="2:6" x14ac:dyDescent="0.25">
      <c r="B72" s="1">
        <v>55</v>
      </c>
      <c r="C72" s="176"/>
      <c r="D72" s="169"/>
      <c r="E72" s="169"/>
      <c r="F72" s="170">
        <v>38.979999999999997</v>
      </c>
    </row>
    <row r="73" spans="2:6" x14ac:dyDescent="0.25">
      <c r="B73" s="1">
        <v>56</v>
      </c>
      <c r="C73" s="176"/>
      <c r="D73" s="169"/>
      <c r="E73" s="169"/>
      <c r="F73" s="170">
        <v>39.76</v>
      </c>
    </row>
    <row r="74" spans="2:6" x14ac:dyDescent="0.25">
      <c r="B74" s="1">
        <v>57</v>
      </c>
      <c r="C74" s="176"/>
      <c r="D74" s="169"/>
      <c r="E74" s="169"/>
      <c r="F74" s="170">
        <v>39.4</v>
      </c>
    </row>
    <row r="75" spans="2:6" x14ac:dyDescent="0.25">
      <c r="B75" s="1">
        <v>58</v>
      </c>
      <c r="C75" s="176"/>
      <c r="D75" s="169"/>
      <c r="E75" s="169"/>
      <c r="F75" s="170">
        <v>38.950000000000003</v>
      </c>
    </row>
    <row r="76" spans="2:6" x14ac:dyDescent="0.25">
      <c r="B76" s="1">
        <v>59</v>
      </c>
      <c r="C76" s="176"/>
      <c r="D76" s="169"/>
      <c r="E76" s="169"/>
      <c r="F76" s="170"/>
    </row>
    <row r="77" spans="2:6" x14ac:dyDescent="0.25">
      <c r="B77" s="1">
        <v>60</v>
      </c>
      <c r="C77" s="176"/>
      <c r="D77" s="169"/>
      <c r="E77" s="169"/>
      <c r="F77" s="170"/>
    </row>
    <row r="78" spans="2:6" x14ac:dyDescent="0.25">
      <c r="B78" s="1">
        <v>61</v>
      </c>
      <c r="C78" s="176"/>
      <c r="D78" s="169"/>
      <c r="E78" s="169"/>
      <c r="F78" s="170"/>
    </row>
    <row r="79" spans="2:6" x14ac:dyDescent="0.25">
      <c r="B79" s="1">
        <v>62</v>
      </c>
      <c r="C79" s="176"/>
      <c r="D79" s="169"/>
      <c r="E79" s="169"/>
      <c r="F79" s="170"/>
    </row>
    <row r="80" spans="2:6" x14ac:dyDescent="0.25">
      <c r="B80" s="1">
        <v>63</v>
      </c>
      <c r="C80" s="176"/>
      <c r="D80" s="169"/>
      <c r="E80" s="169"/>
      <c r="F80" s="170"/>
    </row>
    <row r="81" spans="2:6" x14ac:dyDescent="0.25">
      <c r="B81" s="1">
        <v>64</v>
      </c>
      <c r="C81" s="176"/>
      <c r="D81" s="169"/>
      <c r="E81" s="169"/>
      <c r="F81" s="170"/>
    </row>
    <row r="82" spans="2:6" x14ac:dyDescent="0.25">
      <c r="B82" s="1">
        <v>65</v>
      </c>
      <c r="C82" s="176"/>
      <c r="D82" s="169"/>
      <c r="E82" s="169"/>
      <c r="F82" s="170"/>
    </row>
    <row r="83" spans="2:6" ht="15.75" thickBot="1" x14ac:dyDescent="0.3">
      <c r="B83" s="1">
        <v>66</v>
      </c>
      <c r="C83" s="177"/>
      <c r="D83" s="173"/>
      <c r="E83" s="173"/>
      <c r="F83" s="174"/>
    </row>
  </sheetData>
  <mergeCells count="10">
    <mergeCell ref="A2:L2"/>
    <mergeCell ref="A4:L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P83"/>
  <sheetViews>
    <sheetView topLeftCell="A18" zoomScale="75" zoomScaleNormal="75" workbookViewId="0">
      <selection activeCell="B17" sqref="B17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2" spans="1:16" ht="18.75" x14ac:dyDescent="0.3">
      <c r="A2" s="220" t="s">
        <v>60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1:16" ht="7.5" customHeight="1" x14ac:dyDescent="0.25"/>
    <row r="4" spans="1:16" ht="17.25" x14ac:dyDescent="0.3">
      <c r="A4" s="181" t="s">
        <v>64</v>
      </c>
      <c r="B4" s="181"/>
      <c r="C4" s="181"/>
      <c r="D4" s="181"/>
      <c r="E4" s="181"/>
      <c r="F4" s="181"/>
      <c r="G4" s="181"/>
      <c r="H4" s="181"/>
      <c r="I4" s="181"/>
      <c r="J4" s="181"/>
      <c r="K4" s="181"/>
      <c r="L4" s="181"/>
    </row>
    <row r="5" spans="1:16" ht="7.5" customHeight="1" x14ac:dyDescent="0.25"/>
    <row r="6" spans="1:16" s="2" customFormat="1" ht="20.25" customHeight="1" x14ac:dyDescent="0.25">
      <c r="A6" s="221" t="s">
        <v>45</v>
      </c>
      <c r="B6" s="222" t="s">
        <v>13</v>
      </c>
      <c r="C6" s="223" t="s">
        <v>18</v>
      </c>
      <c r="D6" s="222" t="s">
        <v>46</v>
      </c>
      <c r="E6" s="225" t="s">
        <v>47</v>
      </c>
      <c r="F6" s="227" t="s">
        <v>48</v>
      </c>
      <c r="G6" s="228"/>
      <c r="H6" s="228"/>
      <c r="I6" s="229"/>
      <c r="J6" s="230" t="s">
        <v>49</v>
      </c>
      <c r="K6" s="221" t="s">
        <v>50</v>
      </c>
      <c r="L6" s="221"/>
      <c r="M6" s="41"/>
      <c r="N6" s="41"/>
    </row>
    <row r="7" spans="1:16" s="2" customFormat="1" ht="27.75" customHeight="1" x14ac:dyDescent="0.25">
      <c r="A7" s="221"/>
      <c r="B7" s="222"/>
      <c r="C7" s="224"/>
      <c r="D7" s="222"/>
      <c r="E7" s="226"/>
      <c r="F7" s="42" t="s">
        <v>51</v>
      </c>
      <c r="G7" s="42" t="s">
        <v>52</v>
      </c>
      <c r="H7" s="42" t="s">
        <v>53</v>
      </c>
      <c r="I7" s="43" t="s">
        <v>54</v>
      </c>
      <c r="J7" s="231"/>
      <c r="K7" s="44" t="s">
        <v>55</v>
      </c>
      <c r="L7" s="44" t="s">
        <v>56</v>
      </c>
      <c r="M7" s="45" t="s">
        <v>57</v>
      </c>
      <c r="N7" s="45" t="s">
        <v>58</v>
      </c>
    </row>
    <row r="8" spans="1:16" s="3" customFormat="1" ht="30" customHeight="1" x14ac:dyDescent="0.25">
      <c r="A8" s="46">
        <v>1</v>
      </c>
      <c r="B8" s="47" t="s">
        <v>66</v>
      </c>
      <c r="C8" s="48">
        <v>6</v>
      </c>
      <c r="D8" s="48">
        <v>41</v>
      </c>
      <c r="E8" s="49">
        <f>D8</f>
        <v>41</v>
      </c>
      <c r="F8" s="83">
        <f>MIN(C18:C98)</f>
        <v>39.25</v>
      </c>
      <c r="G8" s="50">
        <f>AVERAGE(C18:C98)</f>
        <v>39.762682926829278</v>
      </c>
      <c r="H8" s="51">
        <v>2</v>
      </c>
      <c r="I8" s="52">
        <f>G8-F8</f>
        <v>0.51268292682927807</v>
      </c>
      <c r="J8" s="53">
        <v>1.8935185185185183E-2</v>
      </c>
      <c r="K8" s="53">
        <f>J8</f>
        <v>1.8935185185185183E-2</v>
      </c>
      <c r="L8" s="54">
        <f>K8</f>
        <v>1.8935185185185183E-2</v>
      </c>
      <c r="M8" s="55" t="s">
        <v>132</v>
      </c>
      <c r="N8" s="56"/>
      <c r="O8" s="57"/>
      <c r="P8" s="58"/>
    </row>
    <row r="9" spans="1:16" s="3" customFormat="1" ht="30" customHeight="1" thickBot="1" x14ac:dyDescent="0.3">
      <c r="A9" s="46">
        <v>2</v>
      </c>
      <c r="B9" s="47" t="s">
        <v>65</v>
      </c>
      <c r="C9" s="48">
        <v>9</v>
      </c>
      <c r="D9" s="48">
        <v>70</v>
      </c>
      <c r="E9" s="49">
        <f>D9-D8</f>
        <v>29</v>
      </c>
      <c r="F9" s="150">
        <f>MIN(D18:D98)</f>
        <v>39.56</v>
      </c>
      <c r="G9" s="84">
        <f>AVERAGE(D18:D98)</f>
        <v>39.841428571428573</v>
      </c>
      <c r="H9" s="51">
        <v>7</v>
      </c>
      <c r="I9" s="52">
        <f>G9-F9</f>
        <v>0.28142857142857025</v>
      </c>
      <c r="J9" s="53">
        <v>3.3414351851851855E-2</v>
      </c>
      <c r="K9" s="53">
        <f>J9-J8</f>
        <v>1.4479166666666671E-2</v>
      </c>
      <c r="L9" s="53">
        <f>K9</f>
        <v>1.4479166666666671E-2</v>
      </c>
      <c r="M9" s="55" t="s">
        <v>158</v>
      </c>
      <c r="N9" s="56"/>
      <c r="O9" s="57"/>
      <c r="P9" s="58"/>
    </row>
    <row r="10" spans="1:16" s="3" customFormat="1" ht="30" customHeight="1" thickBot="1" x14ac:dyDescent="0.3">
      <c r="A10" s="46">
        <v>3</v>
      </c>
      <c r="B10" s="47" t="s">
        <v>65</v>
      </c>
      <c r="C10" s="59">
        <v>33</v>
      </c>
      <c r="D10" s="48">
        <v>111</v>
      </c>
      <c r="E10" s="49">
        <f>D10-D9</f>
        <v>41</v>
      </c>
      <c r="F10" s="142">
        <f>MIN(E18:E98)</f>
        <v>39.22</v>
      </c>
      <c r="G10" s="139">
        <f>AVERAGE(E18:E98)</f>
        <v>39.795000000000009</v>
      </c>
      <c r="H10" s="51">
        <v>1</v>
      </c>
      <c r="I10" s="52">
        <f>G10-F10</f>
        <v>0.57500000000000995</v>
      </c>
      <c r="J10" s="53">
        <v>5.5243055555555559E-2</v>
      </c>
      <c r="K10" s="53">
        <f>J10-J9</f>
        <v>2.1828703703703704E-2</v>
      </c>
      <c r="L10" s="54">
        <f>K10+K9</f>
        <v>3.6307870370370379E-2</v>
      </c>
      <c r="M10" s="55" t="s">
        <v>159</v>
      </c>
      <c r="N10" s="56"/>
      <c r="O10" s="20"/>
    </row>
    <row r="11" spans="1:16" s="3" customFormat="1" ht="30" customHeight="1" thickBot="1" x14ac:dyDescent="0.3">
      <c r="A11" s="60" t="s">
        <v>59</v>
      </c>
      <c r="B11" s="47" t="s">
        <v>66</v>
      </c>
      <c r="C11" s="62">
        <v>5</v>
      </c>
      <c r="D11" s="62">
        <v>176</v>
      </c>
      <c r="E11" s="49">
        <f>D11-D10</f>
        <v>65</v>
      </c>
      <c r="F11" s="144">
        <f>MIN(F18:F98)</f>
        <v>38.78</v>
      </c>
      <c r="G11" s="152">
        <f>AVERAGE(F18:F98)</f>
        <v>39.266666666666659</v>
      </c>
      <c r="H11" s="147">
        <v>3</v>
      </c>
      <c r="I11" s="63">
        <f>G11-F11</f>
        <v>0.48666666666665748</v>
      </c>
      <c r="J11" s="64">
        <v>8.4027777777777771E-2</v>
      </c>
      <c r="K11" s="65">
        <f>J11-J10</f>
        <v>2.8784722222222212E-2</v>
      </c>
      <c r="L11" s="64">
        <f>K11+K8</f>
        <v>4.7719907407407391E-2</v>
      </c>
      <c r="M11" s="55"/>
      <c r="N11" s="56"/>
    </row>
    <row r="12" spans="1:16" s="3" customFormat="1" ht="30" customHeight="1" x14ac:dyDescent="0.25">
      <c r="A12" s="66"/>
      <c r="B12" s="67"/>
      <c r="C12" s="68"/>
      <c r="D12" s="68"/>
      <c r="E12" s="68"/>
      <c r="F12" s="82">
        <f>AVERAGE(F8,F11)</f>
        <v>39.015000000000001</v>
      </c>
      <c r="G12" s="149">
        <f>AVERAGE(G8,G11)</f>
        <v>39.514674796747968</v>
      </c>
      <c r="H12" s="149" t="s">
        <v>122</v>
      </c>
      <c r="I12" s="69">
        <f>AVERAGE(I8,I11)</f>
        <v>0.49967479674796778</v>
      </c>
      <c r="J12" s="68"/>
      <c r="K12" s="68"/>
      <c r="L12" s="68"/>
      <c r="M12" s="70"/>
      <c r="N12" s="70"/>
    </row>
    <row r="13" spans="1:16" ht="27.75" customHeight="1" x14ac:dyDescent="0.25">
      <c r="A13" s="71"/>
      <c r="B13" s="71"/>
      <c r="C13" s="71"/>
      <c r="D13" s="72"/>
      <c r="E13" s="73"/>
      <c r="F13" s="74">
        <f>AVERAGE(F9,F10)</f>
        <v>39.39</v>
      </c>
      <c r="G13" s="75">
        <f>AVERAGE(G9,G10)</f>
        <v>39.818214285714291</v>
      </c>
      <c r="H13" s="75" t="s">
        <v>119</v>
      </c>
      <c r="I13" s="76">
        <f>AVERAGE(I9,I10)</f>
        <v>0.4282142857142901</v>
      </c>
      <c r="J13" s="73"/>
      <c r="K13" s="73" t="s">
        <v>29</v>
      </c>
      <c r="L13" s="73"/>
      <c r="M13" s="70"/>
      <c r="N13" s="70"/>
    </row>
    <row r="14" spans="1:16" ht="30" customHeight="1" thickBot="1" x14ac:dyDescent="0.3">
      <c r="A14" s="77"/>
      <c r="B14" s="77"/>
      <c r="C14" s="77"/>
      <c r="D14" s="73"/>
      <c r="E14" s="73"/>
      <c r="F14" s="78">
        <f>AVERAGE(F8:F11)</f>
        <v>39.202500000000001</v>
      </c>
      <c r="G14" s="79">
        <f>AVERAGE(G8:G11)</f>
        <v>39.66644454123113</v>
      </c>
      <c r="H14" s="80"/>
      <c r="I14" s="81">
        <f>AVERAGE(I8:I11)</f>
        <v>0.46394454123112894</v>
      </c>
      <c r="J14" s="73"/>
      <c r="K14" s="73"/>
      <c r="L14" s="73"/>
      <c r="M14" s="77"/>
      <c r="N14" s="77"/>
    </row>
    <row r="17" spans="2:14" ht="15.75" thickBot="1" x14ac:dyDescent="0.3">
      <c r="B17" s="163"/>
      <c r="C17" s="159" t="str">
        <f>B8</f>
        <v>Ткаченко Антон</v>
      </c>
      <c r="D17" s="159" t="str">
        <f>B9</f>
        <v>Ткаченко Сергей</v>
      </c>
      <c r="E17" s="162" t="str">
        <f>B10</f>
        <v>Ткаченко Сергей</v>
      </c>
      <c r="F17" s="159" t="str">
        <f>B11</f>
        <v>Ткаченко Антон</v>
      </c>
      <c r="M17" s="2"/>
      <c r="N17" s="2"/>
    </row>
    <row r="18" spans="2:14" x14ac:dyDescent="0.25">
      <c r="B18" s="1">
        <v>1</v>
      </c>
      <c r="C18" s="175">
        <v>45.97</v>
      </c>
      <c r="D18" s="166">
        <v>39.76</v>
      </c>
      <c r="E18" s="166">
        <v>41.94</v>
      </c>
      <c r="F18" s="167">
        <v>39.369999999999997</v>
      </c>
      <c r="M18" s="3"/>
      <c r="N18" s="3"/>
    </row>
    <row r="19" spans="2:14" x14ac:dyDescent="0.25">
      <c r="B19" s="1">
        <v>2</v>
      </c>
      <c r="C19" s="176">
        <v>41.37</v>
      </c>
      <c r="D19" s="169">
        <v>39.659999999999997</v>
      </c>
      <c r="E19" s="169">
        <v>40.98</v>
      </c>
      <c r="F19" s="170">
        <v>39.299999999999997</v>
      </c>
      <c r="M19" s="3"/>
      <c r="N19" s="3"/>
    </row>
    <row r="20" spans="2:14" x14ac:dyDescent="0.25">
      <c r="B20" s="1">
        <v>3</v>
      </c>
      <c r="C20" s="176">
        <v>41.05</v>
      </c>
      <c r="D20" s="169">
        <v>39.630000000000003</v>
      </c>
      <c r="E20" s="169">
        <v>39.57</v>
      </c>
      <c r="F20" s="170">
        <v>39.11</v>
      </c>
      <c r="M20" s="3"/>
      <c r="N20" s="3"/>
    </row>
    <row r="21" spans="2:14" x14ac:dyDescent="0.25">
      <c r="B21" s="1">
        <v>4</v>
      </c>
      <c r="C21" s="176">
        <v>39.57</v>
      </c>
      <c r="D21" s="169">
        <v>39.82</v>
      </c>
      <c r="E21" s="169">
        <v>39.53</v>
      </c>
      <c r="F21" s="170">
        <v>39.25</v>
      </c>
    </row>
    <row r="22" spans="2:14" x14ac:dyDescent="0.25">
      <c r="B22" s="1">
        <v>5</v>
      </c>
      <c r="C22" s="176">
        <v>39.42</v>
      </c>
      <c r="D22" s="169">
        <v>39.67</v>
      </c>
      <c r="E22" s="169">
        <v>40.67</v>
      </c>
      <c r="F22" s="170">
        <v>39.14</v>
      </c>
    </row>
    <row r="23" spans="2:14" x14ac:dyDescent="0.25">
      <c r="B23" s="1">
        <v>6</v>
      </c>
      <c r="C23" s="176">
        <v>39.57</v>
      </c>
      <c r="D23" s="169">
        <v>39.770000000000003</v>
      </c>
      <c r="E23" s="169">
        <v>39.549999999999997</v>
      </c>
      <c r="F23" s="170">
        <v>39.29</v>
      </c>
    </row>
    <row r="24" spans="2:14" x14ac:dyDescent="0.25">
      <c r="B24" s="1">
        <v>7</v>
      </c>
      <c r="C24" s="176">
        <v>39.369999999999997</v>
      </c>
      <c r="D24" s="169">
        <v>39.75</v>
      </c>
      <c r="E24" s="169">
        <v>41.02</v>
      </c>
      <c r="F24" s="170">
        <v>39.17</v>
      </c>
    </row>
    <row r="25" spans="2:14" x14ac:dyDescent="0.25">
      <c r="B25" s="1">
        <v>8</v>
      </c>
      <c r="C25" s="176">
        <v>39.58</v>
      </c>
      <c r="D25" s="169">
        <v>39.76</v>
      </c>
      <c r="E25" s="169">
        <v>39.78</v>
      </c>
      <c r="F25" s="170">
        <v>39.1</v>
      </c>
    </row>
    <row r="26" spans="2:14" x14ac:dyDescent="0.25">
      <c r="B26" s="1">
        <v>9</v>
      </c>
      <c r="C26" s="176">
        <v>39.75</v>
      </c>
      <c r="D26" s="169">
        <v>39.770000000000003</v>
      </c>
      <c r="E26" s="169">
        <v>39.44</v>
      </c>
      <c r="F26" s="170">
        <v>40.74</v>
      </c>
    </row>
    <row r="27" spans="2:14" x14ac:dyDescent="0.25">
      <c r="B27" s="1">
        <v>10</v>
      </c>
      <c r="C27" s="176">
        <v>39.68</v>
      </c>
      <c r="D27" s="169">
        <v>40.14</v>
      </c>
      <c r="E27" s="169">
        <v>39.61</v>
      </c>
      <c r="F27" s="170">
        <v>39</v>
      </c>
    </row>
    <row r="28" spans="2:14" x14ac:dyDescent="0.25">
      <c r="B28" s="1">
        <v>11</v>
      </c>
      <c r="C28" s="176">
        <v>39.47</v>
      </c>
      <c r="D28" s="169">
        <v>41.04</v>
      </c>
      <c r="E28" s="169">
        <v>40.07</v>
      </c>
      <c r="F28" s="170">
        <v>39.18</v>
      </c>
    </row>
    <row r="29" spans="2:14" x14ac:dyDescent="0.25">
      <c r="B29" s="1">
        <v>12</v>
      </c>
      <c r="C29" s="176">
        <v>39.909999999999997</v>
      </c>
      <c r="D29" s="169">
        <v>39.78</v>
      </c>
      <c r="E29" s="169">
        <v>40.76</v>
      </c>
      <c r="F29" s="170">
        <v>39.53</v>
      </c>
    </row>
    <row r="30" spans="2:14" x14ac:dyDescent="0.25">
      <c r="B30" s="1">
        <v>13</v>
      </c>
      <c r="C30" s="176">
        <v>39.74</v>
      </c>
      <c r="D30" s="169">
        <v>39.58</v>
      </c>
      <c r="E30" s="169">
        <v>39.83</v>
      </c>
      <c r="F30" s="170">
        <v>39.119999999999997</v>
      </c>
    </row>
    <row r="31" spans="2:14" x14ac:dyDescent="0.25">
      <c r="B31" s="1">
        <v>14</v>
      </c>
      <c r="C31" s="176">
        <v>39.49</v>
      </c>
      <c r="D31" s="169">
        <v>39.92</v>
      </c>
      <c r="E31" s="169">
        <v>40.200000000000003</v>
      </c>
      <c r="F31" s="170">
        <v>39.33</v>
      </c>
    </row>
    <row r="32" spans="2:14" x14ac:dyDescent="0.25">
      <c r="B32" s="1">
        <v>15</v>
      </c>
      <c r="C32" s="176">
        <v>39.57</v>
      </c>
      <c r="D32" s="169">
        <v>39.65</v>
      </c>
      <c r="E32" s="169">
        <v>39.520000000000003</v>
      </c>
      <c r="F32" s="170">
        <v>39.130000000000003</v>
      </c>
    </row>
    <row r="33" spans="2:6" x14ac:dyDescent="0.25">
      <c r="B33" s="1">
        <v>16</v>
      </c>
      <c r="C33" s="176">
        <v>39.36</v>
      </c>
      <c r="D33" s="169">
        <v>39.72</v>
      </c>
      <c r="E33" s="169">
        <v>40</v>
      </c>
      <c r="F33" s="170">
        <v>39.71</v>
      </c>
    </row>
    <row r="34" spans="2:6" x14ac:dyDescent="0.25">
      <c r="B34" s="1">
        <v>17</v>
      </c>
      <c r="C34" s="176">
        <v>39.450000000000003</v>
      </c>
      <c r="D34" s="169">
        <v>39.69</v>
      </c>
      <c r="E34" s="169">
        <v>39.57</v>
      </c>
      <c r="F34" s="170">
        <v>39.020000000000003</v>
      </c>
    </row>
    <row r="35" spans="2:6" x14ac:dyDescent="0.25">
      <c r="B35" s="1">
        <v>18</v>
      </c>
      <c r="C35" s="176">
        <v>39.44</v>
      </c>
      <c r="D35" s="169">
        <v>39.81</v>
      </c>
      <c r="E35" s="169">
        <v>39.6</v>
      </c>
      <c r="F35" s="170">
        <v>38.99</v>
      </c>
    </row>
    <row r="36" spans="2:6" x14ac:dyDescent="0.25">
      <c r="B36" s="1">
        <v>19</v>
      </c>
      <c r="C36" s="176">
        <v>39.659999999999997</v>
      </c>
      <c r="D36" s="169">
        <v>39.64</v>
      </c>
      <c r="E36" s="169">
        <v>39.42</v>
      </c>
      <c r="F36" s="170">
        <v>39.049999999999997</v>
      </c>
    </row>
    <row r="37" spans="2:6" x14ac:dyDescent="0.25">
      <c r="B37" s="1">
        <v>20</v>
      </c>
      <c r="C37" s="176">
        <v>39.54</v>
      </c>
      <c r="D37" s="169">
        <v>39.69</v>
      </c>
      <c r="E37" s="169">
        <v>39.840000000000003</v>
      </c>
      <c r="F37" s="170">
        <v>38.78</v>
      </c>
    </row>
    <row r="38" spans="2:6" x14ac:dyDescent="0.25">
      <c r="B38" s="1">
        <v>21</v>
      </c>
      <c r="C38" s="176">
        <v>39.409999999999997</v>
      </c>
      <c r="D38" s="169">
        <v>39.94</v>
      </c>
      <c r="E38" s="169">
        <v>39.57</v>
      </c>
      <c r="F38" s="170">
        <v>39.07</v>
      </c>
    </row>
    <row r="39" spans="2:6" x14ac:dyDescent="0.25">
      <c r="B39" s="1">
        <v>22</v>
      </c>
      <c r="C39" s="176">
        <v>39.39</v>
      </c>
      <c r="D39" s="169">
        <v>40.07</v>
      </c>
      <c r="E39" s="169">
        <v>40.270000000000003</v>
      </c>
      <c r="F39" s="170">
        <v>39.25</v>
      </c>
    </row>
    <row r="40" spans="2:6" x14ac:dyDescent="0.25">
      <c r="B40" s="1">
        <v>23</v>
      </c>
      <c r="C40" s="176">
        <v>39.57</v>
      </c>
      <c r="D40" s="169">
        <v>39.57</v>
      </c>
      <c r="E40" s="169">
        <v>39.799999999999997</v>
      </c>
      <c r="F40" s="170">
        <v>39.369999999999997</v>
      </c>
    </row>
    <row r="41" spans="2:6" x14ac:dyDescent="0.25">
      <c r="B41" s="1">
        <v>24</v>
      </c>
      <c r="C41" s="176">
        <v>39.44</v>
      </c>
      <c r="D41" s="169">
        <v>39.659999999999997</v>
      </c>
      <c r="E41" s="169">
        <v>39.5</v>
      </c>
      <c r="F41" s="170">
        <v>39.28</v>
      </c>
    </row>
    <row r="42" spans="2:6" x14ac:dyDescent="0.25">
      <c r="B42" s="1">
        <v>25</v>
      </c>
      <c r="C42" s="176">
        <v>39.39</v>
      </c>
      <c r="D42" s="169">
        <v>39.56</v>
      </c>
      <c r="E42" s="169">
        <v>39.5</v>
      </c>
      <c r="F42" s="170">
        <v>38.950000000000003</v>
      </c>
    </row>
    <row r="43" spans="2:6" x14ac:dyDescent="0.25">
      <c r="B43" s="1">
        <v>26</v>
      </c>
      <c r="C43" s="176">
        <v>39.6</v>
      </c>
      <c r="D43" s="169">
        <v>39.799999999999997</v>
      </c>
      <c r="E43" s="169">
        <v>39.270000000000003</v>
      </c>
      <c r="F43" s="170">
        <v>39.07</v>
      </c>
    </row>
    <row r="44" spans="2:6" x14ac:dyDescent="0.25">
      <c r="B44" s="1">
        <v>27</v>
      </c>
      <c r="C44" s="176">
        <v>39.43</v>
      </c>
      <c r="D44" s="169">
        <v>40.04</v>
      </c>
      <c r="E44" s="169">
        <v>39.47</v>
      </c>
      <c r="F44" s="170">
        <v>39.04</v>
      </c>
    </row>
    <row r="45" spans="2:6" x14ac:dyDescent="0.25">
      <c r="B45" s="1">
        <v>28</v>
      </c>
      <c r="C45" s="176">
        <v>39.450000000000003</v>
      </c>
      <c r="D45" s="169">
        <v>40.67</v>
      </c>
      <c r="E45" s="169">
        <v>39.22</v>
      </c>
      <c r="F45" s="170">
        <v>39.07</v>
      </c>
    </row>
    <row r="46" spans="2:6" x14ac:dyDescent="0.25">
      <c r="B46" s="1">
        <v>29</v>
      </c>
      <c r="C46" s="176">
        <v>39.619999999999997</v>
      </c>
      <c r="D46" s="169"/>
      <c r="E46" s="169">
        <v>39.4</v>
      </c>
      <c r="F46" s="170">
        <v>39.14</v>
      </c>
    </row>
    <row r="47" spans="2:6" x14ac:dyDescent="0.25">
      <c r="B47" s="1">
        <v>30</v>
      </c>
      <c r="C47" s="176">
        <v>39.35</v>
      </c>
      <c r="D47" s="169"/>
      <c r="E47" s="169">
        <v>39.6</v>
      </c>
      <c r="F47" s="170">
        <v>38.83</v>
      </c>
    </row>
    <row r="48" spans="2:6" x14ac:dyDescent="0.25">
      <c r="B48" s="1">
        <v>31</v>
      </c>
      <c r="C48" s="176">
        <v>39.25</v>
      </c>
      <c r="D48" s="169"/>
      <c r="E48" s="169">
        <v>39.57</v>
      </c>
      <c r="F48" s="170">
        <v>38.97</v>
      </c>
    </row>
    <row r="49" spans="2:6" x14ac:dyDescent="0.25">
      <c r="B49" s="1">
        <v>32</v>
      </c>
      <c r="C49" s="176">
        <v>39.450000000000003</v>
      </c>
      <c r="D49" s="169"/>
      <c r="E49" s="169">
        <v>39.33</v>
      </c>
      <c r="F49" s="170">
        <v>38.94</v>
      </c>
    </row>
    <row r="50" spans="2:6" x14ac:dyDescent="0.25">
      <c r="B50" s="1">
        <v>33</v>
      </c>
      <c r="C50" s="176">
        <v>39.44</v>
      </c>
      <c r="D50" s="169"/>
      <c r="E50" s="169">
        <v>39.42</v>
      </c>
      <c r="F50" s="170">
        <v>39.03</v>
      </c>
    </row>
    <row r="51" spans="2:6" x14ac:dyDescent="0.25">
      <c r="B51" s="1">
        <v>34</v>
      </c>
      <c r="C51" s="176">
        <v>39.64</v>
      </c>
      <c r="D51" s="169"/>
      <c r="E51" s="169">
        <v>39.6</v>
      </c>
      <c r="F51" s="170">
        <v>38.97</v>
      </c>
    </row>
    <row r="52" spans="2:6" x14ac:dyDescent="0.25">
      <c r="B52" s="1">
        <v>35</v>
      </c>
      <c r="C52" s="176">
        <v>39.700000000000003</v>
      </c>
      <c r="D52" s="169"/>
      <c r="E52" s="169">
        <v>39.64</v>
      </c>
      <c r="F52" s="170">
        <v>39.08</v>
      </c>
    </row>
    <row r="53" spans="2:6" x14ac:dyDescent="0.25">
      <c r="B53" s="1">
        <v>36</v>
      </c>
      <c r="C53" s="176">
        <v>39.630000000000003</v>
      </c>
      <c r="D53" s="169"/>
      <c r="E53" s="169">
        <v>39.520000000000003</v>
      </c>
      <c r="F53" s="170">
        <v>39.090000000000003</v>
      </c>
    </row>
    <row r="54" spans="2:6" x14ac:dyDescent="0.25">
      <c r="B54" s="1">
        <v>37</v>
      </c>
      <c r="C54" s="176">
        <v>39.44</v>
      </c>
      <c r="D54" s="169"/>
      <c r="E54" s="169">
        <v>39.65</v>
      </c>
      <c r="F54" s="170">
        <v>39.18</v>
      </c>
    </row>
    <row r="55" spans="2:6" x14ac:dyDescent="0.25">
      <c r="B55" s="1">
        <v>38</v>
      </c>
      <c r="C55" s="176">
        <v>39.31</v>
      </c>
      <c r="D55" s="169"/>
      <c r="E55" s="169">
        <v>39.33</v>
      </c>
      <c r="F55" s="170">
        <v>38.9</v>
      </c>
    </row>
    <row r="56" spans="2:6" x14ac:dyDescent="0.25">
      <c r="B56" s="1">
        <v>39</v>
      </c>
      <c r="C56" s="176">
        <v>39.42</v>
      </c>
      <c r="D56" s="169"/>
      <c r="E56" s="169">
        <v>39.700000000000003</v>
      </c>
      <c r="F56" s="170">
        <v>38.85</v>
      </c>
    </row>
    <row r="57" spans="2:6" x14ac:dyDescent="0.25">
      <c r="B57" s="1">
        <v>40</v>
      </c>
      <c r="C57" s="176">
        <v>39.46</v>
      </c>
      <c r="D57" s="169"/>
      <c r="E57" s="169">
        <v>39.4</v>
      </c>
      <c r="F57" s="170">
        <v>39.03</v>
      </c>
    </row>
    <row r="58" spans="2:6" x14ac:dyDescent="0.25">
      <c r="B58" s="1">
        <v>41</v>
      </c>
      <c r="C58" s="176">
        <v>39.92</v>
      </c>
      <c r="D58" s="169"/>
      <c r="E58" s="169">
        <v>40.450000000000003</v>
      </c>
      <c r="F58" s="170">
        <v>39.6</v>
      </c>
    </row>
    <row r="59" spans="2:6" x14ac:dyDescent="0.25">
      <c r="B59" s="1">
        <v>42</v>
      </c>
      <c r="C59" s="176"/>
      <c r="D59" s="169"/>
      <c r="E59" s="169">
        <v>39.380000000000003</v>
      </c>
      <c r="F59" s="170">
        <v>46.64</v>
      </c>
    </row>
    <row r="60" spans="2:6" x14ac:dyDescent="0.25">
      <c r="B60" s="1">
        <v>43</v>
      </c>
      <c r="C60" s="176"/>
      <c r="D60" s="169"/>
      <c r="E60" s="169">
        <v>39.450000000000003</v>
      </c>
      <c r="F60" s="170">
        <v>39.409999999999997</v>
      </c>
    </row>
    <row r="61" spans="2:6" x14ac:dyDescent="0.25">
      <c r="B61" s="1">
        <v>44</v>
      </c>
      <c r="C61" s="176"/>
      <c r="D61" s="169"/>
      <c r="E61" s="169">
        <v>40.04</v>
      </c>
      <c r="F61" s="170">
        <v>39.229999999999997</v>
      </c>
    </row>
    <row r="62" spans="2:6" x14ac:dyDescent="0.25">
      <c r="B62" s="1">
        <v>45</v>
      </c>
      <c r="C62" s="176"/>
      <c r="D62" s="169"/>
      <c r="E62" s="169"/>
      <c r="F62" s="170">
        <v>39.03</v>
      </c>
    </row>
    <row r="63" spans="2:6" x14ac:dyDescent="0.25">
      <c r="B63" s="1">
        <v>46</v>
      </c>
      <c r="C63" s="176"/>
      <c r="D63" s="169"/>
      <c r="E63" s="169"/>
      <c r="F63" s="170">
        <v>39.35</v>
      </c>
    </row>
    <row r="64" spans="2:6" x14ac:dyDescent="0.25">
      <c r="B64" s="1">
        <v>47</v>
      </c>
      <c r="C64" s="176"/>
      <c r="D64" s="169"/>
      <c r="E64" s="169"/>
      <c r="F64" s="170">
        <v>38.94</v>
      </c>
    </row>
    <row r="65" spans="2:6" x14ac:dyDescent="0.25">
      <c r="B65" s="1">
        <v>48</v>
      </c>
      <c r="C65" s="176"/>
      <c r="D65" s="169"/>
      <c r="E65" s="169"/>
      <c r="F65" s="170">
        <v>39.01</v>
      </c>
    </row>
    <row r="66" spans="2:6" x14ac:dyDescent="0.25">
      <c r="B66" s="1">
        <v>49</v>
      </c>
      <c r="C66" s="176"/>
      <c r="D66" s="169"/>
      <c r="E66" s="169"/>
      <c r="F66" s="170">
        <v>39.19</v>
      </c>
    </row>
    <row r="67" spans="2:6" x14ac:dyDescent="0.25">
      <c r="B67" s="1">
        <v>50</v>
      </c>
      <c r="C67" s="176"/>
      <c r="D67" s="169"/>
      <c r="E67" s="169"/>
      <c r="F67" s="170">
        <v>39.04</v>
      </c>
    </row>
    <row r="68" spans="2:6" x14ac:dyDescent="0.25">
      <c r="B68" s="1">
        <v>51</v>
      </c>
      <c r="C68" s="176"/>
      <c r="D68" s="169"/>
      <c r="E68" s="169"/>
      <c r="F68" s="170">
        <v>39.020000000000003</v>
      </c>
    </row>
    <row r="69" spans="2:6" x14ac:dyDescent="0.25">
      <c r="B69" s="1">
        <v>52</v>
      </c>
      <c r="C69" s="176"/>
      <c r="D69" s="169"/>
      <c r="E69" s="169"/>
      <c r="F69" s="170">
        <v>38.93</v>
      </c>
    </row>
    <row r="70" spans="2:6" x14ac:dyDescent="0.25">
      <c r="B70" s="1">
        <v>53</v>
      </c>
      <c r="C70" s="176"/>
      <c r="D70" s="169"/>
      <c r="E70" s="169"/>
      <c r="F70" s="170">
        <v>38.82</v>
      </c>
    </row>
    <row r="71" spans="2:6" x14ac:dyDescent="0.25">
      <c r="B71" s="1">
        <v>54</v>
      </c>
      <c r="C71" s="176"/>
      <c r="D71" s="169"/>
      <c r="E71" s="169"/>
      <c r="F71" s="170">
        <v>39.17</v>
      </c>
    </row>
    <row r="72" spans="2:6" x14ac:dyDescent="0.25">
      <c r="B72" s="1">
        <v>55</v>
      </c>
      <c r="C72" s="176"/>
      <c r="D72" s="169"/>
      <c r="E72" s="169"/>
      <c r="F72" s="170">
        <v>39.11</v>
      </c>
    </row>
    <row r="73" spans="2:6" x14ac:dyDescent="0.25">
      <c r="B73" s="1">
        <v>56</v>
      </c>
      <c r="C73" s="176"/>
      <c r="D73" s="169"/>
      <c r="E73" s="169"/>
      <c r="F73" s="170">
        <v>38.950000000000003</v>
      </c>
    </row>
    <row r="74" spans="2:6" x14ac:dyDescent="0.25">
      <c r="B74" s="1">
        <v>57</v>
      </c>
      <c r="C74" s="176"/>
      <c r="D74" s="169"/>
      <c r="E74" s="169"/>
      <c r="F74" s="170">
        <v>38.950000000000003</v>
      </c>
    </row>
    <row r="75" spans="2:6" x14ac:dyDescent="0.25">
      <c r="B75" s="1">
        <v>58</v>
      </c>
      <c r="C75" s="176"/>
      <c r="D75" s="169"/>
      <c r="E75" s="169"/>
      <c r="F75" s="170">
        <v>39.25</v>
      </c>
    </row>
    <row r="76" spans="2:6" x14ac:dyDescent="0.25">
      <c r="B76" s="1">
        <v>59</v>
      </c>
      <c r="C76" s="176"/>
      <c r="D76" s="169"/>
      <c r="E76" s="169"/>
      <c r="F76" s="170">
        <v>38.97</v>
      </c>
    </row>
    <row r="77" spans="2:6" x14ac:dyDescent="0.25">
      <c r="B77" s="1">
        <v>60</v>
      </c>
      <c r="C77" s="176"/>
      <c r="D77" s="169"/>
      <c r="E77" s="169"/>
      <c r="F77" s="170">
        <v>38.97</v>
      </c>
    </row>
    <row r="78" spans="2:6" x14ac:dyDescent="0.25">
      <c r="B78" s="1">
        <v>61</v>
      </c>
      <c r="C78" s="176"/>
      <c r="D78" s="169"/>
      <c r="E78" s="169"/>
      <c r="F78" s="170"/>
    </row>
    <row r="79" spans="2:6" x14ac:dyDescent="0.25">
      <c r="B79" s="1">
        <v>62</v>
      </c>
      <c r="C79" s="176"/>
      <c r="D79" s="169"/>
      <c r="E79" s="169"/>
      <c r="F79" s="170"/>
    </row>
    <row r="80" spans="2:6" x14ac:dyDescent="0.25">
      <c r="B80" s="1">
        <v>63</v>
      </c>
      <c r="C80" s="176"/>
      <c r="D80" s="169"/>
      <c r="E80" s="169"/>
      <c r="F80" s="170"/>
    </row>
    <row r="81" spans="2:6" x14ac:dyDescent="0.25">
      <c r="B81" s="1">
        <v>64</v>
      </c>
      <c r="C81" s="176"/>
      <c r="D81" s="169"/>
      <c r="E81" s="169"/>
      <c r="F81" s="170"/>
    </row>
    <row r="82" spans="2:6" x14ac:dyDescent="0.25">
      <c r="B82" s="1">
        <v>65</v>
      </c>
      <c r="C82" s="176"/>
      <c r="D82" s="169"/>
      <c r="E82" s="169"/>
      <c r="F82" s="170"/>
    </row>
    <row r="83" spans="2:6" ht="15.75" thickBot="1" x14ac:dyDescent="0.3">
      <c r="B83" s="1">
        <v>66</v>
      </c>
      <c r="C83" s="177"/>
      <c r="D83" s="173"/>
      <c r="E83" s="173"/>
      <c r="F83" s="174"/>
    </row>
  </sheetData>
  <mergeCells count="10">
    <mergeCell ref="A2:L2"/>
    <mergeCell ref="A4:L4"/>
    <mergeCell ref="A6:A7"/>
    <mergeCell ref="B6:B7"/>
    <mergeCell ref="C6:C7"/>
    <mergeCell ref="D6:D7"/>
    <mergeCell ref="E6:E7"/>
    <mergeCell ref="F6:I6"/>
    <mergeCell ref="J6:J7"/>
    <mergeCell ref="K6:L6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5"/>
  <sheetViews>
    <sheetView topLeftCell="A20" zoomScale="75" zoomScaleNormal="75" workbookViewId="0">
      <selection activeCell="L61" sqref="L6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20" t="s">
        <v>60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1:16" ht="7.5" customHeight="1" x14ac:dyDescent="0.25"/>
    <row r="6" spans="1:16" ht="17.25" x14ac:dyDescent="0.3">
      <c r="A6" s="181" t="s">
        <v>67</v>
      </c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181"/>
    </row>
    <row r="7" spans="1:16" ht="7.5" customHeight="1" x14ac:dyDescent="0.25"/>
    <row r="8" spans="1:16" s="2" customFormat="1" ht="20.25" customHeight="1" x14ac:dyDescent="0.25">
      <c r="A8" s="221" t="s">
        <v>45</v>
      </c>
      <c r="B8" s="222" t="s">
        <v>13</v>
      </c>
      <c r="C8" s="223" t="s">
        <v>18</v>
      </c>
      <c r="D8" s="222" t="s">
        <v>46</v>
      </c>
      <c r="E8" s="225" t="s">
        <v>47</v>
      </c>
      <c r="F8" s="227" t="s">
        <v>48</v>
      </c>
      <c r="G8" s="228"/>
      <c r="H8" s="228"/>
      <c r="I8" s="229"/>
      <c r="J8" s="230" t="s">
        <v>49</v>
      </c>
      <c r="K8" s="221" t="s">
        <v>50</v>
      </c>
      <c r="L8" s="221"/>
      <c r="M8" s="41"/>
      <c r="N8" s="41"/>
    </row>
    <row r="9" spans="1:16" s="2" customFormat="1" ht="27.75" customHeight="1" thickBot="1" x14ac:dyDescent="0.3">
      <c r="A9" s="221"/>
      <c r="B9" s="222"/>
      <c r="C9" s="224"/>
      <c r="D9" s="222"/>
      <c r="E9" s="226"/>
      <c r="F9" s="42" t="s">
        <v>51</v>
      </c>
      <c r="G9" s="42" t="s">
        <v>52</v>
      </c>
      <c r="H9" s="42" t="s">
        <v>53</v>
      </c>
      <c r="I9" s="43" t="s">
        <v>54</v>
      </c>
      <c r="J9" s="231"/>
      <c r="K9" s="44" t="s">
        <v>55</v>
      </c>
      <c r="L9" s="44" t="s">
        <v>56</v>
      </c>
      <c r="M9" s="45" t="s">
        <v>57</v>
      </c>
      <c r="N9" s="45" t="s">
        <v>58</v>
      </c>
    </row>
    <row r="10" spans="1:16" s="3" customFormat="1" ht="30" customHeight="1" thickBot="1" x14ac:dyDescent="0.3">
      <c r="A10" s="46">
        <v>1</v>
      </c>
      <c r="B10" s="47" t="s">
        <v>68</v>
      </c>
      <c r="C10" s="48">
        <v>4</v>
      </c>
      <c r="D10" s="48">
        <v>41</v>
      </c>
      <c r="E10" s="49">
        <f>D10</f>
        <v>41</v>
      </c>
      <c r="F10" s="142">
        <f>MIN(C20:C100)</f>
        <v>39.22</v>
      </c>
      <c r="G10" s="139">
        <f>AVERAGE(C20:C100)</f>
        <v>39.871219512195118</v>
      </c>
      <c r="H10" s="51">
        <v>3</v>
      </c>
      <c r="I10" s="52">
        <f>G10-F10</f>
        <v>0.65121951219511942</v>
      </c>
      <c r="J10" s="53">
        <v>1.8981481481481481E-2</v>
      </c>
      <c r="K10" s="53">
        <f>J10</f>
        <v>1.8981481481481481E-2</v>
      </c>
      <c r="L10" s="54">
        <f>K10</f>
        <v>1.8981481481481481E-2</v>
      </c>
      <c r="M10" s="55" t="s">
        <v>116</v>
      </c>
      <c r="N10" s="56"/>
      <c r="O10" s="57"/>
      <c r="P10" s="58"/>
    </row>
    <row r="11" spans="1:16" s="3" customFormat="1" ht="30" customHeight="1" thickBot="1" x14ac:dyDescent="0.3">
      <c r="A11" s="46">
        <v>2</v>
      </c>
      <c r="B11" s="47" t="s">
        <v>69</v>
      </c>
      <c r="C11" s="48">
        <v>69</v>
      </c>
      <c r="D11" s="48">
        <v>93</v>
      </c>
      <c r="E11" s="49">
        <f>D11-D10</f>
        <v>52</v>
      </c>
      <c r="F11" s="153">
        <f>MIN(D20:D100)</f>
        <v>39.14</v>
      </c>
      <c r="G11" s="140">
        <f>AVERAGE(D20:D100)</f>
        <v>39.524199999999993</v>
      </c>
      <c r="H11" s="51">
        <v>5</v>
      </c>
      <c r="I11" s="52">
        <f>G11-F11</f>
        <v>0.38419999999999277</v>
      </c>
      <c r="J11" s="53">
        <v>4.3981481481481483E-2</v>
      </c>
      <c r="K11" s="53">
        <f>J11-J10</f>
        <v>2.5000000000000001E-2</v>
      </c>
      <c r="L11" s="53">
        <f>K11</f>
        <v>2.5000000000000001E-2</v>
      </c>
      <c r="M11" s="55" t="s">
        <v>152</v>
      </c>
      <c r="N11" s="56">
        <v>5</v>
      </c>
      <c r="O11" s="112" t="s">
        <v>160</v>
      </c>
      <c r="P11" s="58"/>
    </row>
    <row r="12" spans="1:16" s="3" customFormat="1" ht="30" customHeight="1" x14ac:dyDescent="0.25">
      <c r="A12" s="46">
        <v>3</v>
      </c>
      <c r="B12" s="47" t="s">
        <v>68</v>
      </c>
      <c r="C12" s="59">
        <v>10</v>
      </c>
      <c r="D12" s="48">
        <v>147</v>
      </c>
      <c r="E12" s="49">
        <f>D12-D11</f>
        <v>54</v>
      </c>
      <c r="F12" s="141">
        <f>MIN(E20:E100)</f>
        <v>39.33</v>
      </c>
      <c r="G12" s="50">
        <f>AVERAGE(E20:E100)</f>
        <v>39.609811320754709</v>
      </c>
      <c r="H12" s="51">
        <v>4</v>
      </c>
      <c r="I12" s="52">
        <f>G12-F12</f>
        <v>0.27981132075471038</v>
      </c>
      <c r="J12" s="53">
        <v>6.987268518518519E-2</v>
      </c>
      <c r="K12" s="53">
        <f>J12-J11</f>
        <v>2.5891203703703708E-2</v>
      </c>
      <c r="L12" s="54">
        <f>K12+K10</f>
        <v>4.4872685185185189E-2</v>
      </c>
      <c r="M12" s="55" t="s">
        <v>153</v>
      </c>
      <c r="N12" s="56"/>
      <c r="O12" s="20"/>
    </row>
    <row r="13" spans="1:16" s="3" customFormat="1" ht="30" customHeight="1" thickBot="1" x14ac:dyDescent="0.3">
      <c r="A13" s="60" t="s">
        <v>59</v>
      </c>
      <c r="B13" s="61" t="s">
        <v>69</v>
      </c>
      <c r="C13" s="62">
        <v>4</v>
      </c>
      <c r="D13" s="62">
        <v>175</v>
      </c>
      <c r="E13" s="49">
        <f>D13-D12</f>
        <v>28</v>
      </c>
      <c r="F13" s="145">
        <f>MIN(F20:F100)</f>
        <v>39.19</v>
      </c>
      <c r="G13" s="146">
        <f>AVERAGE(F20:F100)</f>
        <v>39.492222222222232</v>
      </c>
      <c r="H13" s="147">
        <v>2</v>
      </c>
      <c r="I13" s="63">
        <f>G13-F13</f>
        <v>0.30222222222223394</v>
      </c>
      <c r="J13" s="64">
        <v>8.3738425925925938E-2</v>
      </c>
      <c r="K13" s="65">
        <f>J13-J12</f>
        <v>1.3865740740740748E-2</v>
      </c>
      <c r="L13" s="64">
        <f>K13+K11</f>
        <v>3.8865740740740749E-2</v>
      </c>
      <c r="M13" s="55"/>
      <c r="N13" s="56"/>
    </row>
    <row r="14" spans="1:16" s="3" customFormat="1" ht="30" customHeight="1" x14ac:dyDescent="0.25">
      <c r="A14" s="66"/>
      <c r="B14" s="67"/>
      <c r="C14" s="68"/>
      <c r="D14" s="68"/>
      <c r="E14" s="68"/>
      <c r="F14" s="148">
        <f>AVERAGE(F10,F12)</f>
        <v>39.274999999999999</v>
      </c>
      <c r="G14" s="149">
        <f>AVERAGE(G10,G12)</f>
        <v>39.740515416474913</v>
      </c>
      <c r="H14" s="149" t="s">
        <v>117</v>
      </c>
      <c r="I14" s="69">
        <f>AVERAGE(I10,I12)</f>
        <v>0.4655154164749149</v>
      </c>
      <c r="J14" s="68"/>
      <c r="K14" s="68"/>
      <c r="L14" s="68"/>
      <c r="M14" s="70"/>
      <c r="N14" s="70"/>
    </row>
    <row r="15" spans="1:16" ht="27.75" customHeight="1" x14ac:dyDescent="0.25">
      <c r="A15" s="71"/>
      <c r="B15" s="71"/>
      <c r="C15" s="71"/>
      <c r="D15" s="72"/>
      <c r="E15" s="73"/>
      <c r="F15" s="74">
        <f>AVERAGE(F11,F13)</f>
        <v>39.164999999999999</v>
      </c>
      <c r="G15" s="75">
        <f>AVERAGE(G11,G13)</f>
        <v>39.508211111111109</v>
      </c>
      <c r="H15" s="75" t="s">
        <v>119</v>
      </c>
      <c r="I15" s="76">
        <f>AVERAGE(I11,I13)</f>
        <v>0.34321111111111335</v>
      </c>
      <c r="J15" s="73"/>
      <c r="K15" s="73" t="s">
        <v>29</v>
      </c>
      <c r="L15" s="73"/>
      <c r="M15" s="70"/>
      <c r="N15" s="70"/>
    </row>
    <row r="16" spans="1:16" ht="30" customHeight="1" thickBot="1" x14ac:dyDescent="0.3">
      <c r="A16" s="77"/>
      <c r="B16" s="77"/>
      <c r="C16" s="77"/>
      <c r="D16" s="73"/>
      <c r="E16" s="73"/>
      <c r="F16" s="78">
        <f>AVERAGE(F10:F13)</f>
        <v>39.22</v>
      </c>
      <c r="G16" s="79">
        <f>AVERAGE(G10:G13)</f>
        <v>39.624363263793015</v>
      </c>
      <c r="H16" s="80"/>
      <c r="I16" s="81">
        <f>AVERAGE(I10:I13)</f>
        <v>0.40436326379301413</v>
      </c>
      <c r="J16" s="73"/>
      <c r="K16" s="73"/>
      <c r="L16" s="73"/>
      <c r="M16" s="77"/>
      <c r="N16" s="77"/>
    </row>
    <row r="19" spans="2:14" ht="15.75" thickBot="1" x14ac:dyDescent="0.3">
      <c r="B19" s="163"/>
      <c r="C19" s="159" t="str">
        <f>B10</f>
        <v>Горбоконь Андрей</v>
      </c>
      <c r="D19" s="159" t="str">
        <f>B11</f>
        <v>Члечко Сергей</v>
      </c>
      <c r="E19" s="162" t="str">
        <f>B12</f>
        <v>Горбоконь Андрей</v>
      </c>
      <c r="F19" s="159" t="str">
        <f>B13</f>
        <v>Члечко Сергей</v>
      </c>
      <c r="M19" s="2"/>
      <c r="N19" s="2"/>
    </row>
    <row r="20" spans="2:14" x14ac:dyDescent="0.25">
      <c r="B20" s="1">
        <v>1</v>
      </c>
      <c r="C20" s="175">
        <v>44.42</v>
      </c>
      <c r="D20" s="166">
        <v>39.46</v>
      </c>
      <c r="E20" s="166">
        <v>39.78</v>
      </c>
      <c r="F20" s="167">
        <v>39.950000000000003</v>
      </c>
      <c r="M20" s="3"/>
      <c r="N20" s="3"/>
    </row>
    <row r="21" spans="2:14" x14ac:dyDescent="0.25">
      <c r="B21" s="1">
        <v>2</v>
      </c>
      <c r="C21" s="176">
        <v>43.01</v>
      </c>
      <c r="D21" s="169">
        <v>39.69</v>
      </c>
      <c r="E21" s="169">
        <v>39.61</v>
      </c>
      <c r="F21" s="170">
        <v>39.71</v>
      </c>
      <c r="M21" s="3"/>
      <c r="N21" s="3"/>
    </row>
    <row r="22" spans="2:14" x14ac:dyDescent="0.25">
      <c r="B22" s="1">
        <v>3</v>
      </c>
      <c r="C22" s="176">
        <v>42.98</v>
      </c>
      <c r="D22" s="169">
        <v>40.659999999999997</v>
      </c>
      <c r="E22" s="169">
        <v>39.68</v>
      </c>
      <c r="F22" s="170">
        <v>39.520000000000003</v>
      </c>
      <c r="M22" s="3"/>
      <c r="N22" s="3"/>
    </row>
    <row r="23" spans="2:14" x14ac:dyDescent="0.25">
      <c r="B23" s="1">
        <v>4</v>
      </c>
      <c r="C23" s="176">
        <v>39.659999999999997</v>
      </c>
      <c r="D23" s="169">
        <v>39.82</v>
      </c>
      <c r="E23" s="169">
        <v>39.78</v>
      </c>
      <c r="F23" s="170">
        <v>39.5</v>
      </c>
    </row>
    <row r="24" spans="2:14" x14ac:dyDescent="0.25">
      <c r="B24" s="1">
        <v>5</v>
      </c>
      <c r="C24" s="176">
        <v>39.630000000000003</v>
      </c>
      <c r="D24" s="169">
        <v>39.630000000000003</v>
      </c>
      <c r="E24" s="169">
        <v>39.44</v>
      </c>
      <c r="F24" s="170">
        <v>39.58</v>
      </c>
    </row>
    <row r="25" spans="2:14" x14ac:dyDescent="0.25">
      <c r="B25" s="1">
        <v>6</v>
      </c>
      <c r="C25" s="176">
        <v>39.590000000000003</v>
      </c>
      <c r="D25" s="169">
        <v>39.520000000000003</v>
      </c>
      <c r="E25" s="169">
        <v>39.71</v>
      </c>
      <c r="F25" s="170">
        <v>39.81</v>
      </c>
    </row>
    <row r="26" spans="2:14" x14ac:dyDescent="0.25">
      <c r="B26" s="1">
        <v>7</v>
      </c>
      <c r="C26" s="176">
        <v>39.51</v>
      </c>
      <c r="D26" s="169">
        <v>39.33</v>
      </c>
      <c r="E26" s="169">
        <v>39.74</v>
      </c>
      <c r="F26" s="170">
        <v>39.479999999999997</v>
      </c>
    </row>
    <row r="27" spans="2:14" x14ac:dyDescent="0.25">
      <c r="B27" s="1">
        <v>8</v>
      </c>
      <c r="C27" s="176">
        <v>40.4</v>
      </c>
      <c r="D27" s="169">
        <v>39.94</v>
      </c>
      <c r="E27" s="169">
        <v>39.409999999999997</v>
      </c>
      <c r="F27" s="170">
        <v>39.67</v>
      </c>
    </row>
    <row r="28" spans="2:14" x14ac:dyDescent="0.25">
      <c r="B28" s="1">
        <v>9</v>
      </c>
      <c r="C28" s="176">
        <v>39.75</v>
      </c>
      <c r="D28" s="169">
        <v>39.42</v>
      </c>
      <c r="E28" s="169">
        <v>39.619999999999997</v>
      </c>
      <c r="F28" s="170">
        <v>39.32</v>
      </c>
    </row>
    <row r="29" spans="2:14" x14ac:dyDescent="0.25">
      <c r="B29" s="1">
        <v>10</v>
      </c>
      <c r="C29" s="176">
        <v>39.47</v>
      </c>
      <c r="D29" s="169">
        <v>39.46</v>
      </c>
      <c r="E29" s="169">
        <v>39.78</v>
      </c>
      <c r="F29" s="170">
        <v>39.619999999999997</v>
      </c>
    </row>
    <row r="30" spans="2:14" x14ac:dyDescent="0.25">
      <c r="B30" s="1">
        <v>11</v>
      </c>
      <c r="C30" s="176">
        <v>39.380000000000003</v>
      </c>
      <c r="D30" s="169">
        <v>39.76</v>
      </c>
      <c r="E30" s="169">
        <v>39.630000000000003</v>
      </c>
      <c r="F30" s="170">
        <v>39.47</v>
      </c>
    </row>
    <row r="31" spans="2:14" x14ac:dyDescent="0.25">
      <c r="B31" s="1">
        <v>12</v>
      </c>
      <c r="C31" s="176">
        <v>39.26</v>
      </c>
      <c r="D31" s="169">
        <v>39.369999999999997</v>
      </c>
      <c r="E31" s="169">
        <v>39.89</v>
      </c>
      <c r="F31" s="170">
        <v>39.369999999999997</v>
      </c>
    </row>
    <row r="32" spans="2:14" x14ac:dyDescent="0.25">
      <c r="B32" s="1">
        <v>13</v>
      </c>
      <c r="C32" s="176">
        <v>39.36</v>
      </c>
      <c r="D32" s="169">
        <v>39.700000000000003</v>
      </c>
      <c r="E32" s="169">
        <v>39.67</v>
      </c>
      <c r="F32" s="170">
        <v>39.340000000000003</v>
      </c>
    </row>
    <row r="33" spans="2:6" x14ac:dyDescent="0.25">
      <c r="B33" s="1">
        <v>14</v>
      </c>
      <c r="C33" s="176">
        <v>39.619999999999997</v>
      </c>
      <c r="D33" s="169">
        <v>39.36</v>
      </c>
      <c r="E33" s="169">
        <v>39.61</v>
      </c>
      <c r="F33" s="170">
        <v>39.36</v>
      </c>
    </row>
    <row r="34" spans="2:6" x14ac:dyDescent="0.25">
      <c r="B34" s="1">
        <v>15</v>
      </c>
      <c r="C34" s="176">
        <v>39.409999999999997</v>
      </c>
      <c r="D34" s="169">
        <v>39.369999999999997</v>
      </c>
      <c r="E34" s="169">
        <v>39.61</v>
      </c>
      <c r="F34" s="170">
        <v>39.369999999999997</v>
      </c>
    </row>
    <row r="35" spans="2:6" x14ac:dyDescent="0.25">
      <c r="B35" s="1">
        <v>16</v>
      </c>
      <c r="C35" s="176">
        <v>39.4</v>
      </c>
      <c r="D35" s="169">
        <v>39.159999999999997</v>
      </c>
      <c r="E35" s="169">
        <v>39.53</v>
      </c>
      <c r="F35" s="170">
        <v>39.36</v>
      </c>
    </row>
    <row r="36" spans="2:6" x14ac:dyDescent="0.25">
      <c r="B36" s="1">
        <v>17</v>
      </c>
      <c r="C36" s="176">
        <v>39.590000000000003</v>
      </c>
      <c r="D36" s="169">
        <v>39.200000000000003</v>
      </c>
      <c r="E36" s="169">
        <v>39.51</v>
      </c>
      <c r="F36" s="170">
        <v>39.630000000000003</v>
      </c>
    </row>
    <row r="37" spans="2:6" x14ac:dyDescent="0.25">
      <c r="B37" s="1">
        <v>18</v>
      </c>
      <c r="C37" s="176">
        <v>39.549999999999997</v>
      </c>
      <c r="D37" s="169">
        <v>40.44</v>
      </c>
      <c r="E37" s="169">
        <v>39.51</v>
      </c>
      <c r="F37" s="170">
        <v>39.380000000000003</v>
      </c>
    </row>
    <row r="38" spans="2:6" x14ac:dyDescent="0.25">
      <c r="B38" s="1">
        <v>19</v>
      </c>
      <c r="C38" s="176">
        <v>39.46</v>
      </c>
      <c r="D38" s="169">
        <v>39.380000000000003</v>
      </c>
      <c r="E38" s="169">
        <v>39.659999999999997</v>
      </c>
      <c r="F38" s="170">
        <v>39.69</v>
      </c>
    </row>
    <row r="39" spans="2:6" x14ac:dyDescent="0.25">
      <c r="B39" s="1">
        <v>20</v>
      </c>
      <c r="C39" s="176">
        <v>39.89</v>
      </c>
      <c r="D39" s="169">
        <v>39.35</v>
      </c>
      <c r="E39" s="169">
        <v>39.51</v>
      </c>
      <c r="F39" s="170">
        <v>39.32</v>
      </c>
    </row>
    <row r="40" spans="2:6" x14ac:dyDescent="0.25">
      <c r="B40" s="1">
        <v>21</v>
      </c>
      <c r="C40" s="176">
        <v>39.799999999999997</v>
      </c>
      <c r="D40" s="169">
        <v>40.840000000000003</v>
      </c>
      <c r="E40" s="169">
        <v>39.369999999999997</v>
      </c>
      <c r="F40" s="170">
        <v>39.61</v>
      </c>
    </row>
    <row r="41" spans="2:6" x14ac:dyDescent="0.25">
      <c r="B41" s="1">
        <v>22</v>
      </c>
      <c r="C41" s="176">
        <v>39.6</v>
      </c>
      <c r="D41" s="169">
        <v>39.56</v>
      </c>
      <c r="E41" s="169">
        <v>39.33</v>
      </c>
      <c r="F41" s="170">
        <v>39.380000000000003</v>
      </c>
    </row>
    <row r="42" spans="2:6" x14ac:dyDescent="0.25">
      <c r="B42" s="1">
        <v>23</v>
      </c>
      <c r="C42" s="176">
        <v>39.5</v>
      </c>
      <c r="D42" s="169">
        <v>39.35</v>
      </c>
      <c r="E42" s="169">
        <v>39.5</v>
      </c>
      <c r="F42" s="170">
        <v>39.36</v>
      </c>
    </row>
    <row r="43" spans="2:6" x14ac:dyDescent="0.25">
      <c r="B43" s="1">
        <v>24</v>
      </c>
      <c r="C43" s="176">
        <v>39.6</v>
      </c>
      <c r="D43" s="169">
        <v>39.47</v>
      </c>
      <c r="E43" s="169">
        <v>39.4</v>
      </c>
      <c r="F43" s="170">
        <v>39.29</v>
      </c>
    </row>
    <row r="44" spans="2:6" x14ac:dyDescent="0.25">
      <c r="B44" s="1">
        <v>25</v>
      </c>
      <c r="C44" s="176">
        <v>39.81</v>
      </c>
      <c r="D44" s="169">
        <v>39.4</v>
      </c>
      <c r="E44" s="169">
        <v>39.450000000000003</v>
      </c>
      <c r="F44" s="170">
        <v>39.19</v>
      </c>
    </row>
    <row r="45" spans="2:6" x14ac:dyDescent="0.25">
      <c r="B45" s="1">
        <v>26</v>
      </c>
      <c r="C45" s="176">
        <v>39.43</v>
      </c>
      <c r="D45" s="169">
        <v>39.5</v>
      </c>
      <c r="E45" s="169">
        <v>39.409999999999997</v>
      </c>
      <c r="F45" s="170">
        <v>39.729999999999997</v>
      </c>
    </row>
    <row r="46" spans="2:6" x14ac:dyDescent="0.25">
      <c r="B46" s="1">
        <v>27</v>
      </c>
      <c r="C46" s="176">
        <v>39.6</v>
      </c>
      <c r="D46" s="169">
        <v>39.56</v>
      </c>
      <c r="E46" s="169">
        <v>39.68</v>
      </c>
      <c r="F46" s="170">
        <v>39.28</v>
      </c>
    </row>
    <row r="47" spans="2:6" x14ac:dyDescent="0.25">
      <c r="B47" s="1">
        <v>28</v>
      </c>
      <c r="C47" s="176">
        <v>39.64</v>
      </c>
      <c r="D47" s="169">
        <v>39.47</v>
      </c>
      <c r="E47" s="169">
        <v>39.49</v>
      </c>
      <c r="F47" s="170"/>
    </row>
    <row r="48" spans="2:6" x14ac:dyDescent="0.25">
      <c r="B48" s="1">
        <v>29</v>
      </c>
      <c r="C48" s="176">
        <v>39.630000000000003</v>
      </c>
      <c r="D48" s="169">
        <v>39.44</v>
      </c>
      <c r="E48" s="169">
        <v>39.61</v>
      </c>
      <c r="F48" s="170"/>
    </row>
    <row r="49" spans="2:6" x14ac:dyDescent="0.25">
      <c r="B49" s="1">
        <v>30</v>
      </c>
      <c r="C49" s="176">
        <v>39.630000000000003</v>
      </c>
      <c r="D49" s="169">
        <v>39.29</v>
      </c>
      <c r="E49" s="169">
        <v>39.51</v>
      </c>
      <c r="F49" s="170"/>
    </row>
    <row r="50" spans="2:6" x14ac:dyDescent="0.25">
      <c r="B50" s="1">
        <v>31</v>
      </c>
      <c r="C50" s="176">
        <v>39.51</v>
      </c>
      <c r="D50" s="169">
        <v>39.42</v>
      </c>
      <c r="E50" s="169">
        <v>39.770000000000003</v>
      </c>
      <c r="F50" s="170"/>
    </row>
    <row r="51" spans="2:6" x14ac:dyDescent="0.25">
      <c r="B51" s="1">
        <v>32</v>
      </c>
      <c r="C51" s="176">
        <v>40.24</v>
      </c>
      <c r="D51" s="169">
        <v>39.369999999999997</v>
      </c>
      <c r="E51" s="169">
        <v>39.450000000000003</v>
      </c>
      <c r="F51" s="170"/>
    </row>
    <row r="52" spans="2:6" x14ac:dyDescent="0.25">
      <c r="B52" s="1">
        <v>33</v>
      </c>
      <c r="C52" s="176">
        <v>39.29</v>
      </c>
      <c r="D52" s="169">
        <v>39.47</v>
      </c>
      <c r="E52" s="169">
        <v>39.630000000000003</v>
      </c>
      <c r="F52" s="170"/>
    </row>
    <row r="53" spans="2:6" x14ac:dyDescent="0.25">
      <c r="B53" s="1">
        <v>34</v>
      </c>
      <c r="C53" s="176">
        <v>39.22</v>
      </c>
      <c r="D53" s="169">
        <v>39.450000000000003</v>
      </c>
      <c r="E53" s="169">
        <v>40.15</v>
      </c>
      <c r="F53" s="170"/>
    </row>
    <row r="54" spans="2:6" x14ac:dyDescent="0.25">
      <c r="B54" s="1">
        <v>35</v>
      </c>
      <c r="C54" s="176">
        <v>39.229999999999997</v>
      </c>
      <c r="D54" s="169">
        <v>39.29</v>
      </c>
      <c r="E54" s="169">
        <v>39.56</v>
      </c>
      <c r="F54" s="170"/>
    </row>
    <row r="55" spans="2:6" x14ac:dyDescent="0.25">
      <c r="B55" s="1">
        <v>36</v>
      </c>
      <c r="C55" s="176">
        <v>39.369999999999997</v>
      </c>
      <c r="D55" s="169">
        <v>39.61</v>
      </c>
      <c r="E55" s="169">
        <v>39.49</v>
      </c>
      <c r="F55" s="170"/>
    </row>
    <row r="56" spans="2:6" x14ac:dyDescent="0.25">
      <c r="B56" s="1">
        <v>37</v>
      </c>
      <c r="C56" s="176">
        <v>39.57</v>
      </c>
      <c r="D56" s="169">
        <v>39.25</v>
      </c>
      <c r="E56" s="169">
        <v>39.5</v>
      </c>
      <c r="F56" s="170"/>
    </row>
    <row r="57" spans="2:6" x14ac:dyDescent="0.25">
      <c r="B57" s="1">
        <v>38</v>
      </c>
      <c r="C57" s="176">
        <v>39.590000000000003</v>
      </c>
      <c r="D57" s="169">
        <v>39.35</v>
      </c>
      <c r="E57" s="169">
        <v>39.74</v>
      </c>
      <c r="F57" s="170"/>
    </row>
    <row r="58" spans="2:6" x14ac:dyDescent="0.25">
      <c r="B58" s="1">
        <v>39</v>
      </c>
      <c r="C58" s="176">
        <v>39.6</v>
      </c>
      <c r="D58" s="169">
        <v>39.58</v>
      </c>
      <c r="E58" s="169">
        <v>39.549999999999997</v>
      </c>
      <c r="F58" s="170"/>
    </row>
    <row r="59" spans="2:6" x14ac:dyDescent="0.25">
      <c r="B59" s="1">
        <v>40</v>
      </c>
      <c r="C59" s="176">
        <v>39.65</v>
      </c>
      <c r="D59" s="169">
        <v>39.28</v>
      </c>
      <c r="E59" s="169">
        <v>39.69</v>
      </c>
      <c r="F59" s="170"/>
    </row>
    <row r="60" spans="2:6" x14ac:dyDescent="0.25">
      <c r="B60" s="1">
        <v>41</v>
      </c>
      <c r="C60" s="176">
        <v>39.869999999999997</v>
      </c>
      <c r="D60" s="169">
        <v>39.21</v>
      </c>
      <c r="E60" s="169">
        <v>39.58</v>
      </c>
      <c r="F60" s="170"/>
    </row>
    <row r="61" spans="2:6" x14ac:dyDescent="0.25">
      <c r="B61" s="1">
        <v>42</v>
      </c>
      <c r="C61" s="176"/>
      <c r="D61" s="169">
        <v>39.549999999999997</v>
      </c>
      <c r="E61" s="169">
        <v>39.58</v>
      </c>
      <c r="F61" s="170"/>
    </row>
    <row r="62" spans="2:6" x14ac:dyDescent="0.25">
      <c r="B62" s="1">
        <v>43</v>
      </c>
      <c r="C62" s="176"/>
      <c r="D62" s="169">
        <v>39.65</v>
      </c>
      <c r="E62" s="169">
        <v>39.590000000000003</v>
      </c>
      <c r="F62" s="170"/>
    </row>
    <row r="63" spans="2:6" x14ac:dyDescent="0.25">
      <c r="B63" s="1">
        <v>44</v>
      </c>
      <c r="C63" s="176"/>
      <c r="D63" s="169">
        <v>39.53</v>
      </c>
      <c r="E63" s="169">
        <v>39.54</v>
      </c>
      <c r="F63" s="170"/>
    </row>
    <row r="64" spans="2:6" x14ac:dyDescent="0.25">
      <c r="B64" s="1">
        <v>45</v>
      </c>
      <c r="C64" s="176"/>
      <c r="D64" s="169">
        <v>39.36</v>
      </c>
      <c r="E64" s="169">
        <v>39.64</v>
      </c>
      <c r="F64" s="170"/>
    </row>
    <row r="65" spans="2:6" x14ac:dyDescent="0.25">
      <c r="B65" s="1">
        <v>46</v>
      </c>
      <c r="C65" s="176"/>
      <c r="D65" s="169">
        <v>39.28</v>
      </c>
      <c r="E65" s="169">
        <v>39.520000000000003</v>
      </c>
      <c r="F65" s="170"/>
    </row>
    <row r="66" spans="2:6" x14ac:dyDescent="0.25">
      <c r="B66" s="1">
        <v>47</v>
      </c>
      <c r="C66" s="176"/>
      <c r="D66" s="169">
        <v>40.01</v>
      </c>
      <c r="E66" s="169">
        <v>39.74</v>
      </c>
      <c r="F66" s="170"/>
    </row>
    <row r="67" spans="2:6" x14ac:dyDescent="0.25">
      <c r="B67" s="1">
        <v>48</v>
      </c>
      <c r="C67" s="176"/>
      <c r="D67" s="169">
        <v>39.22</v>
      </c>
      <c r="E67" s="169">
        <v>39.729999999999997</v>
      </c>
      <c r="F67" s="170"/>
    </row>
    <row r="68" spans="2:6" x14ac:dyDescent="0.25">
      <c r="B68" s="1">
        <v>49</v>
      </c>
      <c r="C68" s="176"/>
      <c r="D68" s="169">
        <v>39.14</v>
      </c>
      <c r="E68" s="169">
        <v>39.82</v>
      </c>
      <c r="F68" s="170"/>
    </row>
    <row r="69" spans="2:6" x14ac:dyDescent="0.25">
      <c r="B69" s="1">
        <v>50</v>
      </c>
      <c r="C69" s="176"/>
      <c r="D69" s="169">
        <v>39.29</v>
      </c>
      <c r="E69" s="169">
        <v>39.590000000000003</v>
      </c>
      <c r="F69" s="170"/>
    </row>
    <row r="70" spans="2:6" x14ac:dyDescent="0.25">
      <c r="B70" s="1">
        <v>51</v>
      </c>
      <c r="C70" s="176"/>
      <c r="D70" s="169"/>
      <c r="E70" s="169">
        <v>39.520000000000003</v>
      </c>
      <c r="F70" s="170"/>
    </row>
    <row r="71" spans="2:6" x14ac:dyDescent="0.25">
      <c r="B71" s="1">
        <v>52</v>
      </c>
      <c r="C71" s="176"/>
      <c r="D71" s="169"/>
      <c r="E71" s="169">
        <v>39.75</v>
      </c>
      <c r="F71" s="170"/>
    </row>
    <row r="72" spans="2:6" x14ac:dyDescent="0.25">
      <c r="B72" s="1">
        <v>53</v>
      </c>
      <c r="C72" s="176"/>
      <c r="D72" s="169"/>
      <c r="E72" s="169">
        <v>39.76</v>
      </c>
      <c r="F72" s="170"/>
    </row>
    <row r="73" spans="2:6" x14ac:dyDescent="0.25">
      <c r="B73" s="1">
        <v>54</v>
      </c>
      <c r="C73" s="176"/>
      <c r="D73" s="169"/>
      <c r="E73" s="169"/>
      <c r="F73" s="170"/>
    </row>
    <row r="74" spans="2:6" x14ac:dyDescent="0.25">
      <c r="B74" s="1">
        <v>55</v>
      </c>
      <c r="C74" s="176"/>
      <c r="D74" s="169"/>
      <c r="E74" s="169"/>
      <c r="F74" s="170"/>
    </row>
    <row r="75" spans="2:6" x14ac:dyDescent="0.25">
      <c r="B75" s="1">
        <v>56</v>
      </c>
      <c r="C75" s="176"/>
      <c r="D75" s="169"/>
      <c r="E75" s="169"/>
      <c r="F75" s="170"/>
    </row>
    <row r="76" spans="2:6" x14ac:dyDescent="0.25">
      <c r="B76" s="1">
        <v>57</v>
      </c>
      <c r="C76" s="176"/>
      <c r="D76" s="169"/>
      <c r="E76" s="169"/>
      <c r="F76" s="170"/>
    </row>
    <row r="77" spans="2:6" x14ac:dyDescent="0.25">
      <c r="B77" s="1">
        <v>58</v>
      </c>
      <c r="C77" s="176"/>
      <c r="D77" s="169"/>
      <c r="E77" s="169"/>
      <c r="F77" s="170"/>
    </row>
    <row r="78" spans="2:6" x14ac:dyDescent="0.25">
      <c r="B78" s="1">
        <v>59</v>
      </c>
      <c r="C78" s="176"/>
      <c r="D78" s="169"/>
      <c r="E78" s="169"/>
      <c r="F78" s="170"/>
    </row>
    <row r="79" spans="2:6" x14ac:dyDescent="0.25">
      <c r="B79" s="1">
        <v>60</v>
      </c>
      <c r="C79" s="176"/>
      <c r="D79" s="169"/>
      <c r="E79" s="169"/>
      <c r="F79" s="170"/>
    </row>
    <row r="80" spans="2:6" x14ac:dyDescent="0.25">
      <c r="B80" s="1">
        <v>61</v>
      </c>
      <c r="C80" s="176"/>
      <c r="D80" s="169"/>
      <c r="E80" s="169"/>
      <c r="F80" s="170"/>
    </row>
    <row r="81" spans="2:6" x14ac:dyDescent="0.25">
      <c r="B81" s="1">
        <v>62</v>
      </c>
      <c r="C81" s="176"/>
      <c r="D81" s="169"/>
      <c r="E81" s="169"/>
      <c r="F81" s="170"/>
    </row>
    <row r="82" spans="2:6" x14ac:dyDescent="0.25">
      <c r="B82" s="1">
        <v>63</v>
      </c>
      <c r="C82" s="176"/>
      <c r="D82" s="169"/>
      <c r="E82" s="169"/>
      <c r="F82" s="170"/>
    </row>
    <row r="83" spans="2:6" x14ac:dyDescent="0.25">
      <c r="B83" s="1">
        <v>64</v>
      </c>
      <c r="C83" s="176"/>
      <c r="D83" s="169"/>
      <c r="E83" s="169"/>
      <c r="F83" s="170"/>
    </row>
    <row r="84" spans="2:6" x14ac:dyDescent="0.25">
      <c r="B84" s="1">
        <v>65</v>
      </c>
      <c r="C84" s="176"/>
      <c r="D84" s="169"/>
      <c r="E84" s="169"/>
      <c r="F84" s="170"/>
    </row>
    <row r="85" spans="2:6" ht="15.75" thickBot="1" x14ac:dyDescent="0.3">
      <c r="B85" s="1">
        <v>66</v>
      </c>
      <c r="C85" s="177"/>
      <c r="D85" s="173"/>
      <c r="E85" s="173"/>
      <c r="F85" s="17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5"/>
  <sheetViews>
    <sheetView topLeftCell="A23" zoomScale="75" zoomScaleNormal="75" workbookViewId="0">
      <selection activeCell="F20" sqref="F20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20" t="s">
        <v>60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1:16" ht="7.5" customHeight="1" x14ac:dyDescent="0.25"/>
    <row r="6" spans="1:16" ht="17.25" x14ac:dyDescent="0.3">
      <c r="A6" s="181" t="s">
        <v>91</v>
      </c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181"/>
    </row>
    <row r="7" spans="1:16" ht="7.5" customHeight="1" x14ac:dyDescent="0.25"/>
    <row r="8" spans="1:16" s="2" customFormat="1" ht="20.25" customHeight="1" x14ac:dyDescent="0.25">
      <c r="A8" s="221" t="s">
        <v>45</v>
      </c>
      <c r="B8" s="222" t="s">
        <v>13</v>
      </c>
      <c r="C8" s="223" t="s">
        <v>18</v>
      </c>
      <c r="D8" s="222" t="s">
        <v>46</v>
      </c>
      <c r="E8" s="225" t="s">
        <v>47</v>
      </c>
      <c r="F8" s="227" t="s">
        <v>48</v>
      </c>
      <c r="G8" s="228"/>
      <c r="H8" s="228"/>
      <c r="I8" s="229"/>
      <c r="J8" s="230" t="s">
        <v>49</v>
      </c>
      <c r="K8" s="221" t="s">
        <v>50</v>
      </c>
      <c r="L8" s="221"/>
      <c r="M8" s="41"/>
      <c r="N8" s="41"/>
    </row>
    <row r="9" spans="1:16" s="2" customFormat="1" ht="27.75" customHeight="1" thickBot="1" x14ac:dyDescent="0.3">
      <c r="A9" s="221"/>
      <c r="B9" s="222"/>
      <c r="C9" s="224"/>
      <c r="D9" s="222"/>
      <c r="E9" s="226"/>
      <c r="F9" s="42" t="s">
        <v>51</v>
      </c>
      <c r="G9" s="42" t="s">
        <v>52</v>
      </c>
      <c r="H9" s="42" t="s">
        <v>53</v>
      </c>
      <c r="I9" s="43" t="s">
        <v>54</v>
      </c>
      <c r="J9" s="231"/>
      <c r="K9" s="44" t="s">
        <v>55</v>
      </c>
      <c r="L9" s="44" t="s">
        <v>56</v>
      </c>
      <c r="M9" s="45" t="s">
        <v>57</v>
      </c>
      <c r="N9" s="45" t="s">
        <v>58</v>
      </c>
    </row>
    <row r="10" spans="1:16" s="3" customFormat="1" ht="30" customHeight="1" thickBot="1" x14ac:dyDescent="0.3">
      <c r="A10" s="46">
        <v>1</v>
      </c>
      <c r="B10" s="47" t="s">
        <v>92</v>
      </c>
      <c r="C10" s="48">
        <v>6</v>
      </c>
      <c r="D10" s="48">
        <v>45</v>
      </c>
      <c r="E10" s="49">
        <f>D10</f>
        <v>45</v>
      </c>
      <c r="F10" s="142">
        <f>MIN(C20:C100)</f>
        <v>39.14</v>
      </c>
      <c r="G10" s="139">
        <f>AVERAGE(C20:C100)</f>
        <v>40.284888888888894</v>
      </c>
      <c r="H10" s="51">
        <v>1</v>
      </c>
      <c r="I10" s="52">
        <f>G10-F10</f>
        <v>1.1448888888888931</v>
      </c>
      <c r="J10" s="111">
        <v>2.1064814814814814E-2</v>
      </c>
      <c r="K10" s="53">
        <f>J10</f>
        <v>2.1064814814814814E-2</v>
      </c>
      <c r="L10" s="54">
        <f>K10</f>
        <v>2.1064814814814814E-2</v>
      </c>
      <c r="M10" s="55" t="s">
        <v>154</v>
      </c>
      <c r="N10" s="56">
        <v>-16</v>
      </c>
      <c r="O10" s="112" t="s">
        <v>108</v>
      </c>
      <c r="P10" s="58"/>
    </row>
    <row r="11" spans="1:16" s="3" customFormat="1" ht="30" customHeight="1" x14ac:dyDescent="0.25">
      <c r="A11" s="46">
        <v>2</v>
      </c>
      <c r="B11" s="47" t="s">
        <v>93</v>
      </c>
      <c r="C11" s="48">
        <v>8</v>
      </c>
      <c r="D11" s="48">
        <v>90</v>
      </c>
      <c r="E11" s="49">
        <f>D11-D10</f>
        <v>45</v>
      </c>
      <c r="F11" s="154">
        <f>MIN(D20:D100)</f>
        <v>39.380000000000003</v>
      </c>
      <c r="G11" s="84">
        <f>AVERAGE(D20:D100)</f>
        <v>39.743863636363642</v>
      </c>
      <c r="H11" s="51">
        <v>1</v>
      </c>
      <c r="I11" s="52">
        <f>G11-F11</f>
        <v>0.36386363636363939</v>
      </c>
      <c r="J11" s="53">
        <v>4.2743055555555555E-2</v>
      </c>
      <c r="K11" s="53">
        <f>J11-J10</f>
        <v>2.1678240740740741E-2</v>
      </c>
      <c r="L11" s="53">
        <f>K11</f>
        <v>2.1678240740740741E-2</v>
      </c>
      <c r="M11" s="55" t="s">
        <v>156</v>
      </c>
      <c r="N11" s="56">
        <v>5</v>
      </c>
      <c r="O11" s="112" t="s">
        <v>155</v>
      </c>
      <c r="P11" s="58"/>
    </row>
    <row r="12" spans="1:16" s="3" customFormat="1" ht="30" customHeight="1" thickBot="1" x14ac:dyDescent="0.3">
      <c r="A12" s="46">
        <v>3</v>
      </c>
      <c r="B12" s="47" t="s">
        <v>92</v>
      </c>
      <c r="C12" s="59">
        <v>9</v>
      </c>
      <c r="D12" s="48">
        <v>136</v>
      </c>
      <c r="E12" s="49">
        <f>D12-D11</f>
        <v>46</v>
      </c>
      <c r="F12" s="145">
        <f>MIN(E20:E100)</f>
        <v>39.43</v>
      </c>
      <c r="G12" s="50">
        <f>AVERAGE(E20:E100)</f>
        <v>39.980444444444451</v>
      </c>
      <c r="H12" s="51">
        <v>3</v>
      </c>
      <c r="I12" s="52">
        <f>G12-F12</f>
        <v>0.55044444444445162</v>
      </c>
      <c r="J12" s="53">
        <v>6.5150462962962966E-2</v>
      </c>
      <c r="K12" s="53">
        <f>J12-J11</f>
        <v>2.2407407407407411E-2</v>
      </c>
      <c r="L12" s="54">
        <f>K12+K10</f>
        <v>4.3472222222222225E-2</v>
      </c>
      <c r="M12" s="55" t="s">
        <v>157</v>
      </c>
      <c r="N12" s="56"/>
      <c r="O12" s="20"/>
    </row>
    <row r="13" spans="1:16" s="3" customFormat="1" ht="30" customHeight="1" thickBot="1" x14ac:dyDescent="0.3">
      <c r="A13" s="60" t="s">
        <v>59</v>
      </c>
      <c r="B13" s="61" t="s">
        <v>93</v>
      </c>
      <c r="C13" s="62">
        <v>1</v>
      </c>
      <c r="D13" s="62">
        <v>175</v>
      </c>
      <c r="E13" s="49">
        <f>D13-D12</f>
        <v>39</v>
      </c>
      <c r="F13" s="144">
        <f>MIN(F20:F100)</f>
        <v>38.979999999999997</v>
      </c>
      <c r="G13" s="152">
        <f>AVERAGE(F20:F100)</f>
        <v>39.35842105263157</v>
      </c>
      <c r="H13" s="147">
        <v>5</v>
      </c>
      <c r="I13" s="63">
        <f>G13-F13</f>
        <v>0.37842105263157322</v>
      </c>
      <c r="J13" s="64">
        <v>8.398148148148149E-2</v>
      </c>
      <c r="K13" s="65">
        <f>J13-J12</f>
        <v>1.8831018518518525E-2</v>
      </c>
      <c r="L13" s="64">
        <f>K13+K11</f>
        <v>4.0509259259259266E-2</v>
      </c>
      <c r="M13" s="55"/>
      <c r="N13" s="56"/>
    </row>
    <row r="14" spans="1:16" s="3" customFormat="1" ht="30" customHeight="1" x14ac:dyDescent="0.25">
      <c r="A14" s="66"/>
      <c r="B14" s="67"/>
      <c r="C14" s="68"/>
      <c r="D14" s="68"/>
      <c r="E14" s="68"/>
      <c r="F14" s="82">
        <f>AVERAGE(F10,F12)</f>
        <v>39.284999999999997</v>
      </c>
      <c r="G14" s="149">
        <f>AVERAGE(G10,G12)</f>
        <v>40.132666666666672</v>
      </c>
      <c r="H14" s="149" t="s">
        <v>120</v>
      </c>
      <c r="I14" s="69">
        <f>AVERAGE(I10,I12)</f>
        <v>0.84766666666667234</v>
      </c>
      <c r="J14" s="68"/>
      <c r="K14" s="68"/>
      <c r="L14" s="68"/>
      <c r="M14" s="70"/>
      <c r="N14" s="70"/>
    </row>
    <row r="15" spans="1:16" ht="27.75" customHeight="1" x14ac:dyDescent="0.25">
      <c r="A15" s="71"/>
      <c r="B15" s="71"/>
      <c r="C15" s="71"/>
      <c r="D15" s="72"/>
      <c r="E15" s="73"/>
      <c r="F15" s="74">
        <f>AVERAGE(F11,F13)</f>
        <v>39.18</v>
      </c>
      <c r="G15" s="75">
        <f>AVERAGE(G11,G13)</f>
        <v>39.551142344497606</v>
      </c>
      <c r="H15" s="75" t="s">
        <v>121</v>
      </c>
      <c r="I15" s="76">
        <f>AVERAGE(I11,I13)</f>
        <v>0.3711423444976063</v>
      </c>
      <c r="J15" s="73"/>
      <c r="K15" s="73" t="s">
        <v>29</v>
      </c>
      <c r="L15" s="73"/>
      <c r="M15" s="70"/>
      <c r="N15" s="70"/>
    </row>
    <row r="16" spans="1:16" ht="30" customHeight="1" thickBot="1" x14ac:dyDescent="0.3">
      <c r="A16" s="77"/>
      <c r="B16" s="77"/>
      <c r="C16" s="77"/>
      <c r="D16" s="73"/>
      <c r="E16" s="73"/>
      <c r="F16" s="78">
        <f>AVERAGE(F10:F13)</f>
        <v>39.232500000000002</v>
      </c>
      <c r="G16" s="79">
        <f>AVERAGE(G10:G13)</f>
        <v>39.841904505582143</v>
      </c>
      <c r="H16" s="80"/>
      <c r="I16" s="81">
        <f>AVERAGE(I10:I13)</f>
        <v>0.60940450558213932</v>
      </c>
      <c r="J16" s="73"/>
      <c r="K16" s="73"/>
      <c r="L16" s="73"/>
      <c r="M16" s="77"/>
      <c r="N16" s="77"/>
    </row>
    <row r="19" spans="2:14" ht="15.75" thickBot="1" x14ac:dyDescent="0.3">
      <c r="B19" s="163"/>
      <c r="C19" s="159" t="str">
        <f>B10</f>
        <v>Трофименко Ваня</v>
      </c>
      <c r="D19" s="159" t="str">
        <f>B11</f>
        <v>Лабинский Коля</v>
      </c>
      <c r="E19" s="162" t="str">
        <f>B12</f>
        <v>Трофименко Ваня</v>
      </c>
      <c r="F19" s="159" t="str">
        <f>B13</f>
        <v>Лабинский Коля</v>
      </c>
      <c r="M19" s="2"/>
      <c r="N19" s="2"/>
    </row>
    <row r="20" spans="2:14" x14ac:dyDescent="0.25">
      <c r="B20" s="1">
        <v>1</v>
      </c>
      <c r="C20" s="175">
        <v>45.24</v>
      </c>
      <c r="D20" s="166">
        <v>40.270000000000003</v>
      </c>
      <c r="E20" s="166">
        <v>40.92</v>
      </c>
      <c r="F20" s="167">
        <v>39.799999999999997</v>
      </c>
      <c r="M20" s="3"/>
      <c r="N20" s="3"/>
    </row>
    <row r="21" spans="2:14" x14ac:dyDescent="0.25">
      <c r="B21" s="1">
        <v>2</v>
      </c>
      <c r="C21" s="176">
        <v>41.41</v>
      </c>
      <c r="D21" s="169">
        <v>39.82</v>
      </c>
      <c r="E21" s="169">
        <v>40.03</v>
      </c>
      <c r="F21" s="170">
        <v>39.81</v>
      </c>
      <c r="M21" s="3"/>
      <c r="N21" s="3"/>
    </row>
    <row r="22" spans="2:14" x14ac:dyDescent="0.25">
      <c r="B22" s="1">
        <v>3</v>
      </c>
      <c r="C22" s="176">
        <v>45.34</v>
      </c>
      <c r="D22" s="169">
        <v>40.049999999999997</v>
      </c>
      <c r="E22" s="169">
        <v>39.94</v>
      </c>
      <c r="F22" s="170">
        <v>39.35</v>
      </c>
      <c r="M22" s="3"/>
      <c r="N22" s="3"/>
    </row>
    <row r="23" spans="2:14" x14ac:dyDescent="0.25">
      <c r="B23" s="1">
        <v>4</v>
      </c>
      <c r="C23" s="176">
        <v>41.36</v>
      </c>
      <c r="D23" s="169">
        <v>39.950000000000003</v>
      </c>
      <c r="E23" s="169">
        <v>39.79</v>
      </c>
      <c r="F23" s="170">
        <v>39.33</v>
      </c>
    </row>
    <row r="24" spans="2:14" x14ac:dyDescent="0.25">
      <c r="B24" s="1">
        <v>5</v>
      </c>
      <c r="C24" s="176">
        <v>39.44</v>
      </c>
      <c r="D24" s="169">
        <v>39.75</v>
      </c>
      <c r="E24" s="169">
        <v>39.9</v>
      </c>
      <c r="F24" s="170">
        <v>39.4</v>
      </c>
    </row>
    <row r="25" spans="2:14" x14ac:dyDescent="0.25">
      <c r="B25" s="1">
        <v>6</v>
      </c>
      <c r="C25" s="176">
        <v>40.01</v>
      </c>
      <c r="D25" s="169">
        <v>39.97</v>
      </c>
      <c r="E25" s="169">
        <v>39.729999999999997</v>
      </c>
      <c r="F25" s="170">
        <v>39.25</v>
      </c>
    </row>
    <row r="26" spans="2:14" x14ac:dyDescent="0.25">
      <c r="B26" s="1">
        <v>7</v>
      </c>
      <c r="C26" s="176">
        <v>39.89</v>
      </c>
      <c r="D26" s="169">
        <v>39.54</v>
      </c>
      <c r="E26" s="169">
        <v>39.81</v>
      </c>
      <c r="F26" s="170">
        <v>39.299999999999997</v>
      </c>
    </row>
    <row r="27" spans="2:14" x14ac:dyDescent="0.25">
      <c r="B27" s="1">
        <v>8</v>
      </c>
      <c r="C27" s="176">
        <v>39.450000000000003</v>
      </c>
      <c r="D27" s="169">
        <v>40.590000000000003</v>
      </c>
      <c r="E27" s="169">
        <v>39.92</v>
      </c>
      <c r="F27" s="170">
        <v>39.18</v>
      </c>
    </row>
    <row r="28" spans="2:14" x14ac:dyDescent="0.25">
      <c r="B28" s="1">
        <v>9</v>
      </c>
      <c r="C28" s="176">
        <v>42.1</v>
      </c>
      <c r="D28" s="169">
        <v>39.68</v>
      </c>
      <c r="E28" s="169">
        <v>40.39</v>
      </c>
      <c r="F28" s="170">
        <v>39.270000000000003</v>
      </c>
    </row>
    <row r="29" spans="2:14" x14ac:dyDescent="0.25">
      <c r="B29" s="1">
        <v>10</v>
      </c>
      <c r="C29" s="176">
        <v>40.590000000000003</v>
      </c>
      <c r="D29" s="169">
        <v>39.56</v>
      </c>
      <c r="E29" s="169">
        <v>40.01</v>
      </c>
      <c r="F29" s="170">
        <v>39.729999999999997</v>
      </c>
    </row>
    <row r="30" spans="2:14" x14ac:dyDescent="0.25">
      <c r="B30" s="1">
        <v>11</v>
      </c>
      <c r="C30" s="176">
        <v>39.840000000000003</v>
      </c>
      <c r="D30" s="169">
        <v>39.64</v>
      </c>
      <c r="E30" s="169">
        <v>39.76</v>
      </c>
      <c r="F30" s="170">
        <v>39.119999999999997</v>
      </c>
    </row>
    <row r="31" spans="2:14" x14ac:dyDescent="0.25">
      <c r="B31" s="1">
        <v>12</v>
      </c>
      <c r="C31" s="176">
        <v>39.9</v>
      </c>
      <c r="D31" s="169">
        <v>39.380000000000003</v>
      </c>
      <c r="E31" s="169">
        <v>40.04</v>
      </c>
      <c r="F31" s="170">
        <v>39.28</v>
      </c>
    </row>
    <row r="32" spans="2:14" x14ac:dyDescent="0.25">
      <c r="B32" s="1">
        <v>13</v>
      </c>
      <c r="C32" s="176">
        <v>39.619999999999997</v>
      </c>
      <c r="D32" s="169">
        <v>39.42</v>
      </c>
      <c r="E32" s="169">
        <v>40.11</v>
      </c>
      <c r="F32" s="170">
        <v>39.67</v>
      </c>
    </row>
    <row r="33" spans="2:6" x14ac:dyDescent="0.25">
      <c r="B33" s="1">
        <v>14</v>
      </c>
      <c r="C33" s="176">
        <v>40.08</v>
      </c>
      <c r="D33" s="169">
        <v>39.47</v>
      </c>
      <c r="E33" s="169">
        <v>40.08</v>
      </c>
      <c r="F33" s="170">
        <v>39.44</v>
      </c>
    </row>
    <row r="34" spans="2:6" x14ac:dyDescent="0.25">
      <c r="B34" s="1">
        <v>15</v>
      </c>
      <c r="C34" s="176">
        <v>41.3</v>
      </c>
      <c r="D34" s="169">
        <v>39.57</v>
      </c>
      <c r="E34" s="169">
        <v>42.53</v>
      </c>
      <c r="F34" s="170">
        <v>39.06</v>
      </c>
    </row>
    <row r="35" spans="2:6" x14ac:dyDescent="0.25">
      <c r="B35" s="1">
        <v>16</v>
      </c>
      <c r="C35" s="176">
        <v>41.43</v>
      </c>
      <c r="D35" s="169">
        <v>39.5</v>
      </c>
      <c r="E35" s="169">
        <v>39.53</v>
      </c>
      <c r="F35" s="170">
        <v>39.24</v>
      </c>
    </row>
    <row r="36" spans="2:6" x14ac:dyDescent="0.25">
      <c r="B36" s="1">
        <v>17</v>
      </c>
      <c r="C36" s="176">
        <v>40.43</v>
      </c>
      <c r="D36" s="169">
        <v>39.51</v>
      </c>
      <c r="E36" s="169">
        <v>40.520000000000003</v>
      </c>
      <c r="F36" s="170">
        <v>39.06</v>
      </c>
    </row>
    <row r="37" spans="2:6" x14ac:dyDescent="0.25">
      <c r="B37" s="1">
        <v>18</v>
      </c>
      <c r="C37" s="176">
        <v>41.23</v>
      </c>
      <c r="D37" s="169">
        <v>39.54</v>
      </c>
      <c r="E37" s="169">
        <v>39.56</v>
      </c>
      <c r="F37" s="170">
        <v>39.340000000000003</v>
      </c>
    </row>
    <row r="38" spans="2:6" x14ac:dyDescent="0.25">
      <c r="B38" s="1">
        <v>19</v>
      </c>
      <c r="C38" s="176">
        <v>39.909999999999997</v>
      </c>
      <c r="D38" s="169">
        <v>40.32</v>
      </c>
      <c r="E38" s="169">
        <v>39.69</v>
      </c>
      <c r="F38" s="170">
        <v>40.299999999999997</v>
      </c>
    </row>
    <row r="39" spans="2:6" x14ac:dyDescent="0.25">
      <c r="B39" s="1">
        <v>20</v>
      </c>
      <c r="C39" s="176">
        <v>39.58</v>
      </c>
      <c r="D39" s="169">
        <v>39.729999999999997</v>
      </c>
      <c r="E39" s="169">
        <v>40.200000000000003</v>
      </c>
      <c r="F39" s="170">
        <v>40.81</v>
      </c>
    </row>
    <row r="40" spans="2:6" x14ac:dyDescent="0.25">
      <c r="B40" s="1">
        <v>21</v>
      </c>
      <c r="C40" s="176">
        <v>39.6</v>
      </c>
      <c r="D40" s="169">
        <v>39.54</v>
      </c>
      <c r="E40" s="169">
        <v>39.71</v>
      </c>
      <c r="F40" s="170">
        <v>39.43</v>
      </c>
    </row>
    <row r="41" spans="2:6" x14ac:dyDescent="0.25">
      <c r="B41" s="1">
        <v>22</v>
      </c>
      <c r="C41" s="176">
        <v>41.44</v>
      </c>
      <c r="D41" s="169">
        <v>39.42</v>
      </c>
      <c r="E41" s="169">
        <v>39.57</v>
      </c>
      <c r="F41" s="170">
        <v>39.46</v>
      </c>
    </row>
    <row r="42" spans="2:6" x14ac:dyDescent="0.25">
      <c r="B42" s="1">
        <v>23</v>
      </c>
      <c r="C42" s="176">
        <v>40.520000000000003</v>
      </c>
      <c r="D42" s="169">
        <v>39.61</v>
      </c>
      <c r="E42" s="169">
        <v>39.78</v>
      </c>
      <c r="F42" s="170">
        <v>39.21</v>
      </c>
    </row>
    <row r="43" spans="2:6" x14ac:dyDescent="0.25">
      <c r="B43" s="1">
        <v>24</v>
      </c>
      <c r="C43" s="176">
        <v>40.28</v>
      </c>
      <c r="D43" s="169">
        <v>40.6</v>
      </c>
      <c r="E43" s="169">
        <v>39.67</v>
      </c>
      <c r="F43" s="170">
        <v>38.979999999999997</v>
      </c>
    </row>
    <row r="44" spans="2:6" x14ac:dyDescent="0.25">
      <c r="B44" s="1">
        <v>25</v>
      </c>
      <c r="C44" s="176">
        <v>40.01</v>
      </c>
      <c r="D44" s="169">
        <v>39.89</v>
      </c>
      <c r="E44" s="169">
        <v>39.630000000000003</v>
      </c>
      <c r="F44" s="170">
        <v>39.29</v>
      </c>
    </row>
    <row r="45" spans="2:6" x14ac:dyDescent="0.25">
      <c r="B45" s="1">
        <v>26</v>
      </c>
      <c r="C45" s="176">
        <v>40.54</v>
      </c>
      <c r="D45" s="169">
        <v>39.79</v>
      </c>
      <c r="E45" s="169">
        <v>39.65</v>
      </c>
      <c r="F45" s="170">
        <v>39.29</v>
      </c>
    </row>
    <row r="46" spans="2:6" x14ac:dyDescent="0.25">
      <c r="B46" s="1">
        <v>27</v>
      </c>
      <c r="C46" s="176">
        <v>39.869999999999997</v>
      </c>
      <c r="D46" s="169">
        <v>40.299999999999997</v>
      </c>
      <c r="E46" s="169">
        <v>41.34</v>
      </c>
      <c r="F46" s="170">
        <v>39.15</v>
      </c>
    </row>
    <row r="47" spans="2:6" x14ac:dyDescent="0.25">
      <c r="B47" s="1">
        <v>28</v>
      </c>
      <c r="C47" s="176">
        <v>39.630000000000003</v>
      </c>
      <c r="D47" s="169">
        <v>39.47</v>
      </c>
      <c r="E47" s="169">
        <v>40.03</v>
      </c>
      <c r="F47" s="170">
        <v>39.01</v>
      </c>
    </row>
    <row r="48" spans="2:6" x14ac:dyDescent="0.25">
      <c r="B48" s="1">
        <v>29</v>
      </c>
      <c r="C48" s="176">
        <v>39.479999999999997</v>
      </c>
      <c r="D48" s="169">
        <v>39.44</v>
      </c>
      <c r="E48" s="169">
        <v>39.43</v>
      </c>
      <c r="F48" s="170">
        <v>39.299999999999997</v>
      </c>
    </row>
    <row r="49" spans="2:6" x14ac:dyDescent="0.25">
      <c r="B49" s="1">
        <v>30</v>
      </c>
      <c r="C49" s="176">
        <v>39.53</v>
      </c>
      <c r="D49" s="169">
        <v>39.409999999999997</v>
      </c>
      <c r="E49" s="169">
        <v>39.47</v>
      </c>
      <c r="F49" s="170">
        <v>39.11</v>
      </c>
    </row>
    <row r="50" spans="2:6" x14ac:dyDescent="0.25">
      <c r="B50" s="1">
        <v>31</v>
      </c>
      <c r="C50" s="176">
        <v>39.44</v>
      </c>
      <c r="D50" s="169">
        <v>39.56</v>
      </c>
      <c r="E50" s="169">
        <v>39.630000000000003</v>
      </c>
      <c r="F50" s="170">
        <v>39.32</v>
      </c>
    </row>
    <row r="51" spans="2:6" x14ac:dyDescent="0.25">
      <c r="B51" s="1">
        <v>32</v>
      </c>
      <c r="C51" s="176">
        <v>39.14</v>
      </c>
      <c r="D51" s="169">
        <v>39.76</v>
      </c>
      <c r="E51" s="169">
        <v>39.93</v>
      </c>
      <c r="F51" s="170">
        <v>39.299999999999997</v>
      </c>
    </row>
    <row r="52" spans="2:6" x14ac:dyDescent="0.25">
      <c r="B52" s="1">
        <v>33</v>
      </c>
      <c r="C52" s="176">
        <v>39.67</v>
      </c>
      <c r="D52" s="169">
        <v>39.57</v>
      </c>
      <c r="E52" s="169">
        <v>39.89</v>
      </c>
      <c r="F52" s="170">
        <v>39.01</v>
      </c>
    </row>
    <row r="53" spans="2:6" x14ac:dyDescent="0.25">
      <c r="B53" s="1">
        <v>34</v>
      </c>
      <c r="C53" s="176">
        <v>39.450000000000003</v>
      </c>
      <c r="D53" s="169">
        <v>39.630000000000003</v>
      </c>
      <c r="E53" s="169">
        <v>39.44</v>
      </c>
      <c r="F53" s="170">
        <v>39.07</v>
      </c>
    </row>
    <row r="54" spans="2:6" x14ac:dyDescent="0.25">
      <c r="B54" s="1">
        <v>35</v>
      </c>
      <c r="C54" s="176">
        <v>39.479999999999997</v>
      </c>
      <c r="D54" s="169">
        <v>39.44</v>
      </c>
      <c r="E54" s="169">
        <v>39.909999999999997</v>
      </c>
      <c r="F54" s="170">
        <v>39.15</v>
      </c>
    </row>
    <row r="55" spans="2:6" x14ac:dyDescent="0.25">
      <c r="B55" s="1">
        <v>36</v>
      </c>
      <c r="C55" s="176">
        <v>39.340000000000003</v>
      </c>
      <c r="D55" s="169">
        <v>39.47</v>
      </c>
      <c r="E55" s="169">
        <v>39.54</v>
      </c>
      <c r="F55" s="170">
        <v>39.369999999999997</v>
      </c>
    </row>
    <row r="56" spans="2:6" x14ac:dyDescent="0.25">
      <c r="B56" s="1">
        <v>37</v>
      </c>
      <c r="C56" s="176">
        <v>39.31</v>
      </c>
      <c r="D56" s="169">
        <v>39.89</v>
      </c>
      <c r="E56" s="169">
        <v>39.92</v>
      </c>
      <c r="F56" s="170">
        <v>39.32</v>
      </c>
    </row>
    <row r="57" spans="2:6" x14ac:dyDescent="0.25">
      <c r="B57" s="1">
        <v>38</v>
      </c>
      <c r="C57" s="176">
        <v>39.479999999999997</v>
      </c>
      <c r="D57" s="169">
        <v>40.51</v>
      </c>
      <c r="E57" s="169">
        <v>39.799999999999997</v>
      </c>
      <c r="F57" s="170">
        <v>39.11</v>
      </c>
    </row>
    <row r="58" spans="2:6" x14ac:dyDescent="0.25">
      <c r="B58" s="1">
        <v>39</v>
      </c>
      <c r="C58" s="176">
        <v>39.24</v>
      </c>
      <c r="D58" s="169">
        <v>39.56</v>
      </c>
      <c r="E58" s="169">
        <v>39.82</v>
      </c>
      <c r="F58" s="170"/>
    </row>
    <row r="59" spans="2:6" x14ac:dyDescent="0.25">
      <c r="B59" s="1">
        <v>40</v>
      </c>
      <c r="C59" s="176">
        <v>39.869999999999997</v>
      </c>
      <c r="D59" s="169">
        <v>39.76</v>
      </c>
      <c r="E59" s="169">
        <v>40.49</v>
      </c>
      <c r="F59" s="170"/>
    </row>
    <row r="60" spans="2:6" x14ac:dyDescent="0.25">
      <c r="B60" s="1">
        <v>41</v>
      </c>
      <c r="C60" s="176">
        <v>41.22</v>
      </c>
      <c r="D60" s="169">
        <v>39.74</v>
      </c>
      <c r="E60" s="169">
        <v>40.39</v>
      </c>
      <c r="F60" s="170"/>
    </row>
    <row r="61" spans="2:6" x14ac:dyDescent="0.25">
      <c r="B61" s="1">
        <v>42</v>
      </c>
      <c r="C61" s="176">
        <v>39.450000000000003</v>
      </c>
      <c r="D61" s="169">
        <v>39.61</v>
      </c>
      <c r="E61" s="169">
        <v>39.840000000000003</v>
      </c>
      <c r="F61" s="170"/>
    </row>
    <row r="62" spans="2:6" x14ac:dyDescent="0.25">
      <c r="B62" s="1">
        <v>43</v>
      </c>
      <c r="C62" s="176">
        <v>39.47</v>
      </c>
      <c r="D62" s="169">
        <v>39.5</v>
      </c>
      <c r="E62" s="169">
        <v>39.6</v>
      </c>
      <c r="F62" s="170"/>
    </row>
    <row r="63" spans="2:6" x14ac:dyDescent="0.25">
      <c r="B63" s="1">
        <v>44</v>
      </c>
      <c r="C63" s="176">
        <v>39.4</v>
      </c>
      <c r="D63" s="169">
        <v>40</v>
      </c>
      <c r="E63" s="169">
        <v>40.049999999999997</v>
      </c>
      <c r="F63" s="170"/>
    </row>
    <row r="64" spans="2:6" x14ac:dyDescent="0.25">
      <c r="B64" s="1">
        <v>45</v>
      </c>
      <c r="C64" s="176">
        <v>39.81</v>
      </c>
      <c r="D64" s="169"/>
      <c r="E64" s="169">
        <v>40.130000000000003</v>
      </c>
      <c r="F64" s="170"/>
    </row>
    <row r="65" spans="2:6" x14ac:dyDescent="0.25">
      <c r="B65" s="1">
        <v>46</v>
      </c>
      <c r="C65" s="176"/>
      <c r="D65" s="169"/>
      <c r="E65" s="169"/>
      <c r="F65" s="170"/>
    </row>
    <row r="66" spans="2:6" x14ac:dyDescent="0.25">
      <c r="B66" s="1">
        <v>47</v>
      </c>
      <c r="C66" s="176"/>
      <c r="D66" s="169"/>
      <c r="E66" s="169"/>
      <c r="F66" s="170"/>
    </row>
    <row r="67" spans="2:6" x14ac:dyDescent="0.25">
      <c r="B67" s="1">
        <v>48</v>
      </c>
      <c r="C67" s="176"/>
      <c r="D67" s="169"/>
      <c r="E67" s="169"/>
      <c r="F67" s="170"/>
    </row>
    <row r="68" spans="2:6" x14ac:dyDescent="0.25">
      <c r="B68" s="1">
        <v>49</v>
      </c>
      <c r="C68" s="176"/>
      <c r="D68" s="169"/>
      <c r="E68" s="169"/>
      <c r="F68" s="170"/>
    </row>
    <row r="69" spans="2:6" x14ac:dyDescent="0.25">
      <c r="B69" s="1">
        <v>50</v>
      </c>
      <c r="C69" s="176"/>
      <c r="D69" s="169"/>
      <c r="E69" s="169"/>
      <c r="F69" s="170"/>
    </row>
    <row r="70" spans="2:6" x14ac:dyDescent="0.25">
      <c r="B70" s="1">
        <v>51</v>
      </c>
      <c r="C70" s="176"/>
      <c r="D70" s="169"/>
      <c r="E70" s="169"/>
      <c r="F70" s="170"/>
    </row>
    <row r="71" spans="2:6" x14ac:dyDescent="0.25">
      <c r="B71" s="1">
        <v>52</v>
      </c>
      <c r="C71" s="176"/>
      <c r="D71" s="169"/>
      <c r="E71" s="169"/>
      <c r="F71" s="170"/>
    </row>
    <row r="72" spans="2:6" x14ac:dyDescent="0.25">
      <c r="B72" s="1">
        <v>53</v>
      </c>
      <c r="C72" s="176"/>
      <c r="D72" s="169"/>
      <c r="E72" s="169"/>
      <c r="F72" s="170"/>
    </row>
    <row r="73" spans="2:6" x14ac:dyDescent="0.25">
      <c r="B73" s="1">
        <v>54</v>
      </c>
      <c r="C73" s="176"/>
      <c r="D73" s="169"/>
      <c r="E73" s="169"/>
      <c r="F73" s="170"/>
    </row>
    <row r="74" spans="2:6" x14ac:dyDescent="0.25">
      <c r="B74" s="1">
        <v>55</v>
      </c>
      <c r="C74" s="176"/>
      <c r="D74" s="169"/>
      <c r="E74" s="169"/>
      <c r="F74" s="170"/>
    </row>
    <row r="75" spans="2:6" x14ac:dyDescent="0.25">
      <c r="B75" s="1">
        <v>56</v>
      </c>
      <c r="C75" s="176"/>
      <c r="D75" s="169"/>
      <c r="E75" s="169"/>
      <c r="F75" s="170"/>
    </row>
    <row r="76" spans="2:6" x14ac:dyDescent="0.25">
      <c r="B76" s="1">
        <v>57</v>
      </c>
      <c r="C76" s="176"/>
      <c r="D76" s="169"/>
      <c r="E76" s="169"/>
      <c r="F76" s="170"/>
    </row>
    <row r="77" spans="2:6" x14ac:dyDescent="0.25">
      <c r="B77" s="1">
        <v>58</v>
      </c>
      <c r="C77" s="176"/>
      <c r="D77" s="169"/>
      <c r="E77" s="169"/>
      <c r="F77" s="170"/>
    </row>
    <row r="78" spans="2:6" x14ac:dyDescent="0.25">
      <c r="B78" s="1">
        <v>59</v>
      </c>
      <c r="C78" s="176"/>
      <c r="D78" s="169"/>
      <c r="E78" s="169"/>
      <c r="F78" s="170"/>
    </row>
    <row r="79" spans="2:6" x14ac:dyDescent="0.25">
      <c r="B79" s="1">
        <v>60</v>
      </c>
      <c r="C79" s="176"/>
      <c r="D79" s="169"/>
      <c r="E79" s="169"/>
      <c r="F79" s="170"/>
    </row>
    <row r="80" spans="2:6" x14ac:dyDescent="0.25">
      <c r="B80" s="1">
        <v>61</v>
      </c>
      <c r="C80" s="176"/>
      <c r="D80" s="169"/>
      <c r="E80" s="169"/>
      <c r="F80" s="170"/>
    </row>
    <row r="81" spans="2:6" x14ac:dyDescent="0.25">
      <c r="B81" s="1">
        <v>62</v>
      </c>
      <c r="C81" s="176"/>
      <c r="D81" s="169"/>
      <c r="E81" s="169"/>
      <c r="F81" s="170"/>
    </row>
    <row r="82" spans="2:6" x14ac:dyDescent="0.25">
      <c r="B82" s="1">
        <v>63</v>
      </c>
      <c r="C82" s="176"/>
      <c r="D82" s="169"/>
      <c r="E82" s="169"/>
      <c r="F82" s="170"/>
    </row>
    <row r="83" spans="2:6" x14ac:dyDescent="0.25">
      <c r="B83" s="1">
        <v>64</v>
      </c>
      <c r="C83" s="176"/>
      <c r="D83" s="169"/>
      <c r="E83" s="169"/>
      <c r="F83" s="170"/>
    </row>
    <row r="84" spans="2:6" x14ac:dyDescent="0.25">
      <c r="B84" s="1">
        <v>65</v>
      </c>
      <c r="C84" s="176"/>
      <c r="D84" s="169"/>
      <c r="E84" s="169"/>
      <c r="F84" s="170"/>
    </row>
    <row r="85" spans="2:6" ht="15.75" thickBot="1" x14ac:dyDescent="0.3">
      <c r="B85" s="1">
        <v>66</v>
      </c>
      <c r="C85" s="177"/>
      <c r="D85" s="173"/>
      <c r="E85" s="173"/>
      <c r="F85" s="17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5"/>
  <sheetViews>
    <sheetView topLeftCell="A30" zoomScale="75" zoomScaleNormal="75" workbookViewId="0">
      <selection activeCell="J58" sqref="J58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20" t="s">
        <v>60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1:16" ht="7.5" customHeight="1" x14ac:dyDescent="0.25"/>
    <row r="6" spans="1:16" ht="17.25" x14ac:dyDescent="0.3">
      <c r="A6" s="181" t="s">
        <v>94</v>
      </c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181"/>
    </row>
    <row r="7" spans="1:16" ht="7.5" customHeight="1" x14ac:dyDescent="0.25"/>
    <row r="8" spans="1:16" s="2" customFormat="1" ht="20.25" customHeight="1" x14ac:dyDescent="0.25">
      <c r="A8" s="221" t="s">
        <v>45</v>
      </c>
      <c r="B8" s="222" t="s">
        <v>13</v>
      </c>
      <c r="C8" s="223" t="s">
        <v>18</v>
      </c>
      <c r="D8" s="222" t="s">
        <v>46</v>
      </c>
      <c r="E8" s="225" t="s">
        <v>47</v>
      </c>
      <c r="F8" s="227" t="s">
        <v>48</v>
      </c>
      <c r="G8" s="228"/>
      <c r="H8" s="228"/>
      <c r="I8" s="229"/>
      <c r="J8" s="230" t="s">
        <v>49</v>
      </c>
      <c r="K8" s="221" t="s">
        <v>50</v>
      </c>
      <c r="L8" s="221"/>
      <c r="M8" s="41"/>
      <c r="N8" s="41"/>
    </row>
    <row r="9" spans="1:16" s="2" customFormat="1" ht="27.75" customHeight="1" x14ac:dyDescent="0.25">
      <c r="A9" s="221"/>
      <c r="B9" s="222"/>
      <c r="C9" s="224"/>
      <c r="D9" s="222"/>
      <c r="E9" s="226"/>
      <c r="F9" s="42" t="s">
        <v>51</v>
      </c>
      <c r="G9" s="42" t="s">
        <v>52</v>
      </c>
      <c r="H9" s="42" t="s">
        <v>53</v>
      </c>
      <c r="I9" s="43" t="s">
        <v>54</v>
      </c>
      <c r="J9" s="231"/>
      <c r="K9" s="86" t="s">
        <v>55</v>
      </c>
      <c r="L9" s="86" t="s">
        <v>56</v>
      </c>
      <c r="M9" s="45" t="s">
        <v>57</v>
      </c>
      <c r="N9" s="45" t="s">
        <v>58</v>
      </c>
    </row>
    <row r="10" spans="1:16" s="3" customFormat="1" ht="30" customHeight="1" thickBot="1" x14ac:dyDescent="0.3">
      <c r="A10" s="46">
        <v>1</v>
      </c>
      <c r="B10" s="47" t="s">
        <v>95</v>
      </c>
      <c r="C10" s="48">
        <v>5</v>
      </c>
      <c r="D10" s="48">
        <v>41</v>
      </c>
      <c r="E10" s="49">
        <f>D10</f>
        <v>41</v>
      </c>
      <c r="F10" s="145">
        <f>MIN(C20:C100)</f>
        <v>39.19</v>
      </c>
      <c r="G10" s="50">
        <f>AVERAGE(C20:C100)</f>
        <v>40.130731707317047</v>
      </c>
      <c r="H10" s="51">
        <v>1</v>
      </c>
      <c r="I10" s="52">
        <f>G10-F10</f>
        <v>0.94073170731704892</v>
      </c>
      <c r="J10" s="53">
        <v>1.9108796296296294E-2</v>
      </c>
      <c r="K10" s="53">
        <f>J10</f>
        <v>1.9108796296296294E-2</v>
      </c>
      <c r="L10" s="54">
        <f>K10</f>
        <v>1.9108796296296294E-2</v>
      </c>
      <c r="M10" s="55" t="s">
        <v>174</v>
      </c>
      <c r="N10" s="56">
        <v>10</v>
      </c>
      <c r="O10" s="112" t="s">
        <v>173</v>
      </c>
      <c r="P10" s="58"/>
    </row>
    <row r="11" spans="1:16" s="3" customFormat="1" ht="30" customHeight="1" thickBot="1" x14ac:dyDescent="0.3">
      <c r="A11" s="46">
        <v>2</v>
      </c>
      <c r="B11" s="47" t="s">
        <v>95</v>
      </c>
      <c r="C11" s="48">
        <v>2</v>
      </c>
      <c r="D11" s="48">
        <v>92</v>
      </c>
      <c r="E11" s="49">
        <f>D11-D10</f>
        <v>51</v>
      </c>
      <c r="F11" s="153">
        <f>MIN(D20:D100)</f>
        <v>39.17</v>
      </c>
      <c r="G11" s="140">
        <f>AVERAGE(D20:D100)</f>
        <v>39.742799999999988</v>
      </c>
      <c r="H11" s="51">
        <v>3</v>
      </c>
      <c r="I11" s="52">
        <f>G11-F11</f>
        <v>0.57279999999998665</v>
      </c>
      <c r="J11" s="53">
        <v>4.3796296296296298E-2</v>
      </c>
      <c r="K11" s="53">
        <f>J11-J10</f>
        <v>2.4687500000000005E-2</v>
      </c>
      <c r="L11" s="53">
        <f>K11+L10</f>
        <v>4.3796296296296298E-2</v>
      </c>
      <c r="M11" s="55" t="s">
        <v>175</v>
      </c>
      <c r="N11" s="56"/>
      <c r="O11" s="57"/>
      <c r="P11" s="58"/>
    </row>
    <row r="12" spans="1:16" s="3" customFormat="1" ht="30" customHeight="1" thickBot="1" x14ac:dyDescent="0.3">
      <c r="A12" s="46">
        <v>3</v>
      </c>
      <c r="B12" s="47" t="s">
        <v>99</v>
      </c>
      <c r="C12" s="59">
        <v>4</v>
      </c>
      <c r="D12" s="48">
        <v>133</v>
      </c>
      <c r="E12" s="49">
        <f>D12-D11</f>
        <v>41</v>
      </c>
      <c r="F12" s="157">
        <f>MIN(E20:E100)</f>
        <v>39.24</v>
      </c>
      <c r="G12" s="50">
        <f>AVERAGE(E20:E100)</f>
        <v>39.813499999999991</v>
      </c>
      <c r="H12" s="51">
        <v>2</v>
      </c>
      <c r="I12" s="52">
        <f>G12-F12</f>
        <v>0.57349999999998857</v>
      </c>
      <c r="J12" s="53">
        <v>6.3773148148148148E-2</v>
      </c>
      <c r="K12" s="53">
        <f>J12-J11</f>
        <v>1.997685185185185E-2</v>
      </c>
      <c r="L12" s="54">
        <f>K12</f>
        <v>1.997685185185185E-2</v>
      </c>
      <c r="M12" s="55" t="s">
        <v>176</v>
      </c>
      <c r="N12" s="56">
        <v>5</v>
      </c>
      <c r="O12" s="113" t="s">
        <v>131</v>
      </c>
    </row>
    <row r="13" spans="1:16" s="3" customFormat="1" ht="30" customHeight="1" thickBot="1" x14ac:dyDescent="0.3">
      <c r="A13" s="60" t="s">
        <v>59</v>
      </c>
      <c r="B13" s="61" t="s">
        <v>99</v>
      </c>
      <c r="C13" s="62">
        <v>21</v>
      </c>
      <c r="D13" s="62">
        <v>174</v>
      </c>
      <c r="E13" s="49">
        <f>D13-D12</f>
        <v>41</v>
      </c>
      <c r="F13" s="144">
        <f>MIN(F20:F100)</f>
        <v>39.17</v>
      </c>
      <c r="G13" s="152">
        <f>AVERAGE(F20:F100)</f>
        <v>39.565749999999987</v>
      </c>
      <c r="H13" s="147">
        <v>2</v>
      </c>
      <c r="I13" s="63">
        <f>G13-F13</f>
        <v>0.39574999999998539</v>
      </c>
      <c r="J13" s="64">
        <v>8.368055555555555E-2</v>
      </c>
      <c r="K13" s="65">
        <f>J13-J12</f>
        <v>1.9907407407407401E-2</v>
      </c>
      <c r="L13" s="64">
        <f>K13+K12</f>
        <v>3.9884259259259251E-2</v>
      </c>
      <c r="M13" s="55"/>
      <c r="N13" s="56"/>
    </row>
    <row r="14" spans="1:16" s="3" customFormat="1" ht="30" customHeight="1" x14ac:dyDescent="0.25">
      <c r="A14" s="66"/>
      <c r="B14" s="67"/>
      <c r="C14" s="68"/>
      <c r="D14" s="68"/>
      <c r="E14" s="68"/>
      <c r="F14" s="82">
        <f>AVERAGE(F10,F12)</f>
        <v>39.215000000000003</v>
      </c>
      <c r="G14" s="149">
        <f>AVERAGE(G10,G12)</f>
        <v>39.972115853658522</v>
      </c>
      <c r="H14" s="149" t="s">
        <v>127</v>
      </c>
      <c r="I14" s="69">
        <f>AVERAGE(I10,I12)</f>
        <v>0.75711585365851874</v>
      </c>
      <c r="J14" s="68"/>
      <c r="K14" s="68"/>
      <c r="L14" s="68"/>
      <c r="M14" s="70"/>
      <c r="N14" s="70"/>
    </row>
    <row r="15" spans="1:16" ht="27.75" customHeight="1" x14ac:dyDescent="0.25">
      <c r="A15" s="71"/>
      <c r="B15" s="71"/>
      <c r="C15" s="71"/>
      <c r="D15" s="72"/>
      <c r="E15" s="73"/>
      <c r="F15" s="74">
        <f>AVERAGE(F11,F13)</f>
        <v>39.17</v>
      </c>
      <c r="G15" s="75">
        <f>AVERAGE(G11,G13)</f>
        <v>39.654274999999984</v>
      </c>
      <c r="H15" s="75" t="s">
        <v>128</v>
      </c>
      <c r="I15" s="76">
        <f>AVERAGE(I11,I13)</f>
        <v>0.48427499999998602</v>
      </c>
      <c r="J15" s="73"/>
      <c r="K15" s="73" t="s">
        <v>29</v>
      </c>
      <c r="L15" s="73"/>
      <c r="M15" s="70"/>
      <c r="N15" s="70"/>
    </row>
    <row r="16" spans="1:16" ht="30" customHeight="1" thickBot="1" x14ac:dyDescent="0.3">
      <c r="A16" s="77"/>
      <c r="B16" s="77"/>
      <c r="C16" s="77"/>
      <c r="D16" s="73"/>
      <c r="E16" s="73"/>
      <c r="F16" s="78">
        <f>AVERAGE(F10:F13)</f>
        <v>39.192499999999995</v>
      </c>
      <c r="G16" s="79">
        <f>AVERAGE(G10:G13)</f>
        <v>39.813195426829253</v>
      </c>
      <c r="H16" s="80"/>
      <c r="I16" s="81">
        <f>AVERAGE(I10:I13)</f>
        <v>0.62069542682925238</v>
      </c>
      <c r="J16" s="73"/>
      <c r="K16" s="73"/>
      <c r="L16" s="73"/>
      <c r="M16" s="77"/>
      <c r="N16" s="77"/>
    </row>
    <row r="19" spans="2:14" ht="15.75" thickBot="1" x14ac:dyDescent="0.3">
      <c r="B19" s="163"/>
      <c r="C19" s="159" t="str">
        <f>B10</f>
        <v>Линнык Владимир</v>
      </c>
      <c r="D19" s="159" t="str">
        <f>B11</f>
        <v>Линнык Владимир</v>
      </c>
      <c r="E19" s="162" t="str">
        <f>B12</f>
        <v>Кравченко Женя</v>
      </c>
      <c r="F19" s="159" t="str">
        <f>B13</f>
        <v>Кравченко Женя</v>
      </c>
      <c r="M19" s="2"/>
      <c r="N19" s="2"/>
    </row>
    <row r="20" spans="2:14" x14ac:dyDescent="0.25">
      <c r="B20" s="1">
        <v>1</v>
      </c>
      <c r="C20" s="175">
        <v>43.27</v>
      </c>
      <c r="D20" s="166">
        <v>39.83</v>
      </c>
      <c r="E20" s="166">
        <v>40.28</v>
      </c>
      <c r="F20" s="167">
        <v>39.61</v>
      </c>
      <c r="M20" s="3"/>
      <c r="N20" s="3"/>
    </row>
    <row r="21" spans="2:14" x14ac:dyDescent="0.25">
      <c r="B21" s="1">
        <v>2</v>
      </c>
      <c r="C21" s="179">
        <v>43.34</v>
      </c>
      <c r="D21" s="169">
        <v>39.68</v>
      </c>
      <c r="E21" s="169">
        <v>40.69</v>
      </c>
      <c r="F21" s="170">
        <v>39.85</v>
      </c>
      <c r="M21" s="3"/>
      <c r="N21" s="3"/>
    </row>
    <row r="22" spans="2:14" x14ac:dyDescent="0.25">
      <c r="B22" s="1">
        <v>3</v>
      </c>
      <c r="C22" s="176">
        <v>45.48</v>
      </c>
      <c r="D22" s="169">
        <v>39.85</v>
      </c>
      <c r="E22" s="169">
        <v>40.56</v>
      </c>
      <c r="F22" s="170">
        <v>40.58</v>
      </c>
      <c r="M22" s="3"/>
      <c r="N22" s="3"/>
    </row>
    <row r="23" spans="2:14" x14ac:dyDescent="0.25">
      <c r="B23" s="1">
        <v>4</v>
      </c>
      <c r="C23" s="176">
        <v>41.68</v>
      </c>
      <c r="D23" s="169">
        <v>39.729999999999997</v>
      </c>
      <c r="E23" s="169">
        <v>40.119999999999997</v>
      </c>
      <c r="F23" s="170">
        <v>40.32</v>
      </c>
    </row>
    <row r="24" spans="2:14" x14ac:dyDescent="0.25">
      <c r="B24" s="1">
        <v>5</v>
      </c>
      <c r="C24" s="176">
        <v>39.82</v>
      </c>
      <c r="D24" s="169">
        <v>39.56</v>
      </c>
      <c r="E24" s="169">
        <v>39.57</v>
      </c>
      <c r="F24" s="170">
        <v>39.479999999999997</v>
      </c>
    </row>
    <row r="25" spans="2:14" x14ac:dyDescent="0.25">
      <c r="B25" s="1">
        <v>6</v>
      </c>
      <c r="C25" s="176">
        <v>39.729999999999997</v>
      </c>
      <c r="D25" s="169">
        <v>39.78</v>
      </c>
      <c r="E25" s="169">
        <v>40.22</v>
      </c>
      <c r="F25" s="170">
        <v>39.590000000000003</v>
      </c>
    </row>
    <row r="26" spans="2:14" x14ac:dyDescent="0.25">
      <c r="B26" s="1">
        <v>7</v>
      </c>
      <c r="C26" s="176">
        <v>40.21</v>
      </c>
      <c r="D26" s="169">
        <v>39.4</v>
      </c>
      <c r="E26" s="169">
        <v>39.46</v>
      </c>
      <c r="F26" s="170">
        <v>39.74</v>
      </c>
    </row>
    <row r="27" spans="2:14" x14ac:dyDescent="0.25">
      <c r="B27" s="1">
        <v>8</v>
      </c>
      <c r="C27" s="176">
        <v>39.44</v>
      </c>
      <c r="D27" s="169">
        <v>39.340000000000003</v>
      </c>
      <c r="E27" s="169">
        <v>39.25</v>
      </c>
      <c r="F27" s="170">
        <v>40.130000000000003</v>
      </c>
    </row>
    <row r="28" spans="2:14" x14ac:dyDescent="0.25">
      <c r="B28" s="1">
        <v>9</v>
      </c>
      <c r="C28" s="176">
        <v>41.33</v>
      </c>
      <c r="D28" s="169">
        <v>39.46</v>
      </c>
      <c r="E28" s="169">
        <v>39.72</v>
      </c>
      <c r="F28" s="170">
        <v>39.520000000000003</v>
      </c>
    </row>
    <row r="29" spans="2:14" x14ac:dyDescent="0.25">
      <c r="B29" s="1">
        <v>10</v>
      </c>
      <c r="C29" s="176">
        <v>40.56</v>
      </c>
      <c r="D29" s="169">
        <v>39.89</v>
      </c>
      <c r="E29" s="169">
        <v>39.61</v>
      </c>
      <c r="F29" s="170">
        <v>39.31</v>
      </c>
    </row>
    <row r="30" spans="2:14" x14ac:dyDescent="0.25">
      <c r="B30" s="1">
        <v>11</v>
      </c>
      <c r="C30" s="176">
        <v>39.79</v>
      </c>
      <c r="D30" s="169">
        <v>39.43</v>
      </c>
      <c r="E30" s="169">
        <v>39.81</v>
      </c>
      <c r="F30" s="170">
        <v>39.49</v>
      </c>
    </row>
    <row r="31" spans="2:14" x14ac:dyDescent="0.25">
      <c r="B31" s="1">
        <v>12</v>
      </c>
      <c r="C31" s="176">
        <v>39.72</v>
      </c>
      <c r="D31" s="169">
        <v>39.520000000000003</v>
      </c>
      <c r="E31" s="169">
        <v>39.380000000000003</v>
      </c>
      <c r="F31" s="170">
        <v>39.49</v>
      </c>
    </row>
    <row r="32" spans="2:14" x14ac:dyDescent="0.25">
      <c r="B32" s="1">
        <v>13</v>
      </c>
      <c r="C32" s="176">
        <v>39.79</v>
      </c>
      <c r="D32" s="169">
        <v>39.6</v>
      </c>
      <c r="E32" s="169">
        <v>39.57</v>
      </c>
      <c r="F32" s="170">
        <v>39.43</v>
      </c>
    </row>
    <row r="33" spans="2:6" x14ac:dyDescent="0.25">
      <c r="B33" s="1">
        <v>14</v>
      </c>
      <c r="C33" s="176">
        <v>40.17</v>
      </c>
      <c r="D33" s="169">
        <v>39.340000000000003</v>
      </c>
      <c r="E33" s="169">
        <v>39.44</v>
      </c>
      <c r="F33" s="170">
        <v>39.32</v>
      </c>
    </row>
    <row r="34" spans="2:6" x14ac:dyDescent="0.25">
      <c r="B34" s="1">
        <v>15</v>
      </c>
      <c r="C34" s="176">
        <v>41.27</v>
      </c>
      <c r="D34" s="169">
        <v>39.4</v>
      </c>
      <c r="E34" s="169">
        <v>39.549999999999997</v>
      </c>
      <c r="F34" s="170">
        <v>39.81</v>
      </c>
    </row>
    <row r="35" spans="2:6" x14ac:dyDescent="0.25">
      <c r="B35" s="1">
        <v>16</v>
      </c>
      <c r="C35" s="176">
        <v>40.9</v>
      </c>
      <c r="D35" s="169">
        <v>40.21</v>
      </c>
      <c r="E35" s="169">
        <v>39.28</v>
      </c>
      <c r="F35" s="170">
        <v>39.51</v>
      </c>
    </row>
    <row r="36" spans="2:6" x14ac:dyDescent="0.25">
      <c r="B36" s="1">
        <v>17</v>
      </c>
      <c r="C36" s="176">
        <v>39.64</v>
      </c>
      <c r="D36" s="169">
        <v>39.81</v>
      </c>
      <c r="E36" s="169">
        <v>41.22</v>
      </c>
      <c r="F36" s="170">
        <v>39.57</v>
      </c>
    </row>
    <row r="37" spans="2:6" x14ac:dyDescent="0.25">
      <c r="B37" s="1">
        <v>18</v>
      </c>
      <c r="C37" s="176">
        <v>39.450000000000003</v>
      </c>
      <c r="D37" s="169">
        <v>39.51</v>
      </c>
      <c r="E37" s="169">
        <v>41.37</v>
      </c>
      <c r="F37" s="170">
        <v>39.520000000000003</v>
      </c>
    </row>
    <row r="38" spans="2:6" x14ac:dyDescent="0.25">
      <c r="B38" s="1">
        <v>19</v>
      </c>
      <c r="C38" s="176">
        <v>39.61</v>
      </c>
      <c r="D38" s="169">
        <v>39.68</v>
      </c>
      <c r="E38" s="169">
        <v>40.380000000000003</v>
      </c>
      <c r="F38" s="170">
        <v>39.409999999999997</v>
      </c>
    </row>
    <row r="39" spans="2:6" x14ac:dyDescent="0.25">
      <c r="B39" s="1">
        <v>20</v>
      </c>
      <c r="C39" s="176">
        <v>39.75</v>
      </c>
      <c r="D39" s="169">
        <v>39.53</v>
      </c>
      <c r="E39" s="169">
        <v>40.020000000000003</v>
      </c>
      <c r="F39" s="170">
        <v>39.200000000000003</v>
      </c>
    </row>
    <row r="40" spans="2:6" x14ac:dyDescent="0.25">
      <c r="B40" s="1">
        <v>21</v>
      </c>
      <c r="C40" s="176">
        <v>39.299999999999997</v>
      </c>
      <c r="D40" s="169">
        <v>39.51</v>
      </c>
      <c r="E40" s="169">
        <v>40.200000000000003</v>
      </c>
      <c r="F40" s="170">
        <v>39.61</v>
      </c>
    </row>
    <row r="41" spans="2:6" x14ac:dyDescent="0.25">
      <c r="B41" s="1">
        <v>22</v>
      </c>
      <c r="C41" s="176">
        <v>39.44</v>
      </c>
      <c r="D41" s="169">
        <v>39.67</v>
      </c>
      <c r="E41" s="169">
        <v>39.46</v>
      </c>
      <c r="F41" s="170">
        <v>39.4</v>
      </c>
    </row>
    <row r="42" spans="2:6" x14ac:dyDescent="0.25">
      <c r="B42" s="1">
        <v>23</v>
      </c>
      <c r="C42" s="176">
        <v>39.520000000000003</v>
      </c>
      <c r="D42" s="169">
        <v>39.17</v>
      </c>
      <c r="E42" s="169">
        <v>39.43</v>
      </c>
      <c r="F42" s="170">
        <v>39.33</v>
      </c>
    </row>
    <row r="43" spans="2:6" x14ac:dyDescent="0.25">
      <c r="B43" s="1">
        <v>24</v>
      </c>
      <c r="C43" s="176">
        <v>39.42</v>
      </c>
      <c r="D43" s="169">
        <v>39.25</v>
      </c>
      <c r="E43" s="169">
        <v>39.43</v>
      </c>
      <c r="F43" s="170">
        <v>39.58</v>
      </c>
    </row>
    <row r="44" spans="2:6" x14ac:dyDescent="0.25">
      <c r="B44" s="1">
        <v>25</v>
      </c>
      <c r="C44" s="176">
        <v>39.28</v>
      </c>
      <c r="D44" s="169">
        <v>39.25</v>
      </c>
      <c r="E44" s="169">
        <v>39.869999999999997</v>
      </c>
      <c r="F44" s="170">
        <v>39.549999999999997</v>
      </c>
    </row>
    <row r="45" spans="2:6" x14ac:dyDescent="0.25">
      <c r="B45" s="1">
        <v>26</v>
      </c>
      <c r="C45" s="176">
        <v>39.67</v>
      </c>
      <c r="D45" s="169">
        <v>39.4</v>
      </c>
      <c r="E45" s="169">
        <v>39.369999999999997</v>
      </c>
      <c r="F45" s="170">
        <v>39.49</v>
      </c>
    </row>
    <row r="46" spans="2:6" x14ac:dyDescent="0.25">
      <c r="B46" s="1">
        <v>27</v>
      </c>
      <c r="C46" s="176">
        <v>39.32</v>
      </c>
      <c r="D46" s="169">
        <v>39.520000000000003</v>
      </c>
      <c r="E46" s="169">
        <v>39.49</v>
      </c>
      <c r="F46" s="170">
        <v>39.340000000000003</v>
      </c>
    </row>
    <row r="47" spans="2:6" x14ac:dyDescent="0.25">
      <c r="B47" s="1">
        <v>28</v>
      </c>
      <c r="C47" s="176">
        <v>39.520000000000003</v>
      </c>
      <c r="D47" s="169">
        <v>39.76</v>
      </c>
      <c r="E47" s="169">
        <v>39.24</v>
      </c>
      <c r="F47" s="170">
        <v>40.32</v>
      </c>
    </row>
    <row r="48" spans="2:6" x14ac:dyDescent="0.25">
      <c r="B48" s="1">
        <v>29</v>
      </c>
      <c r="C48" s="176">
        <v>39.950000000000003</v>
      </c>
      <c r="D48" s="169">
        <v>39.549999999999997</v>
      </c>
      <c r="E48" s="169">
        <v>39.590000000000003</v>
      </c>
      <c r="F48" s="170">
        <v>39.340000000000003</v>
      </c>
    </row>
    <row r="49" spans="2:6" x14ac:dyDescent="0.25">
      <c r="B49" s="1">
        <v>30</v>
      </c>
      <c r="C49" s="176">
        <v>39.549999999999997</v>
      </c>
      <c r="D49" s="169">
        <v>39.57</v>
      </c>
      <c r="E49" s="169">
        <v>39.43</v>
      </c>
      <c r="F49" s="170">
        <v>39.29</v>
      </c>
    </row>
    <row r="50" spans="2:6" x14ac:dyDescent="0.25">
      <c r="B50" s="1">
        <v>31</v>
      </c>
      <c r="C50" s="179">
        <v>39.369999999999997</v>
      </c>
      <c r="D50" s="169">
        <v>39.79</v>
      </c>
      <c r="E50" s="169">
        <v>39.520000000000003</v>
      </c>
      <c r="F50" s="170">
        <v>39.33</v>
      </c>
    </row>
    <row r="51" spans="2:6" x14ac:dyDescent="0.25">
      <c r="B51" s="1">
        <v>32</v>
      </c>
      <c r="C51" s="176">
        <v>39.35</v>
      </c>
      <c r="D51" s="169">
        <v>40.479999999999997</v>
      </c>
      <c r="E51" s="169">
        <v>39.47</v>
      </c>
      <c r="F51" s="170">
        <v>39.36</v>
      </c>
    </row>
    <row r="52" spans="2:6" x14ac:dyDescent="0.25">
      <c r="B52" s="1">
        <v>33</v>
      </c>
      <c r="C52" s="176">
        <v>39.19</v>
      </c>
      <c r="D52" s="169">
        <v>41.66</v>
      </c>
      <c r="E52" s="169">
        <v>39.83</v>
      </c>
      <c r="F52" s="170">
        <v>39.340000000000003</v>
      </c>
    </row>
    <row r="53" spans="2:6" x14ac:dyDescent="0.25">
      <c r="B53" s="1">
        <v>34</v>
      </c>
      <c r="C53" s="176">
        <v>39.619999999999997</v>
      </c>
      <c r="D53" s="169">
        <v>39.51</v>
      </c>
      <c r="E53" s="169">
        <v>39.630000000000003</v>
      </c>
      <c r="F53" s="170">
        <v>39.17</v>
      </c>
    </row>
    <row r="54" spans="2:6" x14ac:dyDescent="0.25">
      <c r="B54" s="1">
        <v>35</v>
      </c>
      <c r="C54" s="176">
        <v>39.5</v>
      </c>
      <c r="D54" s="169">
        <v>39.25</v>
      </c>
      <c r="E54" s="169">
        <v>39.43</v>
      </c>
      <c r="F54" s="170">
        <v>40.35</v>
      </c>
    </row>
    <row r="55" spans="2:6" x14ac:dyDescent="0.25">
      <c r="B55" s="1">
        <v>36</v>
      </c>
      <c r="C55" s="176">
        <v>39.6</v>
      </c>
      <c r="D55" s="169">
        <v>40.11</v>
      </c>
      <c r="E55" s="169">
        <v>40.5</v>
      </c>
      <c r="F55" s="170">
        <v>39.35</v>
      </c>
    </row>
    <row r="56" spans="2:6" x14ac:dyDescent="0.25">
      <c r="B56" s="1">
        <v>37</v>
      </c>
      <c r="C56" s="176">
        <v>39.6</v>
      </c>
      <c r="D56" s="169">
        <v>39.44</v>
      </c>
      <c r="E56" s="169">
        <v>39.61</v>
      </c>
      <c r="F56" s="170">
        <v>39.44</v>
      </c>
    </row>
    <row r="57" spans="2:6" x14ac:dyDescent="0.25">
      <c r="B57" s="1">
        <v>38</v>
      </c>
      <c r="C57" s="179">
        <v>39.78</v>
      </c>
      <c r="D57" s="169">
        <v>41.03</v>
      </c>
      <c r="E57" s="169">
        <v>39.83</v>
      </c>
      <c r="F57" s="170">
        <v>39.22</v>
      </c>
    </row>
    <row r="58" spans="2:6" x14ac:dyDescent="0.25">
      <c r="B58" s="1">
        <v>39</v>
      </c>
      <c r="C58" s="179">
        <v>39.770000000000003</v>
      </c>
      <c r="D58" s="169">
        <v>39.58</v>
      </c>
      <c r="E58" s="169">
        <v>39.619999999999997</v>
      </c>
      <c r="F58" s="170">
        <v>39.61</v>
      </c>
    </row>
    <row r="59" spans="2:6" x14ac:dyDescent="0.25">
      <c r="B59" s="1">
        <v>40</v>
      </c>
      <c r="C59" s="176">
        <v>39.799999999999997</v>
      </c>
      <c r="D59" s="169">
        <v>39.53</v>
      </c>
      <c r="E59" s="169">
        <v>40.090000000000003</v>
      </c>
      <c r="F59" s="170">
        <v>39.33</v>
      </c>
    </row>
    <row r="60" spans="2:6" x14ac:dyDescent="0.25">
      <c r="B60" s="1">
        <v>41</v>
      </c>
      <c r="C60" s="176">
        <v>39.86</v>
      </c>
      <c r="D60" s="169">
        <v>39.76</v>
      </c>
      <c r="E60" s="169"/>
      <c r="F60" s="170"/>
    </row>
    <row r="61" spans="2:6" x14ac:dyDescent="0.25">
      <c r="B61" s="1">
        <v>42</v>
      </c>
      <c r="C61" s="176"/>
      <c r="D61" s="169">
        <v>40.159999999999997</v>
      </c>
      <c r="E61" s="169"/>
      <c r="F61" s="170"/>
    </row>
    <row r="62" spans="2:6" x14ac:dyDescent="0.25">
      <c r="B62" s="1">
        <v>43</v>
      </c>
      <c r="C62" s="176"/>
      <c r="D62" s="169">
        <v>41.49</v>
      </c>
      <c r="E62" s="169"/>
      <c r="F62" s="170"/>
    </row>
    <row r="63" spans="2:6" x14ac:dyDescent="0.25">
      <c r="B63" s="1">
        <v>44</v>
      </c>
      <c r="C63" s="176"/>
      <c r="D63" s="169">
        <v>39.619999999999997</v>
      </c>
      <c r="E63" s="169"/>
      <c r="F63" s="170"/>
    </row>
    <row r="64" spans="2:6" x14ac:dyDescent="0.25">
      <c r="B64" s="1">
        <v>45</v>
      </c>
      <c r="C64" s="176"/>
      <c r="D64" s="169">
        <v>40.06</v>
      </c>
      <c r="E64" s="169"/>
      <c r="F64" s="170"/>
    </row>
    <row r="65" spans="2:6" x14ac:dyDescent="0.25">
      <c r="B65" s="1">
        <v>46</v>
      </c>
      <c r="C65" s="176"/>
      <c r="D65" s="169">
        <v>40.01</v>
      </c>
      <c r="E65" s="169"/>
      <c r="F65" s="170"/>
    </row>
    <row r="66" spans="2:6" x14ac:dyDescent="0.25">
      <c r="B66" s="1">
        <v>47</v>
      </c>
      <c r="C66" s="176"/>
      <c r="D66" s="169">
        <v>39.630000000000003</v>
      </c>
      <c r="E66" s="169"/>
      <c r="F66" s="170"/>
    </row>
    <row r="67" spans="2:6" x14ac:dyDescent="0.25">
      <c r="B67" s="1">
        <v>48</v>
      </c>
      <c r="C67" s="176"/>
      <c r="D67" s="169">
        <v>39.61</v>
      </c>
      <c r="E67" s="169"/>
      <c r="F67" s="170"/>
    </row>
    <row r="68" spans="2:6" x14ac:dyDescent="0.25">
      <c r="B68" s="1">
        <v>49</v>
      </c>
      <c r="C68" s="176"/>
      <c r="D68" s="169">
        <v>39.64</v>
      </c>
      <c r="E68" s="169"/>
      <c r="F68" s="170"/>
    </row>
    <row r="69" spans="2:6" x14ac:dyDescent="0.25">
      <c r="B69" s="1">
        <v>50</v>
      </c>
      <c r="C69" s="176"/>
      <c r="D69" s="169">
        <v>39.58</v>
      </c>
      <c r="E69" s="169"/>
      <c r="F69" s="170"/>
    </row>
    <row r="70" spans="2:6" x14ac:dyDescent="0.25">
      <c r="B70" s="1">
        <v>51</v>
      </c>
      <c r="C70" s="176"/>
      <c r="D70" s="169"/>
      <c r="E70" s="169"/>
      <c r="F70" s="170"/>
    </row>
    <row r="71" spans="2:6" x14ac:dyDescent="0.25">
      <c r="B71" s="1">
        <v>52</v>
      </c>
      <c r="C71" s="176"/>
      <c r="D71" s="169"/>
      <c r="E71" s="169"/>
      <c r="F71" s="170"/>
    </row>
    <row r="72" spans="2:6" x14ac:dyDescent="0.25">
      <c r="B72" s="1">
        <v>53</v>
      </c>
      <c r="C72" s="176"/>
      <c r="D72" s="169"/>
      <c r="E72" s="169"/>
      <c r="F72" s="170"/>
    </row>
    <row r="73" spans="2:6" x14ac:dyDescent="0.25">
      <c r="B73" s="1">
        <v>54</v>
      </c>
      <c r="C73" s="176"/>
      <c r="D73" s="169"/>
      <c r="E73" s="169"/>
      <c r="F73" s="170"/>
    </row>
    <row r="74" spans="2:6" x14ac:dyDescent="0.25">
      <c r="B74" s="1">
        <v>55</v>
      </c>
      <c r="C74" s="176"/>
      <c r="D74" s="169"/>
      <c r="E74" s="169"/>
      <c r="F74" s="170"/>
    </row>
    <row r="75" spans="2:6" x14ac:dyDescent="0.25">
      <c r="B75" s="1">
        <v>56</v>
      </c>
      <c r="C75" s="176"/>
      <c r="D75" s="169"/>
      <c r="E75" s="169"/>
      <c r="F75" s="170"/>
    </row>
    <row r="76" spans="2:6" x14ac:dyDescent="0.25">
      <c r="B76" s="1">
        <v>57</v>
      </c>
      <c r="C76" s="176"/>
      <c r="D76" s="169"/>
      <c r="E76" s="169"/>
      <c r="F76" s="170"/>
    </row>
    <row r="77" spans="2:6" x14ac:dyDescent="0.25">
      <c r="B77" s="1">
        <v>58</v>
      </c>
      <c r="C77" s="176"/>
      <c r="D77" s="169"/>
      <c r="E77" s="169"/>
      <c r="F77" s="170"/>
    </row>
    <row r="78" spans="2:6" x14ac:dyDescent="0.25">
      <c r="B78" s="1">
        <v>59</v>
      </c>
      <c r="C78" s="176"/>
      <c r="D78" s="169"/>
      <c r="E78" s="169"/>
      <c r="F78" s="170"/>
    </row>
    <row r="79" spans="2:6" x14ac:dyDescent="0.25">
      <c r="B79" s="1">
        <v>60</v>
      </c>
      <c r="C79" s="176"/>
      <c r="D79" s="169"/>
      <c r="E79" s="169"/>
      <c r="F79" s="170"/>
    </row>
    <row r="80" spans="2:6" x14ac:dyDescent="0.25">
      <c r="B80" s="1">
        <v>61</v>
      </c>
      <c r="C80" s="176"/>
      <c r="D80" s="169"/>
      <c r="E80" s="169"/>
      <c r="F80" s="170"/>
    </row>
    <row r="81" spans="2:6" x14ac:dyDescent="0.25">
      <c r="B81" s="1">
        <v>62</v>
      </c>
      <c r="C81" s="176"/>
      <c r="D81" s="169"/>
      <c r="E81" s="169"/>
      <c r="F81" s="170"/>
    </row>
    <row r="82" spans="2:6" x14ac:dyDescent="0.25">
      <c r="B82" s="1">
        <v>63</v>
      </c>
      <c r="C82" s="176"/>
      <c r="D82" s="169"/>
      <c r="E82" s="169"/>
      <c r="F82" s="170"/>
    </row>
    <row r="83" spans="2:6" x14ac:dyDescent="0.25">
      <c r="B83" s="1">
        <v>64</v>
      </c>
      <c r="C83" s="176"/>
      <c r="D83" s="169"/>
      <c r="E83" s="169"/>
      <c r="F83" s="170"/>
    </row>
    <row r="84" spans="2:6" x14ac:dyDescent="0.25">
      <c r="B84" s="1">
        <v>65</v>
      </c>
      <c r="C84" s="176"/>
      <c r="D84" s="169"/>
      <c r="E84" s="169"/>
      <c r="F84" s="170"/>
    </row>
    <row r="85" spans="2:6" ht="15.75" thickBot="1" x14ac:dyDescent="0.3">
      <c r="B85" s="1">
        <v>66</v>
      </c>
      <c r="C85" s="177"/>
      <c r="D85" s="173"/>
      <c r="E85" s="173"/>
      <c r="F85" s="17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5"/>
  <sheetViews>
    <sheetView topLeftCell="A21" zoomScale="75" zoomScaleNormal="75" workbookViewId="0">
      <selection activeCell="F71" sqref="F71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20" t="s">
        <v>60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1:16" ht="7.5" customHeight="1" x14ac:dyDescent="0.25"/>
    <row r="6" spans="1:16" ht="17.25" x14ac:dyDescent="0.3">
      <c r="A6" s="181" t="s">
        <v>104</v>
      </c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181"/>
    </row>
    <row r="7" spans="1:16" ht="7.5" customHeight="1" x14ac:dyDescent="0.25"/>
    <row r="8" spans="1:16" s="2" customFormat="1" ht="20.25" customHeight="1" x14ac:dyDescent="0.25">
      <c r="A8" s="221" t="s">
        <v>45</v>
      </c>
      <c r="B8" s="222" t="s">
        <v>13</v>
      </c>
      <c r="C8" s="223" t="s">
        <v>18</v>
      </c>
      <c r="D8" s="222" t="s">
        <v>46</v>
      </c>
      <c r="E8" s="225" t="s">
        <v>47</v>
      </c>
      <c r="F8" s="227" t="s">
        <v>48</v>
      </c>
      <c r="G8" s="228"/>
      <c r="H8" s="228"/>
      <c r="I8" s="229"/>
      <c r="J8" s="230" t="s">
        <v>49</v>
      </c>
      <c r="K8" s="221" t="s">
        <v>50</v>
      </c>
      <c r="L8" s="221"/>
      <c r="M8" s="41"/>
      <c r="N8" s="41"/>
    </row>
    <row r="9" spans="1:16" s="2" customFormat="1" ht="27.75" customHeight="1" thickBot="1" x14ac:dyDescent="0.3">
      <c r="A9" s="221"/>
      <c r="B9" s="222"/>
      <c r="C9" s="224"/>
      <c r="D9" s="222"/>
      <c r="E9" s="226"/>
      <c r="F9" s="42" t="s">
        <v>51</v>
      </c>
      <c r="G9" s="42" t="s">
        <v>52</v>
      </c>
      <c r="H9" s="42" t="s">
        <v>53</v>
      </c>
      <c r="I9" s="43" t="s">
        <v>54</v>
      </c>
      <c r="J9" s="231"/>
      <c r="K9" s="44" t="s">
        <v>55</v>
      </c>
      <c r="L9" s="44" t="s">
        <v>56</v>
      </c>
      <c r="M9" s="45" t="s">
        <v>57</v>
      </c>
      <c r="N9" s="45" t="s">
        <v>58</v>
      </c>
    </row>
    <row r="10" spans="1:16" s="3" customFormat="1" ht="30" customHeight="1" thickBot="1" x14ac:dyDescent="0.3">
      <c r="A10" s="46">
        <v>1</v>
      </c>
      <c r="B10" s="47" t="s">
        <v>102</v>
      </c>
      <c r="C10" s="48">
        <v>1</v>
      </c>
      <c r="D10" s="48">
        <v>49</v>
      </c>
      <c r="E10" s="49">
        <f>D10</f>
        <v>49</v>
      </c>
      <c r="F10" s="144">
        <f>MIN(C20:C100)</f>
        <v>39.46</v>
      </c>
      <c r="G10" s="139">
        <f>AVERAGE(C20:C100)</f>
        <v>40.422244897959189</v>
      </c>
      <c r="H10" s="51">
        <v>1</v>
      </c>
      <c r="I10" s="52">
        <f>G10-F10</f>
        <v>0.96224489795918799</v>
      </c>
      <c r="J10" s="111">
        <v>2.3032407407407404E-2</v>
      </c>
      <c r="K10" s="53">
        <f>J10</f>
        <v>2.3032407407407404E-2</v>
      </c>
      <c r="L10" s="54">
        <f>K10</f>
        <v>2.3032407407407404E-2</v>
      </c>
      <c r="M10" s="55" t="s">
        <v>113</v>
      </c>
      <c r="N10" s="56">
        <v>5</v>
      </c>
      <c r="O10" s="112" t="s">
        <v>114</v>
      </c>
      <c r="P10" s="58"/>
    </row>
    <row r="11" spans="1:16" s="3" customFormat="1" ht="30" customHeight="1" thickBot="1" x14ac:dyDescent="0.3">
      <c r="A11" s="46">
        <v>2</v>
      </c>
      <c r="B11" s="47" t="s">
        <v>101</v>
      </c>
      <c r="C11" s="48">
        <v>10</v>
      </c>
      <c r="D11" s="48">
        <v>87</v>
      </c>
      <c r="E11" s="49">
        <f>D11-D10</f>
        <v>38</v>
      </c>
      <c r="F11" s="143">
        <f>MIN(D20:D100)</f>
        <v>39.51</v>
      </c>
      <c r="G11" s="140">
        <f>AVERAGE(D20:D100)</f>
        <v>40.698108108108123</v>
      </c>
      <c r="H11" s="51">
        <v>0</v>
      </c>
      <c r="I11" s="52">
        <f>G11-F11</f>
        <v>1.1881081081081248</v>
      </c>
      <c r="J11" s="53">
        <v>4.207175925925926E-2</v>
      </c>
      <c r="K11" s="53">
        <f>J11-J10</f>
        <v>1.9039351851851856E-2</v>
      </c>
      <c r="L11" s="53">
        <f>K11</f>
        <v>1.9039351851851856E-2</v>
      </c>
      <c r="M11" s="55" t="s">
        <v>147</v>
      </c>
      <c r="N11" s="56">
        <v>50</v>
      </c>
      <c r="O11" s="112" t="s">
        <v>115</v>
      </c>
      <c r="P11" s="58"/>
    </row>
    <row r="12" spans="1:16" s="3" customFormat="1" ht="30" customHeight="1" x14ac:dyDescent="0.25">
      <c r="A12" s="46">
        <v>3</v>
      </c>
      <c r="B12" s="47" t="s">
        <v>102</v>
      </c>
      <c r="C12" s="59">
        <v>7</v>
      </c>
      <c r="D12" s="48">
        <v>128</v>
      </c>
      <c r="E12" s="49">
        <f>D12-D11</f>
        <v>41</v>
      </c>
      <c r="F12" s="141">
        <f>MIN(E20:E100)</f>
        <v>39.89</v>
      </c>
      <c r="G12" s="50">
        <f>AVERAGE(E20:E100)</f>
        <v>40.6265</v>
      </c>
      <c r="H12" s="51">
        <v>2</v>
      </c>
      <c r="I12" s="52">
        <f>G12-F12</f>
        <v>0.73649999999999949</v>
      </c>
      <c r="J12" s="53">
        <v>6.3020833333333331E-2</v>
      </c>
      <c r="K12" s="53">
        <f>J12-J11</f>
        <v>2.0949074074074071E-2</v>
      </c>
      <c r="L12" s="54">
        <f>K12+K10</f>
        <v>4.3981481481481476E-2</v>
      </c>
      <c r="M12" s="55" t="s">
        <v>148</v>
      </c>
      <c r="N12" s="56"/>
      <c r="O12" s="20"/>
    </row>
    <row r="13" spans="1:16" s="3" customFormat="1" ht="30" customHeight="1" thickBot="1" x14ac:dyDescent="0.3">
      <c r="A13" s="60" t="s">
        <v>59</v>
      </c>
      <c r="B13" s="61" t="s">
        <v>101</v>
      </c>
      <c r="C13" s="62">
        <v>3</v>
      </c>
      <c r="D13" s="62">
        <v>170</v>
      </c>
      <c r="E13" s="49">
        <f>D13-D12</f>
        <v>42</v>
      </c>
      <c r="F13" s="145">
        <f>MIN(F20:F100)</f>
        <v>39.979999999999997</v>
      </c>
      <c r="G13" s="146">
        <f>AVERAGE(F20:F100)</f>
        <v>40.715853658536588</v>
      </c>
      <c r="H13" s="147">
        <v>3</v>
      </c>
      <c r="I13" s="63">
        <f>G13-F13</f>
        <v>0.73585365853659113</v>
      </c>
      <c r="J13" s="64">
        <v>8.3888888888888888E-2</v>
      </c>
      <c r="K13" s="65">
        <f>J13-J12</f>
        <v>2.0868055555555556E-2</v>
      </c>
      <c r="L13" s="64">
        <f>K13+K11</f>
        <v>3.9907407407407412E-2</v>
      </c>
      <c r="M13" s="55"/>
      <c r="N13" s="56"/>
    </row>
    <row r="14" spans="1:16" s="3" customFormat="1" ht="30" customHeight="1" x14ac:dyDescent="0.25">
      <c r="A14" s="66"/>
      <c r="B14" s="67"/>
      <c r="C14" s="68"/>
      <c r="D14" s="68"/>
      <c r="E14" s="68"/>
      <c r="F14" s="148">
        <f>AVERAGE(F10,F12)</f>
        <v>39.674999999999997</v>
      </c>
      <c r="G14" s="149">
        <f>AVERAGE(G10,G12)</f>
        <v>40.524372448979591</v>
      </c>
      <c r="H14" s="149" t="s">
        <v>109</v>
      </c>
      <c r="I14" s="69">
        <f>AVERAGE(I10,I12)</f>
        <v>0.84937244897959374</v>
      </c>
      <c r="J14" s="68"/>
      <c r="K14" s="68"/>
      <c r="L14" s="68"/>
      <c r="M14" s="70"/>
      <c r="N14" s="70"/>
    </row>
    <row r="15" spans="1:16" ht="27.75" customHeight="1" x14ac:dyDescent="0.25">
      <c r="A15" s="71"/>
      <c r="B15" s="71"/>
      <c r="C15" s="71"/>
      <c r="D15" s="72"/>
      <c r="E15" s="73"/>
      <c r="F15" s="74">
        <f>AVERAGE(F11,F13)</f>
        <v>39.744999999999997</v>
      </c>
      <c r="G15" s="75">
        <f>AVERAGE(G11,G13)</f>
        <v>40.706980883322359</v>
      </c>
      <c r="H15" s="75" t="s">
        <v>110</v>
      </c>
      <c r="I15" s="76">
        <f>AVERAGE(I11,I13)</f>
        <v>0.96198088332235798</v>
      </c>
      <c r="J15" s="73"/>
      <c r="K15" s="73" t="s">
        <v>29</v>
      </c>
      <c r="L15" s="73"/>
      <c r="M15" s="70"/>
      <c r="N15" s="70"/>
    </row>
    <row r="16" spans="1:16" ht="30" customHeight="1" thickBot="1" x14ac:dyDescent="0.3">
      <c r="A16" s="77"/>
      <c r="B16" s="77"/>
      <c r="C16" s="77"/>
      <c r="D16" s="73"/>
      <c r="E16" s="73"/>
      <c r="F16" s="78">
        <f>AVERAGE(F10:F13)</f>
        <v>39.71</v>
      </c>
      <c r="G16" s="79">
        <f>AVERAGE(G10:G13)</f>
        <v>40.615676666150975</v>
      </c>
      <c r="H16" s="80"/>
      <c r="I16" s="81">
        <f>AVERAGE(I10:I13)</f>
        <v>0.90567666615097586</v>
      </c>
      <c r="J16" s="73"/>
      <c r="K16" s="73"/>
      <c r="L16" s="73"/>
      <c r="M16" s="77"/>
      <c r="N16" s="77"/>
    </row>
    <row r="19" spans="2:14" ht="15.75" thickBot="1" x14ac:dyDescent="0.3">
      <c r="B19" s="163"/>
      <c r="C19" s="159" t="str">
        <f>B10</f>
        <v>Доценко Анатолий</v>
      </c>
      <c r="D19" s="159" t="str">
        <f>B11</f>
        <v>Седнин Роман</v>
      </c>
      <c r="E19" s="162" t="str">
        <f>B12</f>
        <v>Доценко Анатолий</v>
      </c>
      <c r="F19" s="159" t="str">
        <f>B13</f>
        <v>Седнин Роман</v>
      </c>
      <c r="M19" s="2"/>
      <c r="N19" s="2"/>
    </row>
    <row r="20" spans="2:14" x14ac:dyDescent="0.25">
      <c r="B20" s="1">
        <v>1</v>
      </c>
      <c r="C20" s="175">
        <v>45.38</v>
      </c>
      <c r="D20" s="166">
        <v>40.74</v>
      </c>
      <c r="E20" s="166">
        <v>42.21</v>
      </c>
      <c r="F20" s="167">
        <v>40.28</v>
      </c>
      <c r="M20" s="3"/>
      <c r="N20" s="3"/>
    </row>
    <row r="21" spans="2:14" x14ac:dyDescent="0.25">
      <c r="B21" s="1">
        <v>2</v>
      </c>
      <c r="C21" s="176">
        <v>41.4</v>
      </c>
      <c r="D21" s="169">
        <v>41.59</v>
      </c>
      <c r="E21" s="169">
        <v>41.28</v>
      </c>
      <c r="F21" s="170">
        <v>40.659999999999997</v>
      </c>
      <c r="M21" s="3"/>
      <c r="N21" s="3"/>
    </row>
    <row r="22" spans="2:14" x14ac:dyDescent="0.25">
      <c r="B22" s="1">
        <v>3</v>
      </c>
      <c r="C22" s="176">
        <v>44</v>
      </c>
      <c r="D22" s="169">
        <v>40.36</v>
      </c>
      <c r="E22" s="169">
        <v>40.28</v>
      </c>
      <c r="F22" s="170">
        <v>40.57</v>
      </c>
      <c r="M22" s="3"/>
      <c r="N22" s="3"/>
    </row>
    <row r="23" spans="2:14" x14ac:dyDescent="0.25">
      <c r="B23" s="1">
        <v>4</v>
      </c>
      <c r="C23" s="176">
        <v>41.21</v>
      </c>
      <c r="D23" s="169">
        <v>40.64</v>
      </c>
      <c r="E23" s="169">
        <v>40.340000000000003</v>
      </c>
      <c r="F23" s="170">
        <v>41.73</v>
      </c>
    </row>
    <row r="24" spans="2:14" x14ac:dyDescent="0.25">
      <c r="B24" s="1">
        <v>5</v>
      </c>
      <c r="C24" s="176">
        <v>40.24</v>
      </c>
      <c r="D24" s="169">
        <v>41.35</v>
      </c>
      <c r="E24" s="169">
        <v>41.23</v>
      </c>
      <c r="F24" s="170">
        <v>40.32</v>
      </c>
    </row>
    <row r="25" spans="2:14" x14ac:dyDescent="0.25">
      <c r="B25" s="1">
        <v>6</v>
      </c>
      <c r="C25" s="176">
        <v>39.68</v>
      </c>
      <c r="D25" s="169">
        <v>40.520000000000003</v>
      </c>
      <c r="E25" s="169">
        <v>40.56</v>
      </c>
      <c r="F25" s="170">
        <v>41.09</v>
      </c>
    </row>
    <row r="26" spans="2:14" x14ac:dyDescent="0.25">
      <c r="B26" s="1">
        <v>7</v>
      </c>
      <c r="C26" s="176">
        <v>40.17</v>
      </c>
      <c r="D26" s="169">
        <v>40.130000000000003</v>
      </c>
      <c r="E26" s="169">
        <v>40.299999999999997</v>
      </c>
      <c r="F26" s="170">
        <v>40.97</v>
      </c>
    </row>
    <row r="27" spans="2:14" x14ac:dyDescent="0.25">
      <c r="B27" s="1">
        <v>8</v>
      </c>
      <c r="C27" s="176">
        <v>39.590000000000003</v>
      </c>
      <c r="D27" s="169">
        <v>39.93</v>
      </c>
      <c r="E27" s="169">
        <v>40.119999999999997</v>
      </c>
      <c r="F27" s="170">
        <v>40.659999999999997</v>
      </c>
    </row>
    <row r="28" spans="2:14" x14ac:dyDescent="0.25">
      <c r="B28" s="1">
        <v>9</v>
      </c>
      <c r="C28" s="176">
        <v>41.9</v>
      </c>
      <c r="D28" s="169">
        <v>41.42</v>
      </c>
      <c r="E28" s="169">
        <v>40.44</v>
      </c>
      <c r="F28" s="170">
        <v>40.130000000000003</v>
      </c>
    </row>
    <row r="29" spans="2:14" x14ac:dyDescent="0.25">
      <c r="B29" s="1">
        <v>10</v>
      </c>
      <c r="C29" s="176">
        <v>40.08</v>
      </c>
      <c r="D29" s="169">
        <v>41.06</v>
      </c>
      <c r="E29" s="169">
        <v>40.5</v>
      </c>
      <c r="F29" s="170">
        <v>40.39</v>
      </c>
    </row>
    <row r="30" spans="2:14" x14ac:dyDescent="0.25">
      <c r="B30" s="1">
        <v>11</v>
      </c>
      <c r="C30" s="176">
        <v>39.700000000000003</v>
      </c>
      <c r="D30" s="169">
        <v>39.770000000000003</v>
      </c>
      <c r="E30" s="169">
        <v>40.56</v>
      </c>
      <c r="F30" s="170">
        <v>40.82</v>
      </c>
    </row>
    <row r="31" spans="2:14" x14ac:dyDescent="0.25">
      <c r="B31" s="1">
        <v>12</v>
      </c>
      <c r="C31" s="176">
        <v>40.11</v>
      </c>
      <c r="D31" s="169">
        <v>39.880000000000003</v>
      </c>
      <c r="E31" s="169">
        <v>41.23</v>
      </c>
      <c r="F31" s="170">
        <v>40.07</v>
      </c>
    </row>
    <row r="32" spans="2:14" x14ac:dyDescent="0.25">
      <c r="B32" s="1">
        <v>13</v>
      </c>
      <c r="C32" s="176">
        <v>40</v>
      </c>
      <c r="D32" s="169">
        <v>40.92</v>
      </c>
      <c r="E32" s="169">
        <v>40.19</v>
      </c>
      <c r="F32" s="170">
        <v>40</v>
      </c>
    </row>
    <row r="33" spans="2:6" x14ac:dyDescent="0.25">
      <c r="B33" s="1">
        <v>14</v>
      </c>
      <c r="C33" s="176">
        <v>40.28</v>
      </c>
      <c r="D33" s="169">
        <v>39.51</v>
      </c>
      <c r="E33" s="169">
        <v>40.15</v>
      </c>
      <c r="F33" s="170">
        <v>40.159999999999997</v>
      </c>
    </row>
    <row r="34" spans="2:6" x14ac:dyDescent="0.25">
      <c r="B34" s="1">
        <v>15</v>
      </c>
      <c r="C34" s="176">
        <v>41.06</v>
      </c>
      <c r="D34" s="169">
        <v>40.06</v>
      </c>
      <c r="E34" s="169">
        <v>43.24</v>
      </c>
      <c r="F34" s="170">
        <v>40.11</v>
      </c>
    </row>
    <row r="35" spans="2:6" x14ac:dyDescent="0.25">
      <c r="B35" s="1">
        <v>16</v>
      </c>
      <c r="C35" s="176">
        <v>41.55</v>
      </c>
      <c r="D35" s="169">
        <v>40.450000000000003</v>
      </c>
      <c r="E35" s="169">
        <v>40.42</v>
      </c>
      <c r="F35" s="170">
        <v>40.33</v>
      </c>
    </row>
    <row r="36" spans="2:6" x14ac:dyDescent="0.25">
      <c r="B36" s="1">
        <v>17</v>
      </c>
      <c r="C36" s="176">
        <v>40.65</v>
      </c>
      <c r="D36" s="169">
        <v>41.21</v>
      </c>
      <c r="E36" s="169">
        <v>40.97</v>
      </c>
      <c r="F36" s="170">
        <v>40.04</v>
      </c>
    </row>
    <row r="37" spans="2:6" x14ac:dyDescent="0.25">
      <c r="B37" s="1">
        <v>18</v>
      </c>
      <c r="C37" s="176">
        <v>40.98</v>
      </c>
      <c r="D37" s="169">
        <v>39.96</v>
      </c>
      <c r="E37" s="169">
        <v>40.58</v>
      </c>
      <c r="F37" s="170">
        <v>40.450000000000003</v>
      </c>
    </row>
    <row r="38" spans="2:6" x14ac:dyDescent="0.25">
      <c r="B38" s="1">
        <v>19</v>
      </c>
      <c r="C38" s="176">
        <v>39.799999999999997</v>
      </c>
      <c r="D38" s="169">
        <v>41.53</v>
      </c>
      <c r="E38" s="169">
        <v>41.36</v>
      </c>
      <c r="F38" s="170">
        <v>40.67</v>
      </c>
    </row>
    <row r="39" spans="2:6" x14ac:dyDescent="0.25">
      <c r="B39" s="1">
        <v>20</v>
      </c>
      <c r="C39" s="176">
        <v>39.950000000000003</v>
      </c>
      <c r="D39" s="169">
        <v>41.74</v>
      </c>
      <c r="E39" s="169">
        <v>40.68</v>
      </c>
      <c r="F39" s="170">
        <v>40.94</v>
      </c>
    </row>
    <row r="40" spans="2:6" x14ac:dyDescent="0.25">
      <c r="B40" s="1">
        <v>21</v>
      </c>
      <c r="C40" s="176">
        <v>39.46</v>
      </c>
      <c r="D40" s="169">
        <v>40.14</v>
      </c>
      <c r="E40" s="169">
        <v>40.51</v>
      </c>
      <c r="F40" s="170">
        <v>40.46</v>
      </c>
    </row>
    <row r="41" spans="2:6" x14ac:dyDescent="0.25">
      <c r="B41" s="1">
        <v>22</v>
      </c>
      <c r="C41" s="176">
        <v>41.55</v>
      </c>
      <c r="D41" s="169">
        <v>40.31</v>
      </c>
      <c r="E41" s="169">
        <v>40.22</v>
      </c>
      <c r="F41" s="170">
        <v>40.61</v>
      </c>
    </row>
    <row r="42" spans="2:6" x14ac:dyDescent="0.25">
      <c r="B42" s="1">
        <v>23</v>
      </c>
      <c r="C42" s="176">
        <v>40.520000000000003</v>
      </c>
      <c r="D42" s="169">
        <v>42</v>
      </c>
      <c r="E42" s="169">
        <v>41.44</v>
      </c>
      <c r="F42" s="170">
        <v>40.85</v>
      </c>
    </row>
    <row r="43" spans="2:6" x14ac:dyDescent="0.25">
      <c r="B43" s="1">
        <v>24</v>
      </c>
      <c r="C43" s="176">
        <v>40.15</v>
      </c>
      <c r="D43" s="169">
        <v>42.59</v>
      </c>
      <c r="E43" s="169">
        <v>40.33</v>
      </c>
      <c r="F43" s="170">
        <v>41.89</v>
      </c>
    </row>
    <row r="44" spans="2:6" x14ac:dyDescent="0.25">
      <c r="B44" s="1">
        <v>25</v>
      </c>
      <c r="C44" s="176">
        <v>40.17</v>
      </c>
      <c r="D44" s="169">
        <v>40.33</v>
      </c>
      <c r="E44" s="169">
        <v>40.44</v>
      </c>
      <c r="F44" s="170">
        <v>40.340000000000003</v>
      </c>
    </row>
    <row r="45" spans="2:6" x14ac:dyDescent="0.25">
      <c r="B45" s="1">
        <v>26</v>
      </c>
      <c r="C45" s="176">
        <v>40.11</v>
      </c>
      <c r="D45" s="169">
        <v>40.729999999999997</v>
      </c>
      <c r="E45" s="169">
        <v>40.659999999999997</v>
      </c>
      <c r="F45" s="170">
        <v>40.520000000000003</v>
      </c>
    </row>
    <row r="46" spans="2:6" x14ac:dyDescent="0.25">
      <c r="B46" s="1">
        <v>27</v>
      </c>
      <c r="C46" s="176">
        <v>41.34</v>
      </c>
      <c r="D46" s="169">
        <v>40.42</v>
      </c>
      <c r="E46" s="169">
        <v>40.380000000000003</v>
      </c>
      <c r="F46" s="170">
        <v>40.69</v>
      </c>
    </row>
    <row r="47" spans="2:6" x14ac:dyDescent="0.25">
      <c r="B47" s="1">
        <v>28</v>
      </c>
      <c r="C47" s="176">
        <v>40.020000000000003</v>
      </c>
      <c r="D47" s="169">
        <v>40.9</v>
      </c>
      <c r="E47" s="169">
        <v>40.590000000000003</v>
      </c>
      <c r="F47" s="170">
        <v>41.43</v>
      </c>
    </row>
    <row r="48" spans="2:6" x14ac:dyDescent="0.25">
      <c r="B48" s="1">
        <v>29</v>
      </c>
      <c r="C48" s="176">
        <v>40.78</v>
      </c>
      <c r="D48" s="169">
        <v>40.71</v>
      </c>
      <c r="E48" s="169">
        <v>39.979999999999997</v>
      </c>
      <c r="F48" s="170">
        <v>41.74</v>
      </c>
    </row>
    <row r="49" spans="2:6" x14ac:dyDescent="0.25">
      <c r="B49" s="1">
        <v>30</v>
      </c>
      <c r="C49" s="176">
        <v>40.68</v>
      </c>
      <c r="D49" s="169">
        <v>40.17</v>
      </c>
      <c r="E49" s="169">
        <v>40.369999999999997</v>
      </c>
      <c r="F49" s="170">
        <v>41.26</v>
      </c>
    </row>
    <row r="50" spans="2:6" x14ac:dyDescent="0.25">
      <c r="B50" s="1">
        <v>31</v>
      </c>
      <c r="C50" s="176">
        <v>40.17</v>
      </c>
      <c r="D50" s="169">
        <v>40.450000000000003</v>
      </c>
      <c r="E50" s="169">
        <v>40.46</v>
      </c>
      <c r="F50" s="170">
        <v>40.47</v>
      </c>
    </row>
    <row r="51" spans="2:6" x14ac:dyDescent="0.25">
      <c r="B51" s="1">
        <v>32</v>
      </c>
      <c r="C51" s="176">
        <v>39.64</v>
      </c>
      <c r="D51" s="169">
        <v>40.299999999999997</v>
      </c>
      <c r="E51" s="169">
        <v>40.26</v>
      </c>
      <c r="F51" s="170">
        <v>40.32</v>
      </c>
    </row>
    <row r="52" spans="2:6" x14ac:dyDescent="0.25">
      <c r="B52" s="1">
        <v>33</v>
      </c>
      <c r="C52" s="176">
        <v>39.89</v>
      </c>
      <c r="D52" s="169">
        <v>40.46</v>
      </c>
      <c r="E52" s="169">
        <v>40.24</v>
      </c>
      <c r="F52" s="170">
        <v>41.72</v>
      </c>
    </row>
    <row r="53" spans="2:6" x14ac:dyDescent="0.25">
      <c r="B53" s="1">
        <v>34</v>
      </c>
      <c r="C53" s="176">
        <v>39.880000000000003</v>
      </c>
      <c r="D53" s="169">
        <v>40.47</v>
      </c>
      <c r="E53" s="169">
        <v>40.31</v>
      </c>
      <c r="F53" s="170">
        <v>40.61</v>
      </c>
    </row>
    <row r="54" spans="2:6" x14ac:dyDescent="0.25">
      <c r="B54" s="1">
        <v>35</v>
      </c>
      <c r="C54" s="176">
        <v>39.619999999999997</v>
      </c>
      <c r="D54" s="169">
        <v>41.64</v>
      </c>
      <c r="E54" s="169">
        <v>40.29</v>
      </c>
      <c r="F54" s="170">
        <v>39.979999999999997</v>
      </c>
    </row>
    <row r="55" spans="2:6" x14ac:dyDescent="0.25">
      <c r="B55" s="1">
        <v>36</v>
      </c>
      <c r="C55" s="176">
        <v>39.5</v>
      </c>
      <c r="D55" s="169">
        <v>40.36</v>
      </c>
      <c r="E55" s="169">
        <v>40.729999999999997</v>
      </c>
      <c r="F55" s="170">
        <v>41.19</v>
      </c>
    </row>
    <row r="56" spans="2:6" x14ac:dyDescent="0.25">
      <c r="B56" s="1">
        <v>37</v>
      </c>
      <c r="C56" s="176">
        <v>39.770000000000003</v>
      </c>
      <c r="D56" s="169">
        <v>41.08</v>
      </c>
      <c r="E56" s="169">
        <v>39.89</v>
      </c>
      <c r="F56" s="170">
        <v>40.549999999999997</v>
      </c>
    </row>
    <row r="57" spans="2:6" x14ac:dyDescent="0.25">
      <c r="B57" s="1">
        <v>38</v>
      </c>
      <c r="C57" s="176">
        <v>40.24</v>
      </c>
      <c r="D57" s="169"/>
      <c r="E57" s="169">
        <v>39.950000000000003</v>
      </c>
      <c r="F57" s="170">
        <v>40.89</v>
      </c>
    </row>
    <row r="58" spans="2:6" x14ac:dyDescent="0.25">
      <c r="B58" s="1">
        <v>39</v>
      </c>
      <c r="C58" s="176">
        <v>40.42</v>
      </c>
      <c r="D58" s="169"/>
      <c r="E58" s="169">
        <v>40.6</v>
      </c>
      <c r="F58" s="170">
        <v>42.03</v>
      </c>
    </row>
    <row r="59" spans="2:6" x14ac:dyDescent="0.25">
      <c r="B59" s="1">
        <v>40</v>
      </c>
      <c r="C59" s="176">
        <v>39.93</v>
      </c>
      <c r="D59" s="169"/>
      <c r="E59" s="169">
        <v>40.770000000000003</v>
      </c>
      <c r="F59" s="170">
        <v>40.659999999999997</v>
      </c>
    </row>
    <row r="60" spans="2:6" x14ac:dyDescent="0.25">
      <c r="B60" s="1">
        <v>41</v>
      </c>
      <c r="C60" s="176">
        <v>39.96</v>
      </c>
      <c r="D60" s="169"/>
      <c r="E60" s="169"/>
      <c r="F60" s="170">
        <v>40.75</v>
      </c>
    </row>
    <row r="61" spans="2:6" x14ac:dyDescent="0.25">
      <c r="B61" s="1">
        <v>42</v>
      </c>
      <c r="C61" s="176">
        <v>39.74</v>
      </c>
      <c r="D61" s="169"/>
      <c r="E61" s="169"/>
      <c r="F61" s="170"/>
    </row>
    <row r="62" spans="2:6" x14ac:dyDescent="0.25">
      <c r="B62" s="1">
        <v>43</v>
      </c>
      <c r="C62" s="176">
        <v>39.9</v>
      </c>
      <c r="D62" s="169"/>
      <c r="E62" s="169"/>
      <c r="F62" s="170"/>
    </row>
    <row r="63" spans="2:6" x14ac:dyDescent="0.25">
      <c r="B63" s="1">
        <v>44</v>
      </c>
      <c r="C63" s="176">
        <v>39.9</v>
      </c>
      <c r="D63" s="169"/>
      <c r="E63" s="169"/>
      <c r="F63" s="170"/>
    </row>
    <row r="64" spans="2:6" x14ac:dyDescent="0.25">
      <c r="B64" s="1">
        <v>45</v>
      </c>
      <c r="C64" s="176">
        <v>39.950000000000003</v>
      </c>
      <c r="D64" s="169"/>
      <c r="E64" s="169"/>
      <c r="F64" s="170"/>
    </row>
    <row r="65" spans="2:6" x14ac:dyDescent="0.25">
      <c r="B65" s="1">
        <v>46</v>
      </c>
      <c r="C65" s="176">
        <v>39.590000000000003</v>
      </c>
      <c r="D65" s="169"/>
      <c r="E65" s="169"/>
      <c r="F65" s="170"/>
    </row>
    <row r="66" spans="2:6" x14ac:dyDescent="0.25">
      <c r="B66" s="1">
        <v>47</v>
      </c>
      <c r="C66" s="176">
        <v>39.85</v>
      </c>
      <c r="D66" s="169"/>
      <c r="E66" s="169"/>
      <c r="F66" s="170"/>
    </row>
    <row r="67" spans="2:6" x14ac:dyDescent="0.25">
      <c r="B67" s="1">
        <v>48</v>
      </c>
      <c r="C67" s="176">
        <v>39.99</v>
      </c>
      <c r="D67" s="169"/>
      <c r="E67" s="169"/>
      <c r="F67" s="170"/>
    </row>
    <row r="68" spans="2:6" x14ac:dyDescent="0.25">
      <c r="B68" s="1">
        <v>49</v>
      </c>
      <c r="C68" s="176">
        <v>40.24</v>
      </c>
      <c r="D68" s="169"/>
      <c r="E68" s="169"/>
      <c r="F68" s="170"/>
    </row>
    <row r="69" spans="2:6" x14ac:dyDescent="0.25">
      <c r="B69" s="1">
        <v>50</v>
      </c>
      <c r="C69" s="176"/>
      <c r="D69" s="169"/>
      <c r="E69" s="169"/>
      <c r="F69" s="170"/>
    </row>
    <row r="70" spans="2:6" x14ac:dyDescent="0.25">
      <c r="B70" s="1">
        <v>51</v>
      </c>
      <c r="C70" s="176"/>
      <c r="D70" s="169"/>
      <c r="E70" s="169"/>
      <c r="F70" s="170"/>
    </row>
    <row r="71" spans="2:6" x14ac:dyDescent="0.25">
      <c r="B71" s="1">
        <v>52</v>
      </c>
      <c r="C71" s="176"/>
      <c r="D71" s="169"/>
      <c r="E71" s="169"/>
      <c r="F71" s="170"/>
    </row>
    <row r="72" spans="2:6" x14ac:dyDescent="0.25">
      <c r="B72" s="1">
        <v>53</v>
      </c>
      <c r="C72" s="176"/>
      <c r="D72" s="169"/>
      <c r="E72" s="169"/>
      <c r="F72" s="170"/>
    </row>
    <row r="73" spans="2:6" x14ac:dyDescent="0.25">
      <c r="B73" s="1">
        <v>54</v>
      </c>
      <c r="C73" s="176"/>
      <c r="D73" s="169"/>
      <c r="E73" s="169"/>
      <c r="F73" s="170"/>
    </row>
    <row r="74" spans="2:6" x14ac:dyDescent="0.25">
      <c r="B74" s="1">
        <v>55</v>
      </c>
      <c r="C74" s="176"/>
      <c r="D74" s="169"/>
      <c r="E74" s="169"/>
      <c r="F74" s="170"/>
    </row>
    <row r="75" spans="2:6" x14ac:dyDescent="0.25">
      <c r="B75" s="1">
        <v>56</v>
      </c>
      <c r="C75" s="176"/>
      <c r="D75" s="169"/>
      <c r="E75" s="169"/>
      <c r="F75" s="170"/>
    </row>
    <row r="76" spans="2:6" x14ac:dyDescent="0.25">
      <c r="B76" s="1">
        <v>57</v>
      </c>
      <c r="C76" s="176"/>
      <c r="D76" s="169"/>
      <c r="E76" s="169"/>
      <c r="F76" s="170"/>
    </row>
    <row r="77" spans="2:6" x14ac:dyDescent="0.25">
      <c r="B77" s="1">
        <v>58</v>
      </c>
      <c r="C77" s="176"/>
      <c r="D77" s="169"/>
      <c r="E77" s="169"/>
      <c r="F77" s="170"/>
    </row>
    <row r="78" spans="2:6" x14ac:dyDescent="0.25">
      <c r="B78" s="1">
        <v>59</v>
      </c>
      <c r="C78" s="176"/>
      <c r="D78" s="169"/>
      <c r="E78" s="169"/>
      <c r="F78" s="170"/>
    </row>
    <row r="79" spans="2:6" x14ac:dyDescent="0.25">
      <c r="B79" s="1">
        <v>60</v>
      </c>
      <c r="C79" s="176"/>
      <c r="D79" s="169"/>
      <c r="E79" s="169"/>
      <c r="F79" s="170"/>
    </row>
    <row r="80" spans="2:6" x14ac:dyDescent="0.25">
      <c r="B80" s="1">
        <v>61</v>
      </c>
      <c r="C80" s="176"/>
      <c r="D80" s="169"/>
      <c r="E80" s="169"/>
      <c r="F80" s="170"/>
    </row>
    <row r="81" spans="2:6" x14ac:dyDescent="0.25">
      <c r="B81" s="1">
        <v>62</v>
      </c>
      <c r="C81" s="176"/>
      <c r="D81" s="169"/>
      <c r="E81" s="169"/>
      <c r="F81" s="170"/>
    </row>
    <row r="82" spans="2:6" x14ac:dyDescent="0.25">
      <c r="B82" s="1">
        <v>63</v>
      </c>
      <c r="C82" s="176"/>
      <c r="D82" s="169"/>
      <c r="E82" s="169"/>
      <c r="F82" s="170"/>
    </row>
    <row r="83" spans="2:6" x14ac:dyDescent="0.25">
      <c r="B83" s="1">
        <v>64</v>
      </c>
      <c r="C83" s="176"/>
      <c r="D83" s="169"/>
      <c r="E83" s="169"/>
      <c r="F83" s="170"/>
    </row>
    <row r="84" spans="2:6" x14ac:dyDescent="0.25">
      <c r="B84" s="1">
        <v>65</v>
      </c>
      <c r="C84" s="176"/>
      <c r="D84" s="169"/>
      <c r="E84" s="169"/>
      <c r="F84" s="170"/>
    </row>
    <row r="85" spans="2:6" ht="15.75" thickBot="1" x14ac:dyDescent="0.3">
      <c r="B85" s="1">
        <v>66</v>
      </c>
      <c r="C85" s="177"/>
      <c r="D85" s="173"/>
      <c r="E85" s="173"/>
      <c r="F85" s="17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4:P85"/>
  <sheetViews>
    <sheetView zoomScale="75" zoomScaleNormal="75" workbookViewId="0">
      <selection activeCell="F54" sqref="F54"/>
    </sheetView>
  </sheetViews>
  <sheetFormatPr defaultRowHeight="15" x14ac:dyDescent="0.25"/>
  <cols>
    <col min="1" max="1" width="8.7109375" style="1" customWidth="1"/>
    <col min="2" max="2" width="30.7109375" style="1" customWidth="1"/>
    <col min="3" max="3" width="9.42578125" style="1" customWidth="1"/>
    <col min="4" max="6" width="9.42578125" style="2" customWidth="1"/>
    <col min="7" max="7" width="11.28515625" style="2" customWidth="1"/>
    <col min="8" max="8" width="12.85546875" style="2" customWidth="1"/>
    <col min="9" max="9" width="13.5703125" style="2" customWidth="1"/>
    <col min="10" max="10" width="13" style="2" customWidth="1"/>
    <col min="11" max="11" width="12" style="2" customWidth="1"/>
    <col min="12" max="12" width="15.85546875" style="2" customWidth="1"/>
    <col min="13" max="13" width="11.42578125" style="1" customWidth="1"/>
    <col min="14" max="14" width="22.28515625" style="1" customWidth="1"/>
    <col min="15" max="16384" width="9.140625" style="1"/>
  </cols>
  <sheetData>
    <row r="4" spans="1:16" ht="18.75" x14ac:dyDescent="0.3">
      <c r="A4" s="220" t="s">
        <v>60</v>
      </c>
      <c r="B4" s="220"/>
      <c r="C4" s="220"/>
      <c r="D4" s="220"/>
      <c r="E4" s="220"/>
      <c r="F4" s="220"/>
      <c r="G4" s="220"/>
      <c r="H4" s="220"/>
      <c r="I4" s="220"/>
      <c r="J4" s="220"/>
      <c r="K4" s="220"/>
      <c r="L4" s="220"/>
    </row>
    <row r="5" spans="1:16" ht="7.5" customHeight="1" x14ac:dyDescent="0.25"/>
    <row r="6" spans="1:16" ht="17.25" x14ac:dyDescent="0.3">
      <c r="A6" s="181" t="s">
        <v>137</v>
      </c>
      <c r="B6" s="181"/>
      <c r="C6" s="181"/>
      <c r="D6" s="181"/>
      <c r="E6" s="181"/>
      <c r="F6" s="181"/>
      <c r="G6" s="181"/>
      <c r="H6" s="181"/>
      <c r="I6" s="181"/>
      <c r="J6" s="181"/>
      <c r="K6" s="181"/>
      <c r="L6" s="181"/>
    </row>
    <row r="7" spans="1:16" ht="7.5" customHeight="1" x14ac:dyDescent="0.25"/>
    <row r="8" spans="1:16" s="2" customFormat="1" ht="20.25" customHeight="1" x14ac:dyDescent="0.25">
      <c r="A8" s="221" t="s">
        <v>45</v>
      </c>
      <c r="B8" s="222" t="s">
        <v>13</v>
      </c>
      <c r="C8" s="223" t="s">
        <v>18</v>
      </c>
      <c r="D8" s="222" t="s">
        <v>46</v>
      </c>
      <c r="E8" s="225" t="s">
        <v>47</v>
      </c>
      <c r="F8" s="227" t="s">
        <v>48</v>
      </c>
      <c r="G8" s="228"/>
      <c r="H8" s="228"/>
      <c r="I8" s="229"/>
      <c r="J8" s="230" t="s">
        <v>49</v>
      </c>
      <c r="K8" s="221" t="s">
        <v>50</v>
      </c>
      <c r="L8" s="221"/>
      <c r="M8" s="41"/>
      <c r="N8" s="41"/>
    </row>
    <row r="9" spans="1:16" s="2" customFormat="1" ht="27.75" customHeight="1" x14ac:dyDescent="0.25">
      <c r="A9" s="221"/>
      <c r="B9" s="222"/>
      <c r="C9" s="224"/>
      <c r="D9" s="222"/>
      <c r="E9" s="226"/>
      <c r="F9" s="42" t="s">
        <v>51</v>
      </c>
      <c r="G9" s="42" t="s">
        <v>52</v>
      </c>
      <c r="H9" s="42" t="s">
        <v>53</v>
      </c>
      <c r="I9" s="43" t="s">
        <v>54</v>
      </c>
      <c r="J9" s="231"/>
      <c r="K9" s="44" t="s">
        <v>55</v>
      </c>
      <c r="L9" s="44" t="s">
        <v>56</v>
      </c>
      <c r="M9" s="45" t="s">
        <v>57</v>
      </c>
      <c r="N9" s="45" t="s">
        <v>58</v>
      </c>
    </row>
    <row r="10" spans="1:16" s="3" customFormat="1" ht="30" customHeight="1" thickBot="1" x14ac:dyDescent="0.3">
      <c r="A10" s="46">
        <v>1</v>
      </c>
      <c r="B10" s="47" t="s">
        <v>75</v>
      </c>
      <c r="C10" s="48">
        <v>9</v>
      </c>
      <c r="D10" s="48">
        <v>22</v>
      </c>
      <c r="E10" s="49">
        <f>D10</f>
        <v>22</v>
      </c>
      <c r="F10" s="145">
        <f>MIN(C20:C100)</f>
        <v>39.78</v>
      </c>
      <c r="G10" s="50">
        <f>AVERAGE(C20:C100)</f>
        <v>40.533181818181824</v>
      </c>
      <c r="H10" s="51">
        <v>4</v>
      </c>
      <c r="I10" s="52">
        <f>G10-F10</f>
        <v>0.75318181818182239</v>
      </c>
      <c r="J10" s="111">
        <v>1.037037037037037E-2</v>
      </c>
      <c r="K10" s="53">
        <f>J10</f>
        <v>1.037037037037037E-2</v>
      </c>
      <c r="L10" s="54">
        <f>K10</f>
        <v>1.037037037037037E-2</v>
      </c>
      <c r="M10" s="55" t="s">
        <v>177</v>
      </c>
      <c r="N10" s="56">
        <v>5</v>
      </c>
      <c r="O10" s="112" t="s">
        <v>106</v>
      </c>
      <c r="P10" s="58"/>
    </row>
    <row r="11" spans="1:16" s="3" customFormat="1" ht="30" customHeight="1" thickBot="1" x14ac:dyDescent="0.3">
      <c r="A11" s="46">
        <v>2</v>
      </c>
      <c r="B11" s="47" t="s">
        <v>74</v>
      </c>
      <c r="C11" s="48">
        <v>21</v>
      </c>
      <c r="D11" s="48">
        <f>38+8+3</f>
        <v>49</v>
      </c>
      <c r="E11" s="49">
        <f>D11-D10</f>
        <v>27</v>
      </c>
      <c r="F11" s="143">
        <f>MIN(D20:D100)</f>
        <v>38.99</v>
      </c>
      <c r="G11" s="140">
        <f>AVERAGE(D20:D100)</f>
        <v>39.328695652173913</v>
      </c>
      <c r="H11" s="51">
        <v>2</v>
      </c>
      <c r="I11" s="52">
        <f>G11-F11</f>
        <v>0.33869565217391084</v>
      </c>
      <c r="J11" s="53">
        <v>2.326388888888889E-2</v>
      </c>
      <c r="K11" s="53">
        <f>J11-J10</f>
        <v>1.2893518518518519E-2</v>
      </c>
      <c r="L11" s="53">
        <f>K11</f>
        <v>1.2893518518518519E-2</v>
      </c>
      <c r="M11" s="55" t="s">
        <v>178</v>
      </c>
      <c r="N11" s="56"/>
      <c r="O11" s="57"/>
      <c r="P11" s="58"/>
    </row>
    <row r="12" spans="1:16" s="3" customFormat="1" ht="30" customHeight="1" thickBot="1" x14ac:dyDescent="0.3">
      <c r="A12" s="46">
        <v>3</v>
      </c>
      <c r="B12" s="47" t="s">
        <v>75</v>
      </c>
      <c r="C12" s="59">
        <v>13</v>
      </c>
      <c r="D12" s="48">
        <f>38+3+70</f>
        <v>111</v>
      </c>
      <c r="E12" s="49">
        <f>D12-D11</f>
        <v>62</v>
      </c>
      <c r="F12" s="144">
        <f>MIN(E20:E100)</f>
        <v>38.869999999999997</v>
      </c>
      <c r="G12" s="139">
        <f>AVERAGE(E20:E100)</f>
        <v>39.234098360655729</v>
      </c>
      <c r="H12" s="51">
        <v>1</v>
      </c>
      <c r="I12" s="52">
        <f>G12-F12</f>
        <v>0.36409836065573131</v>
      </c>
      <c r="J12" s="53">
        <v>5.2592592592592587E-2</v>
      </c>
      <c r="K12" s="53">
        <f>J12-J11</f>
        <v>2.9328703703703697E-2</v>
      </c>
      <c r="L12" s="54">
        <f>K12+K10</f>
        <v>3.9699074074074067E-2</v>
      </c>
      <c r="M12" s="55" t="s">
        <v>179</v>
      </c>
      <c r="N12" s="56"/>
      <c r="O12" s="113" t="s">
        <v>180</v>
      </c>
    </row>
    <row r="13" spans="1:16" s="3" customFormat="1" ht="30" customHeight="1" thickBot="1" x14ac:dyDescent="0.3">
      <c r="A13" s="60" t="s">
        <v>59</v>
      </c>
      <c r="B13" s="61" t="s">
        <v>74</v>
      </c>
      <c r="C13" s="62">
        <v>2</v>
      </c>
      <c r="D13" s="62">
        <f>41+107</f>
        <v>148</v>
      </c>
      <c r="E13" s="49">
        <f>D13-D12</f>
        <v>37</v>
      </c>
      <c r="F13" s="157">
        <f>MIN(F20:F100)</f>
        <v>39.1</v>
      </c>
      <c r="G13" s="146">
        <f>AVERAGE(F20:F100)</f>
        <v>39.49527777777778</v>
      </c>
      <c r="H13" s="147">
        <v>4</v>
      </c>
      <c r="I13" s="63">
        <f>G13-F13</f>
        <v>0.39527777777777828</v>
      </c>
      <c r="J13" s="158">
        <v>8.3333333333333329E-2</v>
      </c>
      <c r="K13" s="65">
        <f>J13-J12</f>
        <v>3.0740740740740742E-2</v>
      </c>
      <c r="L13" s="64">
        <f>K13+K11</f>
        <v>4.3634259259259262E-2</v>
      </c>
      <c r="M13" s="55"/>
      <c r="N13" s="56" t="s">
        <v>181</v>
      </c>
    </row>
    <row r="14" spans="1:16" s="3" customFormat="1" ht="30" customHeight="1" x14ac:dyDescent="0.25">
      <c r="A14" s="66"/>
      <c r="B14" s="67"/>
      <c r="C14" s="68"/>
      <c r="D14" s="68"/>
      <c r="E14" s="68"/>
      <c r="F14" s="148">
        <f>AVERAGE(F10,F12)</f>
        <v>39.325000000000003</v>
      </c>
      <c r="G14" s="149">
        <f>AVERAGE(G10,G12)</f>
        <v>39.883640089418776</v>
      </c>
      <c r="H14" s="149" t="s">
        <v>117</v>
      </c>
      <c r="I14" s="69">
        <f>AVERAGE(I10,I12)</f>
        <v>0.55864008941877685</v>
      </c>
      <c r="J14" s="68"/>
      <c r="K14" s="68"/>
      <c r="L14" s="68"/>
      <c r="M14" s="70"/>
      <c r="N14" s="70"/>
    </row>
    <row r="15" spans="1:16" ht="27.75" customHeight="1" x14ac:dyDescent="0.25">
      <c r="A15" s="71"/>
      <c r="B15" s="71"/>
      <c r="C15" s="71"/>
      <c r="D15" s="72"/>
      <c r="E15" s="73"/>
      <c r="F15" s="74">
        <f>AVERAGE(F11,F13)</f>
        <v>39.045000000000002</v>
      </c>
      <c r="G15" s="75">
        <f>AVERAGE(G11,G13)</f>
        <v>39.411986714975846</v>
      </c>
      <c r="H15" s="75" t="s">
        <v>124</v>
      </c>
      <c r="I15" s="76">
        <f>AVERAGE(I11,I13)</f>
        <v>0.36698671497584456</v>
      </c>
      <c r="J15" s="73"/>
      <c r="K15" s="73" t="s">
        <v>29</v>
      </c>
      <c r="L15" s="73"/>
      <c r="M15" s="70"/>
      <c r="N15" s="70"/>
    </row>
    <row r="16" spans="1:16" ht="30" customHeight="1" thickBot="1" x14ac:dyDescent="0.3">
      <c r="A16" s="77"/>
      <c r="B16" s="77"/>
      <c r="C16" s="77"/>
      <c r="D16" s="73"/>
      <c r="E16" s="73"/>
      <c r="F16" s="78">
        <f>AVERAGE(F10:F13)</f>
        <v>39.185000000000002</v>
      </c>
      <c r="G16" s="79">
        <f>AVERAGE(G10:G13)</f>
        <v>39.647813402197308</v>
      </c>
      <c r="H16" s="80"/>
      <c r="I16" s="81">
        <f>AVERAGE(I10:I13)</f>
        <v>0.46281340219731071</v>
      </c>
      <c r="J16" s="73"/>
      <c r="K16" s="73"/>
      <c r="L16" s="73"/>
      <c r="M16" s="77"/>
      <c r="N16" s="77"/>
    </row>
    <row r="19" spans="2:14" ht="15.75" thickBot="1" x14ac:dyDescent="0.3">
      <c r="B19" s="163"/>
      <c r="C19" s="159" t="str">
        <f>B10</f>
        <v>Хлопонин Андрей</v>
      </c>
      <c r="D19" s="159" t="str">
        <f>B11</f>
        <v>Онащук Максим</v>
      </c>
      <c r="E19" s="162" t="str">
        <f>B12</f>
        <v>Хлопонин Андрей</v>
      </c>
      <c r="F19" s="159" t="str">
        <f>B13</f>
        <v>Онащук Максим</v>
      </c>
      <c r="M19" s="2"/>
      <c r="N19" s="2"/>
    </row>
    <row r="20" spans="2:14" x14ac:dyDescent="0.25">
      <c r="B20" s="1">
        <v>1</v>
      </c>
      <c r="C20" s="175">
        <v>44.81</v>
      </c>
      <c r="D20" s="166">
        <v>39.83</v>
      </c>
      <c r="E20" s="166">
        <v>39.450000000000003</v>
      </c>
      <c r="F20" s="167">
        <v>39.65</v>
      </c>
      <c r="M20" s="3"/>
      <c r="N20" s="3"/>
    </row>
    <row r="21" spans="2:14" x14ac:dyDescent="0.25">
      <c r="B21" s="1">
        <v>2</v>
      </c>
      <c r="C21" s="176">
        <v>43.33</v>
      </c>
      <c r="D21" s="169">
        <v>39.630000000000003</v>
      </c>
      <c r="E21" s="169">
        <v>39.479999999999997</v>
      </c>
      <c r="F21" s="170">
        <v>39.4</v>
      </c>
      <c r="M21" s="3"/>
      <c r="N21" s="3"/>
    </row>
    <row r="22" spans="2:14" x14ac:dyDescent="0.25">
      <c r="B22" s="1">
        <v>3</v>
      </c>
      <c r="C22" s="176">
        <v>40.11</v>
      </c>
      <c r="D22" s="169">
        <v>39.22</v>
      </c>
      <c r="E22" s="169">
        <v>39.15</v>
      </c>
      <c r="F22" s="170">
        <v>39.18</v>
      </c>
      <c r="M22" s="3"/>
      <c r="N22" s="3"/>
    </row>
    <row r="23" spans="2:14" x14ac:dyDescent="0.25">
      <c r="B23" s="1">
        <v>4</v>
      </c>
      <c r="C23" s="176">
        <v>40.049999999999997</v>
      </c>
      <c r="D23" s="169">
        <v>39.31</v>
      </c>
      <c r="E23" s="169">
        <v>39.07</v>
      </c>
      <c r="F23" s="170">
        <v>39.409999999999997</v>
      </c>
    </row>
    <row r="24" spans="2:14" x14ac:dyDescent="0.25">
      <c r="B24" s="1">
        <v>5</v>
      </c>
      <c r="C24" s="176">
        <v>39.85</v>
      </c>
      <c r="D24" s="169">
        <v>39.200000000000003</v>
      </c>
      <c r="E24" s="169">
        <v>39.229999999999997</v>
      </c>
      <c r="F24" s="170">
        <v>39.24</v>
      </c>
    </row>
    <row r="25" spans="2:14" x14ac:dyDescent="0.25">
      <c r="B25" s="1">
        <v>6</v>
      </c>
      <c r="C25" s="176">
        <v>41.04</v>
      </c>
      <c r="D25" s="169">
        <v>38.99</v>
      </c>
      <c r="E25" s="169">
        <v>39.28</v>
      </c>
      <c r="F25" s="170">
        <v>40.869999999999997</v>
      </c>
    </row>
    <row r="26" spans="2:14" x14ac:dyDescent="0.25">
      <c r="B26" s="1">
        <v>7</v>
      </c>
      <c r="C26" s="176">
        <v>40.21</v>
      </c>
      <c r="D26" s="169">
        <v>39.229999999999997</v>
      </c>
      <c r="E26" s="169">
        <v>39.24</v>
      </c>
      <c r="F26" s="170">
        <v>39.450000000000003</v>
      </c>
    </row>
    <row r="27" spans="2:14" x14ac:dyDescent="0.25">
      <c r="B27" s="1">
        <v>8</v>
      </c>
      <c r="C27" s="176">
        <v>42.6</v>
      </c>
      <c r="D27" s="169">
        <v>39.049999999999997</v>
      </c>
      <c r="E27" s="169">
        <v>39.450000000000003</v>
      </c>
      <c r="F27" s="170">
        <v>39.6</v>
      </c>
    </row>
    <row r="28" spans="2:14" x14ac:dyDescent="0.25">
      <c r="B28" s="1">
        <v>9</v>
      </c>
      <c r="C28" s="176">
        <v>40.32</v>
      </c>
      <c r="D28" s="169">
        <v>39.1</v>
      </c>
      <c r="E28" s="169">
        <v>39.32</v>
      </c>
      <c r="F28" s="170">
        <v>39.36</v>
      </c>
    </row>
    <row r="29" spans="2:14" x14ac:dyDescent="0.25">
      <c r="B29" s="1">
        <v>10</v>
      </c>
      <c r="C29" s="176">
        <v>39.96</v>
      </c>
      <c r="D29" s="169">
        <v>39.200000000000003</v>
      </c>
      <c r="E29" s="169">
        <v>39.17</v>
      </c>
      <c r="F29" s="170">
        <v>39.33</v>
      </c>
    </row>
    <row r="30" spans="2:14" x14ac:dyDescent="0.25">
      <c r="B30" s="1">
        <v>11</v>
      </c>
      <c r="C30" s="176">
        <v>39.96</v>
      </c>
      <c r="D30" s="169">
        <v>39.15</v>
      </c>
      <c r="E30" s="169">
        <v>39.1</v>
      </c>
      <c r="F30" s="170">
        <v>39.18</v>
      </c>
    </row>
    <row r="31" spans="2:14" x14ac:dyDescent="0.25">
      <c r="B31" s="1">
        <v>12</v>
      </c>
      <c r="C31" s="176">
        <v>39.880000000000003</v>
      </c>
      <c r="D31" s="169">
        <v>39.380000000000003</v>
      </c>
      <c r="E31" s="169">
        <v>39.15</v>
      </c>
      <c r="F31" s="170">
        <v>39.29</v>
      </c>
    </row>
    <row r="32" spans="2:14" x14ac:dyDescent="0.25">
      <c r="B32" s="1">
        <v>13</v>
      </c>
      <c r="C32" s="176">
        <v>39.94</v>
      </c>
      <c r="D32" s="169">
        <v>39.07</v>
      </c>
      <c r="E32" s="169">
        <v>39.17</v>
      </c>
      <c r="F32" s="170">
        <v>39.18</v>
      </c>
    </row>
    <row r="33" spans="2:6" x14ac:dyDescent="0.25">
      <c r="B33" s="1">
        <v>14</v>
      </c>
      <c r="C33" s="176">
        <v>39.82</v>
      </c>
      <c r="D33" s="169">
        <v>39.64</v>
      </c>
      <c r="E33" s="169">
        <v>39</v>
      </c>
      <c r="F33" s="170">
        <v>39.26</v>
      </c>
    </row>
    <row r="34" spans="2:6" x14ac:dyDescent="0.25">
      <c r="B34" s="1">
        <v>15</v>
      </c>
      <c r="C34" s="176">
        <v>40.07</v>
      </c>
      <c r="D34" s="169">
        <v>39.92</v>
      </c>
      <c r="E34" s="169">
        <v>39.130000000000003</v>
      </c>
      <c r="F34" s="170">
        <v>39.43</v>
      </c>
    </row>
    <row r="35" spans="2:6" x14ac:dyDescent="0.25">
      <c r="B35" s="1">
        <v>16</v>
      </c>
      <c r="C35" s="176">
        <v>39.950000000000003</v>
      </c>
      <c r="D35" s="169">
        <v>39.11</v>
      </c>
      <c r="E35" s="169">
        <v>39.119999999999997</v>
      </c>
      <c r="F35" s="170">
        <v>39.81</v>
      </c>
    </row>
    <row r="36" spans="2:6" x14ac:dyDescent="0.25">
      <c r="B36" s="1">
        <v>17</v>
      </c>
      <c r="C36" s="176">
        <v>39.840000000000003</v>
      </c>
      <c r="D36" s="169">
        <v>39.35</v>
      </c>
      <c r="E36" s="169">
        <v>39.18</v>
      </c>
      <c r="F36" s="170">
        <v>39.21</v>
      </c>
    </row>
    <row r="37" spans="2:6" x14ac:dyDescent="0.25">
      <c r="B37" s="1">
        <v>18</v>
      </c>
      <c r="C37" s="176">
        <v>39.950000000000003</v>
      </c>
      <c r="D37" s="169">
        <v>39.520000000000003</v>
      </c>
      <c r="E37" s="169">
        <v>39.18</v>
      </c>
      <c r="F37" s="170">
        <v>39.1</v>
      </c>
    </row>
    <row r="38" spans="2:6" x14ac:dyDescent="0.25">
      <c r="B38" s="1">
        <v>19</v>
      </c>
      <c r="C38" s="176">
        <v>40.049999999999997</v>
      </c>
      <c r="D38" s="169">
        <v>39.450000000000003</v>
      </c>
      <c r="E38" s="169">
        <v>39.18</v>
      </c>
      <c r="F38" s="170">
        <v>39.229999999999997</v>
      </c>
    </row>
    <row r="39" spans="2:6" x14ac:dyDescent="0.25">
      <c r="B39" s="1">
        <v>20</v>
      </c>
      <c r="C39" s="176">
        <v>39.96</v>
      </c>
      <c r="D39" s="169">
        <v>39.17</v>
      </c>
      <c r="E39" s="169">
        <v>39.42</v>
      </c>
      <c r="F39" s="170">
        <v>39.409999999999997</v>
      </c>
    </row>
    <row r="40" spans="2:6" x14ac:dyDescent="0.25">
      <c r="B40" s="1">
        <v>21</v>
      </c>
      <c r="C40" s="176">
        <v>39.78</v>
      </c>
      <c r="D40" s="169">
        <v>39.28</v>
      </c>
      <c r="E40" s="169">
        <v>39.21</v>
      </c>
      <c r="F40" s="170">
        <v>39.44</v>
      </c>
    </row>
    <row r="41" spans="2:6" x14ac:dyDescent="0.25">
      <c r="B41" s="1">
        <v>22</v>
      </c>
      <c r="C41" s="176">
        <v>40.25</v>
      </c>
      <c r="D41" s="169">
        <v>39.19</v>
      </c>
      <c r="E41" s="169">
        <v>39.17</v>
      </c>
      <c r="F41" s="170">
        <v>39.590000000000003</v>
      </c>
    </row>
    <row r="42" spans="2:6" x14ac:dyDescent="0.25">
      <c r="B42" s="1">
        <v>23</v>
      </c>
      <c r="C42" s="176"/>
      <c r="D42" s="169">
        <v>39.57</v>
      </c>
      <c r="E42" s="169">
        <v>39.17</v>
      </c>
      <c r="F42" s="170">
        <v>39.25</v>
      </c>
    </row>
    <row r="43" spans="2:6" x14ac:dyDescent="0.25">
      <c r="B43" s="1">
        <v>24</v>
      </c>
      <c r="C43" s="176"/>
      <c r="D43" s="169"/>
      <c r="E43" s="169">
        <v>39.1</v>
      </c>
      <c r="F43" s="170">
        <v>39.590000000000003</v>
      </c>
    </row>
    <row r="44" spans="2:6" x14ac:dyDescent="0.25">
      <c r="B44" s="1">
        <v>25</v>
      </c>
      <c r="C44" s="176"/>
      <c r="D44" s="169"/>
      <c r="E44" s="169">
        <v>39.130000000000003</v>
      </c>
      <c r="F44" s="170">
        <v>39.31</v>
      </c>
    </row>
    <row r="45" spans="2:6" x14ac:dyDescent="0.25">
      <c r="B45" s="1">
        <v>26</v>
      </c>
      <c r="C45" s="176"/>
      <c r="D45" s="169"/>
      <c r="E45" s="169">
        <v>39.1</v>
      </c>
      <c r="F45" s="170">
        <v>39.32</v>
      </c>
    </row>
    <row r="46" spans="2:6" x14ac:dyDescent="0.25">
      <c r="B46" s="1">
        <v>27</v>
      </c>
      <c r="C46" s="176"/>
      <c r="D46" s="169"/>
      <c r="E46" s="169">
        <v>39.17</v>
      </c>
      <c r="F46" s="170">
        <v>39.17</v>
      </c>
    </row>
    <row r="47" spans="2:6" x14ac:dyDescent="0.25">
      <c r="B47" s="1">
        <v>28</v>
      </c>
      <c r="C47" s="176"/>
      <c r="D47" s="169"/>
      <c r="E47" s="169">
        <v>39.1</v>
      </c>
      <c r="F47" s="170">
        <v>39.799999999999997</v>
      </c>
    </row>
    <row r="48" spans="2:6" x14ac:dyDescent="0.25">
      <c r="B48" s="1">
        <v>29</v>
      </c>
      <c r="C48" s="176"/>
      <c r="D48" s="169"/>
      <c r="E48" s="169">
        <v>39.229999999999997</v>
      </c>
      <c r="F48" s="170">
        <v>39.79</v>
      </c>
    </row>
    <row r="49" spans="2:6" x14ac:dyDescent="0.25">
      <c r="B49" s="1">
        <v>30</v>
      </c>
      <c r="C49" s="176"/>
      <c r="D49" s="169"/>
      <c r="E49" s="169">
        <v>39.25</v>
      </c>
      <c r="F49" s="170">
        <v>39.409999999999997</v>
      </c>
    </row>
    <row r="50" spans="2:6" x14ac:dyDescent="0.25">
      <c r="B50" s="1">
        <v>31</v>
      </c>
      <c r="C50" s="176"/>
      <c r="D50" s="169"/>
      <c r="E50" s="169">
        <v>39.22</v>
      </c>
      <c r="F50" s="170">
        <v>39.380000000000003</v>
      </c>
    </row>
    <row r="51" spans="2:6" x14ac:dyDescent="0.25">
      <c r="B51" s="1">
        <v>32</v>
      </c>
      <c r="C51" s="176"/>
      <c r="D51" s="169"/>
      <c r="E51" s="169">
        <v>39.159999999999997</v>
      </c>
      <c r="F51" s="170">
        <v>39.520000000000003</v>
      </c>
    </row>
    <row r="52" spans="2:6" x14ac:dyDescent="0.25">
      <c r="B52" s="1">
        <v>33</v>
      </c>
      <c r="C52" s="176"/>
      <c r="D52" s="169"/>
      <c r="E52" s="169">
        <v>39.049999999999997</v>
      </c>
      <c r="F52" s="170">
        <v>39.57</v>
      </c>
    </row>
    <row r="53" spans="2:6" x14ac:dyDescent="0.25">
      <c r="B53" s="1">
        <v>34</v>
      </c>
      <c r="C53" s="176"/>
      <c r="D53" s="169"/>
      <c r="E53" s="169">
        <v>39.24</v>
      </c>
      <c r="F53" s="170">
        <v>39.69</v>
      </c>
    </row>
    <row r="54" spans="2:6" x14ac:dyDescent="0.25">
      <c r="B54" s="1">
        <v>35</v>
      </c>
      <c r="C54" s="176"/>
      <c r="D54" s="169"/>
      <c r="E54" s="169">
        <v>39.17</v>
      </c>
      <c r="F54" s="170">
        <v>39.380000000000003</v>
      </c>
    </row>
    <row r="55" spans="2:6" x14ac:dyDescent="0.25">
      <c r="B55" s="1">
        <v>36</v>
      </c>
      <c r="C55" s="176"/>
      <c r="D55" s="169"/>
      <c r="E55" s="169">
        <v>38.869999999999997</v>
      </c>
      <c r="F55" s="170">
        <v>41.03</v>
      </c>
    </row>
    <row r="56" spans="2:6" x14ac:dyDescent="0.25">
      <c r="B56" s="1">
        <v>37</v>
      </c>
      <c r="C56" s="176"/>
      <c r="D56" s="169"/>
      <c r="E56" s="169">
        <v>39.369999999999997</v>
      </c>
      <c r="F56" s="170"/>
    </row>
    <row r="57" spans="2:6" x14ac:dyDescent="0.25">
      <c r="B57" s="1">
        <v>38</v>
      </c>
      <c r="C57" s="176"/>
      <c r="D57" s="169"/>
      <c r="E57" s="171">
        <v>39.25</v>
      </c>
      <c r="F57" s="170"/>
    </row>
    <row r="58" spans="2:6" x14ac:dyDescent="0.25">
      <c r="B58" s="1">
        <v>39</v>
      </c>
      <c r="C58" s="176"/>
      <c r="D58" s="169"/>
      <c r="E58" s="169">
        <v>39.200000000000003</v>
      </c>
      <c r="F58" s="170"/>
    </row>
    <row r="59" spans="2:6" x14ac:dyDescent="0.25">
      <c r="B59" s="1">
        <v>40</v>
      </c>
      <c r="C59" s="176"/>
      <c r="D59" s="169"/>
      <c r="E59" s="169">
        <v>39.19</v>
      </c>
      <c r="F59" s="170"/>
    </row>
    <row r="60" spans="2:6" x14ac:dyDescent="0.25">
      <c r="B60" s="1">
        <v>41</v>
      </c>
      <c r="C60" s="176"/>
      <c r="D60" s="169"/>
      <c r="E60" s="169">
        <v>39.26</v>
      </c>
      <c r="F60" s="170"/>
    </row>
    <row r="61" spans="2:6" x14ac:dyDescent="0.25">
      <c r="B61" s="1">
        <v>42</v>
      </c>
      <c r="C61" s="176"/>
      <c r="D61" s="169"/>
      <c r="E61" s="169">
        <v>39.119999999999997</v>
      </c>
      <c r="F61" s="170"/>
    </row>
    <row r="62" spans="2:6" x14ac:dyDescent="0.25">
      <c r="B62" s="1">
        <v>43</v>
      </c>
      <c r="C62" s="176"/>
      <c r="D62" s="169"/>
      <c r="E62" s="169">
        <v>39.049999999999997</v>
      </c>
      <c r="F62" s="170"/>
    </row>
    <row r="63" spans="2:6" x14ac:dyDescent="0.25">
      <c r="B63" s="1">
        <v>44</v>
      </c>
      <c r="C63" s="176"/>
      <c r="D63" s="169"/>
      <c r="E63" s="169">
        <v>39.340000000000003</v>
      </c>
      <c r="F63" s="170"/>
    </row>
    <row r="64" spans="2:6" x14ac:dyDescent="0.25">
      <c r="B64" s="1">
        <v>45</v>
      </c>
      <c r="C64" s="176"/>
      <c r="D64" s="169"/>
      <c r="E64" s="169">
        <v>39.22</v>
      </c>
      <c r="F64" s="170"/>
    </row>
    <row r="65" spans="2:6" x14ac:dyDescent="0.25">
      <c r="B65" s="1">
        <v>46</v>
      </c>
      <c r="C65" s="176"/>
      <c r="D65" s="169"/>
      <c r="E65" s="169">
        <v>39.18</v>
      </c>
      <c r="F65" s="170"/>
    </row>
    <row r="66" spans="2:6" x14ac:dyDescent="0.25">
      <c r="B66" s="1">
        <v>47</v>
      </c>
      <c r="C66" s="176"/>
      <c r="D66" s="169"/>
      <c r="E66" s="169">
        <v>39.25</v>
      </c>
      <c r="F66" s="170"/>
    </row>
    <row r="67" spans="2:6" x14ac:dyDescent="0.25">
      <c r="B67" s="1">
        <v>48</v>
      </c>
      <c r="C67" s="176"/>
      <c r="D67" s="169"/>
      <c r="E67" s="169">
        <v>39.06</v>
      </c>
      <c r="F67" s="170"/>
    </row>
    <row r="68" spans="2:6" x14ac:dyDescent="0.25">
      <c r="B68" s="1">
        <v>49</v>
      </c>
      <c r="C68" s="176"/>
      <c r="D68" s="169"/>
      <c r="E68" s="169">
        <v>39.11</v>
      </c>
      <c r="F68" s="170"/>
    </row>
    <row r="69" spans="2:6" x14ac:dyDescent="0.25">
      <c r="B69" s="1">
        <v>50</v>
      </c>
      <c r="C69" s="176"/>
      <c r="D69" s="169"/>
      <c r="E69" s="169">
        <v>39.270000000000003</v>
      </c>
      <c r="F69" s="170"/>
    </row>
    <row r="70" spans="2:6" x14ac:dyDescent="0.25">
      <c r="B70" s="1">
        <v>51</v>
      </c>
      <c r="C70" s="176"/>
      <c r="D70" s="169"/>
      <c r="E70" s="169">
        <v>39.18</v>
      </c>
      <c r="F70" s="170"/>
    </row>
    <row r="71" spans="2:6" x14ac:dyDescent="0.25">
      <c r="B71" s="1">
        <v>52</v>
      </c>
      <c r="C71" s="176"/>
      <c r="D71" s="169"/>
      <c r="E71" s="169">
        <v>39.39</v>
      </c>
      <c r="F71" s="170"/>
    </row>
    <row r="72" spans="2:6" x14ac:dyDescent="0.25">
      <c r="B72" s="1">
        <v>53</v>
      </c>
      <c r="C72" s="176"/>
      <c r="D72" s="169"/>
      <c r="E72" s="169">
        <v>39.24</v>
      </c>
      <c r="F72" s="170"/>
    </row>
    <row r="73" spans="2:6" x14ac:dyDescent="0.25">
      <c r="B73" s="1">
        <v>54</v>
      </c>
      <c r="C73" s="176"/>
      <c r="D73" s="169"/>
      <c r="E73" s="169">
        <v>40.19</v>
      </c>
      <c r="F73" s="170"/>
    </row>
    <row r="74" spans="2:6" x14ac:dyDescent="0.25">
      <c r="B74" s="1">
        <v>55</v>
      </c>
      <c r="C74" s="176"/>
      <c r="D74" s="169"/>
      <c r="E74" s="169">
        <v>39.909999999999997</v>
      </c>
      <c r="F74" s="170"/>
    </row>
    <row r="75" spans="2:6" x14ac:dyDescent="0.25">
      <c r="B75" s="1">
        <v>56</v>
      </c>
      <c r="C75" s="176"/>
      <c r="D75" s="169"/>
      <c r="E75" s="169">
        <v>39.19</v>
      </c>
      <c r="F75" s="170"/>
    </row>
    <row r="76" spans="2:6" x14ac:dyDescent="0.25">
      <c r="B76" s="1">
        <v>57</v>
      </c>
      <c r="C76" s="176"/>
      <c r="D76" s="169"/>
      <c r="E76" s="169">
        <v>39.33</v>
      </c>
      <c r="F76" s="170"/>
    </row>
    <row r="77" spans="2:6" x14ac:dyDescent="0.25">
      <c r="B77" s="1">
        <v>58</v>
      </c>
      <c r="C77" s="176"/>
      <c r="D77" s="169"/>
      <c r="E77" s="169">
        <v>38.96</v>
      </c>
      <c r="F77" s="170"/>
    </row>
    <row r="78" spans="2:6" x14ac:dyDescent="0.25">
      <c r="B78" s="1">
        <v>59</v>
      </c>
      <c r="C78" s="176"/>
      <c r="D78" s="169"/>
      <c r="E78" s="169">
        <v>39.4</v>
      </c>
      <c r="F78" s="170"/>
    </row>
    <row r="79" spans="2:6" x14ac:dyDescent="0.25">
      <c r="B79" s="1">
        <v>60</v>
      </c>
      <c r="C79" s="176"/>
      <c r="D79" s="169"/>
      <c r="E79" s="169">
        <v>39.229999999999997</v>
      </c>
      <c r="F79" s="170"/>
    </row>
    <row r="80" spans="2:6" x14ac:dyDescent="0.25">
      <c r="B80" s="1">
        <v>61</v>
      </c>
      <c r="C80" s="176"/>
      <c r="D80" s="169"/>
      <c r="E80" s="169">
        <v>39.58</v>
      </c>
      <c r="F80" s="170"/>
    </row>
    <row r="81" spans="2:6" x14ac:dyDescent="0.25">
      <c r="B81" s="1">
        <v>62</v>
      </c>
      <c r="C81" s="176"/>
      <c r="D81" s="169"/>
      <c r="E81" s="169"/>
      <c r="F81" s="170"/>
    </row>
    <row r="82" spans="2:6" x14ac:dyDescent="0.25">
      <c r="B82" s="1">
        <v>63</v>
      </c>
      <c r="C82" s="176"/>
      <c r="D82" s="169"/>
      <c r="E82" s="169"/>
      <c r="F82" s="170"/>
    </row>
    <row r="83" spans="2:6" x14ac:dyDescent="0.25">
      <c r="B83" s="1">
        <v>64</v>
      </c>
      <c r="C83" s="176"/>
      <c r="D83" s="169"/>
      <c r="E83" s="169"/>
      <c r="F83" s="170"/>
    </row>
    <row r="84" spans="2:6" x14ac:dyDescent="0.25">
      <c r="B84" s="1">
        <v>65</v>
      </c>
      <c r="C84" s="176"/>
      <c r="D84" s="169"/>
      <c r="E84" s="169"/>
      <c r="F84" s="170"/>
    </row>
    <row r="85" spans="2:6" ht="15.75" thickBot="1" x14ac:dyDescent="0.3">
      <c r="B85" s="1">
        <v>66</v>
      </c>
      <c r="C85" s="177"/>
      <c r="D85" s="173"/>
      <c r="E85" s="173"/>
      <c r="F85" s="174"/>
    </row>
  </sheetData>
  <mergeCells count="10">
    <mergeCell ref="A4:L4"/>
    <mergeCell ref="A6:L6"/>
    <mergeCell ref="A8:A9"/>
    <mergeCell ref="B8:B9"/>
    <mergeCell ref="C8:C9"/>
    <mergeCell ref="D8:D9"/>
    <mergeCell ref="E8:E9"/>
    <mergeCell ref="F8:I8"/>
    <mergeCell ref="J8:J9"/>
    <mergeCell ref="K8:L8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3"/>
  <sheetViews>
    <sheetView tabSelected="1" workbookViewId="0">
      <selection activeCell="S3" sqref="S3"/>
    </sheetView>
  </sheetViews>
  <sheetFormatPr defaultRowHeight="15" x14ac:dyDescent="0.25"/>
  <cols>
    <col min="1" max="1" width="9.42578125" customWidth="1"/>
    <col min="2" max="2" width="10.28515625" customWidth="1"/>
  </cols>
  <sheetData>
    <row r="1" spans="1:15" x14ac:dyDescent="0.25">
      <c r="A1" t="s">
        <v>182</v>
      </c>
      <c r="B1" s="233">
        <f>(SUM(C5:C181)-270)/177</f>
        <v>39.315028248587552</v>
      </c>
    </row>
    <row r="2" spans="1:15" x14ac:dyDescent="0.25">
      <c r="A2" t="s">
        <v>183</v>
      </c>
      <c r="B2">
        <f>29.68</f>
        <v>29.68</v>
      </c>
    </row>
    <row r="3" spans="1:15" x14ac:dyDescent="0.25">
      <c r="B3" t="s">
        <v>97</v>
      </c>
      <c r="C3" t="s">
        <v>87</v>
      </c>
      <c r="D3" t="s">
        <v>84</v>
      </c>
      <c r="E3" t="s">
        <v>70</v>
      </c>
      <c r="F3" t="s">
        <v>79</v>
      </c>
      <c r="I3" t="str">
        <f>B3</f>
        <v>Oldschool</v>
      </c>
      <c r="J3" t="str">
        <f>C3</f>
        <v>Winni</v>
      </c>
      <c r="K3" t="str">
        <f t="shared" ref="K3:L3" si="0">D3</f>
        <v>Ognem Racing</v>
      </c>
      <c r="L3" t="str">
        <f t="shared" si="0"/>
        <v>Mesnyki</v>
      </c>
      <c r="M3" t="str">
        <f t="shared" ref="M3" si="1">F3</f>
        <v>Shum</v>
      </c>
      <c r="N3">
        <f t="shared" ref="N3" si="2">G3</f>
        <v>0</v>
      </c>
      <c r="O3">
        <f t="shared" ref="O3" si="3">H3</f>
        <v>0</v>
      </c>
    </row>
    <row r="4" spans="1:15" x14ac:dyDescent="0.25">
      <c r="A4">
        <v>0</v>
      </c>
      <c r="B4" s="233">
        <f>$B$2-B183+15.86</f>
        <v>2.6600000000026185</v>
      </c>
      <c r="C4" s="233">
        <f>$B$2-C183</f>
        <v>0.92000000000341942</v>
      </c>
      <c r="D4" s="233">
        <f>$B$2-D183+8.45</f>
        <v>2.5799999999998171</v>
      </c>
      <c r="E4" s="233">
        <f>$B$2-E183+20.95</f>
        <v>4.2899999999980345</v>
      </c>
      <c r="F4" s="233">
        <f>$B$2-F183+25.48</f>
        <v>0.80000000000396554</v>
      </c>
      <c r="H4">
        <f>A4</f>
        <v>0</v>
      </c>
      <c r="I4" s="233">
        <f>B4-$C$4</f>
        <v>1.7399999999991991</v>
      </c>
      <c r="J4" s="233">
        <f>C4-$C$4</f>
        <v>0</v>
      </c>
      <c r="K4" s="233">
        <f>D4-$C$4</f>
        <v>1.6599999999963977</v>
      </c>
      <c r="L4" s="233">
        <f t="shared" ref="L4:M4" si="4">E4-$C$4</f>
        <v>3.3699999999946151</v>
      </c>
      <c r="M4" s="233">
        <f t="shared" si="4"/>
        <v>-0.11999999999945388</v>
      </c>
    </row>
    <row r="5" spans="1:15" x14ac:dyDescent="0.25">
      <c r="A5">
        <v>1</v>
      </c>
      <c r="B5" s="169">
        <v>43.41</v>
      </c>
      <c r="C5" s="169">
        <v>42.63</v>
      </c>
      <c r="D5" s="235">
        <v>43.93</v>
      </c>
      <c r="E5" s="169">
        <v>43.66</v>
      </c>
      <c r="F5" s="169">
        <v>42.86</v>
      </c>
      <c r="G5" s="169"/>
      <c r="H5">
        <f>A5</f>
        <v>1</v>
      </c>
      <c r="I5" s="233">
        <f>IF(B5&gt;60,B5-$B$1+I4-90,B5-$B$1+I4)</f>
        <v>5.8349717514116435</v>
      </c>
      <c r="J5" s="233">
        <f>IF(C5&gt;60,C5-$B$1+J4-90,C5-$B$1+J4)</f>
        <v>3.3149717514124504</v>
      </c>
      <c r="K5" s="233">
        <f>IF(D5&gt;60,D5-$B$1+K4-90,D5-$B$1+K4)</f>
        <v>6.2749717514088452</v>
      </c>
      <c r="L5" s="233">
        <f t="shared" ref="L5:M5" si="5">IF(E5&gt;60,E5-$B$1+L4-90,E5-$B$1+L4)</f>
        <v>7.7149717514070595</v>
      </c>
      <c r="M5" s="233">
        <f t="shared" si="5"/>
        <v>3.4249717514129934</v>
      </c>
    </row>
    <row r="6" spans="1:15" x14ac:dyDescent="0.25">
      <c r="A6">
        <f>1+A5</f>
        <v>2</v>
      </c>
      <c r="B6" s="169">
        <v>39.880000000000003</v>
      </c>
      <c r="C6" s="169">
        <v>39.51</v>
      </c>
      <c r="D6" s="235">
        <v>39.630000000000003</v>
      </c>
      <c r="E6" s="169">
        <v>42.82</v>
      </c>
      <c r="F6" s="169">
        <v>39.869999999999997</v>
      </c>
      <c r="G6" s="169"/>
      <c r="H6">
        <f t="shared" ref="H6:H69" si="6">A6</f>
        <v>2</v>
      </c>
      <c r="I6" s="233">
        <f>IF(B6&gt;60,B6-$B$1+I5-90,B6-$B$1+I5)</f>
        <v>6.3999435028240939</v>
      </c>
      <c r="J6" s="233">
        <f t="shared" ref="J6:J69" si="7">IF(C6&gt;60,C6-$B$1+J5-90,C6-$B$1+J5)</f>
        <v>3.5099435028248962</v>
      </c>
      <c r="K6" s="233">
        <f t="shared" ref="K6:K69" si="8">IF(D6&gt;60,D6-$B$1+K5-90,D6-$B$1+K5)</f>
        <v>6.5899435028212956</v>
      </c>
      <c r="L6" s="233">
        <f t="shared" ref="L6:L69" si="9">IF(E6&gt;60,E6-$B$1+L5-90,E6-$B$1+L5)</f>
        <v>11.219943502819508</v>
      </c>
      <c r="M6" s="233">
        <f t="shared" ref="M6:M69" si="10">IF(F6&gt;60,F6-$B$1+M5-90,F6-$B$1+M5)</f>
        <v>3.9799435028254386</v>
      </c>
    </row>
    <row r="7" spans="1:15" x14ac:dyDescent="0.25">
      <c r="A7">
        <f t="shared" ref="A7:A70" si="11">1+A6</f>
        <v>3</v>
      </c>
      <c r="B7" s="169">
        <v>39.4</v>
      </c>
      <c r="C7" s="169">
        <v>39.799999999999997</v>
      </c>
      <c r="D7" s="235">
        <v>39.39</v>
      </c>
      <c r="E7" s="169">
        <v>39.840000000000003</v>
      </c>
      <c r="F7" s="169">
        <v>39.39</v>
      </c>
      <c r="G7" s="169"/>
      <c r="H7">
        <f t="shared" si="6"/>
        <v>3</v>
      </c>
      <c r="I7" s="233">
        <f>IF(B7&gt;60,B7-$B$1+I6-90,B7-$B$1+I6)</f>
        <v>6.4849152542365402</v>
      </c>
      <c r="J7" s="233">
        <f t="shared" si="7"/>
        <v>3.9949152542373412</v>
      </c>
      <c r="K7" s="233">
        <f t="shared" si="8"/>
        <v>6.664915254233744</v>
      </c>
      <c r="L7" s="233">
        <f t="shared" si="9"/>
        <v>11.744915254231959</v>
      </c>
      <c r="M7" s="233">
        <f t="shared" si="10"/>
        <v>4.054915254237887</v>
      </c>
    </row>
    <row r="8" spans="1:15" x14ac:dyDescent="0.25">
      <c r="A8">
        <f t="shared" si="11"/>
        <v>4</v>
      </c>
      <c r="B8" s="169">
        <v>39.56</v>
      </c>
      <c r="C8" s="169">
        <v>39.590000000000003</v>
      </c>
      <c r="D8" s="235">
        <v>39.54</v>
      </c>
      <c r="E8" s="169">
        <v>39.29</v>
      </c>
      <c r="F8" s="169">
        <v>39.79</v>
      </c>
      <c r="G8" s="169"/>
      <c r="H8">
        <f t="shared" si="6"/>
        <v>4</v>
      </c>
      <c r="I8" s="233">
        <f>IF(B8&gt;60,B8-$B$1+I7-90,B8-$B$1+I7)</f>
        <v>6.7298870056489903</v>
      </c>
      <c r="J8" s="233">
        <f t="shared" si="7"/>
        <v>4.2698870056497924</v>
      </c>
      <c r="K8" s="233">
        <f t="shared" si="8"/>
        <v>6.8898870056461909</v>
      </c>
      <c r="L8" s="233">
        <f t="shared" si="9"/>
        <v>11.719887005644406</v>
      </c>
      <c r="M8" s="233">
        <f t="shared" si="10"/>
        <v>4.529887005650334</v>
      </c>
    </row>
    <row r="9" spans="1:15" x14ac:dyDescent="0.25">
      <c r="A9">
        <f t="shared" si="11"/>
        <v>5</v>
      </c>
      <c r="B9" s="169">
        <v>39.99</v>
      </c>
      <c r="C9" s="169">
        <v>39.29</v>
      </c>
      <c r="D9" s="235">
        <v>39.29</v>
      </c>
      <c r="E9" s="169">
        <v>39.47</v>
      </c>
      <c r="F9" s="169">
        <v>39.409999999999997</v>
      </c>
      <c r="G9" s="169"/>
      <c r="H9">
        <f t="shared" si="6"/>
        <v>5</v>
      </c>
      <c r="I9" s="233">
        <f>IF(B9&gt;60,B9-$B$1+I8-90,B9-$B$1+I8)</f>
        <v>7.4048587570614401</v>
      </c>
      <c r="J9" s="233">
        <f t="shared" si="7"/>
        <v>4.2448587570622394</v>
      </c>
      <c r="K9" s="233">
        <f t="shared" si="8"/>
        <v>6.8648587570586379</v>
      </c>
      <c r="L9" s="233">
        <f t="shared" si="9"/>
        <v>11.874858757056852</v>
      </c>
      <c r="M9" s="233">
        <f t="shared" si="10"/>
        <v>4.6248587570627784</v>
      </c>
    </row>
    <row r="10" spans="1:15" x14ac:dyDescent="0.25">
      <c r="A10">
        <f t="shared" si="11"/>
        <v>6</v>
      </c>
      <c r="B10" s="169">
        <v>39.4</v>
      </c>
      <c r="C10" s="169">
        <v>39.19</v>
      </c>
      <c r="D10" s="235">
        <v>39.68</v>
      </c>
      <c r="E10" s="169">
        <v>39.119999999999997</v>
      </c>
      <c r="F10" s="169">
        <v>39.119999999999997</v>
      </c>
      <c r="G10" s="169"/>
      <c r="H10">
        <f t="shared" si="6"/>
        <v>6</v>
      </c>
      <c r="I10" s="233">
        <f>IF(B10&gt;60,B10-$B$1+I9-90,B10-$B$1+I9)</f>
        <v>7.4898305084738865</v>
      </c>
      <c r="J10" s="233">
        <f t="shared" si="7"/>
        <v>4.1198305084746849</v>
      </c>
      <c r="K10" s="233">
        <f t="shared" si="8"/>
        <v>7.2298305084710854</v>
      </c>
      <c r="L10" s="233">
        <f t="shared" si="9"/>
        <v>11.679830508469298</v>
      </c>
      <c r="M10" s="233">
        <f t="shared" si="10"/>
        <v>4.4298305084752236</v>
      </c>
    </row>
    <row r="11" spans="1:15" x14ac:dyDescent="0.25">
      <c r="A11">
        <f t="shared" si="11"/>
        <v>7</v>
      </c>
      <c r="B11" s="169">
        <v>39.68</v>
      </c>
      <c r="C11" s="169">
        <v>39.11</v>
      </c>
      <c r="D11" s="235">
        <v>39.42</v>
      </c>
      <c r="E11" s="169">
        <v>39.130000000000003</v>
      </c>
      <c r="F11" s="169">
        <v>39.24</v>
      </c>
      <c r="G11" s="169"/>
      <c r="H11">
        <f t="shared" si="6"/>
        <v>7</v>
      </c>
      <c r="I11" s="233">
        <f>IF(B11&gt;60,B11-$B$1+I10-90,B11-$B$1+I10)</f>
        <v>7.8548022598863341</v>
      </c>
      <c r="J11" s="233">
        <f t="shared" si="7"/>
        <v>3.9148022598871322</v>
      </c>
      <c r="K11" s="233">
        <f t="shared" si="8"/>
        <v>7.334802259883535</v>
      </c>
      <c r="L11" s="233">
        <f t="shared" si="9"/>
        <v>11.494802259881748</v>
      </c>
      <c r="M11" s="233">
        <f t="shared" si="10"/>
        <v>4.3548022598876734</v>
      </c>
    </row>
    <row r="12" spans="1:15" x14ac:dyDescent="0.25">
      <c r="A12">
        <f t="shared" si="11"/>
        <v>8</v>
      </c>
      <c r="B12" s="169">
        <v>39.17</v>
      </c>
      <c r="C12" s="169">
        <v>39.18</v>
      </c>
      <c r="D12" s="235">
        <v>39.25</v>
      </c>
      <c r="E12" s="169">
        <v>39.04</v>
      </c>
      <c r="F12" s="169">
        <v>38.950000000000003</v>
      </c>
      <c r="G12" s="169"/>
      <c r="H12">
        <f t="shared" si="6"/>
        <v>8</v>
      </c>
      <c r="I12" s="233">
        <f>IF(B12&gt;60,B12-$B$1+I11-90,B12-$B$1+I11)</f>
        <v>7.7097740112987836</v>
      </c>
      <c r="J12" s="233">
        <f t="shared" si="7"/>
        <v>3.7797740112995797</v>
      </c>
      <c r="K12" s="233">
        <f t="shared" si="8"/>
        <v>7.2697740112959828</v>
      </c>
      <c r="L12" s="233">
        <f t="shared" si="9"/>
        <v>11.219774011294195</v>
      </c>
      <c r="M12" s="233">
        <f t="shared" si="10"/>
        <v>3.9897740113001241</v>
      </c>
    </row>
    <row r="13" spans="1:15" x14ac:dyDescent="0.25">
      <c r="A13">
        <f t="shared" si="11"/>
        <v>9</v>
      </c>
      <c r="B13" s="169">
        <v>39.159999999999997</v>
      </c>
      <c r="C13" s="169">
        <v>39.08</v>
      </c>
      <c r="D13" s="235">
        <v>39.29</v>
      </c>
      <c r="E13" s="169">
        <v>39.19</v>
      </c>
      <c r="F13" s="169">
        <v>39.15</v>
      </c>
      <c r="G13" s="169"/>
      <c r="H13">
        <f t="shared" si="6"/>
        <v>9</v>
      </c>
      <c r="I13" s="233">
        <f>IF(B13&gt;60,B13-$B$1+I12-90,B13-$B$1+I12)</f>
        <v>7.554745762711228</v>
      </c>
      <c r="J13" s="233">
        <f t="shared" si="7"/>
        <v>3.5447457627120258</v>
      </c>
      <c r="K13" s="233">
        <f t="shared" si="8"/>
        <v>7.2447457627084297</v>
      </c>
      <c r="L13" s="233">
        <f t="shared" si="9"/>
        <v>11.094745762706641</v>
      </c>
      <c r="M13" s="233">
        <f t="shared" si="10"/>
        <v>3.8247457627125705</v>
      </c>
    </row>
    <row r="14" spans="1:15" x14ac:dyDescent="0.25">
      <c r="A14">
        <f t="shared" si="11"/>
        <v>10</v>
      </c>
      <c r="B14" s="169">
        <v>39.32</v>
      </c>
      <c r="C14" s="169">
        <v>39.17</v>
      </c>
      <c r="D14" s="235">
        <v>39.33</v>
      </c>
      <c r="E14" s="169">
        <v>39.090000000000003</v>
      </c>
      <c r="F14" s="169">
        <v>39.07</v>
      </c>
      <c r="G14" s="169"/>
      <c r="H14">
        <f t="shared" si="6"/>
        <v>10</v>
      </c>
      <c r="I14" s="233">
        <f>IF(B14&gt;60,B14-$B$1+I13-90,B14-$B$1+I13)</f>
        <v>7.5597175141236761</v>
      </c>
      <c r="J14" s="233">
        <f t="shared" si="7"/>
        <v>3.3997175141244753</v>
      </c>
      <c r="K14" s="233">
        <f t="shared" si="8"/>
        <v>7.2597175141208758</v>
      </c>
      <c r="L14" s="233">
        <f t="shared" si="9"/>
        <v>10.869717514119092</v>
      </c>
      <c r="M14" s="233">
        <f t="shared" si="10"/>
        <v>3.5797175141250186</v>
      </c>
    </row>
    <row r="15" spans="1:15" x14ac:dyDescent="0.25">
      <c r="A15">
        <f t="shared" si="11"/>
        <v>11</v>
      </c>
      <c r="B15" s="169">
        <v>39.49</v>
      </c>
      <c r="C15" s="169">
        <v>39.28</v>
      </c>
      <c r="D15" s="235">
        <v>39.520000000000003</v>
      </c>
      <c r="E15" s="169">
        <v>39.19</v>
      </c>
      <c r="F15" s="169">
        <v>39.26</v>
      </c>
      <c r="G15" s="169"/>
      <c r="H15">
        <f t="shared" si="6"/>
        <v>11</v>
      </c>
      <c r="I15" s="233">
        <f>IF(B15&gt;60,B15-$B$1+I14-90,B15-$B$1+I14)</f>
        <v>7.7346892655361259</v>
      </c>
      <c r="J15" s="233">
        <f t="shared" si="7"/>
        <v>3.3646892655369243</v>
      </c>
      <c r="K15" s="233">
        <f t="shared" si="8"/>
        <v>7.4646892655333268</v>
      </c>
      <c r="L15" s="233">
        <f t="shared" si="9"/>
        <v>10.744689265531537</v>
      </c>
      <c r="M15" s="233">
        <f t="shared" si="10"/>
        <v>3.5246892655374644</v>
      </c>
    </row>
    <row r="16" spans="1:15" x14ac:dyDescent="0.25">
      <c r="A16">
        <f t="shared" si="11"/>
        <v>12</v>
      </c>
      <c r="B16" s="169">
        <v>39.369999999999997</v>
      </c>
      <c r="C16" s="169">
        <v>39.24</v>
      </c>
      <c r="D16" s="235">
        <v>39.21</v>
      </c>
      <c r="E16" s="169">
        <v>39.03</v>
      </c>
      <c r="F16" s="169">
        <v>39.119999999999997</v>
      </c>
      <c r="G16" s="169"/>
      <c r="H16">
        <f t="shared" si="6"/>
        <v>12</v>
      </c>
      <c r="I16" s="233">
        <f>IF(B16&gt;60,B16-$B$1+I15-90,B16-$B$1+I15)</f>
        <v>7.7896610169485712</v>
      </c>
      <c r="J16" s="233">
        <f t="shared" si="7"/>
        <v>3.2896610169493741</v>
      </c>
      <c r="K16" s="233">
        <f t="shared" si="8"/>
        <v>7.3596610169457755</v>
      </c>
      <c r="L16" s="233">
        <f t="shared" si="9"/>
        <v>10.459661016943986</v>
      </c>
      <c r="M16" s="233">
        <f t="shared" si="10"/>
        <v>3.3296610169499097</v>
      </c>
    </row>
    <row r="17" spans="1:13" x14ac:dyDescent="0.25">
      <c r="A17">
        <f t="shared" si="11"/>
        <v>13</v>
      </c>
      <c r="B17" s="169">
        <v>39.22</v>
      </c>
      <c r="C17" s="169">
        <v>39.24</v>
      </c>
      <c r="D17" s="235">
        <v>39.31</v>
      </c>
      <c r="E17" s="169">
        <v>39.08</v>
      </c>
      <c r="F17" s="169">
        <v>39.42</v>
      </c>
      <c r="G17" s="169"/>
      <c r="H17">
        <f t="shared" si="6"/>
        <v>13</v>
      </c>
      <c r="I17" s="233">
        <f>IF(B17&gt;60,B17-$B$1+I16-90,B17-$B$1+I16)</f>
        <v>7.6946327683610178</v>
      </c>
      <c r="J17" s="233">
        <f t="shared" si="7"/>
        <v>3.2146327683618239</v>
      </c>
      <c r="K17" s="233">
        <f t="shared" si="8"/>
        <v>7.3546327683582255</v>
      </c>
      <c r="L17" s="233">
        <f t="shared" si="9"/>
        <v>10.224632768356432</v>
      </c>
      <c r="M17" s="233">
        <f t="shared" si="10"/>
        <v>3.4346327683623592</v>
      </c>
    </row>
    <row r="18" spans="1:13" x14ac:dyDescent="0.25">
      <c r="A18">
        <f t="shared" si="11"/>
        <v>14</v>
      </c>
      <c r="B18" s="169">
        <v>39.42</v>
      </c>
      <c r="C18" s="169">
        <v>39.14</v>
      </c>
      <c r="D18" s="235">
        <v>39.44</v>
      </c>
      <c r="E18" s="169">
        <v>38.979999999999997</v>
      </c>
      <c r="F18" s="169">
        <v>39.22</v>
      </c>
      <c r="G18" s="169"/>
      <c r="H18">
        <f t="shared" si="6"/>
        <v>14</v>
      </c>
      <c r="I18" s="233">
        <f>IF(B18&gt;60,B18-$B$1+I17-90,B18-$B$1+I17)</f>
        <v>7.7996045197734674</v>
      </c>
      <c r="J18" s="233">
        <f t="shared" si="7"/>
        <v>3.0396045197742723</v>
      </c>
      <c r="K18" s="233">
        <f t="shared" si="8"/>
        <v>7.4796045197706711</v>
      </c>
      <c r="L18" s="233">
        <f t="shared" si="9"/>
        <v>9.8896045197688771</v>
      </c>
      <c r="M18" s="233">
        <f t="shared" si="10"/>
        <v>3.3396045197748059</v>
      </c>
    </row>
    <row r="19" spans="1:13" x14ac:dyDescent="0.25">
      <c r="A19">
        <f t="shared" si="11"/>
        <v>15</v>
      </c>
      <c r="B19" s="169">
        <v>39.19</v>
      </c>
      <c r="C19" s="169">
        <v>39.06</v>
      </c>
      <c r="D19" s="235">
        <v>39.24</v>
      </c>
      <c r="E19" s="169">
        <v>39.24</v>
      </c>
      <c r="F19" s="169">
        <v>39.24</v>
      </c>
      <c r="G19" s="169"/>
      <c r="H19">
        <f t="shared" si="6"/>
        <v>15</v>
      </c>
      <c r="I19" s="233">
        <f>IF(B19&gt;60,B19-$B$1+I18-90,B19-$B$1+I18)</f>
        <v>7.6745762711859129</v>
      </c>
      <c r="J19" s="233">
        <f t="shared" si="7"/>
        <v>2.7845762711867224</v>
      </c>
      <c r="K19" s="233">
        <f t="shared" si="8"/>
        <v>7.4045762711831209</v>
      </c>
      <c r="L19" s="233">
        <f t="shared" si="9"/>
        <v>9.8145762711813269</v>
      </c>
      <c r="M19" s="233">
        <f t="shared" si="10"/>
        <v>3.2645762711872557</v>
      </c>
    </row>
    <row r="20" spans="1:13" x14ac:dyDescent="0.25">
      <c r="A20">
        <f t="shared" si="11"/>
        <v>16</v>
      </c>
      <c r="B20" s="169">
        <v>39.33</v>
      </c>
      <c r="C20" s="169">
        <v>39.130000000000003</v>
      </c>
      <c r="D20" s="235">
        <v>39.25</v>
      </c>
      <c r="E20" s="169">
        <v>39.07</v>
      </c>
      <c r="F20" s="169">
        <v>39.090000000000003</v>
      </c>
      <c r="G20" s="169"/>
      <c r="H20">
        <f t="shared" si="6"/>
        <v>16</v>
      </c>
      <c r="I20" s="233">
        <f>IF(B20&gt;60,B20-$B$1+I19-90,B20-$B$1+I19)</f>
        <v>7.689548022598359</v>
      </c>
      <c r="J20" s="233">
        <f t="shared" si="7"/>
        <v>2.5995480225991727</v>
      </c>
      <c r="K20" s="233">
        <f t="shared" si="8"/>
        <v>7.3395480225955687</v>
      </c>
      <c r="L20" s="233">
        <f t="shared" si="9"/>
        <v>9.569548022593775</v>
      </c>
      <c r="M20" s="233">
        <f t="shared" si="10"/>
        <v>3.0395480225997069</v>
      </c>
    </row>
    <row r="21" spans="1:13" x14ac:dyDescent="0.25">
      <c r="A21">
        <f t="shared" si="11"/>
        <v>17</v>
      </c>
      <c r="B21" s="169">
        <v>39.229999999999997</v>
      </c>
      <c r="C21" s="169">
        <v>39.06</v>
      </c>
      <c r="D21" s="235">
        <v>39.28</v>
      </c>
      <c r="E21" s="169">
        <v>38.93</v>
      </c>
      <c r="F21" s="169">
        <v>39.04</v>
      </c>
      <c r="G21" s="169"/>
      <c r="H21">
        <f t="shared" si="6"/>
        <v>17</v>
      </c>
      <c r="I21" s="233">
        <f>IF(B21&gt;60,B21-$B$1+I20-90,B21-$B$1+I20)</f>
        <v>7.6045197740108037</v>
      </c>
      <c r="J21" s="233">
        <f t="shared" si="7"/>
        <v>2.3445197740116228</v>
      </c>
      <c r="K21" s="233">
        <f t="shared" si="8"/>
        <v>7.3045197740080177</v>
      </c>
      <c r="L21" s="233">
        <f t="shared" si="9"/>
        <v>9.1845197740062225</v>
      </c>
      <c r="M21" s="233">
        <f t="shared" si="10"/>
        <v>2.7645197740121539</v>
      </c>
    </row>
    <row r="22" spans="1:13" x14ac:dyDescent="0.25">
      <c r="A22">
        <f t="shared" si="11"/>
        <v>18</v>
      </c>
      <c r="B22" s="169">
        <v>39.270000000000003</v>
      </c>
      <c r="C22" s="169">
        <v>39.26</v>
      </c>
      <c r="D22" s="235">
        <v>39.340000000000003</v>
      </c>
      <c r="E22" s="169">
        <v>38.950000000000003</v>
      </c>
      <c r="F22" s="169">
        <v>39.08</v>
      </c>
      <c r="G22" s="169"/>
      <c r="H22">
        <f t="shared" si="6"/>
        <v>18</v>
      </c>
      <c r="I22" s="233">
        <f>IF(B22&gt;60,B22-$B$1+I21-90,B22-$B$1+I21)</f>
        <v>7.5594915254232546</v>
      </c>
      <c r="J22" s="233">
        <f t="shared" si="7"/>
        <v>2.2894915254240686</v>
      </c>
      <c r="K22" s="233">
        <f t="shared" si="8"/>
        <v>7.3294915254204689</v>
      </c>
      <c r="L22" s="233">
        <f t="shared" si="9"/>
        <v>8.8194915254186732</v>
      </c>
      <c r="M22" s="233">
        <f t="shared" si="10"/>
        <v>2.5294915254246</v>
      </c>
    </row>
    <row r="23" spans="1:13" x14ac:dyDescent="0.25">
      <c r="A23">
        <f t="shared" si="11"/>
        <v>19</v>
      </c>
      <c r="B23" s="169">
        <v>40.14</v>
      </c>
      <c r="C23" s="169">
        <v>39.19</v>
      </c>
      <c r="D23" s="235">
        <v>39.22</v>
      </c>
      <c r="E23" s="169">
        <v>39.299999999999997</v>
      </c>
      <c r="F23" s="169">
        <v>39.1</v>
      </c>
      <c r="G23" s="169"/>
      <c r="H23">
        <f t="shared" si="6"/>
        <v>19</v>
      </c>
      <c r="I23" s="233">
        <f>IF(B23&gt;60,B23-$B$1+I22-90,B23-$B$1+I22)</f>
        <v>8.384463276835703</v>
      </c>
      <c r="J23" s="233">
        <f t="shared" si="7"/>
        <v>2.1644632768365142</v>
      </c>
      <c r="K23" s="233">
        <f t="shared" si="8"/>
        <v>7.2344632768329156</v>
      </c>
      <c r="L23" s="233">
        <f t="shared" si="9"/>
        <v>8.8044632768311182</v>
      </c>
      <c r="M23" s="233">
        <f t="shared" si="10"/>
        <v>2.3144632768370492</v>
      </c>
    </row>
    <row r="24" spans="1:13" x14ac:dyDescent="0.25">
      <c r="A24">
        <f t="shared" si="11"/>
        <v>20</v>
      </c>
      <c r="B24" s="169">
        <v>39.36</v>
      </c>
      <c r="C24" s="169">
        <v>39.22</v>
      </c>
      <c r="D24" s="235">
        <v>39.44</v>
      </c>
      <c r="E24" s="169">
        <v>39.26</v>
      </c>
      <c r="F24" s="169">
        <v>39.229999999999997</v>
      </c>
      <c r="G24" s="169"/>
      <c r="H24">
        <f t="shared" si="6"/>
        <v>20</v>
      </c>
      <c r="I24" s="233">
        <f>IF(B24&gt;60,B24-$B$1+I23-90,B24-$B$1+I23)</f>
        <v>8.4294350282481503</v>
      </c>
      <c r="J24" s="233">
        <f t="shared" si="7"/>
        <v>2.0694350282489609</v>
      </c>
      <c r="K24" s="233">
        <f t="shared" si="8"/>
        <v>7.3594350282453611</v>
      </c>
      <c r="L24" s="233">
        <f t="shared" si="9"/>
        <v>8.749435028243564</v>
      </c>
      <c r="M24" s="233">
        <f t="shared" si="10"/>
        <v>2.2294350282494939</v>
      </c>
    </row>
    <row r="25" spans="1:13" x14ac:dyDescent="0.25">
      <c r="A25">
        <f t="shared" si="11"/>
        <v>21</v>
      </c>
      <c r="B25" s="169">
        <v>39.19</v>
      </c>
      <c r="C25" s="169">
        <v>39.15</v>
      </c>
      <c r="D25" s="235">
        <v>39.18</v>
      </c>
      <c r="E25" s="169">
        <v>39.119999999999997</v>
      </c>
      <c r="F25" s="169">
        <v>39.15</v>
      </c>
      <c r="G25" s="169"/>
      <c r="H25">
        <f t="shared" si="6"/>
        <v>21</v>
      </c>
      <c r="I25" s="233">
        <f>IF(B25&gt;60,B25-$B$1+I24-90,B25-$B$1+I24)</f>
        <v>8.3044067796605958</v>
      </c>
      <c r="J25" s="233">
        <f t="shared" si="7"/>
        <v>1.9044067796614073</v>
      </c>
      <c r="K25" s="233">
        <f t="shared" si="8"/>
        <v>7.2244067796578086</v>
      </c>
      <c r="L25" s="233">
        <f t="shared" si="9"/>
        <v>8.5544067796560093</v>
      </c>
      <c r="M25" s="233">
        <f t="shared" si="10"/>
        <v>2.0644067796619403</v>
      </c>
    </row>
    <row r="26" spans="1:13" x14ac:dyDescent="0.25">
      <c r="A26">
        <f t="shared" si="11"/>
        <v>22</v>
      </c>
      <c r="B26" s="169">
        <v>39.24</v>
      </c>
      <c r="C26" s="169">
        <v>39.119999999999997</v>
      </c>
      <c r="D26" s="235">
        <v>39.299999999999997</v>
      </c>
      <c r="E26" s="169">
        <v>39.06</v>
      </c>
      <c r="F26" s="169">
        <v>39.130000000000003</v>
      </c>
      <c r="G26" s="169"/>
      <c r="H26">
        <f t="shared" si="6"/>
        <v>22</v>
      </c>
      <c r="I26" s="233">
        <f>IF(B26&gt;60,B26-$B$1+I25-90,B26-$B$1+I25)</f>
        <v>8.2293785310730456</v>
      </c>
      <c r="J26" s="233">
        <f t="shared" si="7"/>
        <v>1.7093785310738525</v>
      </c>
      <c r="K26" s="233">
        <f t="shared" si="8"/>
        <v>7.2093785310702536</v>
      </c>
      <c r="L26" s="233">
        <f t="shared" si="9"/>
        <v>8.2993785310684594</v>
      </c>
      <c r="M26" s="233">
        <f t="shared" si="10"/>
        <v>1.8793785310743907</v>
      </c>
    </row>
    <row r="27" spans="1:13" x14ac:dyDescent="0.25">
      <c r="A27">
        <f t="shared" si="11"/>
        <v>23</v>
      </c>
      <c r="B27" s="169">
        <v>39.21</v>
      </c>
      <c r="C27" s="169">
        <v>39.26</v>
      </c>
      <c r="D27" s="235">
        <v>39.44</v>
      </c>
      <c r="E27" s="169">
        <v>39.4</v>
      </c>
      <c r="F27" s="169">
        <v>39.229999999999997</v>
      </c>
      <c r="G27" s="169"/>
      <c r="H27">
        <f t="shared" si="6"/>
        <v>23</v>
      </c>
      <c r="I27" s="233">
        <f>IF(B27&gt;60,B27-$B$1+I26-90,B27-$B$1+I26)</f>
        <v>8.1243502824854943</v>
      </c>
      <c r="J27" s="233">
        <f t="shared" si="7"/>
        <v>1.6543502824862983</v>
      </c>
      <c r="K27" s="233">
        <f t="shared" si="8"/>
        <v>7.3343502824826992</v>
      </c>
      <c r="L27" s="233">
        <f t="shared" si="9"/>
        <v>8.3843502824809057</v>
      </c>
      <c r="M27" s="233">
        <f t="shared" si="10"/>
        <v>1.7943502824868354</v>
      </c>
    </row>
    <row r="28" spans="1:13" x14ac:dyDescent="0.25">
      <c r="A28">
        <f t="shared" si="11"/>
        <v>24</v>
      </c>
      <c r="B28" s="169">
        <v>39.409999999999997</v>
      </c>
      <c r="C28" s="232">
        <v>126.99</v>
      </c>
      <c r="D28" s="236">
        <v>134.30000000000001</v>
      </c>
      <c r="E28" s="169">
        <v>39.409999999999997</v>
      </c>
      <c r="F28" s="169">
        <v>39.229999999999997</v>
      </c>
      <c r="H28">
        <f t="shared" si="6"/>
        <v>24</v>
      </c>
      <c r="I28" s="233">
        <f>IF(B28&gt;60,B28-$B$1+I27-90,B28-$B$1+I27)</f>
        <v>8.2193220338979387</v>
      </c>
      <c r="J28" s="233">
        <f t="shared" si="7"/>
        <v>-0.67067796610126607</v>
      </c>
      <c r="K28" s="233">
        <f t="shared" si="8"/>
        <v>12.319322033895162</v>
      </c>
      <c r="L28" s="233">
        <f t="shared" si="9"/>
        <v>8.4793220338933502</v>
      </c>
      <c r="M28" s="233">
        <f t="shared" si="10"/>
        <v>1.7093220338992801</v>
      </c>
    </row>
    <row r="29" spans="1:13" x14ac:dyDescent="0.25">
      <c r="A29">
        <f t="shared" si="11"/>
        <v>25</v>
      </c>
      <c r="B29" s="169">
        <v>39.28</v>
      </c>
      <c r="C29" s="169">
        <v>39.78</v>
      </c>
      <c r="D29" s="169">
        <v>39.340000000000003</v>
      </c>
      <c r="E29" s="169">
        <v>39.24</v>
      </c>
      <c r="F29" s="169">
        <v>39.31</v>
      </c>
      <c r="H29">
        <f t="shared" si="6"/>
        <v>25</v>
      </c>
      <c r="I29" s="233">
        <f>IF(B29&gt;60,B29-$B$1+I28-90,B29-$B$1+I28)</f>
        <v>8.1842937853103876</v>
      </c>
      <c r="J29" s="233">
        <f t="shared" si="7"/>
        <v>-0.20570621468881711</v>
      </c>
      <c r="K29" s="233">
        <f t="shared" si="8"/>
        <v>12.344293785307613</v>
      </c>
      <c r="L29" s="233">
        <f t="shared" si="9"/>
        <v>8.4042937853058</v>
      </c>
      <c r="M29" s="233">
        <f t="shared" si="10"/>
        <v>1.7042937853117301</v>
      </c>
    </row>
    <row r="30" spans="1:13" x14ac:dyDescent="0.25">
      <c r="A30">
        <f t="shared" si="11"/>
        <v>26</v>
      </c>
      <c r="B30" s="169">
        <v>39.17</v>
      </c>
      <c r="C30" s="169">
        <v>39.549999999999997</v>
      </c>
      <c r="D30" s="169">
        <v>39.11</v>
      </c>
      <c r="E30" s="169">
        <v>39.03</v>
      </c>
      <c r="F30" s="169">
        <v>39.24</v>
      </c>
      <c r="H30">
        <f t="shared" si="6"/>
        <v>26</v>
      </c>
      <c r="I30" s="233">
        <f>IF(B30&gt;60,B30-$B$1+I29-90,B30-$B$1+I29)</f>
        <v>8.0392655367228372</v>
      </c>
      <c r="J30" s="233">
        <f t="shared" si="7"/>
        <v>2.9265536723627861E-2</v>
      </c>
      <c r="K30" s="233">
        <f t="shared" si="8"/>
        <v>12.13926553672006</v>
      </c>
      <c r="L30" s="233">
        <f t="shared" si="9"/>
        <v>8.1192655367182489</v>
      </c>
      <c r="M30" s="233">
        <f t="shared" si="10"/>
        <v>1.62926553672418</v>
      </c>
    </row>
    <row r="31" spans="1:13" x14ac:dyDescent="0.25">
      <c r="A31">
        <f t="shared" si="11"/>
        <v>27</v>
      </c>
      <c r="B31" s="169">
        <v>39.25</v>
      </c>
      <c r="C31" s="171">
        <v>39.43</v>
      </c>
      <c r="D31" s="169">
        <v>39.22</v>
      </c>
      <c r="E31" s="169">
        <v>39.19</v>
      </c>
      <c r="F31" s="169">
        <v>39.68</v>
      </c>
      <c r="H31">
        <f t="shared" si="6"/>
        <v>27</v>
      </c>
      <c r="I31" s="233">
        <f>IF(B31&gt;60,B31-$B$1+I30-90,B31-$B$1+I30)</f>
        <v>7.974237288135285</v>
      </c>
      <c r="J31" s="233">
        <f t="shared" si="7"/>
        <v>0.14423728813607539</v>
      </c>
      <c r="K31" s="233">
        <f t="shared" si="8"/>
        <v>12.044237288132507</v>
      </c>
      <c r="L31" s="233">
        <f t="shared" si="9"/>
        <v>7.9942372881306945</v>
      </c>
      <c r="M31" s="233">
        <f t="shared" si="10"/>
        <v>1.9942372881366275</v>
      </c>
    </row>
    <row r="32" spans="1:13" x14ac:dyDescent="0.25">
      <c r="A32">
        <f t="shared" si="11"/>
        <v>28</v>
      </c>
      <c r="B32" s="169">
        <v>39.11</v>
      </c>
      <c r="C32" s="169">
        <v>39.44</v>
      </c>
      <c r="D32" s="169">
        <v>39.24</v>
      </c>
      <c r="E32" s="169">
        <v>39.18</v>
      </c>
      <c r="F32" s="169">
        <v>39.22</v>
      </c>
      <c r="H32">
        <f t="shared" si="6"/>
        <v>28</v>
      </c>
      <c r="I32" s="233">
        <f>IF(B32&gt;60,B32-$B$1+I31-90,B32-$B$1+I31)</f>
        <v>7.7692090395477322</v>
      </c>
      <c r="J32" s="233">
        <f t="shared" si="7"/>
        <v>0.26920903954852093</v>
      </c>
      <c r="K32" s="233">
        <f t="shared" si="8"/>
        <v>11.969209039544957</v>
      </c>
      <c r="L32" s="233">
        <f t="shared" si="9"/>
        <v>7.859209039543142</v>
      </c>
      <c r="M32" s="233">
        <f t="shared" si="10"/>
        <v>1.8992090395490742</v>
      </c>
    </row>
    <row r="33" spans="1:13" x14ac:dyDescent="0.25">
      <c r="A33">
        <f t="shared" si="11"/>
        <v>29</v>
      </c>
      <c r="B33" s="169">
        <v>39.28</v>
      </c>
      <c r="C33" s="169">
        <v>39.520000000000003</v>
      </c>
      <c r="D33" s="169">
        <v>39.25</v>
      </c>
      <c r="E33" s="169">
        <v>39.11</v>
      </c>
      <c r="F33" s="169">
        <v>39</v>
      </c>
      <c r="H33">
        <f t="shared" si="6"/>
        <v>29</v>
      </c>
      <c r="I33" s="233">
        <f>IF(B33&gt;60,B33-$B$1+I32-90,B33-$B$1+I32)</f>
        <v>7.7341807909601812</v>
      </c>
      <c r="J33" s="233">
        <f t="shared" si="7"/>
        <v>0.47418079096097188</v>
      </c>
      <c r="K33" s="233">
        <f t="shared" si="8"/>
        <v>11.904180790957405</v>
      </c>
      <c r="L33" s="233">
        <f t="shared" si="9"/>
        <v>7.6541807909555892</v>
      </c>
      <c r="M33" s="233">
        <f t="shared" si="10"/>
        <v>1.584180790961522</v>
      </c>
    </row>
    <row r="34" spans="1:13" x14ac:dyDescent="0.25">
      <c r="A34">
        <f t="shared" si="11"/>
        <v>30</v>
      </c>
      <c r="B34" s="169">
        <v>39.21</v>
      </c>
      <c r="C34" s="169">
        <v>39.33</v>
      </c>
      <c r="D34" s="169">
        <v>39.33</v>
      </c>
      <c r="E34" s="169">
        <v>39.130000000000003</v>
      </c>
      <c r="F34" s="169">
        <v>39.299999999999997</v>
      </c>
      <c r="H34">
        <f t="shared" si="6"/>
        <v>30</v>
      </c>
      <c r="I34" s="233">
        <f>IF(B34&gt;60,B34-$B$1+I33-90,B34-$B$1+I33)</f>
        <v>7.6291525423726299</v>
      </c>
      <c r="J34" s="233">
        <f t="shared" si="7"/>
        <v>0.48915254237341799</v>
      </c>
      <c r="K34" s="233">
        <f t="shared" si="8"/>
        <v>11.919152542369851</v>
      </c>
      <c r="L34" s="233">
        <f t="shared" si="9"/>
        <v>7.4691525423680396</v>
      </c>
      <c r="M34" s="233">
        <f t="shared" si="10"/>
        <v>1.569152542373967</v>
      </c>
    </row>
    <row r="35" spans="1:13" x14ac:dyDescent="0.25">
      <c r="A35">
        <f t="shared" si="11"/>
        <v>31</v>
      </c>
      <c r="B35" s="169">
        <v>39.22</v>
      </c>
      <c r="C35" s="169">
        <v>39.479999999999997</v>
      </c>
      <c r="D35" s="169">
        <v>39.14</v>
      </c>
      <c r="E35" s="169">
        <v>39.44</v>
      </c>
      <c r="F35" s="169">
        <v>39.29</v>
      </c>
      <c r="H35">
        <f t="shared" si="6"/>
        <v>31</v>
      </c>
      <c r="I35" s="233">
        <f>IF(B35&gt;60,B35-$B$1+I34-90,B35-$B$1+I34)</f>
        <v>7.5341242937850765</v>
      </c>
      <c r="J35" s="233">
        <f t="shared" si="7"/>
        <v>0.65412429378586268</v>
      </c>
      <c r="K35" s="233">
        <f t="shared" si="8"/>
        <v>11.744124293782299</v>
      </c>
      <c r="L35" s="233">
        <f t="shared" si="9"/>
        <v>7.5941242937804851</v>
      </c>
      <c r="M35" s="233">
        <f t="shared" si="10"/>
        <v>1.5441242937864139</v>
      </c>
    </row>
    <row r="36" spans="1:13" x14ac:dyDescent="0.25">
      <c r="A36">
        <f t="shared" si="11"/>
        <v>32</v>
      </c>
      <c r="B36" s="169">
        <v>39.229999999999997</v>
      </c>
      <c r="C36" s="169">
        <v>39.25</v>
      </c>
      <c r="D36" s="171">
        <v>39</v>
      </c>
      <c r="E36" s="169">
        <v>39.11</v>
      </c>
      <c r="F36" s="169">
        <v>39.119999999999997</v>
      </c>
      <c r="H36">
        <f t="shared" si="6"/>
        <v>32</v>
      </c>
      <c r="I36" s="233">
        <f>IF(B36&gt;60,B36-$B$1+I35-90,B36-$B$1+I35)</f>
        <v>7.4490960451975212</v>
      </c>
      <c r="J36" s="233">
        <f t="shared" si="7"/>
        <v>0.58909604519831049</v>
      </c>
      <c r="K36" s="233">
        <f t="shared" si="8"/>
        <v>11.429096045194747</v>
      </c>
      <c r="L36" s="233">
        <f t="shared" si="9"/>
        <v>7.3890960451929324</v>
      </c>
      <c r="M36" s="233">
        <f t="shared" si="10"/>
        <v>1.3490960451988592</v>
      </c>
    </row>
    <row r="37" spans="1:13" x14ac:dyDescent="0.25">
      <c r="A37">
        <f t="shared" si="11"/>
        <v>33</v>
      </c>
      <c r="B37" s="169">
        <v>39.299999999999997</v>
      </c>
      <c r="C37" s="169">
        <v>39.26</v>
      </c>
      <c r="D37" s="169">
        <v>38.840000000000003</v>
      </c>
      <c r="E37" s="169">
        <v>39.19</v>
      </c>
      <c r="F37" s="169">
        <v>39.409999999999997</v>
      </c>
      <c r="H37">
        <f t="shared" si="6"/>
        <v>33</v>
      </c>
      <c r="I37" s="233">
        <f>IF(B37&gt;60,B37-$B$1+I36-90,B37-$B$1+I36)</f>
        <v>7.4340677966099662</v>
      </c>
      <c r="J37" s="233">
        <f t="shared" si="7"/>
        <v>0.53406779661075632</v>
      </c>
      <c r="K37" s="233">
        <f t="shared" si="8"/>
        <v>10.954067796607198</v>
      </c>
      <c r="L37" s="233">
        <f t="shared" si="9"/>
        <v>7.2640677966053779</v>
      </c>
      <c r="M37" s="233">
        <f t="shared" si="10"/>
        <v>1.4440677966113036</v>
      </c>
    </row>
    <row r="38" spans="1:13" x14ac:dyDescent="0.25">
      <c r="A38">
        <f t="shared" si="11"/>
        <v>34</v>
      </c>
      <c r="B38" s="169">
        <v>39.020000000000003</v>
      </c>
      <c r="C38" s="169">
        <v>39.380000000000003</v>
      </c>
      <c r="D38" s="169">
        <v>39.200000000000003</v>
      </c>
      <c r="E38" s="169">
        <v>39.200000000000003</v>
      </c>
      <c r="F38" s="169">
        <v>39.42</v>
      </c>
      <c r="H38">
        <f t="shared" si="6"/>
        <v>34</v>
      </c>
      <c r="I38" s="233">
        <f>IF(B38&gt;60,B38-$B$1+I37-90,B38-$B$1+I37)</f>
        <v>7.1390395480224171</v>
      </c>
      <c r="J38" s="233">
        <f t="shared" si="7"/>
        <v>0.59903954802320669</v>
      </c>
      <c r="K38" s="233">
        <f t="shared" si="8"/>
        <v>10.839039548019649</v>
      </c>
      <c r="L38" s="233">
        <f t="shared" si="9"/>
        <v>7.1490395480178286</v>
      </c>
      <c r="M38" s="233">
        <f t="shared" si="10"/>
        <v>1.5490395480237531</v>
      </c>
    </row>
    <row r="39" spans="1:13" x14ac:dyDescent="0.25">
      <c r="A39">
        <f t="shared" si="11"/>
        <v>35</v>
      </c>
      <c r="B39" s="169">
        <v>39.07</v>
      </c>
      <c r="C39" s="169">
        <v>39.26</v>
      </c>
      <c r="D39" s="169">
        <v>39.01</v>
      </c>
      <c r="E39" s="169">
        <v>39.200000000000003</v>
      </c>
      <c r="F39" s="169">
        <v>39.35</v>
      </c>
      <c r="H39">
        <f t="shared" si="6"/>
        <v>35</v>
      </c>
      <c r="I39" s="233">
        <f>IF(B39&gt;60,B39-$B$1+I38-90,B39-$B$1+I38)</f>
        <v>6.8940112994348652</v>
      </c>
      <c r="J39" s="233">
        <f t="shared" si="7"/>
        <v>0.54401129943565252</v>
      </c>
      <c r="K39" s="233">
        <f t="shared" si="8"/>
        <v>10.534011299432095</v>
      </c>
      <c r="L39" s="233">
        <f t="shared" si="9"/>
        <v>7.0340112994302793</v>
      </c>
      <c r="M39" s="233">
        <f t="shared" si="10"/>
        <v>1.5840112994362023</v>
      </c>
    </row>
    <row r="40" spans="1:13" x14ac:dyDescent="0.25">
      <c r="A40">
        <f t="shared" si="11"/>
        <v>36</v>
      </c>
      <c r="B40" s="169">
        <v>39.21</v>
      </c>
      <c r="C40" s="169">
        <v>39.24</v>
      </c>
      <c r="D40" s="169">
        <v>39.06</v>
      </c>
      <c r="E40" s="169">
        <v>39.229999999999997</v>
      </c>
      <c r="F40" s="169">
        <v>39.19</v>
      </c>
      <c r="H40">
        <f t="shared" si="6"/>
        <v>36</v>
      </c>
      <c r="I40" s="233">
        <f>IF(B40&gt;60,B40-$B$1+I39-90,B40-$B$1+I39)</f>
        <v>6.7889830508473139</v>
      </c>
      <c r="J40" s="233">
        <f t="shared" si="7"/>
        <v>0.46898305084810232</v>
      </c>
      <c r="K40" s="233">
        <f t="shared" si="8"/>
        <v>10.278983050844545</v>
      </c>
      <c r="L40" s="233">
        <f t="shared" si="9"/>
        <v>6.9489830508427239</v>
      </c>
      <c r="M40" s="233">
        <f t="shared" si="10"/>
        <v>1.4589830508486479</v>
      </c>
    </row>
    <row r="41" spans="1:13" x14ac:dyDescent="0.25">
      <c r="A41">
        <f t="shared" si="11"/>
        <v>37</v>
      </c>
      <c r="B41" s="169">
        <v>39.049999999999997</v>
      </c>
      <c r="C41" s="169">
        <v>39.26</v>
      </c>
      <c r="D41" s="169">
        <v>39.04</v>
      </c>
      <c r="E41" s="169">
        <v>39.090000000000003</v>
      </c>
      <c r="F41" s="169">
        <v>39.130000000000003</v>
      </c>
      <c r="H41">
        <f t="shared" si="6"/>
        <v>37</v>
      </c>
      <c r="I41" s="233">
        <f>IF(B41&gt;60,B41-$B$1+I40-90,B41-$B$1+I40)</f>
        <v>6.5239548022597589</v>
      </c>
      <c r="J41" s="233">
        <f t="shared" si="7"/>
        <v>0.41395480226054815</v>
      </c>
      <c r="K41" s="233">
        <f t="shared" si="8"/>
        <v>10.003954802256992</v>
      </c>
      <c r="L41" s="233">
        <f t="shared" si="9"/>
        <v>6.7239548022551752</v>
      </c>
      <c r="M41" s="233">
        <f t="shared" si="10"/>
        <v>1.2739548022610983</v>
      </c>
    </row>
    <row r="42" spans="1:13" x14ac:dyDescent="0.25">
      <c r="A42">
        <f t="shared" si="11"/>
        <v>38</v>
      </c>
      <c r="B42" s="169">
        <v>39.07</v>
      </c>
      <c r="C42" s="169">
        <v>39.549999999999997</v>
      </c>
      <c r="D42" s="169">
        <v>39.19</v>
      </c>
      <c r="E42" s="169">
        <v>39.049999999999997</v>
      </c>
      <c r="F42" s="169">
        <v>39.270000000000003</v>
      </c>
      <c r="H42">
        <f t="shared" si="6"/>
        <v>38</v>
      </c>
      <c r="I42" s="233">
        <f>IF(B42&gt;60,B42-$B$1+I41-90,B42-$B$1+I41)</f>
        <v>6.278926553672207</v>
      </c>
      <c r="J42" s="233">
        <f t="shared" si="7"/>
        <v>0.64892655367299312</v>
      </c>
      <c r="K42" s="233">
        <f t="shared" si="8"/>
        <v>9.8789265536694373</v>
      </c>
      <c r="L42" s="233">
        <f t="shared" si="9"/>
        <v>6.4589265536676201</v>
      </c>
      <c r="M42" s="233">
        <f t="shared" si="10"/>
        <v>1.2289265536735492</v>
      </c>
    </row>
    <row r="43" spans="1:13" x14ac:dyDescent="0.25">
      <c r="A43">
        <f t="shared" si="11"/>
        <v>39</v>
      </c>
      <c r="B43" s="169">
        <v>39.159999999999997</v>
      </c>
      <c r="C43" s="169">
        <v>40.32</v>
      </c>
      <c r="D43" s="169">
        <v>39.28</v>
      </c>
      <c r="E43" s="169">
        <v>39.14</v>
      </c>
      <c r="F43" s="169">
        <v>39.28</v>
      </c>
      <c r="H43">
        <f t="shared" si="6"/>
        <v>39</v>
      </c>
      <c r="I43" s="233">
        <f>IF(B43&gt;60,B43-$B$1+I42-90,B43-$B$1+I42)</f>
        <v>6.1238983050846514</v>
      </c>
      <c r="J43" s="233">
        <f t="shared" si="7"/>
        <v>1.6538983050854412</v>
      </c>
      <c r="K43" s="233">
        <f t="shared" si="8"/>
        <v>9.8438983050818862</v>
      </c>
      <c r="L43" s="233">
        <f t="shared" si="9"/>
        <v>6.2838983050800685</v>
      </c>
      <c r="M43" s="233">
        <f t="shared" si="10"/>
        <v>1.1938983050859981</v>
      </c>
    </row>
    <row r="44" spans="1:13" x14ac:dyDescent="0.25">
      <c r="A44">
        <f t="shared" si="11"/>
        <v>40</v>
      </c>
      <c r="B44" s="169">
        <v>39.049999999999997</v>
      </c>
      <c r="C44" s="169">
        <v>39.6</v>
      </c>
      <c r="D44" s="169">
        <v>39.4</v>
      </c>
      <c r="E44" s="169">
        <v>39.5</v>
      </c>
      <c r="F44" s="169">
        <v>39.31</v>
      </c>
      <c r="H44">
        <f t="shared" si="6"/>
        <v>40</v>
      </c>
      <c r="I44" s="233">
        <f>IF(B44&gt;60,B44-$B$1+I43-90,B44-$B$1+I43)</f>
        <v>5.8588700564970964</v>
      </c>
      <c r="J44" s="233">
        <f t="shared" si="7"/>
        <v>1.9388700564978905</v>
      </c>
      <c r="K44" s="233">
        <f t="shared" si="8"/>
        <v>9.9288700564943326</v>
      </c>
      <c r="L44" s="233">
        <f t="shared" si="9"/>
        <v>6.4688700564925163</v>
      </c>
      <c r="M44" s="233">
        <f t="shared" si="10"/>
        <v>1.1888700564984482</v>
      </c>
    </row>
    <row r="45" spans="1:13" x14ac:dyDescent="0.25">
      <c r="A45">
        <f t="shared" si="11"/>
        <v>41</v>
      </c>
      <c r="B45" s="169">
        <v>39.11</v>
      </c>
      <c r="C45" s="169">
        <v>39.479999999999997</v>
      </c>
      <c r="D45" s="169">
        <v>39.42</v>
      </c>
      <c r="E45" s="169">
        <v>39.01</v>
      </c>
      <c r="F45" s="169">
        <v>39.43</v>
      </c>
      <c r="H45">
        <f t="shared" si="6"/>
        <v>41</v>
      </c>
      <c r="I45" s="233">
        <f>IF(B45&gt;60,B45-$B$1+I44-90,B45-$B$1+I44)</f>
        <v>5.6538418079095436</v>
      </c>
      <c r="J45" s="233">
        <f t="shared" si="7"/>
        <v>2.1038418079103351</v>
      </c>
      <c r="K45" s="233">
        <f t="shared" si="8"/>
        <v>10.033841807906782</v>
      </c>
      <c r="L45" s="233">
        <f t="shared" si="9"/>
        <v>6.1638418079049622</v>
      </c>
      <c r="M45" s="233">
        <f t="shared" si="10"/>
        <v>1.3038418079108958</v>
      </c>
    </row>
    <row r="46" spans="1:13" x14ac:dyDescent="0.25">
      <c r="A46">
        <f t="shared" si="11"/>
        <v>42</v>
      </c>
      <c r="B46" s="169">
        <v>39.479999999999997</v>
      </c>
      <c r="C46" s="169">
        <v>39.380000000000003</v>
      </c>
      <c r="D46" s="169">
        <v>39.24</v>
      </c>
      <c r="E46" s="169">
        <v>39.24</v>
      </c>
      <c r="F46" s="169">
        <v>39.380000000000003</v>
      </c>
      <c r="H46">
        <f t="shared" si="6"/>
        <v>42</v>
      </c>
      <c r="I46" s="233">
        <f>IF(B46&gt;60,B46-$B$1+I45-90,B46-$B$1+I45)</f>
        <v>5.8188135593219883</v>
      </c>
      <c r="J46" s="233">
        <f t="shared" si="7"/>
        <v>2.1688135593227855</v>
      </c>
      <c r="K46" s="233">
        <f t="shared" si="8"/>
        <v>9.958813559319232</v>
      </c>
      <c r="L46" s="233">
        <f t="shared" si="9"/>
        <v>6.088813559317412</v>
      </c>
      <c r="M46" s="233">
        <f t="shared" si="10"/>
        <v>1.3688135593233461</v>
      </c>
    </row>
    <row r="47" spans="1:13" x14ac:dyDescent="0.25">
      <c r="A47">
        <f t="shared" si="11"/>
        <v>43</v>
      </c>
      <c r="B47" s="169">
        <v>39.18</v>
      </c>
      <c r="C47" s="169">
        <v>39.32</v>
      </c>
      <c r="D47" s="169">
        <v>39.36</v>
      </c>
      <c r="E47" s="169">
        <v>39.06</v>
      </c>
      <c r="F47" s="169">
        <v>39.39</v>
      </c>
      <c r="H47">
        <f t="shared" si="6"/>
        <v>43</v>
      </c>
      <c r="I47" s="233">
        <f>IF(B47&gt;60,B47-$B$1+I46-90,B47-$B$1+I46)</f>
        <v>5.6837853107344358</v>
      </c>
      <c r="J47" s="233">
        <f t="shared" si="7"/>
        <v>2.1737853107352336</v>
      </c>
      <c r="K47" s="233">
        <f t="shared" si="8"/>
        <v>10.003785310731679</v>
      </c>
      <c r="L47" s="233">
        <f t="shared" si="9"/>
        <v>5.8337853107298621</v>
      </c>
      <c r="M47" s="233">
        <f t="shared" si="10"/>
        <v>1.4437853107357945</v>
      </c>
    </row>
    <row r="48" spans="1:13" x14ac:dyDescent="0.25">
      <c r="A48">
        <f t="shared" si="11"/>
        <v>44</v>
      </c>
      <c r="B48" s="169">
        <v>38.979999999999997</v>
      </c>
      <c r="C48" s="169">
        <v>39.4</v>
      </c>
      <c r="D48" s="169">
        <v>39.450000000000003</v>
      </c>
      <c r="E48" s="169">
        <v>39.44</v>
      </c>
      <c r="F48" s="169">
        <v>39.11</v>
      </c>
      <c r="H48">
        <f t="shared" si="6"/>
        <v>44</v>
      </c>
      <c r="I48" s="233">
        <f>IF(B48&gt;60,B48-$B$1+I47-90,B48-$B$1+I47)</f>
        <v>5.3487570621468805</v>
      </c>
      <c r="J48" s="233">
        <f t="shared" si="7"/>
        <v>2.25875706214768</v>
      </c>
      <c r="K48" s="233">
        <f t="shared" si="8"/>
        <v>10.13875706214413</v>
      </c>
      <c r="L48" s="233">
        <f t="shared" si="9"/>
        <v>5.9587570621423076</v>
      </c>
      <c r="M48" s="233">
        <f t="shared" si="10"/>
        <v>1.2387570621482418</v>
      </c>
    </row>
    <row r="49" spans="1:13" x14ac:dyDescent="0.25">
      <c r="A49">
        <f t="shared" si="11"/>
        <v>45</v>
      </c>
      <c r="B49" s="169">
        <v>39.619999999999997</v>
      </c>
      <c r="C49" s="169">
        <v>39.39</v>
      </c>
      <c r="D49" s="169">
        <v>39.17</v>
      </c>
      <c r="E49" s="232">
        <v>134.35</v>
      </c>
      <c r="F49" s="169">
        <v>39.4</v>
      </c>
      <c r="H49">
        <f t="shared" si="6"/>
        <v>45</v>
      </c>
      <c r="I49" s="233">
        <f>IF(B49&gt;60,B49-$B$1+I48-90,B49-$B$1+I48)</f>
        <v>5.6537288135593258</v>
      </c>
      <c r="J49" s="233">
        <f t="shared" si="7"/>
        <v>2.3337288135601284</v>
      </c>
      <c r="K49" s="233">
        <f t="shared" si="8"/>
        <v>9.9937288135565794</v>
      </c>
      <c r="L49" s="233">
        <f t="shared" si="9"/>
        <v>10.993728813554753</v>
      </c>
      <c r="M49" s="233">
        <f t="shared" si="10"/>
        <v>1.3237288135606882</v>
      </c>
    </row>
    <row r="50" spans="1:13" x14ac:dyDescent="0.25">
      <c r="A50">
        <f t="shared" si="11"/>
        <v>46</v>
      </c>
      <c r="B50" s="232">
        <v>126.41</v>
      </c>
      <c r="C50" s="169">
        <v>39.369999999999997</v>
      </c>
      <c r="D50" s="169">
        <v>39.18</v>
      </c>
      <c r="E50" s="169">
        <v>39.99</v>
      </c>
      <c r="F50" s="232">
        <v>127.6</v>
      </c>
      <c r="H50">
        <f t="shared" si="6"/>
        <v>46</v>
      </c>
      <c r="I50" s="233">
        <f>IF(B50&gt;60,B50-$B$1+I49-90,B50-$B$1+I49)</f>
        <v>2.7487005649717702</v>
      </c>
      <c r="J50" s="233">
        <f t="shared" si="7"/>
        <v>2.3887005649725737</v>
      </c>
      <c r="K50" s="233">
        <f t="shared" si="8"/>
        <v>9.8587005649690269</v>
      </c>
      <c r="L50" s="233">
        <f t="shared" si="9"/>
        <v>11.668700564967203</v>
      </c>
      <c r="M50" s="233">
        <f t="shared" si="10"/>
        <v>-0.39129943502686615</v>
      </c>
    </row>
    <row r="51" spans="1:13" x14ac:dyDescent="0.25">
      <c r="A51">
        <f t="shared" si="11"/>
        <v>47</v>
      </c>
      <c r="B51" s="169">
        <v>40.17</v>
      </c>
      <c r="C51" s="169">
        <v>39.4</v>
      </c>
      <c r="D51" s="169">
        <v>39.21</v>
      </c>
      <c r="E51" s="169">
        <v>39.61</v>
      </c>
      <c r="F51" s="169">
        <v>39.72</v>
      </c>
      <c r="H51">
        <f t="shared" si="6"/>
        <v>47</v>
      </c>
      <c r="I51" s="233">
        <f>IF(B51&gt;60,B51-$B$1+I50-90,B51-$B$1+I50)</f>
        <v>3.6036723163842197</v>
      </c>
      <c r="J51" s="233">
        <f t="shared" si="7"/>
        <v>2.4736723163850201</v>
      </c>
      <c r="K51" s="233">
        <f t="shared" si="8"/>
        <v>9.7536723163814756</v>
      </c>
      <c r="L51" s="233">
        <f t="shared" si="9"/>
        <v>11.96367231637965</v>
      </c>
      <c r="M51" s="233">
        <f t="shared" si="10"/>
        <v>1.367231638558053E-2</v>
      </c>
    </row>
    <row r="52" spans="1:13" x14ac:dyDescent="0.25">
      <c r="A52">
        <f t="shared" si="11"/>
        <v>48</v>
      </c>
      <c r="B52" s="169">
        <v>39.590000000000003</v>
      </c>
      <c r="C52" s="169">
        <v>39.200000000000003</v>
      </c>
      <c r="D52" s="169">
        <v>39.18</v>
      </c>
      <c r="E52" s="169">
        <v>39.86</v>
      </c>
      <c r="F52" s="169">
        <v>39.65</v>
      </c>
      <c r="H52">
        <f t="shared" si="6"/>
        <v>48</v>
      </c>
      <c r="I52" s="233">
        <f>IF(B52&gt;60,B52-$B$1+I51-90,B52-$B$1+I51)</f>
        <v>3.8786440677966709</v>
      </c>
      <c r="J52" s="233">
        <f t="shared" si="7"/>
        <v>2.3586440677974707</v>
      </c>
      <c r="K52" s="233">
        <f t="shared" si="8"/>
        <v>9.6186440677939231</v>
      </c>
      <c r="L52" s="233">
        <f t="shared" si="9"/>
        <v>12.508644067792098</v>
      </c>
      <c r="M52" s="233">
        <f t="shared" si="10"/>
        <v>0.34864406779802692</v>
      </c>
    </row>
    <row r="53" spans="1:13" x14ac:dyDescent="0.25">
      <c r="A53">
        <f t="shared" si="11"/>
        <v>49</v>
      </c>
      <c r="B53" s="169">
        <v>39.29</v>
      </c>
      <c r="C53" s="169">
        <v>39.1</v>
      </c>
      <c r="D53" s="169">
        <v>39.200000000000003</v>
      </c>
      <c r="E53" s="169">
        <v>39.68</v>
      </c>
      <c r="F53" s="169">
        <v>39.42</v>
      </c>
      <c r="H53">
        <f t="shared" si="6"/>
        <v>49</v>
      </c>
      <c r="I53" s="233">
        <f>IF(B53&gt;60,B53-$B$1+I52-90,B53-$B$1+I52)</f>
        <v>3.8536158192091179</v>
      </c>
      <c r="J53" s="233">
        <f t="shared" si="7"/>
        <v>2.1436158192099199</v>
      </c>
      <c r="K53" s="233">
        <f t="shared" si="8"/>
        <v>9.5036158192063738</v>
      </c>
      <c r="L53" s="233">
        <f t="shared" si="9"/>
        <v>12.873615819204545</v>
      </c>
      <c r="M53" s="233">
        <f t="shared" si="10"/>
        <v>0.45361581921047645</v>
      </c>
    </row>
    <row r="54" spans="1:13" x14ac:dyDescent="0.25">
      <c r="A54">
        <f t="shared" si="11"/>
        <v>50</v>
      </c>
      <c r="B54" s="169">
        <v>39.25</v>
      </c>
      <c r="C54" s="169">
        <v>39.85</v>
      </c>
      <c r="D54" s="169">
        <v>39.1</v>
      </c>
      <c r="E54" s="169">
        <v>39.76</v>
      </c>
      <c r="F54" s="169">
        <v>39.51</v>
      </c>
      <c r="H54">
        <f t="shared" si="6"/>
        <v>50</v>
      </c>
      <c r="I54" s="233">
        <f>IF(B54&gt;60,B54-$B$1+I53-90,B54-$B$1+I53)</f>
        <v>3.7885875706215657</v>
      </c>
      <c r="J54" s="233">
        <f t="shared" si="7"/>
        <v>2.6785875706223692</v>
      </c>
      <c r="K54" s="233">
        <f t="shared" si="8"/>
        <v>9.288587570618823</v>
      </c>
      <c r="L54" s="233">
        <f t="shared" si="9"/>
        <v>13.318587570616991</v>
      </c>
      <c r="M54" s="233">
        <f t="shared" si="10"/>
        <v>0.64858757062292227</v>
      </c>
    </row>
    <row r="55" spans="1:13" x14ac:dyDescent="0.25">
      <c r="A55">
        <f t="shared" si="11"/>
        <v>51</v>
      </c>
      <c r="B55" s="169">
        <v>39.24</v>
      </c>
      <c r="C55" s="232">
        <v>133.65</v>
      </c>
      <c r="D55" s="169">
        <v>39.07</v>
      </c>
      <c r="E55" s="169">
        <v>39.61</v>
      </c>
      <c r="F55" s="169">
        <v>39.380000000000003</v>
      </c>
      <c r="H55">
        <f t="shared" si="6"/>
        <v>51</v>
      </c>
      <c r="I55" s="233">
        <f>IF(B55&gt;60,B55-$B$1+I54-90,B55-$B$1+I54)</f>
        <v>3.7135593220340155</v>
      </c>
      <c r="J55" s="233">
        <f t="shared" si="7"/>
        <v>7.0135593220348227</v>
      </c>
      <c r="K55" s="233">
        <f t="shared" si="8"/>
        <v>9.0435593220312711</v>
      </c>
      <c r="L55" s="233">
        <f t="shared" si="9"/>
        <v>13.613559322029438</v>
      </c>
      <c r="M55" s="233">
        <f t="shared" si="10"/>
        <v>0.71355932203537265</v>
      </c>
    </row>
    <row r="56" spans="1:13" x14ac:dyDescent="0.25">
      <c r="A56">
        <f t="shared" si="11"/>
        <v>52</v>
      </c>
      <c r="B56" s="169">
        <v>39.270000000000003</v>
      </c>
      <c r="C56" s="169">
        <v>39.11</v>
      </c>
      <c r="D56" s="169">
        <v>39.24</v>
      </c>
      <c r="E56" s="169">
        <v>39.86</v>
      </c>
      <c r="F56" s="169">
        <v>39.74</v>
      </c>
      <c r="H56">
        <f t="shared" si="6"/>
        <v>52</v>
      </c>
      <c r="I56" s="233">
        <f>IF(B56&gt;60,B56-$B$1+I55-90,B56-$B$1+I55)</f>
        <v>3.6685310734464665</v>
      </c>
      <c r="J56" s="233">
        <f t="shared" si="7"/>
        <v>6.8085310734472699</v>
      </c>
      <c r="K56" s="233">
        <f t="shared" si="8"/>
        <v>8.9685310734437209</v>
      </c>
      <c r="L56" s="233">
        <f t="shared" si="9"/>
        <v>14.158531073441885</v>
      </c>
      <c r="M56" s="233">
        <f t="shared" si="10"/>
        <v>1.1385310734478225</v>
      </c>
    </row>
    <row r="57" spans="1:13" x14ac:dyDescent="0.25">
      <c r="A57">
        <f t="shared" si="11"/>
        <v>53</v>
      </c>
      <c r="B57" s="169">
        <v>39.270000000000003</v>
      </c>
      <c r="C57" s="169">
        <v>39.25</v>
      </c>
      <c r="D57" s="169">
        <v>39.369999999999997</v>
      </c>
      <c r="E57" s="169">
        <v>39.57</v>
      </c>
      <c r="F57" s="169">
        <v>39.729999999999997</v>
      </c>
      <c r="H57">
        <f t="shared" si="6"/>
        <v>53</v>
      </c>
      <c r="I57" s="233">
        <f>IF(B57&gt;60,B57-$B$1+I56-90,B57-$B$1+I56)</f>
        <v>3.6235028248589174</v>
      </c>
      <c r="J57" s="233">
        <f t="shared" si="7"/>
        <v>6.7435028248597177</v>
      </c>
      <c r="K57" s="233">
        <f t="shared" si="8"/>
        <v>9.0235028248561662</v>
      </c>
      <c r="L57" s="233">
        <f t="shared" si="9"/>
        <v>14.413502824854334</v>
      </c>
      <c r="M57" s="233">
        <f t="shared" si="10"/>
        <v>1.5535028248602671</v>
      </c>
    </row>
    <row r="58" spans="1:13" x14ac:dyDescent="0.25">
      <c r="A58">
        <f t="shared" si="11"/>
        <v>54</v>
      </c>
      <c r="B58" s="169">
        <v>39.1</v>
      </c>
      <c r="C58" s="169">
        <v>39.07</v>
      </c>
      <c r="D58" s="169">
        <v>39.090000000000003</v>
      </c>
      <c r="E58" s="169">
        <v>39.619999999999997</v>
      </c>
      <c r="F58" s="171">
        <v>39.22</v>
      </c>
      <c r="H58">
        <f t="shared" si="6"/>
        <v>54</v>
      </c>
      <c r="I58" s="233">
        <f>IF(B58&gt;60,B58-$B$1+I57-90,B58-$B$1+I57)</f>
        <v>3.4084745762713666</v>
      </c>
      <c r="J58" s="233">
        <f t="shared" si="7"/>
        <v>6.4984745762721658</v>
      </c>
      <c r="K58" s="233">
        <f t="shared" si="8"/>
        <v>8.7984745762686174</v>
      </c>
      <c r="L58" s="233">
        <f t="shared" si="9"/>
        <v>14.718474576266779</v>
      </c>
      <c r="M58" s="233">
        <f t="shared" si="10"/>
        <v>1.4584745762727138</v>
      </c>
    </row>
    <row r="59" spans="1:13" x14ac:dyDescent="0.25">
      <c r="A59">
        <f t="shared" si="11"/>
        <v>55</v>
      </c>
      <c r="B59" s="169">
        <v>39.090000000000003</v>
      </c>
      <c r="C59" s="169">
        <v>38.869999999999997</v>
      </c>
      <c r="D59" s="169">
        <v>39.24</v>
      </c>
      <c r="E59" s="169">
        <v>39.54</v>
      </c>
      <c r="F59" s="169">
        <v>39.51</v>
      </c>
      <c r="H59">
        <f t="shared" si="6"/>
        <v>55</v>
      </c>
      <c r="I59" s="233">
        <f>IF(B59&gt;60,B59-$B$1+I58-90,B59-$B$1+I58)</f>
        <v>3.1834463276838179</v>
      </c>
      <c r="J59" s="233">
        <f t="shared" si="7"/>
        <v>6.0534463276846111</v>
      </c>
      <c r="K59" s="233">
        <f t="shared" si="8"/>
        <v>8.7234463276810672</v>
      </c>
      <c r="L59" s="233">
        <f t="shared" si="9"/>
        <v>14.943446327679226</v>
      </c>
      <c r="M59" s="233">
        <f t="shared" si="10"/>
        <v>1.6534463276851596</v>
      </c>
    </row>
    <row r="60" spans="1:13" x14ac:dyDescent="0.25">
      <c r="A60">
        <f t="shared" si="11"/>
        <v>56</v>
      </c>
      <c r="B60" s="169">
        <v>39.08</v>
      </c>
      <c r="C60" s="169">
        <v>39.17</v>
      </c>
      <c r="D60" s="169">
        <v>38.979999999999997</v>
      </c>
      <c r="E60" s="169">
        <v>39.39</v>
      </c>
      <c r="F60" s="169">
        <v>39.43</v>
      </c>
      <c r="H60">
        <f t="shared" si="6"/>
        <v>56</v>
      </c>
      <c r="I60" s="233">
        <f>IF(B60&gt;60,B60-$B$1+I59-90,B60-$B$1+I59)</f>
        <v>2.948418079096264</v>
      </c>
      <c r="J60" s="233">
        <f t="shared" si="7"/>
        <v>5.9084180790970606</v>
      </c>
      <c r="K60" s="233">
        <f t="shared" si="8"/>
        <v>8.3884180790935119</v>
      </c>
      <c r="L60" s="233">
        <f t="shared" si="9"/>
        <v>15.018418079091674</v>
      </c>
      <c r="M60" s="233">
        <f t="shared" si="10"/>
        <v>1.7684180790976072</v>
      </c>
    </row>
    <row r="61" spans="1:13" x14ac:dyDescent="0.25">
      <c r="A61">
        <f t="shared" si="11"/>
        <v>57</v>
      </c>
      <c r="B61" s="169">
        <v>39.4</v>
      </c>
      <c r="C61" s="169">
        <v>39.24</v>
      </c>
      <c r="D61" s="169">
        <v>39.049999999999997</v>
      </c>
      <c r="E61" s="169">
        <v>39.51</v>
      </c>
      <c r="F61" s="171">
        <v>39.58</v>
      </c>
      <c r="H61">
        <f t="shared" si="6"/>
        <v>57</v>
      </c>
      <c r="I61" s="233">
        <f>IF(B61&gt;60,B61-$B$1+I60-90,B61-$B$1+I60)</f>
        <v>3.0333898305087104</v>
      </c>
      <c r="J61" s="233">
        <f t="shared" si="7"/>
        <v>5.8333898305095104</v>
      </c>
      <c r="K61" s="233">
        <f t="shared" si="8"/>
        <v>8.1233898305059569</v>
      </c>
      <c r="L61" s="233">
        <f t="shared" si="9"/>
        <v>15.21338983050412</v>
      </c>
      <c r="M61" s="233">
        <f t="shared" si="10"/>
        <v>2.0333898305100533</v>
      </c>
    </row>
    <row r="62" spans="1:13" x14ac:dyDescent="0.25">
      <c r="A62">
        <f t="shared" si="11"/>
        <v>58</v>
      </c>
      <c r="B62" s="169">
        <v>39.22</v>
      </c>
      <c r="C62" s="169">
        <v>39.130000000000003</v>
      </c>
      <c r="D62" s="169">
        <v>39.07</v>
      </c>
      <c r="E62" s="169">
        <v>39.700000000000003</v>
      </c>
      <c r="F62" s="169">
        <v>39.24</v>
      </c>
      <c r="H62">
        <f t="shared" si="6"/>
        <v>58</v>
      </c>
      <c r="I62" s="233">
        <f>IF(B62&gt;60,B62-$B$1+I61-90,B62-$B$1+I61)</f>
        <v>2.938361581921157</v>
      </c>
      <c r="J62" s="233">
        <f t="shared" si="7"/>
        <v>5.6483615819219608</v>
      </c>
      <c r="K62" s="233">
        <f t="shared" si="8"/>
        <v>7.878361581918405</v>
      </c>
      <c r="L62" s="233">
        <f t="shared" si="9"/>
        <v>15.598361581916571</v>
      </c>
      <c r="M62" s="233">
        <f t="shared" si="10"/>
        <v>1.9583615819225031</v>
      </c>
    </row>
    <row r="63" spans="1:13" x14ac:dyDescent="0.25">
      <c r="A63">
        <f t="shared" si="11"/>
        <v>59</v>
      </c>
      <c r="B63" s="169">
        <v>39.299999999999997</v>
      </c>
      <c r="C63" s="169">
        <v>39.130000000000003</v>
      </c>
      <c r="D63" s="169">
        <v>39.32</v>
      </c>
      <c r="E63" s="169">
        <v>39.590000000000003</v>
      </c>
      <c r="F63" s="169">
        <v>39.090000000000003</v>
      </c>
      <c r="H63">
        <f t="shared" si="6"/>
        <v>59</v>
      </c>
      <c r="I63" s="233">
        <f>IF(B63&gt;60,B63-$B$1+I62-90,B63-$B$1+I62)</f>
        <v>2.923333333333602</v>
      </c>
      <c r="J63" s="233">
        <f t="shared" si="7"/>
        <v>5.4633333333344112</v>
      </c>
      <c r="K63" s="233">
        <f t="shared" si="8"/>
        <v>7.8833333333308531</v>
      </c>
      <c r="L63" s="233">
        <f t="shared" si="9"/>
        <v>15.873333333329022</v>
      </c>
      <c r="M63" s="233">
        <f t="shared" si="10"/>
        <v>1.7333333333349543</v>
      </c>
    </row>
    <row r="64" spans="1:13" x14ac:dyDescent="0.25">
      <c r="A64">
        <f t="shared" si="11"/>
        <v>60</v>
      </c>
      <c r="B64" s="169">
        <v>39.200000000000003</v>
      </c>
      <c r="C64" s="169">
        <v>39.29</v>
      </c>
      <c r="D64" s="169">
        <v>38.99</v>
      </c>
      <c r="E64" s="169">
        <v>39.35</v>
      </c>
      <c r="F64" s="169">
        <v>39.19</v>
      </c>
      <c r="H64">
        <f t="shared" si="6"/>
        <v>60</v>
      </c>
      <c r="I64" s="233">
        <f>IF(B64&gt;60,B64-$B$1+I63-90,B64-$B$1+I63)</f>
        <v>2.8083050847460527</v>
      </c>
      <c r="J64" s="233">
        <f t="shared" si="7"/>
        <v>5.4383050847468581</v>
      </c>
      <c r="K64" s="233">
        <f t="shared" si="8"/>
        <v>7.5583050847433029</v>
      </c>
      <c r="L64" s="233">
        <f t="shared" si="9"/>
        <v>15.908305084741471</v>
      </c>
      <c r="M64" s="233">
        <f t="shared" si="10"/>
        <v>1.6083050847473999</v>
      </c>
    </row>
    <row r="65" spans="1:13" x14ac:dyDescent="0.25">
      <c r="A65">
        <f t="shared" si="11"/>
        <v>61</v>
      </c>
      <c r="B65" s="169">
        <v>40.340000000000003</v>
      </c>
      <c r="C65" s="169">
        <v>39</v>
      </c>
      <c r="D65" s="169">
        <v>39</v>
      </c>
      <c r="E65" s="169">
        <v>39.5</v>
      </c>
      <c r="F65" s="169">
        <v>40.159999999999997</v>
      </c>
      <c r="H65">
        <f t="shared" si="6"/>
        <v>61</v>
      </c>
      <c r="I65" s="233">
        <f>IF(B65&gt;60,B65-$B$1+I64-90,B65-$B$1+I64)</f>
        <v>3.8332768361585039</v>
      </c>
      <c r="J65" s="233">
        <f t="shared" si="7"/>
        <v>5.123276836159306</v>
      </c>
      <c r="K65" s="233">
        <f t="shared" si="8"/>
        <v>7.2432768361557507</v>
      </c>
      <c r="L65" s="233">
        <f t="shared" si="9"/>
        <v>16.093276836153919</v>
      </c>
      <c r="M65" s="233">
        <f t="shared" si="10"/>
        <v>2.4532768361598443</v>
      </c>
    </row>
    <row r="66" spans="1:13" x14ac:dyDescent="0.25">
      <c r="A66">
        <f t="shared" si="11"/>
        <v>62</v>
      </c>
      <c r="B66" s="169">
        <v>39.369999999999997</v>
      </c>
      <c r="C66" s="169">
        <v>38.92</v>
      </c>
      <c r="D66" s="169">
        <v>39.26</v>
      </c>
      <c r="E66" s="169">
        <v>40</v>
      </c>
      <c r="F66" s="169">
        <v>39.450000000000003</v>
      </c>
      <c r="H66">
        <f t="shared" si="6"/>
        <v>62</v>
      </c>
      <c r="I66" s="233">
        <f>IF(B66&gt;60,B66-$B$1+I65-90,B66-$B$1+I65)</f>
        <v>3.8882485875709492</v>
      </c>
      <c r="J66" s="233">
        <f t="shared" si="7"/>
        <v>4.7282485875717555</v>
      </c>
      <c r="K66" s="233">
        <f t="shared" si="8"/>
        <v>7.1882485875681965</v>
      </c>
      <c r="L66" s="233">
        <f t="shared" si="9"/>
        <v>16.778248587566367</v>
      </c>
      <c r="M66" s="233">
        <f t="shared" si="10"/>
        <v>2.5882485875722949</v>
      </c>
    </row>
    <row r="67" spans="1:13" x14ac:dyDescent="0.25">
      <c r="A67">
        <f t="shared" si="11"/>
        <v>63</v>
      </c>
      <c r="B67" s="169">
        <v>39.299999999999997</v>
      </c>
      <c r="C67" s="169">
        <v>38.96</v>
      </c>
      <c r="D67" s="169">
        <v>39.200000000000003</v>
      </c>
      <c r="E67" s="169">
        <v>39.53</v>
      </c>
      <c r="F67" s="169">
        <v>39.479999999999997</v>
      </c>
      <c r="H67">
        <f t="shared" si="6"/>
        <v>63</v>
      </c>
      <c r="I67" s="233">
        <f>IF(B67&gt;60,B67-$B$1+I66-90,B67-$B$1+I66)</f>
        <v>3.8732203389833941</v>
      </c>
      <c r="J67" s="233">
        <f t="shared" si="7"/>
        <v>4.3732203389842041</v>
      </c>
      <c r="K67" s="233">
        <f t="shared" si="8"/>
        <v>7.0732203389806472</v>
      </c>
      <c r="L67" s="233">
        <f t="shared" si="9"/>
        <v>16.993220338978816</v>
      </c>
      <c r="M67" s="233">
        <f t="shared" si="10"/>
        <v>2.7532203389847396</v>
      </c>
    </row>
    <row r="68" spans="1:13" x14ac:dyDescent="0.25">
      <c r="A68">
        <f t="shared" si="11"/>
        <v>64</v>
      </c>
      <c r="B68" s="169">
        <v>40</v>
      </c>
      <c r="C68" s="169">
        <v>39.14</v>
      </c>
      <c r="D68" s="169">
        <v>39.01</v>
      </c>
      <c r="E68" s="169">
        <v>39.56</v>
      </c>
      <c r="F68" s="169">
        <v>39.33</v>
      </c>
      <c r="H68">
        <f t="shared" si="6"/>
        <v>64</v>
      </c>
      <c r="I68" s="233">
        <f>IF(B68&gt;60,B68-$B$1+I67-90,B68-$B$1+I67)</f>
        <v>4.5581920903958419</v>
      </c>
      <c r="J68" s="233">
        <f t="shared" si="7"/>
        <v>4.1981920903966525</v>
      </c>
      <c r="K68" s="233">
        <f t="shared" si="8"/>
        <v>6.768192090393093</v>
      </c>
      <c r="L68" s="233">
        <f t="shared" si="9"/>
        <v>17.238192090391266</v>
      </c>
      <c r="M68" s="233">
        <f t="shared" si="10"/>
        <v>2.7681920903971857</v>
      </c>
    </row>
    <row r="69" spans="1:13" x14ac:dyDescent="0.25">
      <c r="A69">
        <f t="shared" si="11"/>
        <v>65</v>
      </c>
      <c r="B69" s="169">
        <v>38.950000000000003</v>
      </c>
      <c r="C69" s="169">
        <v>39.020000000000003</v>
      </c>
      <c r="D69" s="169">
        <v>40.049999999999997</v>
      </c>
      <c r="E69" s="169">
        <v>39.61</v>
      </c>
      <c r="F69" s="169">
        <v>39.28</v>
      </c>
      <c r="H69">
        <f t="shared" si="6"/>
        <v>65</v>
      </c>
      <c r="I69" s="233">
        <f>IF(B69&gt;60,B69-$B$1+I68-90,B69-$B$1+I68)</f>
        <v>4.1931638418082926</v>
      </c>
      <c r="J69" s="233">
        <f t="shared" si="7"/>
        <v>3.9031638418091035</v>
      </c>
      <c r="K69" s="233">
        <f t="shared" si="8"/>
        <v>7.503163841805538</v>
      </c>
      <c r="L69" s="233">
        <f t="shared" si="9"/>
        <v>17.533163841803713</v>
      </c>
      <c r="M69" s="233">
        <f t="shared" si="10"/>
        <v>2.7331638418096347</v>
      </c>
    </row>
    <row r="70" spans="1:13" x14ac:dyDescent="0.25">
      <c r="A70">
        <f t="shared" si="11"/>
        <v>66</v>
      </c>
      <c r="B70" s="169">
        <v>38.96</v>
      </c>
      <c r="C70" s="169">
        <v>38.840000000000003</v>
      </c>
      <c r="D70" s="169">
        <v>39.130000000000003</v>
      </c>
      <c r="E70" s="169">
        <v>39.630000000000003</v>
      </c>
      <c r="F70" s="169">
        <v>39.21</v>
      </c>
      <c r="H70">
        <f t="shared" ref="H70:H133" si="12">A70</f>
        <v>66</v>
      </c>
      <c r="I70" s="233">
        <f>IF(B70&gt;60,B70-$B$1+I69-90,B70-$B$1+I69)</f>
        <v>3.8381355932207413</v>
      </c>
      <c r="J70" s="233">
        <f>IF(C70&gt;60,C70-$B$1+J69-90,C70-$B$1+J69)</f>
        <v>3.4281355932215547</v>
      </c>
      <c r="K70" s="233">
        <f t="shared" ref="K70:K133" si="13">IF(D70&gt;60,D70-$B$1+K69-90,D70-$B$1+K69)</f>
        <v>7.3181355932179883</v>
      </c>
      <c r="L70" s="233">
        <f t="shared" ref="L70:L133" si="14">IF(E70&gt;60,E70-$B$1+L69-90,E70-$B$1+L69)</f>
        <v>17.848135593216163</v>
      </c>
      <c r="M70" s="233">
        <f t="shared" ref="M70:M133" si="15">IF(F70&gt;60,F70-$B$1+M69-90,F70-$B$1+M69)</f>
        <v>2.6281355932220833</v>
      </c>
    </row>
    <row r="71" spans="1:13" x14ac:dyDescent="0.25">
      <c r="A71">
        <f t="shared" ref="A71:A134" si="16">1+A70</f>
        <v>67</v>
      </c>
      <c r="B71" s="169">
        <v>38.909999999999997</v>
      </c>
      <c r="C71" s="169">
        <v>39.159999999999997</v>
      </c>
      <c r="D71" s="169">
        <v>39.020000000000003</v>
      </c>
      <c r="E71" s="169">
        <v>39.51</v>
      </c>
      <c r="F71" s="169">
        <v>39.299999999999997</v>
      </c>
      <c r="H71">
        <f t="shared" si="12"/>
        <v>67</v>
      </c>
      <c r="I71" s="233">
        <f>IF(B71&gt;60,B71-$B$1+I70-90,B71-$B$1+I70)</f>
        <v>3.4331073446331857</v>
      </c>
      <c r="J71" s="233">
        <f>IF(C71&gt;60,C71-$B$1+J70-90,C71-$B$1+J70)</f>
        <v>3.2731073446339991</v>
      </c>
      <c r="K71" s="233">
        <f t="shared" si="13"/>
        <v>7.0231073446304393</v>
      </c>
      <c r="L71" s="233">
        <f t="shared" si="14"/>
        <v>18.043107344628609</v>
      </c>
      <c r="M71" s="233">
        <f t="shared" si="15"/>
        <v>2.6131073446345283</v>
      </c>
    </row>
    <row r="72" spans="1:13" x14ac:dyDescent="0.25">
      <c r="A72">
        <f t="shared" si="16"/>
        <v>68</v>
      </c>
      <c r="B72" s="169">
        <v>38.770000000000003</v>
      </c>
      <c r="C72" s="169">
        <v>38.97</v>
      </c>
      <c r="D72" s="169">
        <v>39.28</v>
      </c>
      <c r="E72" s="169">
        <v>39.65</v>
      </c>
      <c r="F72" s="169">
        <v>39.299999999999997</v>
      </c>
      <c r="H72">
        <f t="shared" si="12"/>
        <v>68</v>
      </c>
      <c r="I72" s="233">
        <f>IF(B72&gt;60,B72-$B$1+I71-90,B72-$B$1+I71)</f>
        <v>2.8880790960456366</v>
      </c>
      <c r="J72" s="233">
        <f>IF(C72&gt;60,C72-$B$1+J71-90,C72-$B$1+J71)</f>
        <v>2.9280790960464458</v>
      </c>
      <c r="K72" s="233">
        <f t="shared" si="13"/>
        <v>6.9880790960428882</v>
      </c>
      <c r="L72" s="233">
        <f t="shared" si="14"/>
        <v>18.378079096041056</v>
      </c>
      <c r="M72" s="233">
        <f t="shared" si="15"/>
        <v>2.5980790960469733</v>
      </c>
    </row>
    <row r="73" spans="1:13" x14ac:dyDescent="0.25">
      <c r="A73">
        <f t="shared" si="16"/>
        <v>69</v>
      </c>
      <c r="B73" s="169">
        <v>39.229999999999997</v>
      </c>
      <c r="C73" s="169">
        <v>40.270000000000003</v>
      </c>
      <c r="D73" s="169">
        <v>39.26</v>
      </c>
      <c r="E73" s="169">
        <v>39.770000000000003</v>
      </c>
      <c r="F73" s="169">
        <v>39.26</v>
      </c>
      <c r="H73">
        <f t="shared" si="12"/>
        <v>69</v>
      </c>
      <c r="I73" s="233">
        <f>IF(B73&gt;60,B73-$B$1+I72-90,B73-$B$1+I72)</f>
        <v>2.8030508474580813</v>
      </c>
      <c r="J73" s="233">
        <f>IF(C73&gt;60,C73-$B$1+J72-90,C73-$B$1+J72)</f>
        <v>3.8830508474588967</v>
      </c>
      <c r="K73" s="233">
        <f t="shared" si="13"/>
        <v>6.9330508474553341</v>
      </c>
      <c r="L73" s="233">
        <f t="shared" si="14"/>
        <v>18.833050847453507</v>
      </c>
      <c r="M73" s="233">
        <f t="shared" si="15"/>
        <v>2.5430508474594191</v>
      </c>
    </row>
    <row r="74" spans="1:13" x14ac:dyDescent="0.25">
      <c r="A74">
        <f t="shared" si="16"/>
        <v>70</v>
      </c>
      <c r="B74" s="169">
        <v>40.47</v>
      </c>
      <c r="C74" s="169">
        <v>40.67</v>
      </c>
      <c r="D74" s="169">
        <v>39.33</v>
      </c>
      <c r="E74" s="169">
        <v>40.04</v>
      </c>
      <c r="F74" s="169">
        <v>40.49</v>
      </c>
      <c r="H74">
        <f t="shared" si="12"/>
        <v>70</v>
      </c>
      <c r="I74" s="233">
        <f>IF(B74&gt;60,B74-$B$1+I73-90,B74-$B$1+I73)</f>
        <v>3.958022598870528</v>
      </c>
      <c r="J74" s="233">
        <f>IF(C74&gt;60,C74-$B$1+J73-90,C74-$B$1+J73)</f>
        <v>5.2380225988713462</v>
      </c>
      <c r="K74" s="233">
        <f t="shared" si="13"/>
        <v>6.9480225988677802</v>
      </c>
      <c r="L74" s="233">
        <f t="shared" si="14"/>
        <v>19.558022598865954</v>
      </c>
      <c r="M74" s="233">
        <f t="shared" si="15"/>
        <v>3.7180225988718689</v>
      </c>
    </row>
    <row r="75" spans="1:13" x14ac:dyDescent="0.25">
      <c r="A75">
        <f t="shared" si="16"/>
        <v>71</v>
      </c>
      <c r="B75" s="169">
        <v>39.590000000000003</v>
      </c>
      <c r="C75" s="169">
        <v>39.08</v>
      </c>
      <c r="D75" s="232">
        <v>134.05000000000001</v>
      </c>
      <c r="E75" s="232">
        <v>134.30000000000001</v>
      </c>
      <c r="F75" s="169">
        <v>39.450000000000003</v>
      </c>
      <c r="H75">
        <f t="shared" si="12"/>
        <v>71</v>
      </c>
      <c r="I75" s="233">
        <f>IF(B75&gt;60,B75-$B$1+I74-90,B75-$B$1+I74)</f>
        <v>4.2329943502829792</v>
      </c>
      <c r="J75" s="233">
        <f>IF(C75&gt;60,C75-$B$1+J74-90,C75-$B$1+J74)</f>
        <v>5.0029943502837924</v>
      </c>
      <c r="K75" s="233">
        <f t="shared" si="13"/>
        <v>11.682994350280239</v>
      </c>
      <c r="L75" s="233">
        <f t="shared" si="14"/>
        <v>24.542994350278406</v>
      </c>
      <c r="M75" s="233">
        <f t="shared" si="15"/>
        <v>3.8529943502843196</v>
      </c>
    </row>
    <row r="76" spans="1:13" x14ac:dyDescent="0.25">
      <c r="A76">
        <f t="shared" si="16"/>
        <v>72</v>
      </c>
      <c r="B76" s="169">
        <v>39.380000000000003</v>
      </c>
      <c r="C76" s="169">
        <v>39.57</v>
      </c>
      <c r="D76" s="169">
        <v>38.9</v>
      </c>
      <c r="E76" s="169">
        <v>39.69</v>
      </c>
      <c r="F76" s="169">
        <v>39.49</v>
      </c>
      <c r="H76">
        <f t="shared" si="12"/>
        <v>72</v>
      </c>
      <c r="I76" s="233">
        <f>IF(B76&gt;60,B76-$B$1+I75-90,B76-$B$1+I75)</f>
        <v>4.2979661016954296</v>
      </c>
      <c r="J76" s="233">
        <f>IF(C76&gt;60,C76-$B$1+J75-90,C76-$B$1+J75)</f>
        <v>5.2579661016962405</v>
      </c>
      <c r="K76" s="233">
        <f t="shared" si="13"/>
        <v>11.267966101692686</v>
      </c>
      <c r="L76" s="233">
        <f t="shared" si="14"/>
        <v>24.917966101690851</v>
      </c>
      <c r="M76" s="233">
        <f t="shared" si="15"/>
        <v>4.0279661016967694</v>
      </c>
    </row>
    <row r="77" spans="1:13" x14ac:dyDescent="0.25">
      <c r="A77">
        <f t="shared" si="16"/>
        <v>73</v>
      </c>
      <c r="B77" s="169">
        <v>39.6</v>
      </c>
      <c r="C77" s="169">
        <v>39.21</v>
      </c>
      <c r="D77" s="169">
        <v>39.11</v>
      </c>
      <c r="E77" s="169">
        <v>39.520000000000003</v>
      </c>
      <c r="F77" s="169">
        <v>40.090000000000003</v>
      </c>
      <c r="H77">
        <f t="shared" si="12"/>
        <v>73</v>
      </c>
      <c r="I77" s="233">
        <f>IF(B77&gt;60,B77-$B$1+I76-90,B77-$B$1+I76)</f>
        <v>4.5829378531078788</v>
      </c>
      <c r="J77" s="233">
        <f>IF(C77&gt;60,C77-$B$1+J76-90,C77-$B$1+J76)</f>
        <v>5.1529378531086891</v>
      </c>
      <c r="K77" s="233">
        <f t="shared" si="13"/>
        <v>11.062937853105133</v>
      </c>
      <c r="L77" s="233">
        <f t="shared" si="14"/>
        <v>25.122937853103302</v>
      </c>
      <c r="M77" s="233">
        <f t="shared" si="15"/>
        <v>4.8029378531092206</v>
      </c>
    </row>
    <row r="78" spans="1:13" x14ac:dyDescent="0.25">
      <c r="A78">
        <f t="shared" si="16"/>
        <v>74</v>
      </c>
      <c r="B78" s="169">
        <v>39.17</v>
      </c>
      <c r="C78" s="169">
        <v>39.130000000000003</v>
      </c>
      <c r="D78" s="169">
        <v>40.33</v>
      </c>
      <c r="E78" s="169">
        <v>39.590000000000003</v>
      </c>
      <c r="F78" s="169">
        <v>39.21</v>
      </c>
      <c r="H78">
        <f t="shared" si="12"/>
        <v>74</v>
      </c>
      <c r="I78" s="233">
        <f>IF(B78&gt;60,B78-$B$1+I77-90,B78-$B$1+I77)</f>
        <v>4.4379096045203283</v>
      </c>
      <c r="J78" s="233">
        <f>IF(C78&gt;60,C78-$B$1+J77-90,C78-$B$1+J77)</f>
        <v>4.9679096045211395</v>
      </c>
      <c r="K78" s="233">
        <f t="shared" si="13"/>
        <v>12.077909604517579</v>
      </c>
      <c r="L78" s="233">
        <f t="shared" si="14"/>
        <v>25.397909604515753</v>
      </c>
      <c r="M78" s="233">
        <f t="shared" si="15"/>
        <v>4.6979096045216693</v>
      </c>
    </row>
    <row r="79" spans="1:13" x14ac:dyDescent="0.25">
      <c r="A79">
        <f t="shared" si="16"/>
        <v>75</v>
      </c>
      <c r="B79" s="169">
        <v>39.18</v>
      </c>
      <c r="C79" s="169">
        <v>39.17</v>
      </c>
      <c r="D79" s="169">
        <v>39.08</v>
      </c>
      <c r="E79" s="169">
        <v>39.33</v>
      </c>
      <c r="F79" s="169">
        <v>39.18</v>
      </c>
      <c r="H79">
        <f t="shared" si="12"/>
        <v>75</v>
      </c>
      <c r="I79" s="233">
        <f>IF(B79&gt;60,B79-$B$1+I78-90,B79-$B$1+I78)</f>
        <v>4.3028813559327759</v>
      </c>
      <c r="J79" s="233">
        <f>IF(C79&gt;60,C79-$B$1+J78-90,C79-$B$1+J78)</f>
        <v>4.822881355933589</v>
      </c>
      <c r="K79" s="233">
        <f t="shared" si="13"/>
        <v>11.842881355930025</v>
      </c>
      <c r="L79" s="233">
        <f t="shared" si="14"/>
        <v>25.412881355928199</v>
      </c>
      <c r="M79" s="233">
        <f t="shared" si="15"/>
        <v>4.5628813559341168</v>
      </c>
    </row>
    <row r="80" spans="1:13" x14ac:dyDescent="0.25">
      <c r="A80">
        <f t="shared" si="16"/>
        <v>76</v>
      </c>
      <c r="B80" s="169">
        <v>39.26</v>
      </c>
      <c r="C80" s="169">
        <v>39.36</v>
      </c>
      <c r="D80" s="169">
        <v>38.9</v>
      </c>
      <c r="E80" s="169">
        <v>39.479999999999997</v>
      </c>
      <c r="F80" s="169">
        <v>39.39</v>
      </c>
      <c r="H80">
        <f t="shared" si="12"/>
        <v>76</v>
      </c>
      <c r="I80" s="233">
        <f>IF(B80&gt;60,B80-$B$1+I79-90,B80-$B$1+I79)</f>
        <v>4.2478531073452217</v>
      </c>
      <c r="J80" s="233">
        <f>IF(C80&gt;60,C80-$B$1+J79-90,C80-$B$1+J79)</f>
        <v>4.8678531073460363</v>
      </c>
      <c r="K80" s="233">
        <f t="shared" si="13"/>
        <v>11.427853107342472</v>
      </c>
      <c r="L80" s="233">
        <f t="shared" si="14"/>
        <v>25.577853107340644</v>
      </c>
      <c r="M80" s="233">
        <f t="shared" si="15"/>
        <v>4.6378531073465652</v>
      </c>
    </row>
    <row r="81" spans="1:13" x14ac:dyDescent="0.25">
      <c r="A81">
        <f t="shared" si="16"/>
        <v>77</v>
      </c>
      <c r="B81" s="169">
        <v>39.26</v>
      </c>
      <c r="C81" s="169">
        <v>39.33</v>
      </c>
      <c r="D81" s="169">
        <v>38.75</v>
      </c>
      <c r="E81" s="169">
        <v>39.31</v>
      </c>
      <c r="F81" s="169">
        <v>39.22</v>
      </c>
      <c r="H81">
        <f t="shared" si="12"/>
        <v>77</v>
      </c>
      <c r="I81" s="233">
        <f>IF(B81&gt;60,B81-$B$1+I80-90,B81-$B$1+I80)</f>
        <v>4.1928248587576675</v>
      </c>
      <c r="J81" s="233">
        <f>IF(C81&gt;60,C81-$B$1+J80-90,C81-$B$1+J80)</f>
        <v>4.8828248587584824</v>
      </c>
      <c r="K81" s="233">
        <f t="shared" si="13"/>
        <v>10.862824858754919</v>
      </c>
      <c r="L81" s="233">
        <f t="shared" si="14"/>
        <v>25.572824858753094</v>
      </c>
      <c r="M81" s="233">
        <f t="shared" si="15"/>
        <v>4.5428248587590119</v>
      </c>
    </row>
    <row r="82" spans="1:13" x14ac:dyDescent="0.25">
      <c r="A82">
        <f t="shared" si="16"/>
        <v>78</v>
      </c>
      <c r="B82" s="169">
        <v>38.99</v>
      </c>
      <c r="C82" s="169">
        <v>39.1</v>
      </c>
      <c r="D82" s="169">
        <v>39.03</v>
      </c>
      <c r="E82" s="169">
        <v>39.21</v>
      </c>
      <c r="F82" s="169">
        <v>39.159999999999997</v>
      </c>
      <c r="H82">
        <f t="shared" si="12"/>
        <v>78</v>
      </c>
      <c r="I82" s="233">
        <f>IF(B82&gt;60,B82-$B$1+I81-90,B82-$B$1+I81)</f>
        <v>3.8677966101701173</v>
      </c>
      <c r="J82" s="233">
        <f>IF(C82&gt;60,C82-$B$1+J81-90,C82-$B$1+J81)</f>
        <v>4.6677966101709316</v>
      </c>
      <c r="K82" s="233">
        <f t="shared" si="13"/>
        <v>10.577796610167368</v>
      </c>
      <c r="L82" s="233">
        <f t="shared" si="14"/>
        <v>25.467796610165543</v>
      </c>
      <c r="M82" s="233">
        <f t="shared" si="15"/>
        <v>4.3877966101714563</v>
      </c>
    </row>
    <row r="83" spans="1:13" x14ac:dyDescent="0.25">
      <c r="A83">
        <f t="shared" si="16"/>
        <v>79</v>
      </c>
      <c r="B83" s="169">
        <v>39.15</v>
      </c>
      <c r="C83" s="169">
        <v>39.03</v>
      </c>
      <c r="D83" s="169">
        <v>38.93</v>
      </c>
      <c r="E83" s="169">
        <v>39.15</v>
      </c>
      <c r="F83" s="169">
        <v>39.24</v>
      </c>
      <c r="H83">
        <f t="shared" si="12"/>
        <v>79</v>
      </c>
      <c r="I83" s="233">
        <f>IF(B83&gt;60,B83-$B$1+I82-90,B83-$B$1+I82)</f>
        <v>3.7027683615825637</v>
      </c>
      <c r="J83" s="233">
        <f>IF(C83&gt;60,C83-$B$1+J82-90,C83-$B$1+J82)</f>
        <v>4.3827683615833806</v>
      </c>
      <c r="K83" s="233">
        <f t="shared" si="13"/>
        <v>10.192768361579816</v>
      </c>
      <c r="L83" s="233">
        <f t="shared" si="14"/>
        <v>25.302768361577989</v>
      </c>
      <c r="M83" s="233">
        <f t="shared" si="15"/>
        <v>4.3127683615839061</v>
      </c>
    </row>
    <row r="84" spans="1:13" x14ac:dyDescent="0.25">
      <c r="A84">
        <f t="shared" si="16"/>
        <v>80</v>
      </c>
      <c r="B84" s="169">
        <v>39.11</v>
      </c>
      <c r="C84" s="169">
        <v>39.07</v>
      </c>
      <c r="D84" s="169">
        <v>38.9</v>
      </c>
      <c r="E84" s="169">
        <v>39.409999999999997</v>
      </c>
      <c r="F84" s="169">
        <v>39.21</v>
      </c>
      <c r="H84">
        <f t="shared" si="12"/>
        <v>80</v>
      </c>
      <c r="I84" s="233">
        <f>IF(B84&gt;60,B84-$B$1+I83-90,B84-$B$1+I83)</f>
        <v>3.497740112995011</v>
      </c>
      <c r="J84" s="233">
        <f>IF(C84&gt;60,C84-$B$1+J83-90,C84-$B$1+J83)</f>
        <v>4.1377401129958287</v>
      </c>
      <c r="K84" s="233">
        <f t="shared" si="13"/>
        <v>9.7777401129922623</v>
      </c>
      <c r="L84" s="233">
        <f t="shared" si="14"/>
        <v>25.397740112990434</v>
      </c>
      <c r="M84" s="233">
        <f t="shared" si="15"/>
        <v>4.2077401129963548</v>
      </c>
    </row>
    <row r="85" spans="1:13" x14ac:dyDescent="0.25">
      <c r="A85">
        <f t="shared" si="16"/>
        <v>81</v>
      </c>
      <c r="B85" s="169">
        <v>39.270000000000003</v>
      </c>
      <c r="C85" s="169">
        <v>39.21</v>
      </c>
      <c r="D85" s="169">
        <v>38.94</v>
      </c>
      <c r="E85" s="169">
        <v>39.46</v>
      </c>
      <c r="F85" s="169">
        <v>39.299999999999997</v>
      </c>
      <c r="H85">
        <f t="shared" si="12"/>
        <v>81</v>
      </c>
      <c r="I85" s="233">
        <f>IF(B85&gt;60,B85-$B$1+I84-90,B85-$B$1+I84)</f>
        <v>3.4527118644074619</v>
      </c>
      <c r="J85" s="233">
        <f>IF(C85&gt;60,C85-$B$1+J84-90,C85-$B$1+J84)</f>
        <v>4.0327118644082773</v>
      </c>
      <c r="K85" s="233">
        <f t="shared" si="13"/>
        <v>9.4027118644047079</v>
      </c>
      <c r="L85" s="233">
        <f t="shared" si="14"/>
        <v>25.542711864402882</v>
      </c>
      <c r="M85" s="233">
        <f t="shared" si="15"/>
        <v>4.1927118644087997</v>
      </c>
    </row>
    <row r="86" spans="1:13" x14ac:dyDescent="0.25">
      <c r="A86">
        <f t="shared" si="16"/>
        <v>82</v>
      </c>
      <c r="B86" s="169">
        <v>39.04</v>
      </c>
      <c r="C86" s="169">
        <v>39.03</v>
      </c>
      <c r="D86" s="169">
        <v>38.9</v>
      </c>
      <c r="E86" s="169">
        <v>39.18</v>
      </c>
      <c r="F86" s="169">
        <v>39.409999999999997</v>
      </c>
      <c r="H86">
        <f t="shared" si="12"/>
        <v>82</v>
      </c>
      <c r="I86" s="233">
        <f>IF(B86&gt;60,B86-$B$1+I85-90,B86-$B$1+I85)</f>
        <v>3.1776836158199089</v>
      </c>
      <c r="J86" s="233">
        <f>IF(C86&gt;60,C86-$B$1+J85-90,C86-$B$1+J85)</f>
        <v>3.7476836158207263</v>
      </c>
      <c r="K86" s="233">
        <f t="shared" si="13"/>
        <v>8.9876836158171542</v>
      </c>
      <c r="L86" s="233">
        <f t="shared" si="14"/>
        <v>25.40768361581533</v>
      </c>
      <c r="M86" s="233">
        <f t="shared" si="15"/>
        <v>4.2876836158212441</v>
      </c>
    </row>
    <row r="87" spans="1:13" x14ac:dyDescent="0.25">
      <c r="A87">
        <f t="shared" si="16"/>
        <v>83</v>
      </c>
      <c r="B87" s="169">
        <v>39.21</v>
      </c>
      <c r="C87" s="169">
        <v>39.26</v>
      </c>
      <c r="D87" s="169">
        <v>39.159999999999997</v>
      </c>
      <c r="E87" s="169">
        <v>39.39</v>
      </c>
      <c r="F87" s="232">
        <v>135.01</v>
      </c>
      <c r="H87">
        <f t="shared" si="12"/>
        <v>83</v>
      </c>
      <c r="I87" s="233">
        <f>IF(B87&gt;60,B87-$B$1+I86-90,B87-$B$1+I86)</f>
        <v>3.0726553672323575</v>
      </c>
      <c r="J87" s="233">
        <f>IF(C87&gt;60,C87-$B$1+J86-90,C87-$B$1+J86)</f>
        <v>3.6926553672331721</v>
      </c>
      <c r="K87" s="233">
        <f t="shared" si="13"/>
        <v>8.8326553672295987</v>
      </c>
      <c r="L87" s="233">
        <f t="shared" si="14"/>
        <v>25.482655367227778</v>
      </c>
      <c r="M87" s="233">
        <f t="shared" si="15"/>
        <v>9.98265536723369</v>
      </c>
    </row>
    <row r="88" spans="1:13" x14ac:dyDescent="0.25">
      <c r="A88">
        <f t="shared" si="16"/>
        <v>84</v>
      </c>
      <c r="B88" s="169">
        <v>39.049999999999997</v>
      </c>
      <c r="C88" s="169">
        <v>39.18</v>
      </c>
      <c r="D88" s="169">
        <v>39.19</v>
      </c>
      <c r="E88" s="169">
        <v>39.46</v>
      </c>
      <c r="F88" s="169">
        <v>39.92</v>
      </c>
      <c r="H88">
        <f t="shared" si="12"/>
        <v>84</v>
      </c>
      <c r="I88" s="233">
        <f>IF(B88&gt;60,B88-$B$1+I87-90,B88-$B$1+I87)</f>
        <v>2.8076271186448025</v>
      </c>
      <c r="J88" s="233">
        <f>IF(C88&gt;60,C88-$B$1+J87-90,C88-$B$1+J87)</f>
        <v>3.5576271186456196</v>
      </c>
      <c r="K88" s="233">
        <f t="shared" si="13"/>
        <v>8.7076271186420442</v>
      </c>
      <c r="L88" s="233">
        <f t="shared" si="14"/>
        <v>25.627627118640227</v>
      </c>
      <c r="M88" s="233">
        <f t="shared" si="15"/>
        <v>10.587627118646139</v>
      </c>
    </row>
    <row r="89" spans="1:13" x14ac:dyDescent="0.25">
      <c r="A89">
        <f t="shared" si="16"/>
        <v>85</v>
      </c>
      <c r="B89" s="169">
        <v>39.22</v>
      </c>
      <c r="C89" s="169">
        <v>39.11</v>
      </c>
      <c r="D89" s="169">
        <v>38.97</v>
      </c>
      <c r="E89" s="169">
        <v>40.44</v>
      </c>
      <c r="F89" s="169">
        <v>39.57</v>
      </c>
      <c r="H89">
        <f t="shared" si="12"/>
        <v>85</v>
      </c>
      <c r="I89" s="233">
        <f>IF(B89&gt;60,B89-$B$1+I88-90,B89-$B$1+I88)</f>
        <v>2.7125988700572492</v>
      </c>
      <c r="J89" s="233">
        <f>IF(C89&gt;60,C89-$B$1+J88-90,C89-$B$1+J88)</f>
        <v>3.3525988700580669</v>
      </c>
      <c r="K89" s="233">
        <f t="shared" si="13"/>
        <v>8.3625988700544909</v>
      </c>
      <c r="L89" s="233">
        <f t="shared" si="14"/>
        <v>26.752598870052672</v>
      </c>
      <c r="M89" s="233">
        <f t="shared" si="15"/>
        <v>10.842598870058588</v>
      </c>
    </row>
    <row r="90" spans="1:13" x14ac:dyDescent="0.25">
      <c r="A90">
        <f t="shared" si="16"/>
        <v>86</v>
      </c>
      <c r="B90" s="169">
        <v>39.04</v>
      </c>
      <c r="C90" s="169">
        <v>39.39</v>
      </c>
      <c r="D90" s="169">
        <v>39.020000000000003</v>
      </c>
      <c r="E90" s="169">
        <v>39.619999999999997</v>
      </c>
      <c r="F90" s="169">
        <v>39.58</v>
      </c>
      <c r="H90">
        <f t="shared" si="12"/>
        <v>86</v>
      </c>
      <c r="I90" s="233">
        <f>IF(B90&gt;60,B90-$B$1+I89-90,B90-$B$1+I89)</f>
        <v>2.4375706214696962</v>
      </c>
      <c r="J90" s="233">
        <f>IF(C90&gt;60,C90-$B$1+J89-90,C90-$B$1+J89)</f>
        <v>3.4275706214705153</v>
      </c>
      <c r="K90" s="233">
        <f t="shared" si="13"/>
        <v>8.0675706214669418</v>
      </c>
      <c r="L90" s="233">
        <f t="shared" si="14"/>
        <v>27.057570621465118</v>
      </c>
      <c r="M90" s="233">
        <f t="shared" si="15"/>
        <v>11.107570621471034</v>
      </c>
    </row>
    <row r="91" spans="1:13" x14ac:dyDescent="0.25">
      <c r="A91">
        <f t="shared" si="16"/>
        <v>87</v>
      </c>
      <c r="B91" s="169">
        <v>39.159999999999997</v>
      </c>
      <c r="C91" s="169">
        <v>39.11</v>
      </c>
      <c r="D91" s="169">
        <v>38.979999999999997</v>
      </c>
      <c r="E91" s="169">
        <v>39.39</v>
      </c>
      <c r="F91" s="169">
        <v>39.43</v>
      </c>
      <c r="H91">
        <f t="shared" si="12"/>
        <v>87</v>
      </c>
      <c r="I91" s="233">
        <f>IF(B91&gt;60,B91-$B$1+I90-90,B91-$B$1+I90)</f>
        <v>2.2825423728821406</v>
      </c>
      <c r="J91" s="233">
        <f>IF(C91&gt;60,C91-$B$1+J90-90,C91-$B$1+J90)</f>
        <v>3.2225423728829625</v>
      </c>
      <c r="K91" s="233">
        <f t="shared" si="13"/>
        <v>7.7325423728793865</v>
      </c>
      <c r="L91" s="233">
        <f t="shared" si="14"/>
        <v>27.132542372877566</v>
      </c>
      <c r="M91" s="233">
        <f t="shared" si="15"/>
        <v>11.222542372883481</v>
      </c>
    </row>
    <row r="92" spans="1:13" x14ac:dyDescent="0.25">
      <c r="A92">
        <f t="shared" si="16"/>
        <v>88</v>
      </c>
      <c r="B92" s="169">
        <v>39.020000000000003</v>
      </c>
      <c r="C92" s="169">
        <v>39.07</v>
      </c>
      <c r="D92" s="169">
        <v>38.92</v>
      </c>
      <c r="E92" s="169">
        <v>39.200000000000003</v>
      </c>
      <c r="F92" s="169">
        <v>39.479999999999997</v>
      </c>
      <c r="H92">
        <f t="shared" si="12"/>
        <v>88</v>
      </c>
      <c r="I92" s="233">
        <f>IF(B92&gt;60,B92-$B$1+I91-90,B92-$B$1+I91)</f>
        <v>1.9875141242945915</v>
      </c>
      <c r="J92" s="233">
        <f>IF(C92&gt;60,C92-$B$1+J91-90,C92-$B$1+J91)</f>
        <v>2.9775141242954106</v>
      </c>
      <c r="K92" s="233">
        <f t="shared" si="13"/>
        <v>7.337514124291836</v>
      </c>
      <c r="L92" s="233">
        <f t="shared" si="14"/>
        <v>27.017514124290017</v>
      </c>
      <c r="M92" s="233">
        <f t="shared" si="15"/>
        <v>11.387514124295926</v>
      </c>
    </row>
    <row r="93" spans="1:13" x14ac:dyDescent="0.25">
      <c r="A93">
        <f t="shared" si="16"/>
        <v>89</v>
      </c>
      <c r="B93" s="169">
        <v>39.03</v>
      </c>
      <c r="C93" s="169">
        <v>39.17</v>
      </c>
      <c r="D93" s="169">
        <v>38.85</v>
      </c>
      <c r="E93" s="169">
        <v>39.42</v>
      </c>
      <c r="F93" s="169">
        <v>39.43</v>
      </c>
      <c r="H93">
        <f t="shared" si="12"/>
        <v>89</v>
      </c>
      <c r="I93" s="233">
        <f>IF(B93&gt;60,B93-$B$1+I92-90,B93-$B$1+I92)</f>
        <v>1.7024858757070405</v>
      </c>
      <c r="J93" s="233">
        <f>IF(C93&gt;60,C93-$B$1+J92-90,C93-$B$1+J92)</f>
        <v>2.8324858757078601</v>
      </c>
      <c r="K93" s="233">
        <f t="shared" si="13"/>
        <v>6.8724858757042853</v>
      </c>
      <c r="L93" s="233">
        <f t="shared" si="14"/>
        <v>27.122485875702466</v>
      </c>
      <c r="M93" s="233">
        <f t="shared" si="15"/>
        <v>11.502485875708373</v>
      </c>
    </row>
    <row r="94" spans="1:13" x14ac:dyDescent="0.25">
      <c r="A94">
        <f t="shared" si="16"/>
        <v>90</v>
      </c>
      <c r="B94" s="169">
        <v>39.369999999999997</v>
      </c>
      <c r="C94" s="169">
        <v>39.06</v>
      </c>
      <c r="D94" s="169">
        <v>38.86</v>
      </c>
      <c r="E94" s="169">
        <v>39.229999999999997</v>
      </c>
      <c r="F94" s="169">
        <v>39.5</v>
      </c>
      <c r="H94">
        <f t="shared" si="12"/>
        <v>90</v>
      </c>
      <c r="I94" s="233">
        <f>IF(B94&gt;60,B94-$B$1+I93-90,B94-$B$1+I93)</f>
        <v>1.7574576271194857</v>
      </c>
      <c r="J94" s="233">
        <f>IF(C94&gt;60,C94-$B$1+J93-90,C94-$B$1+J93)</f>
        <v>2.5774576271203102</v>
      </c>
      <c r="K94" s="233">
        <f t="shared" si="13"/>
        <v>6.4174576271167325</v>
      </c>
      <c r="L94" s="233">
        <f t="shared" si="14"/>
        <v>27.037457627114911</v>
      </c>
      <c r="M94" s="233">
        <f t="shared" si="15"/>
        <v>11.687457627120821</v>
      </c>
    </row>
    <row r="95" spans="1:13" x14ac:dyDescent="0.25">
      <c r="A95">
        <f t="shared" si="16"/>
        <v>91</v>
      </c>
      <c r="B95" s="169">
        <v>39.229999999999997</v>
      </c>
      <c r="C95" s="169">
        <v>39.28</v>
      </c>
      <c r="D95" s="169">
        <v>38.65</v>
      </c>
      <c r="E95" s="169">
        <v>39.29</v>
      </c>
      <c r="F95" s="169">
        <v>39.659999999999997</v>
      </c>
      <c r="H95">
        <f t="shared" si="12"/>
        <v>91</v>
      </c>
      <c r="I95" s="233">
        <f>IF(B95&gt;60,B95-$B$1+I94-90,B95-$B$1+I94)</f>
        <v>1.6724293785319304</v>
      </c>
      <c r="J95" s="233">
        <f>IF(C95&gt;60,C95-$B$1+J94-90,C95-$B$1+J94)</f>
        <v>2.5424293785327592</v>
      </c>
      <c r="K95" s="233">
        <f t="shared" si="13"/>
        <v>5.7524293785291789</v>
      </c>
      <c r="L95" s="233">
        <f t="shared" si="14"/>
        <v>27.012429378527358</v>
      </c>
      <c r="M95" s="233">
        <f t="shared" si="15"/>
        <v>12.032429378533266</v>
      </c>
    </row>
    <row r="96" spans="1:13" x14ac:dyDescent="0.25">
      <c r="A96">
        <f t="shared" si="16"/>
        <v>92</v>
      </c>
      <c r="B96" s="169">
        <v>39.119999999999997</v>
      </c>
      <c r="C96" s="169">
        <v>39.25</v>
      </c>
      <c r="D96" s="169">
        <v>38.700000000000003</v>
      </c>
      <c r="E96" s="169">
        <v>39.15</v>
      </c>
      <c r="F96" s="169">
        <v>39.42</v>
      </c>
      <c r="H96">
        <f t="shared" si="12"/>
        <v>92</v>
      </c>
      <c r="I96" s="233">
        <f>IF(B96&gt;60,B96-$B$1+I95-90,B96-$B$1+I95)</f>
        <v>1.4774011299443757</v>
      </c>
      <c r="J96" s="233">
        <f>IF(C96&gt;60,C96-$B$1+J95-90,C96-$B$1+J95)</f>
        <v>2.477401129945207</v>
      </c>
      <c r="K96" s="233">
        <f t="shared" si="13"/>
        <v>5.1374011299416296</v>
      </c>
      <c r="L96" s="233">
        <f t="shared" si="14"/>
        <v>26.847401129939804</v>
      </c>
      <c r="M96" s="233">
        <f t="shared" si="15"/>
        <v>12.137401129945715</v>
      </c>
    </row>
    <row r="97" spans="1:13" x14ac:dyDescent="0.25">
      <c r="A97">
        <f t="shared" si="16"/>
        <v>93</v>
      </c>
      <c r="B97" s="169">
        <v>38.9</v>
      </c>
      <c r="C97" s="169">
        <v>39.21</v>
      </c>
      <c r="D97" s="169">
        <v>38.68</v>
      </c>
      <c r="E97" s="169">
        <v>39.39</v>
      </c>
      <c r="F97" s="169">
        <v>39.700000000000003</v>
      </c>
      <c r="H97">
        <f t="shared" si="12"/>
        <v>93</v>
      </c>
      <c r="I97" s="233">
        <f>IF(B97&gt;60,B97-$B$1+I96-90,B97-$B$1+I96)</f>
        <v>1.0623728813568221</v>
      </c>
      <c r="J97" s="233">
        <f>IF(C97&gt;60,C97-$B$1+J96-90,C97-$B$1+J96)</f>
        <v>2.3723728813576557</v>
      </c>
      <c r="K97" s="233">
        <f t="shared" si="13"/>
        <v>4.5023728813540771</v>
      </c>
      <c r="L97" s="233">
        <f t="shared" si="14"/>
        <v>26.922372881352253</v>
      </c>
      <c r="M97" s="233">
        <f t="shared" si="15"/>
        <v>12.522372881358166</v>
      </c>
    </row>
    <row r="98" spans="1:13" x14ac:dyDescent="0.25">
      <c r="A98">
        <f t="shared" si="16"/>
        <v>94</v>
      </c>
      <c r="B98" s="169">
        <v>39.15</v>
      </c>
      <c r="C98" s="169">
        <v>39.21</v>
      </c>
      <c r="D98" s="169">
        <v>38.880000000000003</v>
      </c>
      <c r="E98" s="169">
        <v>39.25</v>
      </c>
      <c r="F98" s="169">
        <v>39.53</v>
      </c>
      <c r="H98">
        <f t="shared" si="12"/>
        <v>94</v>
      </c>
      <c r="I98" s="233">
        <f>IF(B98&gt;60,B98-$B$1+I97-90,B98-$B$1+I97)</f>
        <v>0.89734463276926846</v>
      </c>
      <c r="J98" s="233">
        <f>IF(C98&gt;60,C98-$B$1+J97-90,C98-$B$1+J97)</f>
        <v>2.2673446327701043</v>
      </c>
      <c r="K98" s="233">
        <f t="shared" si="13"/>
        <v>4.0673446327665275</v>
      </c>
      <c r="L98" s="233">
        <f t="shared" si="14"/>
        <v>26.857344632764701</v>
      </c>
      <c r="M98" s="233">
        <f t="shared" si="15"/>
        <v>12.737344632770615</v>
      </c>
    </row>
    <row r="99" spans="1:13" x14ac:dyDescent="0.25">
      <c r="A99">
        <f t="shared" si="16"/>
        <v>95</v>
      </c>
      <c r="B99" s="169">
        <v>39.51</v>
      </c>
      <c r="C99" s="169">
        <v>39.04</v>
      </c>
      <c r="D99" s="169">
        <v>38.92</v>
      </c>
      <c r="E99" s="169">
        <v>39.17</v>
      </c>
      <c r="F99" s="169">
        <v>39.74</v>
      </c>
      <c r="H99">
        <f t="shared" si="12"/>
        <v>95</v>
      </c>
      <c r="I99" s="233">
        <f>IF(B99&gt;60,B99-$B$1+I98-90,B99-$B$1+I98)</f>
        <v>1.0923163841817143</v>
      </c>
      <c r="J99" s="233">
        <f>IF(C99&gt;60,C99-$B$1+J98-90,C99-$B$1+J98)</f>
        <v>1.9923163841825513</v>
      </c>
      <c r="K99" s="233">
        <f t="shared" si="13"/>
        <v>3.672316384178977</v>
      </c>
      <c r="L99" s="233">
        <f t="shared" si="14"/>
        <v>26.71231638417715</v>
      </c>
      <c r="M99" s="233">
        <f t="shared" si="15"/>
        <v>13.162316384183065</v>
      </c>
    </row>
    <row r="100" spans="1:13" x14ac:dyDescent="0.25">
      <c r="A100">
        <f t="shared" si="16"/>
        <v>96</v>
      </c>
      <c r="B100" s="169">
        <v>39.06</v>
      </c>
      <c r="C100" s="169">
        <v>39.14</v>
      </c>
      <c r="D100" s="169">
        <v>39.020000000000003</v>
      </c>
      <c r="E100" s="169">
        <v>39.26</v>
      </c>
      <c r="F100" s="169">
        <v>39.53</v>
      </c>
      <c r="H100">
        <f t="shared" si="12"/>
        <v>96</v>
      </c>
      <c r="I100" s="233">
        <f>IF(B100&gt;60,B100-$B$1+I99-90,B100-$B$1+I99)</f>
        <v>0.83728813559416437</v>
      </c>
      <c r="J100" s="233">
        <f>IF(C100&gt;60,C100-$B$1+J99-90,C100-$B$1+J99)</f>
        <v>1.8172881355949997</v>
      </c>
      <c r="K100" s="233">
        <f t="shared" si="13"/>
        <v>3.3772881355914279</v>
      </c>
      <c r="L100" s="233">
        <f t="shared" si="14"/>
        <v>26.657288135589596</v>
      </c>
      <c r="M100" s="233">
        <f t="shared" si="15"/>
        <v>13.377288135595514</v>
      </c>
    </row>
    <row r="101" spans="1:13" x14ac:dyDescent="0.25">
      <c r="A101">
        <f t="shared" si="16"/>
        <v>97</v>
      </c>
      <c r="B101" s="169">
        <v>39.299999999999997</v>
      </c>
      <c r="C101" s="169">
        <v>39.81</v>
      </c>
      <c r="D101" s="169">
        <v>39.049999999999997</v>
      </c>
      <c r="E101" s="169">
        <v>40.29</v>
      </c>
      <c r="F101" s="169">
        <v>39.49</v>
      </c>
      <c r="H101">
        <f t="shared" si="12"/>
        <v>97</v>
      </c>
      <c r="I101" s="233">
        <f>IF(B101&gt;60,B101-$B$1+I100-90,B101-$B$1+I100)</f>
        <v>0.82225988700660935</v>
      </c>
      <c r="J101" s="233">
        <f>IF(C101&gt;60,C101-$B$1+J100-90,C101-$B$1+J100)</f>
        <v>2.3122598870074498</v>
      </c>
      <c r="K101" s="233">
        <f t="shared" si="13"/>
        <v>3.1122598870038729</v>
      </c>
      <c r="L101" s="233">
        <f t="shared" si="14"/>
        <v>27.632259887002043</v>
      </c>
      <c r="M101" s="233">
        <f t="shared" si="15"/>
        <v>13.552259887007963</v>
      </c>
    </row>
    <row r="102" spans="1:13" x14ac:dyDescent="0.25">
      <c r="A102">
        <f t="shared" si="16"/>
        <v>98</v>
      </c>
      <c r="B102" s="169">
        <v>39.07</v>
      </c>
      <c r="C102" s="169">
        <v>39.03</v>
      </c>
      <c r="D102" s="169">
        <v>39.15</v>
      </c>
      <c r="E102" s="169">
        <v>39.28</v>
      </c>
      <c r="F102" s="169">
        <v>39.39</v>
      </c>
      <c r="H102">
        <f t="shared" si="12"/>
        <v>98</v>
      </c>
      <c r="I102" s="233">
        <f>IF(B102&gt;60,B102-$B$1+I101-90,B102-$B$1+I101)</f>
        <v>0.57723163841905745</v>
      </c>
      <c r="J102" s="233">
        <f>IF(C102&gt;60,C102-$B$1+J101-90,C102-$B$1+J101)</f>
        <v>2.0272316384198987</v>
      </c>
      <c r="K102" s="233">
        <f t="shared" si="13"/>
        <v>2.9472316384163193</v>
      </c>
      <c r="L102" s="233">
        <f t="shared" si="14"/>
        <v>27.597231638414492</v>
      </c>
      <c r="M102" s="233">
        <f t="shared" si="15"/>
        <v>13.627231638420412</v>
      </c>
    </row>
    <row r="103" spans="1:13" x14ac:dyDescent="0.25">
      <c r="A103">
        <f t="shared" si="16"/>
        <v>99</v>
      </c>
      <c r="B103" s="169">
        <v>39.229999999999997</v>
      </c>
      <c r="C103" s="169">
        <v>38.99</v>
      </c>
      <c r="D103" s="169">
        <v>38.83</v>
      </c>
      <c r="E103" s="169">
        <v>39.229999999999997</v>
      </c>
      <c r="F103" s="169">
        <v>39.44</v>
      </c>
      <c r="H103">
        <f t="shared" si="12"/>
        <v>99</v>
      </c>
      <c r="I103" s="233">
        <f>IF(B103&gt;60,B103-$B$1+I102-90,B103-$B$1+I102)</f>
        <v>0.49220338983150214</v>
      </c>
      <c r="J103" s="233">
        <f>IF(C103&gt;60,C103-$B$1+J102-90,C103-$B$1+J102)</f>
        <v>1.7022033898323485</v>
      </c>
      <c r="K103" s="233">
        <f t="shared" si="13"/>
        <v>2.4622033898287654</v>
      </c>
      <c r="L103" s="233">
        <f t="shared" si="14"/>
        <v>27.512203389826936</v>
      </c>
      <c r="M103" s="233">
        <f t="shared" si="15"/>
        <v>13.752203389832857</v>
      </c>
    </row>
    <row r="104" spans="1:13" x14ac:dyDescent="0.25">
      <c r="A104">
        <f t="shared" si="16"/>
        <v>100</v>
      </c>
      <c r="B104" s="169">
        <v>39.56</v>
      </c>
      <c r="C104" s="169">
        <v>39.03</v>
      </c>
      <c r="D104" s="169">
        <v>38.65</v>
      </c>
      <c r="E104" s="169">
        <v>39.35</v>
      </c>
      <c r="F104" s="169">
        <v>39.82</v>
      </c>
      <c r="H104">
        <f t="shared" si="12"/>
        <v>100</v>
      </c>
      <c r="I104" s="233">
        <f>IF(B104&gt;60,B104-$B$1+I103-90,B104-$B$1+I103)</f>
        <v>0.73717514124395223</v>
      </c>
      <c r="J104" s="233">
        <f>IF(C104&gt;60,C104-$B$1+J103-90,C104-$B$1+J103)</f>
        <v>1.4171751412447975</v>
      </c>
      <c r="K104" s="233">
        <f t="shared" si="13"/>
        <v>1.7971751412412118</v>
      </c>
      <c r="L104" s="233">
        <f t="shared" si="14"/>
        <v>27.547175141239386</v>
      </c>
      <c r="M104" s="233">
        <f t="shared" si="15"/>
        <v>14.257175141245305</v>
      </c>
    </row>
    <row r="105" spans="1:13" x14ac:dyDescent="0.25">
      <c r="A105">
        <f t="shared" si="16"/>
        <v>101</v>
      </c>
      <c r="B105" s="169">
        <v>39.15</v>
      </c>
      <c r="C105" s="169">
        <v>39.24</v>
      </c>
      <c r="D105" s="169">
        <v>39.020000000000003</v>
      </c>
      <c r="E105" s="169">
        <v>39.270000000000003</v>
      </c>
      <c r="F105" s="169">
        <v>39.6</v>
      </c>
      <c r="H105">
        <f t="shared" si="12"/>
        <v>101</v>
      </c>
      <c r="I105" s="233">
        <f>IF(B105&gt;60,B105-$B$1+I104-90,B105-$B$1+I104)</f>
        <v>0.57214689265639862</v>
      </c>
      <c r="J105" s="233">
        <f>IF(C105&gt;60,C105-$B$1+J104-90,C105-$B$1+J104)</f>
        <v>1.3421468926572473</v>
      </c>
      <c r="K105" s="233">
        <f t="shared" si="13"/>
        <v>1.5021468926536627</v>
      </c>
      <c r="L105" s="233">
        <f t="shared" si="14"/>
        <v>27.502146892651837</v>
      </c>
      <c r="M105" s="233">
        <f t="shared" si="15"/>
        <v>14.542146892657755</v>
      </c>
    </row>
    <row r="106" spans="1:13" x14ac:dyDescent="0.25">
      <c r="A106">
        <f t="shared" si="16"/>
        <v>102</v>
      </c>
      <c r="B106" s="169">
        <v>38.97</v>
      </c>
      <c r="C106" s="169">
        <v>40.840000000000003</v>
      </c>
      <c r="D106" s="169">
        <v>40.159999999999997</v>
      </c>
      <c r="E106" s="169">
        <v>39.200000000000003</v>
      </c>
      <c r="F106" s="169">
        <v>40.44</v>
      </c>
      <c r="H106">
        <f t="shared" si="12"/>
        <v>102</v>
      </c>
      <c r="I106" s="233">
        <f>IF(B106&gt;60,B106-$B$1+I105-90,B106-$B$1+I105)</f>
        <v>0.2271186440688453</v>
      </c>
      <c r="J106" s="233">
        <f>IF(C106&gt;60,C106-$B$1+J105-90,C106-$B$1+J105)</f>
        <v>2.8671186440696985</v>
      </c>
      <c r="K106" s="233">
        <f t="shared" si="13"/>
        <v>2.3471186440661072</v>
      </c>
      <c r="L106" s="233">
        <f t="shared" si="14"/>
        <v>27.387118644064287</v>
      </c>
      <c r="M106" s="233">
        <f t="shared" si="15"/>
        <v>15.6671186440702</v>
      </c>
    </row>
    <row r="107" spans="1:13" x14ac:dyDescent="0.25">
      <c r="A107">
        <f t="shared" si="16"/>
        <v>103</v>
      </c>
      <c r="B107" s="169">
        <v>39.32</v>
      </c>
      <c r="C107" s="169">
        <v>39.14</v>
      </c>
      <c r="D107" s="169">
        <v>39.01</v>
      </c>
      <c r="E107" s="169">
        <v>39.78</v>
      </c>
      <c r="F107" s="169">
        <v>39.549999999999997</v>
      </c>
      <c r="H107">
        <f t="shared" si="12"/>
        <v>103</v>
      </c>
      <c r="I107" s="233">
        <f>IF(B107&gt;60,B107-$B$1+I106-90,B107-$B$1+I106)</f>
        <v>0.2320903954812934</v>
      </c>
      <c r="J107" s="233">
        <f>IF(C107&gt;60,C107-$B$1+J106-90,C107-$B$1+J106)</f>
        <v>2.6920903954821469</v>
      </c>
      <c r="K107" s="233">
        <f t="shared" si="13"/>
        <v>2.042090395478553</v>
      </c>
      <c r="L107" s="233">
        <f t="shared" si="14"/>
        <v>27.852090395476736</v>
      </c>
      <c r="M107" s="233">
        <f t="shared" si="15"/>
        <v>15.902090395482645</v>
      </c>
    </row>
    <row r="108" spans="1:13" x14ac:dyDescent="0.25">
      <c r="A108">
        <f t="shared" si="16"/>
        <v>104</v>
      </c>
      <c r="B108" s="169">
        <v>39.229999999999997</v>
      </c>
      <c r="C108" s="169">
        <v>38.92</v>
      </c>
      <c r="D108" s="169">
        <v>38.83</v>
      </c>
      <c r="E108" s="169">
        <v>39.340000000000003</v>
      </c>
      <c r="F108" s="169">
        <v>39.549999999999997</v>
      </c>
      <c r="H108">
        <f t="shared" si="12"/>
        <v>104</v>
      </c>
      <c r="I108" s="233">
        <f>IF(B108&gt;60,B108-$B$1+I107-90,B108-$B$1+I107)</f>
        <v>0.14706214689373809</v>
      </c>
      <c r="J108" s="233">
        <f>IF(C108&gt;60,C108-$B$1+J107-90,C108-$B$1+J107)</f>
        <v>2.2970621468945964</v>
      </c>
      <c r="K108" s="233">
        <f t="shared" si="13"/>
        <v>1.5570621468909991</v>
      </c>
      <c r="L108" s="233">
        <f t="shared" si="14"/>
        <v>27.877062146889187</v>
      </c>
      <c r="M108" s="233">
        <f t="shared" si="15"/>
        <v>16.13706214689509</v>
      </c>
    </row>
    <row r="109" spans="1:13" x14ac:dyDescent="0.25">
      <c r="A109">
        <f t="shared" si="16"/>
        <v>105</v>
      </c>
      <c r="B109" s="169">
        <v>39.049999999999997</v>
      </c>
      <c r="C109" s="169">
        <v>39.01</v>
      </c>
      <c r="D109" s="169">
        <v>38.96</v>
      </c>
      <c r="E109" s="169">
        <v>39.19</v>
      </c>
      <c r="F109" s="169">
        <v>39.53</v>
      </c>
      <c r="H109">
        <f t="shared" si="12"/>
        <v>105</v>
      </c>
      <c r="I109" s="233">
        <f>IF(B109&gt;60,B109-$B$1+I108-90,B109-$B$1+I108)</f>
        <v>-0.11796610169381694</v>
      </c>
      <c r="J109" s="233">
        <f>IF(C109&gt;60,C109-$B$1+J108-90,C109-$B$1+J108)</f>
        <v>1.9920338983070423</v>
      </c>
      <c r="K109" s="233">
        <f t="shared" si="13"/>
        <v>1.2020338983034478</v>
      </c>
      <c r="L109" s="233">
        <f t="shared" si="14"/>
        <v>27.752033898301633</v>
      </c>
      <c r="M109" s="233">
        <f t="shared" si="15"/>
        <v>16.352033898307539</v>
      </c>
    </row>
    <row r="110" spans="1:13" x14ac:dyDescent="0.25">
      <c r="A110">
        <f t="shared" si="16"/>
        <v>106</v>
      </c>
      <c r="B110" s="169">
        <v>39.08</v>
      </c>
      <c r="C110" s="169">
        <v>39.19</v>
      </c>
      <c r="D110" s="169">
        <v>39.24</v>
      </c>
      <c r="E110" s="169">
        <v>39.32</v>
      </c>
      <c r="F110" s="169">
        <v>39.54</v>
      </c>
      <c r="H110">
        <f t="shared" si="12"/>
        <v>106</v>
      </c>
      <c r="I110" s="233">
        <f>IF(B110&gt;60,B110-$B$1+I109-90,B110-$B$1+I109)</f>
        <v>-0.35299435028137083</v>
      </c>
      <c r="J110" s="233">
        <f>IF(C110&gt;60,C110-$B$1+J109-90,C110-$B$1+J109)</f>
        <v>1.8670056497194878</v>
      </c>
      <c r="K110" s="233">
        <f t="shared" si="13"/>
        <v>1.1270056497158976</v>
      </c>
      <c r="L110" s="233">
        <f t="shared" si="14"/>
        <v>27.757005649714081</v>
      </c>
      <c r="M110" s="233">
        <f t="shared" si="15"/>
        <v>16.577005649719986</v>
      </c>
    </row>
    <row r="111" spans="1:13" x14ac:dyDescent="0.25">
      <c r="A111">
        <f t="shared" si="16"/>
        <v>107</v>
      </c>
      <c r="B111" s="169">
        <v>38.950000000000003</v>
      </c>
      <c r="C111" s="169">
        <v>39.119999999999997</v>
      </c>
      <c r="D111" s="169">
        <v>38.94</v>
      </c>
      <c r="E111" s="169">
        <v>39.130000000000003</v>
      </c>
      <c r="F111" s="169">
        <v>39.520000000000003</v>
      </c>
      <c r="H111">
        <f t="shared" si="12"/>
        <v>107</v>
      </c>
      <c r="I111" s="233">
        <f>IF(B111&gt;60,B111-$B$1+I110-90,B111-$B$1+I110)</f>
        <v>-0.71802259886892017</v>
      </c>
      <c r="J111" s="233">
        <f>IF(C111&gt;60,C111-$B$1+J110-90,C111-$B$1+J110)</f>
        <v>1.671977401131933</v>
      </c>
      <c r="K111" s="233">
        <f t="shared" si="13"/>
        <v>0.7519774011283431</v>
      </c>
      <c r="L111" s="233">
        <f t="shared" si="14"/>
        <v>27.571977401126532</v>
      </c>
      <c r="M111" s="233">
        <f t="shared" si="15"/>
        <v>16.781977401132437</v>
      </c>
    </row>
    <row r="112" spans="1:13" x14ac:dyDescent="0.25">
      <c r="A112">
        <f t="shared" si="16"/>
        <v>108</v>
      </c>
      <c r="B112" s="169">
        <v>39.090000000000003</v>
      </c>
      <c r="C112" s="169">
        <v>40.9</v>
      </c>
      <c r="D112" s="169">
        <v>40.86</v>
      </c>
      <c r="E112" s="169">
        <v>39.29</v>
      </c>
      <c r="F112" s="169">
        <v>39.78</v>
      </c>
      <c r="H112">
        <f t="shared" si="12"/>
        <v>108</v>
      </c>
      <c r="I112" s="233">
        <f>IF(B112&gt;60,B112-$B$1+I111-90,B112-$B$1+I111)</f>
        <v>-0.94305084745646894</v>
      </c>
      <c r="J112" s="233">
        <f>IF(C112&gt;60,C112-$B$1+J111-90,C112-$B$1+J111)</f>
        <v>3.2569491525443794</v>
      </c>
      <c r="K112" s="233">
        <f t="shared" si="13"/>
        <v>2.2969491525407904</v>
      </c>
      <c r="L112" s="233">
        <f t="shared" si="14"/>
        <v>27.546949152538978</v>
      </c>
      <c r="M112" s="233">
        <f t="shared" si="15"/>
        <v>17.246949152544886</v>
      </c>
    </row>
    <row r="113" spans="1:13" x14ac:dyDescent="0.25">
      <c r="A113">
        <f t="shared" si="16"/>
        <v>109</v>
      </c>
      <c r="B113" s="169">
        <v>39.15</v>
      </c>
      <c r="C113" s="169">
        <v>39.36</v>
      </c>
      <c r="D113" s="169">
        <v>39.18</v>
      </c>
      <c r="E113" s="169">
        <v>39.380000000000003</v>
      </c>
      <c r="F113" s="169">
        <v>39.56</v>
      </c>
      <c r="H113">
        <f t="shared" si="12"/>
        <v>109</v>
      </c>
      <c r="I113" s="233">
        <f>IF(B113&gt;60,B113-$B$1+I112-90,B113-$B$1+I112)</f>
        <v>-1.1080790960440225</v>
      </c>
      <c r="J113" s="233">
        <f>IF(C113&gt;60,C113-$B$1+J112-90,C113-$B$1+J112)</f>
        <v>3.3019209039568267</v>
      </c>
      <c r="K113" s="233">
        <f t="shared" si="13"/>
        <v>2.1619209039532379</v>
      </c>
      <c r="L113" s="233">
        <f t="shared" si="14"/>
        <v>27.611920903951429</v>
      </c>
      <c r="M113" s="233">
        <f t="shared" si="15"/>
        <v>17.491920903957336</v>
      </c>
    </row>
    <row r="114" spans="1:13" x14ac:dyDescent="0.25">
      <c r="A114">
        <f t="shared" si="16"/>
        <v>110</v>
      </c>
      <c r="B114" s="169">
        <v>39.33</v>
      </c>
      <c r="C114" s="169">
        <v>39.86</v>
      </c>
      <c r="D114" s="169">
        <v>39.08</v>
      </c>
      <c r="E114" s="169">
        <v>39.1</v>
      </c>
      <c r="F114" s="169">
        <v>39.619999999999997</v>
      </c>
      <c r="H114">
        <f t="shared" si="12"/>
        <v>110</v>
      </c>
      <c r="I114" s="233">
        <f>IF(B114&gt;60,B114-$B$1+I113-90,B114-$B$1+I113)</f>
        <v>-1.0931073446315764</v>
      </c>
      <c r="J114" s="233">
        <f>IF(C114&gt;60,C114-$B$1+J113-90,C114-$B$1+J113)</f>
        <v>3.8468926553692739</v>
      </c>
      <c r="K114" s="233">
        <f t="shared" si="13"/>
        <v>1.926892655365684</v>
      </c>
      <c r="L114" s="233">
        <f t="shared" si="14"/>
        <v>27.396892655363878</v>
      </c>
      <c r="M114" s="233">
        <f t="shared" si="15"/>
        <v>17.796892655369781</v>
      </c>
    </row>
    <row r="115" spans="1:13" x14ac:dyDescent="0.25">
      <c r="A115">
        <f t="shared" si="16"/>
        <v>111</v>
      </c>
      <c r="B115" s="169">
        <v>39.659999999999997</v>
      </c>
      <c r="C115" s="169">
        <v>39.229999999999997</v>
      </c>
      <c r="D115" s="169">
        <v>39.5</v>
      </c>
      <c r="E115" s="169">
        <v>39.47</v>
      </c>
      <c r="F115" s="169">
        <v>39.67</v>
      </c>
      <c r="H115">
        <f t="shared" si="12"/>
        <v>111</v>
      </c>
      <c r="I115" s="233">
        <f>IF(B115&gt;60,B115-$B$1+I114-90,B115-$B$1+I114)</f>
        <v>-0.74813559321913203</v>
      </c>
      <c r="J115" s="233">
        <f>IF(C115&gt;60,C115-$B$1+J114-90,C115-$B$1+J114)</f>
        <v>3.7618644067817186</v>
      </c>
      <c r="K115" s="233">
        <f t="shared" si="13"/>
        <v>2.1118644067781318</v>
      </c>
      <c r="L115" s="233">
        <f t="shared" si="14"/>
        <v>27.551864406776325</v>
      </c>
      <c r="M115" s="233">
        <f t="shared" si="15"/>
        <v>18.151864406782231</v>
      </c>
    </row>
    <row r="116" spans="1:13" x14ac:dyDescent="0.25">
      <c r="A116">
        <f t="shared" si="16"/>
        <v>112</v>
      </c>
      <c r="B116" s="232">
        <v>135.19999999999999</v>
      </c>
      <c r="C116" s="232">
        <v>134.1</v>
      </c>
      <c r="D116" s="169">
        <v>39.32</v>
      </c>
      <c r="E116" s="169">
        <v>39.24</v>
      </c>
      <c r="F116" s="169">
        <v>39.61</v>
      </c>
      <c r="H116">
        <f t="shared" si="12"/>
        <v>112</v>
      </c>
      <c r="I116" s="233">
        <f>IF(B116&gt;60,B116-$B$1+I115-90,B116-$B$1+I115)</f>
        <v>5.1368361581933044</v>
      </c>
      <c r="J116" s="233">
        <f>IF(C116&gt;60,C116-$B$1+J115-90,C116-$B$1+J115)</f>
        <v>8.5468361581941679</v>
      </c>
      <c r="K116" s="233">
        <f t="shared" si="13"/>
        <v>2.1168361581905799</v>
      </c>
      <c r="L116" s="233">
        <f t="shared" si="14"/>
        <v>27.476836158188775</v>
      </c>
      <c r="M116" s="233">
        <f t="shared" si="15"/>
        <v>18.446836158194678</v>
      </c>
    </row>
    <row r="117" spans="1:13" x14ac:dyDescent="0.25">
      <c r="A117">
        <f t="shared" si="16"/>
        <v>113</v>
      </c>
      <c r="B117" s="169">
        <v>39.36</v>
      </c>
      <c r="C117" s="169">
        <v>39.22</v>
      </c>
      <c r="D117" s="169">
        <v>38.94</v>
      </c>
      <c r="E117" s="169">
        <v>40.49</v>
      </c>
      <c r="F117" s="169">
        <v>39.51</v>
      </c>
      <c r="H117">
        <f t="shared" si="12"/>
        <v>113</v>
      </c>
      <c r="I117" s="233">
        <f>IF(B117&gt;60,B117-$B$1+I116-90,B117-$B$1+I116)</f>
        <v>5.1818079096057517</v>
      </c>
      <c r="J117" s="233">
        <f>IF(C117&gt;60,C117-$B$1+J116-90,C117-$B$1+J116)</f>
        <v>8.4518079096066145</v>
      </c>
      <c r="K117" s="233">
        <f t="shared" si="13"/>
        <v>1.7418079096030255</v>
      </c>
      <c r="L117" s="233">
        <f t="shared" si="14"/>
        <v>28.651807909601224</v>
      </c>
      <c r="M117" s="233">
        <f t="shared" si="15"/>
        <v>18.641807909607124</v>
      </c>
    </row>
    <row r="118" spans="1:13" x14ac:dyDescent="0.25">
      <c r="A118">
        <f t="shared" si="16"/>
        <v>114</v>
      </c>
      <c r="B118" s="169">
        <v>39.51</v>
      </c>
      <c r="C118" s="169">
        <v>39.42</v>
      </c>
      <c r="D118" s="169">
        <v>39.04</v>
      </c>
      <c r="E118" s="169">
        <v>39.6</v>
      </c>
      <c r="F118" s="169">
        <v>39.75</v>
      </c>
      <c r="H118">
        <f t="shared" si="12"/>
        <v>114</v>
      </c>
      <c r="I118" s="233">
        <f>IF(B118&gt;60,B118-$B$1+I117-90,B118-$B$1+I117)</f>
        <v>5.3767796610181975</v>
      </c>
      <c r="J118" s="233">
        <f>IF(C118&gt;60,C118-$B$1+J117-90,C118-$B$1+J117)</f>
        <v>8.5567796610190641</v>
      </c>
      <c r="K118" s="233">
        <f t="shared" si="13"/>
        <v>1.4667796610154724</v>
      </c>
      <c r="L118" s="233">
        <f t="shared" si="14"/>
        <v>28.936779661013674</v>
      </c>
      <c r="M118" s="233">
        <f t="shared" si="15"/>
        <v>19.076779661019572</v>
      </c>
    </row>
    <row r="119" spans="1:13" x14ac:dyDescent="0.25">
      <c r="A119">
        <f t="shared" si="16"/>
        <v>115</v>
      </c>
      <c r="B119" s="169">
        <v>39.549999999999997</v>
      </c>
      <c r="C119" s="169">
        <v>39.33</v>
      </c>
      <c r="D119" s="169">
        <v>38.99</v>
      </c>
      <c r="E119" s="169">
        <v>39.25</v>
      </c>
      <c r="F119" s="169">
        <v>39.43</v>
      </c>
      <c r="H119">
        <f t="shared" si="12"/>
        <v>115</v>
      </c>
      <c r="I119" s="233">
        <f>IF(B119&gt;60,B119-$B$1+I118-90,B119-$B$1+I118)</f>
        <v>5.6117514124306425</v>
      </c>
      <c r="J119" s="233">
        <f>IF(C119&gt;60,C119-$B$1+J118-90,C119-$B$1+J118)</f>
        <v>8.5717514124315102</v>
      </c>
      <c r="K119" s="233">
        <f t="shared" si="13"/>
        <v>1.1417514124279222</v>
      </c>
      <c r="L119" s="233">
        <f t="shared" si="14"/>
        <v>28.871751412426121</v>
      </c>
      <c r="M119" s="233">
        <f t="shared" si="15"/>
        <v>19.191751412432019</v>
      </c>
    </row>
    <row r="120" spans="1:13" x14ac:dyDescent="0.25">
      <c r="A120">
        <f t="shared" si="16"/>
        <v>116</v>
      </c>
      <c r="B120" s="169">
        <v>39.29</v>
      </c>
      <c r="C120" s="169">
        <v>39.17</v>
      </c>
      <c r="D120" s="169">
        <v>38.94</v>
      </c>
      <c r="E120" s="169">
        <v>40.26</v>
      </c>
      <c r="F120" s="169">
        <v>41.05</v>
      </c>
      <c r="H120">
        <f t="shared" si="12"/>
        <v>116</v>
      </c>
      <c r="I120" s="233">
        <f>IF(B120&gt;60,B120-$B$1+I119-90,B120-$B$1+I119)</f>
        <v>5.5867231638430894</v>
      </c>
      <c r="J120" s="233">
        <f>IF(C120&gt;60,C120-$B$1+J119-90,C120-$B$1+J119)</f>
        <v>8.4267231638439597</v>
      </c>
      <c r="K120" s="233">
        <f t="shared" si="13"/>
        <v>0.76672316384036776</v>
      </c>
      <c r="L120" s="233">
        <f t="shared" si="14"/>
        <v>29.816723163838567</v>
      </c>
      <c r="M120" s="233">
        <f t="shared" si="15"/>
        <v>20.926723163844464</v>
      </c>
    </row>
    <row r="121" spans="1:13" x14ac:dyDescent="0.25">
      <c r="A121">
        <f t="shared" si="16"/>
        <v>117</v>
      </c>
      <c r="B121" s="169">
        <v>39.299999999999997</v>
      </c>
      <c r="C121" s="169">
        <v>39.1</v>
      </c>
      <c r="D121" s="169">
        <v>39.1</v>
      </c>
      <c r="E121" s="169">
        <v>40.270000000000003</v>
      </c>
      <c r="F121" s="169">
        <v>39.58</v>
      </c>
      <c r="H121">
        <f t="shared" si="12"/>
        <v>117</v>
      </c>
      <c r="I121" s="233">
        <f>IF(B121&gt;60,B121-$B$1+I120-90,B121-$B$1+I120)</f>
        <v>5.5716949152555344</v>
      </c>
      <c r="J121" s="233">
        <f>IF(C121&gt;60,C121-$B$1+J120-90,C121-$B$1+J120)</f>
        <v>8.2116949152564089</v>
      </c>
      <c r="K121" s="233">
        <f t="shared" si="13"/>
        <v>0.551694915252817</v>
      </c>
      <c r="L121" s="233">
        <f t="shared" si="14"/>
        <v>30.771694915251018</v>
      </c>
      <c r="M121" s="233">
        <f t="shared" si="15"/>
        <v>21.19169491525691</v>
      </c>
    </row>
    <row r="122" spans="1:13" x14ac:dyDescent="0.25">
      <c r="A122">
        <f t="shared" si="16"/>
        <v>118</v>
      </c>
      <c r="B122" s="169">
        <v>39.49</v>
      </c>
      <c r="C122" s="169">
        <v>39.409999999999997</v>
      </c>
      <c r="D122" s="171">
        <v>38.9</v>
      </c>
      <c r="E122" s="169">
        <v>39.76</v>
      </c>
      <c r="F122" s="169">
        <v>39.6</v>
      </c>
      <c r="H122">
        <f t="shared" si="12"/>
        <v>118</v>
      </c>
      <c r="I122" s="233">
        <f>IF(B122&gt;60,B122-$B$1+I121-90,B122-$B$1+I121)</f>
        <v>5.7466666666679842</v>
      </c>
      <c r="J122" s="233">
        <f>IF(C122&gt;60,C122-$B$1+J121-90,C122-$B$1+J121)</f>
        <v>8.3066666666688533</v>
      </c>
      <c r="K122" s="233">
        <f t="shared" si="13"/>
        <v>0.13666666666526339</v>
      </c>
      <c r="L122" s="233">
        <f t="shared" si="14"/>
        <v>31.216666666663464</v>
      </c>
      <c r="M122" s="233">
        <f t="shared" si="15"/>
        <v>21.47666666666936</v>
      </c>
    </row>
    <row r="123" spans="1:13" x14ac:dyDescent="0.25">
      <c r="A123">
        <f t="shared" si="16"/>
        <v>119</v>
      </c>
      <c r="B123" s="169">
        <v>39.159999999999997</v>
      </c>
      <c r="C123" s="169">
        <v>39.4</v>
      </c>
      <c r="D123" s="169">
        <v>38.93</v>
      </c>
      <c r="E123" s="232">
        <v>139.04</v>
      </c>
      <c r="F123" s="232">
        <v>133.78</v>
      </c>
      <c r="H123">
        <f t="shared" si="12"/>
        <v>119</v>
      </c>
      <c r="I123" s="233">
        <f>IF(B123&gt;60,B123-$B$1+I122-90,B123-$B$1+I122)</f>
        <v>5.5916384180804286</v>
      </c>
      <c r="J123" s="233">
        <f>IF(C123&gt;60,C123-$B$1+J122-90,C123-$B$1+J122)</f>
        <v>8.3916384180812997</v>
      </c>
      <c r="K123" s="233">
        <f t="shared" si="13"/>
        <v>-0.24836158192228908</v>
      </c>
      <c r="L123" s="233">
        <f t="shared" si="14"/>
        <v>40.941638418075911</v>
      </c>
      <c r="M123" s="233">
        <f t="shared" si="15"/>
        <v>25.941638418081808</v>
      </c>
    </row>
    <row r="124" spans="1:13" x14ac:dyDescent="0.25">
      <c r="A124">
        <f t="shared" si="16"/>
        <v>120</v>
      </c>
      <c r="B124" s="169">
        <v>39.090000000000003</v>
      </c>
      <c r="C124" s="169">
        <v>39.06</v>
      </c>
      <c r="D124" s="169">
        <v>38.93</v>
      </c>
      <c r="E124" s="169">
        <v>38.79</v>
      </c>
      <c r="F124" s="169">
        <v>39.06</v>
      </c>
      <c r="H124">
        <f t="shared" si="12"/>
        <v>120</v>
      </c>
      <c r="I124" s="233">
        <f>IF(B124&gt;60,B124-$B$1+I123-90,B124-$B$1+I123)</f>
        <v>5.3666101694928798</v>
      </c>
      <c r="J124" s="233">
        <f>IF(C124&gt;60,C124-$B$1+J123-90,C124-$B$1+J123)</f>
        <v>8.1366101694937498</v>
      </c>
      <c r="K124" s="233">
        <f t="shared" si="13"/>
        <v>-0.63338983050984154</v>
      </c>
      <c r="L124" s="233">
        <f t="shared" si="14"/>
        <v>40.416610169488358</v>
      </c>
      <c r="M124" s="233">
        <f t="shared" si="15"/>
        <v>25.686610169494259</v>
      </c>
    </row>
    <row r="125" spans="1:13" x14ac:dyDescent="0.25">
      <c r="A125">
        <f t="shared" si="16"/>
        <v>121</v>
      </c>
      <c r="B125" s="169">
        <v>39.229999999999997</v>
      </c>
      <c r="C125" s="169">
        <v>39.03</v>
      </c>
      <c r="D125" s="169">
        <v>38.89</v>
      </c>
      <c r="E125" s="169">
        <v>38.92</v>
      </c>
      <c r="F125" s="169">
        <v>40.18</v>
      </c>
      <c r="H125">
        <f t="shared" si="12"/>
        <v>121</v>
      </c>
      <c r="I125" s="233">
        <f>IF(B125&gt;60,B125-$B$1+I124-90,B125-$B$1+I124)</f>
        <v>5.2815819209053245</v>
      </c>
      <c r="J125" s="233">
        <f>IF(C125&gt;60,C125-$B$1+J124-90,C125-$B$1+J124)</f>
        <v>7.8515819209061988</v>
      </c>
      <c r="K125" s="233">
        <f t="shared" si="13"/>
        <v>-1.0584180790973932</v>
      </c>
      <c r="L125" s="233">
        <f t="shared" si="14"/>
        <v>40.021581920900807</v>
      </c>
      <c r="M125" s="233">
        <f t="shared" si="15"/>
        <v>26.551581920906706</v>
      </c>
    </row>
    <row r="126" spans="1:13" x14ac:dyDescent="0.25">
      <c r="A126">
        <f t="shared" si="16"/>
        <v>122</v>
      </c>
      <c r="B126" s="169">
        <v>39.270000000000003</v>
      </c>
      <c r="C126" s="169">
        <v>39.06</v>
      </c>
      <c r="D126" s="169">
        <v>38.89</v>
      </c>
      <c r="E126" s="169">
        <v>39.01</v>
      </c>
      <c r="F126" s="169">
        <v>39.450000000000003</v>
      </c>
      <c r="H126">
        <f t="shared" si="12"/>
        <v>122</v>
      </c>
      <c r="I126" s="233">
        <f>IF(B126&gt;60,B126-$B$1+I125-90,B126-$B$1+I125)</f>
        <v>5.2365536723177755</v>
      </c>
      <c r="J126" s="233">
        <f>IF(C126&gt;60,C126-$B$1+J125-90,C126-$B$1+J125)</f>
        <v>7.5965536723186489</v>
      </c>
      <c r="K126" s="233">
        <f t="shared" si="13"/>
        <v>-1.4834463276849448</v>
      </c>
      <c r="L126" s="233">
        <f t="shared" si="14"/>
        <v>39.716553672313253</v>
      </c>
      <c r="M126" s="233">
        <f t="shared" si="15"/>
        <v>26.686553672319157</v>
      </c>
    </row>
    <row r="127" spans="1:13" x14ac:dyDescent="0.25">
      <c r="A127">
        <f t="shared" si="16"/>
        <v>123</v>
      </c>
      <c r="B127" s="169">
        <v>39.26</v>
      </c>
      <c r="C127" s="169">
        <v>39.08</v>
      </c>
      <c r="D127" s="169">
        <v>38.799999999999997</v>
      </c>
      <c r="E127" s="169">
        <v>38.840000000000003</v>
      </c>
      <c r="F127" s="169">
        <v>39.61</v>
      </c>
      <c r="H127">
        <f t="shared" si="12"/>
        <v>123</v>
      </c>
      <c r="I127" s="233">
        <f>IF(B127&gt;60,B127-$B$1+I126-90,B127-$B$1+I126)</f>
        <v>5.1815254237302213</v>
      </c>
      <c r="J127" s="233">
        <f>IF(C127&gt;60,C127-$B$1+J126-90,C127-$B$1+J126)</f>
        <v>7.361525423731095</v>
      </c>
      <c r="K127" s="233">
        <f t="shared" si="13"/>
        <v>-1.9984745762724998</v>
      </c>
      <c r="L127" s="233">
        <f t="shared" si="14"/>
        <v>39.241525423725705</v>
      </c>
      <c r="M127" s="233">
        <f t="shared" si="15"/>
        <v>26.981525423731604</v>
      </c>
    </row>
    <row r="128" spans="1:13" x14ac:dyDescent="0.25">
      <c r="A128">
        <f t="shared" si="16"/>
        <v>124</v>
      </c>
      <c r="B128" s="169">
        <v>39.35</v>
      </c>
      <c r="C128" s="169">
        <v>39.200000000000003</v>
      </c>
      <c r="D128" s="169">
        <v>39.74</v>
      </c>
      <c r="E128" s="169">
        <v>39.020000000000003</v>
      </c>
      <c r="F128" s="169">
        <v>39.130000000000003</v>
      </c>
      <c r="H128">
        <f t="shared" si="12"/>
        <v>124</v>
      </c>
      <c r="I128" s="233">
        <f>IF(B128&gt;60,B128-$B$1+I127-90,B128-$B$1+I127)</f>
        <v>5.2164971751426705</v>
      </c>
      <c r="J128" s="233">
        <f>IF(C128&gt;60,C128-$B$1+J127-90,C128-$B$1+J127)</f>
        <v>7.2464971751435456</v>
      </c>
      <c r="K128" s="233">
        <f t="shared" si="13"/>
        <v>-1.57350282486005</v>
      </c>
      <c r="L128" s="233">
        <f t="shared" si="14"/>
        <v>38.946497175138155</v>
      </c>
      <c r="M128" s="233">
        <f t="shared" si="15"/>
        <v>26.796497175144054</v>
      </c>
    </row>
    <row r="129" spans="1:13" x14ac:dyDescent="0.25">
      <c r="A129">
        <f t="shared" si="16"/>
        <v>125</v>
      </c>
      <c r="B129" s="169">
        <v>39.31</v>
      </c>
      <c r="C129" s="169">
        <v>39.15</v>
      </c>
      <c r="D129" s="232">
        <v>134.65</v>
      </c>
      <c r="E129" s="169">
        <v>38.79</v>
      </c>
      <c r="F129" s="169">
        <v>39.19</v>
      </c>
      <c r="H129">
        <f t="shared" si="12"/>
        <v>125</v>
      </c>
      <c r="I129" s="233">
        <f>IF(B129&gt;60,B129-$B$1+I128-90,B129-$B$1+I128)</f>
        <v>5.2114689265551206</v>
      </c>
      <c r="J129" s="233">
        <f>IF(C129&gt;60,C129-$B$1+J128-90,C129-$B$1+J128)</f>
        <v>7.081468926555992</v>
      </c>
      <c r="K129" s="233">
        <f t="shared" si="13"/>
        <v>3.7614689265523964</v>
      </c>
      <c r="L129" s="233">
        <f t="shared" si="14"/>
        <v>38.421468926550602</v>
      </c>
      <c r="M129" s="233">
        <f t="shared" si="15"/>
        <v>26.6714689265565</v>
      </c>
    </row>
    <row r="130" spans="1:13" x14ac:dyDescent="0.25">
      <c r="A130">
        <f t="shared" si="16"/>
        <v>126</v>
      </c>
      <c r="B130" s="169">
        <v>39.35</v>
      </c>
      <c r="C130" s="169">
        <v>38.96</v>
      </c>
      <c r="D130" s="169">
        <v>39.619999999999997</v>
      </c>
      <c r="E130" s="169">
        <v>38.89</v>
      </c>
      <c r="F130" s="169">
        <v>39.24</v>
      </c>
      <c r="H130">
        <f t="shared" si="12"/>
        <v>126</v>
      </c>
      <c r="I130" s="233">
        <f>IF(B130&gt;60,B130-$B$1+I129-90,B130-$B$1+I129)</f>
        <v>5.2464406779675699</v>
      </c>
      <c r="J130" s="233">
        <f>IF(C130&gt;60,C130-$B$1+J129-90,C130-$B$1+J129)</f>
        <v>6.7264406779684407</v>
      </c>
      <c r="K130" s="233">
        <f t="shared" si="13"/>
        <v>4.0664406779648417</v>
      </c>
      <c r="L130" s="233">
        <f t="shared" si="14"/>
        <v>37.996440677963051</v>
      </c>
      <c r="M130" s="233">
        <f t="shared" si="15"/>
        <v>26.59644067796895</v>
      </c>
    </row>
    <row r="131" spans="1:13" x14ac:dyDescent="0.25">
      <c r="A131">
        <f t="shared" si="16"/>
        <v>127</v>
      </c>
      <c r="B131" s="169">
        <v>39.299999999999997</v>
      </c>
      <c r="C131" s="169">
        <v>39.07</v>
      </c>
      <c r="D131" s="169">
        <v>39.5</v>
      </c>
      <c r="E131" s="169">
        <v>39.01</v>
      </c>
      <c r="F131" s="169">
        <v>39.159999999999997</v>
      </c>
      <c r="H131">
        <f t="shared" si="12"/>
        <v>127</v>
      </c>
      <c r="I131" s="233">
        <f>IF(B131&gt;60,B131-$B$1+I130-90,B131-$B$1+I130)</f>
        <v>5.2314124293800148</v>
      </c>
      <c r="J131" s="233">
        <f>IF(C131&gt;60,C131-$B$1+J130-90,C131-$B$1+J130)</f>
        <v>6.4814124293808888</v>
      </c>
      <c r="K131" s="233">
        <f t="shared" si="13"/>
        <v>4.2514124293772895</v>
      </c>
      <c r="L131" s="233">
        <f t="shared" si="14"/>
        <v>37.691412429375497</v>
      </c>
      <c r="M131" s="233">
        <f t="shared" si="15"/>
        <v>26.441412429381394</v>
      </c>
    </row>
    <row r="132" spans="1:13" x14ac:dyDescent="0.25">
      <c r="A132">
        <f t="shared" si="16"/>
        <v>128</v>
      </c>
      <c r="B132" s="169">
        <v>39.47</v>
      </c>
      <c r="C132" s="169">
        <v>39.090000000000003</v>
      </c>
      <c r="D132" s="169">
        <v>39.340000000000003</v>
      </c>
      <c r="E132" s="169">
        <v>38.74</v>
      </c>
      <c r="F132" s="169">
        <v>39.229999999999997</v>
      </c>
      <c r="H132">
        <f t="shared" si="12"/>
        <v>128</v>
      </c>
      <c r="I132" s="233">
        <f>IF(B132&gt;60,B132-$B$1+I131-90,B132-$B$1+I131)</f>
        <v>5.3863841807924615</v>
      </c>
      <c r="J132" s="233">
        <f>IF(C132&gt;60,C132-$B$1+J131-90,C132-$B$1+J131)</f>
        <v>6.25638418079334</v>
      </c>
      <c r="K132" s="233">
        <f t="shared" si="13"/>
        <v>4.2763841807897407</v>
      </c>
      <c r="L132" s="233">
        <f t="shared" si="14"/>
        <v>37.116384180787946</v>
      </c>
      <c r="M132" s="233">
        <f t="shared" si="15"/>
        <v>26.356384180793839</v>
      </c>
    </row>
    <row r="133" spans="1:13" x14ac:dyDescent="0.25">
      <c r="A133">
        <f t="shared" si="16"/>
        <v>129</v>
      </c>
      <c r="B133" s="169">
        <v>40.25</v>
      </c>
      <c r="C133" s="169">
        <v>39.04</v>
      </c>
      <c r="D133" s="169">
        <v>39.520000000000003</v>
      </c>
      <c r="E133" s="169">
        <v>38.64</v>
      </c>
      <c r="F133" s="169">
        <v>39.06</v>
      </c>
      <c r="H133">
        <f t="shared" si="12"/>
        <v>129</v>
      </c>
      <c r="I133" s="233">
        <f>IF(B133&gt;60,B133-$B$1+I132-90,B133-$B$1+I132)</f>
        <v>6.3213559322049093</v>
      </c>
      <c r="J133" s="233">
        <f>IF(C133&gt;60,C133-$B$1+J132-90,C133-$B$1+J132)</f>
        <v>5.981355932205787</v>
      </c>
      <c r="K133" s="233">
        <f t="shared" si="13"/>
        <v>4.4813559322021916</v>
      </c>
      <c r="L133" s="233">
        <f t="shared" si="14"/>
        <v>36.441355932200395</v>
      </c>
      <c r="M133" s="233">
        <f t="shared" si="15"/>
        <v>26.101355932206289</v>
      </c>
    </row>
    <row r="134" spans="1:13" x14ac:dyDescent="0.25">
      <c r="A134">
        <f t="shared" si="16"/>
        <v>130</v>
      </c>
      <c r="B134" s="169">
        <v>39.26</v>
      </c>
      <c r="C134" s="169">
        <v>39.15</v>
      </c>
      <c r="D134" s="169">
        <v>39.340000000000003</v>
      </c>
      <c r="E134" s="169">
        <v>38.65</v>
      </c>
      <c r="F134" s="169">
        <v>39.119999999999997</v>
      </c>
      <c r="H134">
        <f t="shared" ref="H134:H181" si="17">A134</f>
        <v>130</v>
      </c>
      <c r="I134" s="233">
        <f>IF(B134&gt;60,B134-$B$1+I133-90,B134-$B$1+I133)</f>
        <v>6.2663276836173551</v>
      </c>
      <c r="J134" s="233">
        <f>IF(C134&gt;60,C134-$B$1+J133-90,C134-$B$1+J133)</f>
        <v>5.8163276836182334</v>
      </c>
      <c r="K134" s="233">
        <f t="shared" ref="K134:K181" si="18">IF(D134&gt;60,D134-$B$1+K133-90,D134-$B$1+K133)</f>
        <v>4.5063276836146429</v>
      </c>
      <c r="L134" s="233">
        <f t="shared" ref="L134:L181" si="19">IF(E134&gt;60,E134-$B$1+L133-90,E134-$B$1+L133)</f>
        <v>35.776327683612841</v>
      </c>
      <c r="M134" s="233">
        <f t="shared" ref="M134:M181" si="20">IF(F134&gt;60,F134-$B$1+M133-90,F134-$B$1+M133)</f>
        <v>25.906327683618734</v>
      </c>
    </row>
    <row r="135" spans="1:13" x14ac:dyDescent="0.25">
      <c r="A135">
        <f t="shared" ref="A135:A181" si="21">1+A134</f>
        <v>131</v>
      </c>
      <c r="B135" s="169">
        <v>39.39</v>
      </c>
      <c r="C135" s="169">
        <v>38.93</v>
      </c>
      <c r="D135" s="169">
        <v>39.21</v>
      </c>
      <c r="E135" s="169">
        <v>38.729999999999997</v>
      </c>
      <c r="F135" s="169">
        <v>39.06</v>
      </c>
      <c r="H135">
        <f t="shared" si="17"/>
        <v>131</v>
      </c>
      <c r="I135" s="233">
        <f>IF(B135&gt;60,B135-$B$1+I134-90,B135-$B$1+I134)</f>
        <v>6.3412994350298035</v>
      </c>
      <c r="J135" s="233">
        <f>IF(C135&gt;60,C135-$B$1+J134-90,C135-$B$1+J134)</f>
        <v>5.4312994350306809</v>
      </c>
      <c r="K135" s="233">
        <f t="shared" si="18"/>
        <v>4.4012994350270915</v>
      </c>
      <c r="L135" s="233">
        <f t="shared" si="19"/>
        <v>35.191299435025286</v>
      </c>
      <c r="M135" s="233">
        <f t="shared" si="20"/>
        <v>25.651299435031184</v>
      </c>
    </row>
    <row r="136" spans="1:13" x14ac:dyDescent="0.25">
      <c r="A136">
        <f t="shared" si="21"/>
        <v>132</v>
      </c>
      <c r="B136" s="169">
        <v>40.520000000000003</v>
      </c>
      <c r="C136" s="169">
        <v>38.96</v>
      </c>
      <c r="D136" s="169">
        <v>39.380000000000003</v>
      </c>
      <c r="E136" s="169">
        <v>38.82</v>
      </c>
      <c r="F136" s="169">
        <v>39.22</v>
      </c>
      <c r="H136">
        <f t="shared" si="17"/>
        <v>132</v>
      </c>
      <c r="I136" s="233">
        <f>IF(B136&gt;60,B136-$B$1+I135-90,B136-$B$1+I135)</f>
        <v>7.5462711864422545</v>
      </c>
      <c r="J136" s="233">
        <f>IF(C136&gt;60,C136-$B$1+J135-90,C136-$B$1+J135)</f>
        <v>5.0762711864431296</v>
      </c>
      <c r="K136" s="233">
        <f t="shared" si="18"/>
        <v>4.4662711864395419</v>
      </c>
      <c r="L136" s="233">
        <f t="shared" si="19"/>
        <v>34.696271186437734</v>
      </c>
      <c r="M136" s="233">
        <f t="shared" si="20"/>
        <v>25.556271186443631</v>
      </c>
    </row>
    <row r="137" spans="1:13" x14ac:dyDescent="0.25">
      <c r="A137">
        <f t="shared" si="21"/>
        <v>133</v>
      </c>
      <c r="B137" s="169">
        <v>39.5</v>
      </c>
      <c r="C137" s="169">
        <v>38.950000000000003</v>
      </c>
      <c r="D137" s="169">
        <v>39.26</v>
      </c>
      <c r="E137" s="169">
        <v>38.96</v>
      </c>
      <c r="F137" s="169">
        <v>39.340000000000003</v>
      </c>
      <c r="H137">
        <f t="shared" si="17"/>
        <v>133</v>
      </c>
      <c r="I137" s="233">
        <f>IF(B137&gt;60,B137-$B$1+I136-90,B137-$B$1+I136)</f>
        <v>7.7312429378547023</v>
      </c>
      <c r="J137" s="233">
        <f>IF(C137&gt;60,C137-$B$1+J136-90,C137-$B$1+J136)</f>
        <v>4.7112429378555802</v>
      </c>
      <c r="K137" s="233">
        <f t="shared" si="18"/>
        <v>4.4112429378519877</v>
      </c>
      <c r="L137" s="233">
        <f t="shared" si="19"/>
        <v>34.341242937850183</v>
      </c>
      <c r="M137" s="233">
        <f t="shared" si="20"/>
        <v>25.581242937856082</v>
      </c>
    </row>
    <row r="138" spans="1:13" x14ac:dyDescent="0.25">
      <c r="A138">
        <f t="shared" si="21"/>
        <v>134</v>
      </c>
      <c r="B138" s="169">
        <v>39.68</v>
      </c>
      <c r="C138" s="169">
        <v>39.19</v>
      </c>
      <c r="D138" s="169">
        <v>39.17</v>
      </c>
      <c r="E138" s="169">
        <v>38.57</v>
      </c>
      <c r="F138" s="169">
        <v>38.99</v>
      </c>
      <c r="H138">
        <f t="shared" si="17"/>
        <v>134</v>
      </c>
      <c r="I138" s="233">
        <f>IF(B138&gt;60,B138-$B$1+I137-90,B138-$B$1+I137)</f>
        <v>8.0962146892671498</v>
      </c>
      <c r="J138" s="233">
        <f>IF(C138&gt;60,C138-$B$1+J137-90,C138-$B$1+J137)</f>
        <v>4.5862146892680258</v>
      </c>
      <c r="K138" s="233">
        <f t="shared" si="18"/>
        <v>4.2662146892644373</v>
      </c>
      <c r="L138" s="233">
        <f t="shared" si="19"/>
        <v>33.596214689262631</v>
      </c>
      <c r="M138" s="233">
        <f t="shared" si="20"/>
        <v>25.256214689268532</v>
      </c>
    </row>
    <row r="139" spans="1:13" x14ac:dyDescent="0.25">
      <c r="A139">
        <f t="shared" si="21"/>
        <v>135</v>
      </c>
      <c r="B139" s="169">
        <v>39.049999999999997</v>
      </c>
      <c r="C139" s="169">
        <v>39.840000000000003</v>
      </c>
      <c r="D139" s="169">
        <v>39.94</v>
      </c>
      <c r="E139" s="169">
        <v>38.72</v>
      </c>
      <c r="F139" s="169">
        <v>39.619999999999997</v>
      </c>
      <c r="H139">
        <f t="shared" si="17"/>
        <v>135</v>
      </c>
      <c r="I139" s="233">
        <f>IF(B139&gt;60,B139-$B$1+I138-90,B139-$B$1+I138)</f>
        <v>7.8311864406795948</v>
      </c>
      <c r="J139" s="233">
        <f>IF(C139&gt;60,C139-$B$1+J138-90,C139-$B$1+J138)</f>
        <v>5.111186440680477</v>
      </c>
      <c r="K139" s="233">
        <f t="shared" si="18"/>
        <v>4.8911864406768828</v>
      </c>
      <c r="L139" s="233">
        <f t="shared" si="19"/>
        <v>33.001186440675077</v>
      </c>
      <c r="M139" s="233">
        <f t="shared" si="20"/>
        <v>25.561186440680977</v>
      </c>
    </row>
    <row r="140" spans="1:13" x14ac:dyDescent="0.25">
      <c r="A140">
        <f t="shared" si="21"/>
        <v>136</v>
      </c>
      <c r="B140" s="169">
        <v>39.08</v>
      </c>
      <c r="C140" s="169">
        <v>39.340000000000003</v>
      </c>
      <c r="D140" s="169">
        <v>39.4</v>
      </c>
      <c r="E140" s="169">
        <v>38.729999999999997</v>
      </c>
      <c r="F140" s="169">
        <v>39.24</v>
      </c>
      <c r="H140">
        <f t="shared" si="17"/>
        <v>136</v>
      </c>
      <c r="I140" s="233">
        <f>IF(B140&gt;60,B140-$B$1+I139-90,B140-$B$1+I139)</f>
        <v>7.5961581920920409</v>
      </c>
      <c r="J140" s="233">
        <f>IF(C140&gt;60,C140-$B$1+J139-90,C140-$B$1+J139)</f>
        <v>5.1361581920929282</v>
      </c>
      <c r="K140" s="233">
        <f t="shared" si="18"/>
        <v>4.9761581920893292</v>
      </c>
      <c r="L140" s="233">
        <f t="shared" si="19"/>
        <v>32.416158192087522</v>
      </c>
      <c r="M140" s="233">
        <f t="shared" si="20"/>
        <v>25.486158192093427</v>
      </c>
    </row>
    <row r="141" spans="1:13" x14ac:dyDescent="0.25">
      <c r="A141">
        <f t="shared" si="21"/>
        <v>137</v>
      </c>
      <c r="B141" s="169">
        <v>39.17</v>
      </c>
      <c r="C141" s="169">
        <v>39.659999999999997</v>
      </c>
      <c r="D141" s="169">
        <v>39.53</v>
      </c>
      <c r="E141" s="169">
        <v>39.049999999999997</v>
      </c>
      <c r="F141" s="169">
        <v>39.11</v>
      </c>
      <c r="H141">
        <f t="shared" si="17"/>
        <v>137</v>
      </c>
      <c r="I141" s="233">
        <f>IF(B141&gt;60,B141-$B$1+I140-90,B141-$B$1+I140)</f>
        <v>7.4511299435044904</v>
      </c>
      <c r="J141" s="233">
        <f>IF(C141&gt;60,C141-$B$1+J140-90,C141-$B$1+J140)</f>
        <v>5.4811299435053726</v>
      </c>
      <c r="K141" s="233">
        <f t="shared" si="18"/>
        <v>5.1911299435017781</v>
      </c>
      <c r="L141" s="233">
        <f t="shared" si="19"/>
        <v>32.151129943499967</v>
      </c>
      <c r="M141" s="233">
        <f t="shared" si="20"/>
        <v>25.281129943505874</v>
      </c>
    </row>
    <row r="142" spans="1:13" x14ac:dyDescent="0.25">
      <c r="A142">
        <f t="shared" si="21"/>
        <v>138</v>
      </c>
      <c r="B142" s="169">
        <v>39.17</v>
      </c>
      <c r="C142" s="169">
        <v>39.17</v>
      </c>
      <c r="D142" s="169">
        <v>39.24</v>
      </c>
      <c r="E142" s="169">
        <v>38.94</v>
      </c>
      <c r="F142" s="169">
        <v>39.08</v>
      </c>
      <c r="H142">
        <f t="shared" si="17"/>
        <v>138</v>
      </c>
      <c r="I142" s="233">
        <f>IF(B142&gt;60,B142-$B$1+I141-90,B142-$B$1+I141)</f>
        <v>7.3061016949169399</v>
      </c>
      <c r="J142" s="233">
        <f>IF(C142&gt;60,C142-$B$1+J141-90,C142-$B$1+J141)</f>
        <v>5.3361016949178222</v>
      </c>
      <c r="K142" s="233">
        <f t="shared" si="18"/>
        <v>5.1161016949142279</v>
      </c>
      <c r="L142" s="233">
        <f t="shared" si="19"/>
        <v>31.776101694912413</v>
      </c>
      <c r="M142" s="233">
        <f t="shared" si="20"/>
        <v>25.04610169491832</v>
      </c>
    </row>
    <row r="143" spans="1:13" x14ac:dyDescent="0.25">
      <c r="A143">
        <f t="shared" si="21"/>
        <v>139</v>
      </c>
      <c r="B143" s="169">
        <v>39.229999999999997</v>
      </c>
      <c r="C143" s="169">
        <v>39.86</v>
      </c>
      <c r="D143" s="169">
        <v>40.29</v>
      </c>
      <c r="E143" s="169">
        <v>39.64</v>
      </c>
      <c r="F143" s="169">
        <v>39.32</v>
      </c>
      <c r="H143">
        <f t="shared" si="17"/>
        <v>139</v>
      </c>
      <c r="I143" s="233">
        <f>IF(B143&gt;60,B143-$B$1+I142-90,B143-$B$1+I142)</f>
        <v>7.2210734463293846</v>
      </c>
      <c r="J143" s="233">
        <f>IF(C143&gt;60,C143-$B$1+J142-90,C143-$B$1+J142)</f>
        <v>5.8810734463302694</v>
      </c>
      <c r="K143" s="233">
        <f t="shared" si="18"/>
        <v>6.0910734463266749</v>
      </c>
      <c r="L143" s="233">
        <f t="shared" si="19"/>
        <v>32.101073446324861</v>
      </c>
      <c r="M143" s="233">
        <f t="shared" si="20"/>
        <v>25.051073446330768</v>
      </c>
    </row>
    <row r="144" spans="1:13" x14ac:dyDescent="0.25">
      <c r="A144">
        <f t="shared" si="21"/>
        <v>140</v>
      </c>
      <c r="B144" s="169">
        <v>39.409999999999997</v>
      </c>
      <c r="C144" s="169">
        <v>39.15</v>
      </c>
      <c r="D144" s="169">
        <v>39.630000000000003</v>
      </c>
      <c r="E144" s="169">
        <v>39.21</v>
      </c>
      <c r="F144" s="169">
        <v>39.11</v>
      </c>
      <c r="H144">
        <f t="shared" si="17"/>
        <v>140</v>
      </c>
      <c r="I144" s="233">
        <f>IF(B144&gt;60,B144-$B$1+I143-90,B144-$B$1+I143)</f>
        <v>7.316045197741829</v>
      </c>
      <c r="J144" s="233">
        <f>IF(C144&gt;60,C144-$B$1+J143-90,C144-$B$1+J143)</f>
        <v>5.7160451977427158</v>
      </c>
      <c r="K144" s="233">
        <f t="shared" si="18"/>
        <v>6.4060451977391253</v>
      </c>
      <c r="L144" s="233">
        <f t="shared" si="19"/>
        <v>31.99604519773731</v>
      </c>
      <c r="M144" s="233">
        <f t="shared" si="20"/>
        <v>24.846045197743216</v>
      </c>
    </row>
    <row r="145" spans="1:13" x14ac:dyDescent="0.25">
      <c r="A145">
        <f t="shared" si="21"/>
        <v>141</v>
      </c>
      <c r="B145" s="169">
        <v>39.29</v>
      </c>
      <c r="C145" s="169">
        <v>39.15</v>
      </c>
      <c r="D145" s="169">
        <v>39.380000000000003</v>
      </c>
      <c r="E145" s="169">
        <v>38.82</v>
      </c>
      <c r="F145" s="169">
        <v>39.090000000000003</v>
      </c>
      <c r="H145">
        <f t="shared" si="17"/>
        <v>141</v>
      </c>
      <c r="I145" s="233">
        <f>IF(B145&gt;60,B145-$B$1+I144-90,B145-$B$1+I144)</f>
        <v>7.291016949154276</v>
      </c>
      <c r="J145" s="233">
        <f>IF(C145&gt;60,C145-$B$1+J144-90,C145-$B$1+J144)</f>
        <v>5.5510169491551622</v>
      </c>
      <c r="K145" s="233">
        <f t="shared" si="18"/>
        <v>6.4710169491515757</v>
      </c>
      <c r="L145" s="233">
        <f t="shared" si="19"/>
        <v>31.501016949149758</v>
      </c>
      <c r="M145" s="233">
        <f t="shared" si="20"/>
        <v>24.621016949155667</v>
      </c>
    </row>
    <row r="146" spans="1:13" x14ac:dyDescent="0.25">
      <c r="A146">
        <f t="shared" si="21"/>
        <v>142</v>
      </c>
      <c r="B146" s="169">
        <v>39.32</v>
      </c>
      <c r="C146" s="169">
        <v>39.22</v>
      </c>
      <c r="D146" s="169">
        <v>39.31</v>
      </c>
      <c r="E146" s="169">
        <v>38.74</v>
      </c>
      <c r="F146" s="169">
        <v>39.14</v>
      </c>
      <c r="H146">
        <f t="shared" si="17"/>
        <v>142</v>
      </c>
      <c r="I146" s="233">
        <f>IF(B146&gt;60,B146-$B$1+I145-90,B146-$B$1+I145)</f>
        <v>7.2959887005667241</v>
      </c>
      <c r="J146" s="233">
        <f>IF(C146&gt;60,C146-$B$1+J145-90,C146-$B$1+J145)</f>
        <v>5.4559887005676089</v>
      </c>
      <c r="K146" s="233">
        <f t="shared" si="18"/>
        <v>6.4659887005640257</v>
      </c>
      <c r="L146" s="233">
        <f t="shared" si="19"/>
        <v>30.925988700562208</v>
      </c>
      <c r="M146" s="233">
        <f t="shared" si="20"/>
        <v>24.445988700568115</v>
      </c>
    </row>
    <row r="147" spans="1:13" x14ac:dyDescent="0.25">
      <c r="A147">
        <f t="shared" si="21"/>
        <v>143</v>
      </c>
      <c r="B147" s="169">
        <v>39.159999999999997</v>
      </c>
      <c r="C147" s="169">
        <v>39.1</v>
      </c>
      <c r="D147" s="169">
        <v>39.03</v>
      </c>
      <c r="E147" s="169">
        <v>38.799999999999997</v>
      </c>
      <c r="F147" s="169">
        <v>39.18</v>
      </c>
      <c r="H147">
        <f t="shared" si="17"/>
        <v>143</v>
      </c>
      <c r="I147" s="233">
        <f>IF(B147&gt;60,B147-$B$1+I146-90,B147-$B$1+I146)</f>
        <v>7.1409604519791685</v>
      </c>
      <c r="J147" s="233">
        <f>IF(C147&gt;60,C147-$B$1+J146-90,C147-$B$1+J146)</f>
        <v>5.2409604519800581</v>
      </c>
      <c r="K147" s="233">
        <f t="shared" si="18"/>
        <v>6.1809604519764747</v>
      </c>
      <c r="L147" s="233">
        <f t="shared" si="19"/>
        <v>30.410960451974653</v>
      </c>
      <c r="M147" s="233">
        <f t="shared" si="20"/>
        <v>24.310960451980563</v>
      </c>
    </row>
    <row r="148" spans="1:13" x14ac:dyDescent="0.25">
      <c r="A148">
        <f t="shared" si="21"/>
        <v>144</v>
      </c>
      <c r="B148" s="169">
        <v>39.29</v>
      </c>
      <c r="C148" s="169">
        <v>39.130000000000003</v>
      </c>
      <c r="D148" s="169">
        <v>39.24</v>
      </c>
      <c r="E148" s="169">
        <v>38.75</v>
      </c>
      <c r="F148" s="169">
        <v>39.15</v>
      </c>
      <c r="H148">
        <f t="shared" si="17"/>
        <v>144</v>
      </c>
      <c r="I148" s="233">
        <f>IF(B148&gt;60,B148-$B$1+I147-90,B148-$B$1+I147)</f>
        <v>7.1159322033916155</v>
      </c>
      <c r="J148" s="233">
        <f>IF(C148&gt;60,C148-$B$1+J147-90,C148-$B$1+J147)</f>
        <v>5.0559322033925085</v>
      </c>
      <c r="K148" s="233">
        <f t="shared" si="18"/>
        <v>6.1059322033889245</v>
      </c>
      <c r="L148" s="233">
        <f t="shared" si="19"/>
        <v>29.8459322033871</v>
      </c>
      <c r="M148" s="233">
        <f t="shared" si="20"/>
        <v>24.145932203393009</v>
      </c>
    </row>
    <row r="149" spans="1:13" x14ac:dyDescent="0.25">
      <c r="A149">
        <f t="shared" si="21"/>
        <v>145</v>
      </c>
      <c r="B149" s="169">
        <v>39.19</v>
      </c>
      <c r="C149" s="169">
        <v>39.11</v>
      </c>
      <c r="D149" s="169">
        <v>39.19</v>
      </c>
      <c r="E149" s="169">
        <v>38.65</v>
      </c>
      <c r="F149" s="169">
        <v>39.340000000000003</v>
      </c>
      <c r="H149">
        <f t="shared" si="17"/>
        <v>145</v>
      </c>
      <c r="I149" s="233">
        <f>IF(B149&gt;60,B149-$B$1+I148-90,B149-$B$1+I148)</f>
        <v>6.990903954804061</v>
      </c>
      <c r="J149" s="233">
        <f>IF(C149&gt;60,C149-$B$1+J148-90,C149-$B$1+J148)</f>
        <v>4.8509039548049557</v>
      </c>
      <c r="K149" s="233">
        <f t="shared" si="18"/>
        <v>5.98090395480137</v>
      </c>
      <c r="L149" s="233">
        <f t="shared" si="19"/>
        <v>29.180903954799547</v>
      </c>
      <c r="M149" s="233">
        <f t="shared" si="20"/>
        <v>24.170903954805461</v>
      </c>
    </row>
    <row r="150" spans="1:13" x14ac:dyDescent="0.25">
      <c r="A150">
        <f t="shared" si="21"/>
        <v>146</v>
      </c>
      <c r="B150" s="169">
        <v>39.200000000000003</v>
      </c>
      <c r="C150" s="169">
        <v>39.119999999999997</v>
      </c>
      <c r="D150" s="169">
        <v>39.21</v>
      </c>
      <c r="E150" s="169">
        <v>38.53</v>
      </c>
      <c r="F150" s="169">
        <v>39.11</v>
      </c>
      <c r="H150">
        <f t="shared" si="17"/>
        <v>146</v>
      </c>
      <c r="I150" s="233">
        <f>IF(B150&gt;60,B150-$B$1+I149-90,B150-$B$1+I149)</f>
        <v>6.8758757062165117</v>
      </c>
      <c r="J150" s="233">
        <f>IF(C150&gt;60,C150-$B$1+J149-90,C150-$B$1+J149)</f>
        <v>4.655875706217401</v>
      </c>
      <c r="K150" s="233">
        <f t="shared" si="18"/>
        <v>5.8758757062138187</v>
      </c>
      <c r="L150" s="233">
        <f t="shared" si="19"/>
        <v>28.395875706211996</v>
      </c>
      <c r="M150" s="233">
        <f t="shared" si="20"/>
        <v>23.965875706217908</v>
      </c>
    </row>
    <row r="151" spans="1:13" x14ac:dyDescent="0.25">
      <c r="A151">
        <f t="shared" si="21"/>
        <v>147</v>
      </c>
      <c r="B151" s="169">
        <v>39.28</v>
      </c>
      <c r="C151" s="169">
        <v>39.03</v>
      </c>
      <c r="D151" s="169">
        <v>39.31</v>
      </c>
      <c r="E151" s="169">
        <v>38.76</v>
      </c>
      <c r="F151" s="169">
        <v>39.14</v>
      </c>
      <c r="H151">
        <f t="shared" si="17"/>
        <v>147</v>
      </c>
      <c r="I151" s="233">
        <f>IF(B151&gt;60,B151-$B$1+I150-90,B151-$B$1+I150)</f>
        <v>6.8408474576289606</v>
      </c>
      <c r="J151" s="233">
        <f>IF(C151&gt;60,C151-$B$1+J150-90,C151-$B$1+J150)</f>
        <v>4.3708474576298499</v>
      </c>
      <c r="K151" s="233">
        <f t="shared" si="18"/>
        <v>5.8708474576262688</v>
      </c>
      <c r="L151" s="233">
        <f t="shared" si="19"/>
        <v>27.840847457624442</v>
      </c>
      <c r="M151" s="233">
        <f t="shared" si="20"/>
        <v>23.790847457630356</v>
      </c>
    </row>
    <row r="152" spans="1:13" x14ac:dyDescent="0.25">
      <c r="A152">
        <f t="shared" si="21"/>
        <v>148</v>
      </c>
      <c r="B152" s="169">
        <v>39.49</v>
      </c>
      <c r="C152" s="169">
        <v>39.07</v>
      </c>
      <c r="D152" s="169">
        <v>39.22</v>
      </c>
      <c r="E152" s="169">
        <v>38.96</v>
      </c>
      <c r="F152" s="169">
        <v>39.19</v>
      </c>
      <c r="H152">
        <f t="shared" si="17"/>
        <v>148</v>
      </c>
      <c r="I152" s="233">
        <f>IF(B152&gt;60,B152-$B$1+I151-90,B152-$B$1+I151)</f>
        <v>7.0158192090414104</v>
      </c>
      <c r="J152" s="233">
        <f>IF(C152&gt;60,C152-$B$1+J151-90,C152-$B$1+J151)</f>
        <v>4.125819209042298</v>
      </c>
      <c r="K152" s="233">
        <f t="shared" si="18"/>
        <v>5.7758192090387155</v>
      </c>
      <c r="L152" s="233">
        <f t="shared" si="19"/>
        <v>27.48581920903689</v>
      </c>
      <c r="M152" s="233">
        <f t="shared" si="20"/>
        <v>23.665819209042802</v>
      </c>
    </row>
    <row r="153" spans="1:13" x14ac:dyDescent="0.25">
      <c r="A153">
        <f t="shared" si="21"/>
        <v>149</v>
      </c>
      <c r="B153" s="234">
        <v>135.37</v>
      </c>
      <c r="C153" s="169">
        <v>39.26</v>
      </c>
      <c r="D153" s="169">
        <v>39.380000000000003</v>
      </c>
      <c r="E153" s="169">
        <v>38.869999999999997</v>
      </c>
      <c r="F153" s="169">
        <v>39.200000000000003</v>
      </c>
      <c r="H153">
        <f t="shared" si="17"/>
        <v>149</v>
      </c>
      <c r="I153" s="233">
        <f>IF(B153&gt;60,B153-$B$1+I152-90,B153-$B$1+I152)</f>
        <v>13.070790960453863</v>
      </c>
      <c r="J153" s="233">
        <f>IF(C153&gt;60,C153-$B$1+J152-90,C153-$B$1+J152)</f>
        <v>4.0707909604547439</v>
      </c>
      <c r="K153" s="233">
        <f t="shared" si="18"/>
        <v>5.8407909604511659</v>
      </c>
      <c r="L153" s="233">
        <f t="shared" si="19"/>
        <v>27.040790960449336</v>
      </c>
      <c r="M153" s="233">
        <f t="shared" si="20"/>
        <v>23.550790960455252</v>
      </c>
    </row>
    <row r="154" spans="1:13" x14ac:dyDescent="0.25">
      <c r="A154">
        <f t="shared" si="21"/>
        <v>150</v>
      </c>
      <c r="B154" s="169">
        <v>39.76</v>
      </c>
      <c r="C154" s="169">
        <v>39.229999999999997</v>
      </c>
      <c r="D154" s="169">
        <v>39.44</v>
      </c>
      <c r="E154" s="169">
        <v>38.75</v>
      </c>
      <c r="F154" s="169">
        <v>39.19</v>
      </c>
      <c r="H154">
        <f t="shared" si="17"/>
        <v>150</v>
      </c>
      <c r="I154" s="233">
        <f>IF(B154&gt;60,B154-$B$1+I153-90,B154-$B$1+I153)</f>
        <v>13.515762711866309</v>
      </c>
      <c r="J154" s="233">
        <f>IF(C154&gt;60,C154-$B$1+J153-90,C154-$B$1+J153)</f>
        <v>3.9857627118671886</v>
      </c>
      <c r="K154" s="233">
        <f t="shared" si="18"/>
        <v>5.9657627118636114</v>
      </c>
      <c r="L154" s="233">
        <f t="shared" si="19"/>
        <v>26.475762711861783</v>
      </c>
      <c r="M154" s="233">
        <f t="shared" si="20"/>
        <v>23.425762711867698</v>
      </c>
    </row>
    <row r="155" spans="1:13" x14ac:dyDescent="0.25">
      <c r="A155">
        <f t="shared" si="21"/>
        <v>151</v>
      </c>
      <c r="B155" s="169">
        <v>39.64</v>
      </c>
      <c r="C155" s="169">
        <v>38.94</v>
      </c>
      <c r="D155" s="169">
        <v>39.44</v>
      </c>
      <c r="E155" s="169">
        <v>38.65</v>
      </c>
      <c r="F155" s="169">
        <v>39.07</v>
      </c>
      <c r="H155">
        <f t="shared" si="17"/>
        <v>151</v>
      </c>
      <c r="I155" s="233">
        <f>IF(B155&gt;60,B155-$B$1+I154-90,B155-$B$1+I154)</f>
        <v>13.840734463278757</v>
      </c>
      <c r="J155" s="233">
        <f>IF(C155&gt;60,C155-$B$1+J154-90,C155-$B$1+J154)</f>
        <v>3.6107344632796341</v>
      </c>
      <c r="K155" s="233">
        <f t="shared" si="18"/>
        <v>6.0907344632760569</v>
      </c>
      <c r="L155" s="233">
        <f t="shared" si="19"/>
        <v>25.81073446327423</v>
      </c>
      <c r="M155" s="233">
        <f t="shared" si="20"/>
        <v>23.180734463280146</v>
      </c>
    </row>
    <row r="156" spans="1:13" x14ac:dyDescent="0.25">
      <c r="A156">
        <f t="shared" si="21"/>
        <v>152</v>
      </c>
      <c r="B156" s="169">
        <v>39.68</v>
      </c>
      <c r="C156" s="169">
        <v>38.94</v>
      </c>
      <c r="D156" s="169">
        <v>39.409999999999997</v>
      </c>
      <c r="E156" s="169">
        <v>38.61</v>
      </c>
      <c r="F156" s="169">
        <v>39.090000000000003</v>
      </c>
      <c r="H156">
        <f t="shared" si="17"/>
        <v>152</v>
      </c>
      <c r="I156" s="233">
        <f>IF(B156&gt;60,B156-$B$1+I155-90,B156-$B$1+I155)</f>
        <v>14.205706214691205</v>
      </c>
      <c r="J156" s="233">
        <f>IF(C156&gt;60,C156-$B$1+J155-90,C156-$B$1+J155)</f>
        <v>3.2357062146920796</v>
      </c>
      <c r="K156" s="233">
        <f t="shared" si="18"/>
        <v>6.1857062146885013</v>
      </c>
      <c r="L156" s="233">
        <f t="shared" si="19"/>
        <v>25.105706214686677</v>
      </c>
      <c r="M156" s="233">
        <f t="shared" si="20"/>
        <v>22.955706214692597</v>
      </c>
    </row>
    <row r="157" spans="1:13" x14ac:dyDescent="0.25">
      <c r="A157">
        <f t="shared" si="21"/>
        <v>153</v>
      </c>
      <c r="B157" s="169">
        <v>39.36</v>
      </c>
      <c r="C157" s="169">
        <v>39.01</v>
      </c>
      <c r="D157" s="171">
        <v>39.42</v>
      </c>
      <c r="E157" s="169">
        <v>38.700000000000003</v>
      </c>
      <c r="F157" s="171">
        <v>39.06</v>
      </c>
      <c r="H157">
        <f t="shared" si="17"/>
        <v>153</v>
      </c>
      <c r="I157" s="233">
        <f>IF(B157&gt;60,B157-$B$1+I156-90,B157-$B$1+I156)</f>
        <v>14.250677966103652</v>
      </c>
      <c r="J157" s="233">
        <f>IF(C157&gt;60,C157-$B$1+J156-90,C157-$B$1+J156)</f>
        <v>2.9306779661045255</v>
      </c>
      <c r="K157" s="233">
        <f t="shared" si="18"/>
        <v>6.2906779661009509</v>
      </c>
      <c r="L157" s="233">
        <f t="shared" si="19"/>
        <v>24.490677966099128</v>
      </c>
      <c r="M157" s="233">
        <f t="shared" si="20"/>
        <v>22.700677966105047</v>
      </c>
    </row>
    <row r="158" spans="1:13" x14ac:dyDescent="0.25">
      <c r="A158">
        <f t="shared" si="21"/>
        <v>154</v>
      </c>
      <c r="B158" s="169">
        <v>39.450000000000003</v>
      </c>
      <c r="C158" s="169">
        <v>39.590000000000003</v>
      </c>
      <c r="D158" s="169">
        <v>39.450000000000003</v>
      </c>
      <c r="E158" s="169">
        <v>38.97</v>
      </c>
      <c r="F158" s="169">
        <v>39.46</v>
      </c>
      <c r="H158">
        <f t="shared" si="17"/>
        <v>154</v>
      </c>
      <c r="I158" s="233">
        <f>IF(B158&gt;60,B158-$B$1+I157-90,B158-$B$1+I157)</f>
        <v>14.385649717516102</v>
      </c>
      <c r="J158" s="233">
        <f>IF(C158&gt;60,C158-$B$1+J157-90,C158-$B$1+J157)</f>
        <v>3.2056497175169767</v>
      </c>
      <c r="K158" s="233">
        <f t="shared" si="18"/>
        <v>6.4256497175134015</v>
      </c>
      <c r="L158" s="233">
        <f t="shared" si="19"/>
        <v>24.145649717511574</v>
      </c>
      <c r="M158" s="233">
        <f t="shared" si="20"/>
        <v>22.845649717517496</v>
      </c>
    </row>
    <row r="159" spans="1:13" x14ac:dyDescent="0.25">
      <c r="A159">
        <f t="shared" si="21"/>
        <v>155</v>
      </c>
      <c r="B159" s="169">
        <v>39.11</v>
      </c>
      <c r="C159" s="171">
        <v>38.909999999999997</v>
      </c>
      <c r="D159" s="169">
        <v>39.22</v>
      </c>
      <c r="E159" s="169">
        <v>38.64</v>
      </c>
      <c r="F159" s="169">
        <v>39.14</v>
      </c>
      <c r="H159">
        <f t="shared" si="17"/>
        <v>155</v>
      </c>
      <c r="I159" s="233">
        <f>IF(B159&gt;60,B159-$B$1+I158-90,B159-$B$1+I158)</f>
        <v>14.18062146892855</v>
      </c>
      <c r="J159" s="233">
        <f>IF(C159&gt;60,C159-$B$1+J158-90,C159-$B$1+J158)</f>
        <v>2.8006214689294211</v>
      </c>
      <c r="K159" s="233">
        <f t="shared" si="18"/>
        <v>6.3306214689258482</v>
      </c>
      <c r="L159" s="233">
        <f t="shared" si="19"/>
        <v>23.470621468924023</v>
      </c>
      <c r="M159" s="233">
        <f t="shared" si="20"/>
        <v>22.670621468929944</v>
      </c>
    </row>
    <row r="160" spans="1:13" x14ac:dyDescent="0.25">
      <c r="A160">
        <f t="shared" si="21"/>
        <v>156</v>
      </c>
      <c r="B160" s="169">
        <v>39.28</v>
      </c>
      <c r="C160" s="237">
        <v>38.880000000000003</v>
      </c>
      <c r="D160" s="169">
        <v>39.4</v>
      </c>
      <c r="E160" s="169">
        <v>39.81</v>
      </c>
      <c r="F160" s="169">
        <v>39.19</v>
      </c>
      <c r="H160">
        <f t="shared" si="17"/>
        <v>156</v>
      </c>
      <c r="I160" s="233">
        <f>IF(B160&gt;60,B160-$B$1+I159-90,B160-$B$1+I159)</f>
        <v>14.145593220340999</v>
      </c>
      <c r="J160" s="233">
        <f>IF(C160&gt;60,C160-$B$1+J159-90,C160-$B$1+J159)</f>
        <v>2.3655932203418715</v>
      </c>
      <c r="K160" s="233">
        <f t="shared" si="18"/>
        <v>6.4155932203382946</v>
      </c>
      <c r="L160" s="233">
        <f t="shared" si="19"/>
        <v>23.965593220336473</v>
      </c>
      <c r="M160" s="233">
        <f t="shared" si="20"/>
        <v>22.54559322034239</v>
      </c>
    </row>
    <row r="161" spans="1:13" x14ac:dyDescent="0.25">
      <c r="A161">
        <f t="shared" si="21"/>
        <v>157</v>
      </c>
      <c r="B161" s="169">
        <v>39.200000000000003</v>
      </c>
      <c r="C161" s="169">
        <v>38.869999999999997</v>
      </c>
      <c r="D161" s="169">
        <v>39.39</v>
      </c>
      <c r="E161" s="169">
        <v>39.22</v>
      </c>
      <c r="F161" s="169">
        <v>39.880000000000003</v>
      </c>
      <c r="H161">
        <f t="shared" si="17"/>
        <v>157</v>
      </c>
      <c r="I161" s="233">
        <f>IF(B161&gt;60,B161-$B$1+I160-90,B161-$B$1+I160)</f>
        <v>14.030564971753449</v>
      </c>
      <c r="J161" s="233">
        <f>IF(C161&gt;60,C161-$B$1+J160-90,C161-$B$1+J160)</f>
        <v>1.9205649717543167</v>
      </c>
      <c r="K161" s="233">
        <f t="shared" si="18"/>
        <v>6.490564971750743</v>
      </c>
      <c r="L161" s="233">
        <f t="shared" si="19"/>
        <v>23.870564971748919</v>
      </c>
      <c r="M161" s="233">
        <f t="shared" si="20"/>
        <v>23.11056497175484</v>
      </c>
    </row>
    <row r="162" spans="1:13" x14ac:dyDescent="0.25">
      <c r="A162">
        <f t="shared" si="21"/>
        <v>158</v>
      </c>
      <c r="B162" s="169">
        <v>39.19</v>
      </c>
      <c r="C162" s="169">
        <v>39.19</v>
      </c>
      <c r="D162" s="169">
        <v>39.28</v>
      </c>
      <c r="E162" s="169">
        <v>40.130000000000003</v>
      </c>
      <c r="F162" s="169">
        <v>39.29</v>
      </c>
      <c r="H162">
        <f t="shared" si="17"/>
        <v>158</v>
      </c>
      <c r="I162" s="233">
        <f>IF(B162&gt;60,B162-$B$1+I161-90,B162-$B$1+I161)</f>
        <v>13.905536723165895</v>
      </c>
      <c r="J162" s="233">
        <f>IF(C162&gt;60,C162-$B$1+J161-90,C162-$B$1+J161)</f>
        <v>1.7955367231667623</v>
      </c>
      <c r="K162" s="233">
        <f t="shared" si="18"/>
        <v>6.4555367231631919</v>
      </c>
      <c r="L162" s="233">
        <f t="shared" si="19"/>
        <v>24.68553672316137</v>
      </c>
      <c r="M162" s="233">
        <f t="shared" si="20"/>
        <v>23.085536723167287</v>
      </c>
    </row>
    <row r="163" spans="1:13" x14ac:dyDescent="0.25">
      <c r="A163">
        <f t="shared" si="21"/>
        <v>159</v>
      </c>
      <c r="B163" s="169">
        <v>39.36</v>
      </c>
      <c r="C163" s="169">
        <v>39.15</v>
      </c>
      <c r="D163" s="169">
        <v>39.42</v>
      </c>
      <c r="E163" s="169">
        <v>40.549999999999997</v>
      </c>
      <c r="F163" s="169">
        <v>40.15</v>
      </c>
      <c r="H163">
        <f t="shared" si="17"/>
        <v>159</v>
      </c>
      <c r="I163" s="233">
        <f>IF(B163&gt;60,B163-$B$1+I162-90,B163-$B$1+I162)</f>
        <v>13.950508474578342</v>
      </c>
      <c r="J163" s="233">
        <f>IF(C163&gt;60,C163-$B$1+J162-90,C163-$B$1+J162)</f>
        <v>1.6305084745792087</v>
      </c>
      <c r="K163" s="233">
        <f t="shared" si="18"/>
        <v>6.5605084745756415</v>
      </c>
      <c r="L163" s="233">
        <f t="shared" si="19"/>
        <v>25.920508474573815</v>
      </c>
      <c r="M163" s="233">
        <f t="shared" si="20"/>
        <v>23.920508474579734</v>
      </c>
    </row>
    <row r="164" spans="1:13" x14ac:dyDescent="0.25">
      <c r="A164">
        <f t="shared" si="21"/>
        <v>160</v>
      </c>
      <c r="B164" s="169">
        <v>39.49</v>
      </c>
      <c r="C164" s="169">
        <v>39.090000000000003</v>
      </c>
      <c r="D164" s="169">
        <v>39.46</v>
      </c>
      <c r="E164" s="169">
        <v>39.61</v>
      </c>
      <c r="F164" s="169">
        <v>40.54</v>
      </c>
      <c r="H164">
        <f t="shared" si="17"/>
        <v>160</v>
      </c>
      <c r="I164" s="233">
        <f>IF(B164&gt;60,B164-$B$1+I163-90,B164-$B$1+I163)</f>
        <v>14.125480225990792</v>
      </c>
      <c r="J164" s="233">
        <f>IF(C164&gt;60,C164-$B$1+J163-90,C164-$B$1+J163)</f>
        <v>1.4054802259916599</v>
      </c>
      <c r="K164" s="233">
        <f t="shared" si="18"/>
        <v>6.7054802259880901</v>
      </c>
      <c r="L164" s="233">
        <f t="shared" si="19"/>
        <v>26.215480225986262</v>
      </c>
      <c r="M164" s="233">
        <f t="shared" si="20"/>
        <v>25.145480225992181</v>
      </c>
    </row>
    <row r="165" spans="1:13" x14ac:dyDescent="0.25">
      <c r="A165">
        <f t="shared" si="21"/>
        <v>161</v>
      </c>
      <c r="B165" s="169">
        <v>39.520000000000003</v>
      </c>
      <c r="C165" s="169">
        <v>39.32</v>
      </c>
      <c r="D165" s="169">
        <v>39.35</v>
      </c>
      <c r="E165" s="169">
        <v>39.950000000000003</v>
      </c>
      <c r="F165" s="169">
        <v>39.58</v>
      </c>
      <c r="H165">
        <f t="shared" si="17"/>
        <v>161</v>
      </c>
      <c r="I165" s="233">
        <f>IF(B165&gt;60,B165-$B$1+I164-90,B165-$B$1+I164)</f>
        <v>14.330451977403243</v>
      </c>
      <c r="J165" s="233">
        <f>IF(C165&gt;60,C165-$B$1+J164-90,C165-$B$1+J164)</f>
        <v>1.410451977404108</v>
      </c>
      <c r="K165" s="233">
        <f t="shared" si="18"/>
        <v>6.7404519774005394</v>
      </c>
      <c r="L165" s="233">
        <f t="shared" si="19"/>
        <v>26.850451977398713</v>
      </c>
      <c r="M165" s="233">
        <f t="shared" si="20"/>
        <v>25.410451977404627</v>
      </c>
    </row>
    <row r="166" spans="1:13" x14ac:dyDescent="0.25">
      <c r="A166">
        <f t="shared" si="21"/>
        <v>162</v>
      </c>
      <c r="B166" s="169">
        <v>39.130000000000003</v>
      </c>
      <c r="C166" s="169">
        <v>39.36</v>
      </c>
      <c r="D166" s="169">
        <v>39.47</v>
      </c>
      <c r="E166" s="169">
        <v>40.04</v>
      </c>
      <c r="F166" s="169">
        <v>39.94</v>
      </c>
      <c r="H166">
        <f t="shared" si="17"/>
        <v>162</v>
      </c>
      <c r="I166" s="233">
        <f>IF(B166&gt;60,B166-$B$1+I165-90,B166-$B$1+I165)</f>
        <v>14.145423728815693</v>
      </c>
      <c r="J166" s="233">
        <f>IF(C166&gt;60,C166-$B$1+J165-90,C166-$B$1+J165)</f>
        <v>1.4554237288165552</v>
      </c>
      <c r="K166" s="233">
        <f t="shared" si="18"/>
        <v>6.895423728812986</v>
      </c>
      <c r="L166" s="233">
        <f t="shared" si="19"/>
        <v>27.57542372881116</v>
      </c>
      <c r="M166" s="233">
        <f t="shared" si="20"/>
        <v>26.035423728817072</v>
      </c>
    </row>
    <row r="167" spans="1:13" x14ac:dyDescent="0.25">
      <c r="A167">
        <f t="shared" si="21"/>
        <v>163</v>
      </c>
      <c r="B167" s="169">
        <v>39.22</v>
      </c>
      <c r="C167" s="169">
        <v>39.21</v>
      </c>
      <c r="D167" s="169">
        <v>39.53</v>
      </c>
      <c r="E167" s="169">
        <v>38.979999999999997</v>
      </c>
      <c r="F167" s="169">
        <v>40.69</v>
      </c>
      <c r="H167">
        <f t="shared" si="17"/>
        <v>163</v>
      </c>
      <c r="I167" s="233">
        <f>IF(B167&gt;60,B167-$B$1+I166-90,B167-$B$1+I166)</f>
        <v>14.05039548022814</v>
      </c>
      <c r="J167" s="233">
        <f>IF(C167&gt;60,C167-$B$1+J166-90,C167-$B$1+J166)</f>
        <v>1.3503954802290039</v>
      </c>
      <c r="K167" s="233">
        <f t="shared" si="18"/>
        <v>7.110395480225435</v>
      </c>
      <c r="L167" s="233">
        <f t="shared" si="19"/>
        <v>27.240395480223604</v>
      </c>
      <c r="M167" s="233">
        <f t="shared" si="20"/>
        <v>27.410395480229518</v>
      </c>
    </row>
    <row r="168" spans="1:13" x14ac:dyDescent="0.25">
      <c r="A168">
        <f t="shared" si="21"/>
        <v>164</v>
      </c>
      <c r="B168" s="169">
        <v>39.409999999999997</v>
      </c>
      <c r="C168" s="169">
        <v>39.28</v>
      </c>
      <c r="D168" s="169">
        <v>39.409999999999997</v>
      </c>
      <c r="E168" s="169">
        <v>38.799999999999997</v>
      </c>
      <c r="F168" s="169">
        <v>39.21</v>
      </c>
      <c r="H168">
        <f t="shared" si="17"/>
        <v>164</v>
      </c>
      <c r="I168" s="233">
        <f>IF(B168&gt;60,B168-$B$1+I167-90,B168-$B$1+I167)</f>
        <v>14.145367231640584</v>
      </c>
      <c r="J168" s="233">
        <f>IF(C168&gt;60,C168-$B$1+J167-90,C168-$B$1+J167)</f>
        <v>1.3153672316414529</v>
      </c>
      <c r="K168" s="233">
        <f t="shared" si="18"/>
        <v>7.2053672316378794</v>
      </c>
      <c r="L168" s="233">
        <f t="shared" si="19"/>
        <v>26.725367231636049</v>
      </c>
      <c r="M168" s="233">
        <f t="shared" si="20"/>
        <v>27.305367231641966</v>
      </c>
    </row>
    <row r="169" spans="1:13" x14ac:dyDescent="0.25">
      <c r="A169">
        <f t="shared" si="21"/>
        <v>165</v>
      </c>
      <c r="B169" s="169">
        <v>39.4</v>
      </c>
      <c r="C169" s="169">
        <v>39.19</v>
      </c>
      <c r="D169" s="169">
        <v>39.32</v>
      </c>
      <c r="E169" s="169">
        <v>38.97</v>
      </c>
      <c r="F169" s="169">
        <v>39.17</v>
      </c>
      <c r="H169">
        <f t="shared" si="17"/>
        <v>165</v>
      </c>
      <c r="I169" s="233">
        <f>IF(B169&gt;60,B169-$B$1+I168-90,B169-$B$1+I168)</f>
        <v>14.230338983053031</v>
      </c>
      <c r="J169" s="233">
        <f>IF(C169&gt;60,C169-$B$1+J168-90,C169-$B$1+J168)</f>
        <v>1.1903389830538984</v>
      </c>
      <c r="K169" s="233">
        <f t="shared" si="18"/>
        <v>7.2103389830503275</v>
      </c>
      <c r="L169" s="233">
        <f t="shared" si="19"/>
        <v>26.380338983048496</v>
      </c>
      <c r="M169" s="233">
        <f t="shared" si="20"/>
        <v>27.160338983054416</v>
      </c>
    </row>
    <row r="170" spans="1:13" x14ac:dyDescent="0.25">
      <c r="A170">
        <f t="shared" si="21"/>
        <v>166</v>
      </c>
      <c r="B170" s="169">
        <v>39.49</v>
      </c>
      <c r="C170" s="169">
        <v>39.61</v>
      </c>
      <c r="D170" s="169">
        <v>39.53</v>
      </c>
      <c r="E170" s="169">
        <v>38.89</v>
      </c>
      <c r="F170" s="169">
        <v>39.07</v>
      </c>
      <c r="H170">
        <f t="shared" si="17"/>
        <v>166</v>
      </c>
      <c r="I170" s="233">
        <f>IF(B170&gt;60,B170-$B$1+I169-90,B170-$B$1+I169)</f>
        <v>14.40531073446548</v>
      </c>
      <c r="J170" s="233">
        <f>IF(C170&gt;60,C170-$B$1+J169-90,C170-$B$1+J169)</f>
        <v>1.4853107344663457</v>
      </c>
      <c r="K170" s="233">
        <f t="shared" si="18"/>
        <v>7.4253107344627765</v>
      </c>
      <c r="L170" s="233">
        <f t="shared" si="19"/>
        <v>25.955310734460944</v>
      </c>
      <c r="M170" s="233">
        <f t="shared" si="20"/>
        <v>26.915310734466864</v>
      </c>
    </row>
    <row r="171" spans="1:13" x14ac:dyDescent="0.25">
      <c r="A171">
        <f t="shared" si="21"/>
        <v>167</v>
      </c>
      <c r="B171" s="169">
        <v>39.39</v>
      </c>
      <c r="C171" s="169">
        <v>39.450000000000003</v>
      </c>
      <c r="D171" s="169">
        <v>39.36</v>
      </c>
      <c r="E171" s="169">
        <v>38.880000000000003</v>
      </c>
      <c r="F171" s="169">
        <v>38.93</v>
      </c>
      <c r="H171">
        <f t="shared" si="17"/>
        <v>167</v>
      </c>
      <c r="I171" s="233">
        <f>IF(B171&gt;60,B171-$B$1+I170-90,B171-$B$1+I170)</f>
        <v>14.480282485877929</v>
      </c>
      <c r="J171" s="233">
        <f>IF(C171&gt;60,C171-$B$1+J170-90,C171-$B$1+J170)</f>
        <v>1.6202824858787963</v>
      </c>
      <c r="K171" s="233">
        <f t="shared" si="18"/>
        <v>7.4702824858752237</v>
      </c>
      <c r="L171" s="233">
        <f t="shared" si="19"/>
        <v>25.520282485873395</v>
      </c>
      <c r="M171" s="233">
        <f t="shared" si="20"/>
        <v>26.530282485879312</v>
      </c>
    </row>
    <row r="172" spans="1:13" x14ac:dyDescent="0.25">
      <c r="A172">
        <f t="shared" si="21"/>
        <v>168</v>
      </c>
      <c r="B172" s="169">
        <v>39.409999999999997</v>
      </c>
      <c r="C172" s="169">
        <v>39.03</v>
      </c>
      <c r="D172" s="169">
        <v>39.22</v>
      </c>
      <c r="E172" s="169">
        <v>38.799999999999997</v>
      </c>
      <c r="F172" s="169">
        <v>39.06</v>
      </c>
      <c r="H172">
        <f t="shared" si="17"/>
        <v>168</v>
      </c>
      <c r="I172" s="233">
        <f>IF(B172&gt;60,B172-$B$1+I171-90,B172-$B$1+I171)</f>
        <v>14.575254237290373</v>
      </c>
      <c r="J172" s="233">
        <f>IF(C172&gt;60,C172-$B$1+J171-90,C172-$B$1+J171)</f>
        <v>1.3352542372912453</v>
      </c>
      <c r="K172" s="233">
        <f t="shared" si="18"/>
        <v>7.3752542372876704</v>
      </c>
      <c r="L172" s="233">
        <f t="shared" si="19"/>
        <v>25.00525423728584</v>
      </c>
      <c r="M172" s="233">
        <f t="shared" si="20"/>
        <v>26.275254237291762</v>
      </c>
    </row>
    <row r="173" spans="1:13" x14ac:dyDescent="0.25">
      <c r="A173">
        <f t="shared" si="21"/>
        <v>169</v>
      </c>
      <c r="B173" s="169">
        <v>39.19</v>
      </c>
      <c r="C173" s="169">
        <v>39.299999999999997</v>
      </c>
      <c r="D173" s="169">
        <v>39.44</v>
      </c>
      <c r="E173" s="169">
        <v>38.729999999999997</v>
      </c>
      <c r="F173" s="169">
        <v>39.200000000000003</v>
      </c>
      <c r="H173">
        <f t="shared" si="17"/>
        <v>169</v>
      </c>
      <c r="I173" s="233">
        <f>IF(B173&gt;60,B173-$B$1+I172-90,B173-$B$1+I172)</f>
        <v>14.450225988702819</v>
      </c>
      <c r="J173" s="233">
        <f>IF(C173&gt;60,C173-$B$1+J172-90,C173-$B$1+J172)</f>
        <v>1.3202259887036902</v>
      </c>
      <c r="K173" s="233">
        <f t="shared" si="18"/>
        <v>7.5002259887001159</v>
      </c>
      <c r="L173" s="233">
        <f t="shared" si="19"/>
        <v>24.420225988698284</v>
      </c>
      <c r="M173" s="233">
        <f t="shared" si="20"/>
        <v>26.160225988704212</v>
      </c>
    </row>
    <row r="174" spans="1:13" x14ac:dyDescent="0.25">
      <c r="A174">
        <f t="shared" si="21"/>
        <v>170</v>
      </c>
      <c r="B174" s="169">
        <v>39.369999999999997</v>
      </c>
      <c r="C174" s="169">
        <v>38.94</v>
      </c>
      <c r="D174" s="169">
        <v>39.619999999999997</v>
      </c>
      <c r="E174" s="169">
        <v>39.04</v>
      </c>
      <c r="F174" s="169">
        <v>39.22</v>
      </c>
      <c r="H174">
        <f t="shared" si="17"/>
        <v>170</v>
      </c>
      <c r="I174" s="233">
        <f>IF(B174&gt;60,B174-$B$1+I173-90,B174-$B$1+I173)</f>
        <v>14.505197740115264</v>
      </c>
      <c r="J174" s="233">
        <f>IF(C174&gt;60,C174-$B$1+J173-90,C174-$B$1+J173)</f>
        <v>0.94519774011613578</v>
      </c>
      <c r="K174" s="233">
        <f t="shared" si="18"/>
        <v>7.8051977401125612</v>
      </c>
      <c r="L174" s="233">
        <f t="shared" si="19"/>
        <v>24.145197740110731</v>
      </c>
      <c r="M174" s="233">
        <f t="shared" si="20"/>
        <v>26.065197740116659</v>
      </c>
    </row>
    <row r="175" spans="1:13" x14ac:dyDescent="0.25">
      <c r="A175">
        <f t="shared" si="21"/>
        <v>171</v>
      </c>
      <c r="B175" s="169">
        <v>39.29</v>
      </c>
      <c r="C175" s="169">
        <v>39.1</v>
      </c>
      <c r="D175" s="169">
        <v>39.270000000000003</v>
      </c>
      <c r="E175" s="169">
        <v>38.89</v>
      </c>
      <c r="F175" s="169">
        <v>38.94</v>
      </c>
      <c r="H175">
        <f t="shared" si="17"/>
        <v>171</v>
      </c>
      <c r="I175" s="233">
        <f>IF(B175&gt;60,B175-$B$1+I174-90,B175-$B$1+I174)</f>
        <v>14.480169491527711</v>
      </c>
      <c r="J175" s="233">
        <f>IF(C175&gt;60,C175-$B$1+J174-90,C175-$B$1+J174)</f>
        <v>0.73016949152858501</v>
      </c>
      <c r="K175" s="233">
        <f t="shared" si="18"/>
        <v>7.7601694915250121</v>
      </c>
      <c r="L175" s="233">
        <f t="shared" si="19"/>
        <v>23.72016949152318</v>
      </c>
      <c r="M175" s="233">
        <f t="shared" si="20"/>
        <v>25.690169491529105</v>
      </c>
    </row>
    <row r="176" spans="1:13" x14ac:dyDescent="0.25">
      <c r="A176">
        <f t="shared" si="21"/>
        <v>172</v>
      </c>
      <c r="B176" s="169">
        <v>39.6</v>
      </c>
      <c r="C176" s="169">
        <v>39.24</v>
      </c>
      <c r="D176" s="169">
        <v>39.24</v>
      </c>
      <c r="E176" s="169">
        <v>38.909999999999997</v>
      </c>
      <c r="F176" s="169">
        <v>39.409999999999997</v>
      </c>
      <c r="H176">
        <f t="shared" si="17"/>
        <v>172</v>
      </c>
      <c r="I176" s="233">
        <f>IF(B176&gt;60,B176-$B$1+I175-90,B176-$B$1+I175)</f>
        <v>14.76514124294016</v>
      </c>
      <c r="J176" s="233">
        <f>IF(C176&gt;60,C176-$B$1+J175-90,C176-$B$1+J175)</f>
        <v>0.65514124294103482</v>
      </c>
      <c r="K176" s="233">
        <f t="shared" si="18"/>
        <v>7.6851412429374619</v>
      </c>
      <c r="L176" s="233">
        <f t="shared" si="19"/>
        <v>23.315141242935624</v>
      </c>
      <c r="M176" s="233">
        <f t="shared" si="20"/>
        <v>25.785141242941549</v>
      </c>
    </row>
    <row r="177" spans="1:13" x14ac:dyDescent="0.25">
      <c r="A177">
        <f t="shared" si="21"/>
        <v>173</v>
      </c>
      <c r="B177" s="169">
        <v>39.42</v>
      </c>
      <c r="C177" s="169">
        <v>39.14</v>
      </c>
      <c r="D177" s="169">
        <v>39.31</v>
      </c>
      <c r="E177" s="169">
        <v>38.979999999999997</v>
      </c>
      <c r="F177" s="169">
        <v>39.18</v>
      </c>
      <c r="H177">
        <f t="shared" si="17"/>
        <v>173</v>
      </c>
      <c r="I177" s="233">
        <f>IF(B177&gt;60,B177-$B$1+I176-90,B177-$B$1+I176)</f>
        <v>14.87011299435261</v>
      </c>
      <c r="J177" s="233">
        <f>IF(C177&gt;60,C177-$B$1+J176-90,C177-$B$1+J176)</f>
        <v>0.4801129943534832</v>
      </c>
      <c r="K177" s="233">
        <f t="shared" si="18"/>
        <v>7.680112994349912</v>
      </c>
      <c r="L177" s="233">
        <f t="shared" si="19"/>
        <v>22.980112994348069</v>
      </c>
      <c r="M177" s="233">
        <f t="shared" si="20"/>
        <v>25.650112994353996</v>
      </c>
    </row>
    <row r="178" spans="1:13" x14ac:dyDescent="0.25">
      <c r="A178">
        <f t="shared" si="21"/>
        <v>174</v>
      </c>
      <c r="B178" s="169">
        <v>39.369999999999997</v>
      </c>
      <c r="C178" s="169">
        <v>38.97</v>
      </c>
      <c r="D178" s="169">
        <v>39.119999999999997</v>
      </c>
      <c r="E178" s="169">
        <v>38.880000000000003</v>
      </c>
      <c r="F178" s="169">
        <v>38.979999999999997</v>
      </c>
      <c r="H178">
        <f t="shared" si="17"/>
        <v>174</v>
      </c>
      <c r="I178" s="233">
        <f>IF(B178&gt;60,B178-$B$1+I177-90,B178-$B$1+I177)</f>
        <v>14.925084745765055</v>
      </c>
      <c r="J178" s="233">
        <f>IF(C178&gt;60,C178-$B$1+J177-90,C178-$B$1+J177)</f>
        <v>0.13508474576592988</v>
      </c>
      <c r="K178" s="233">
        <f t="shared" si="18"/>
        <v>7.4850847457623573</v>
      </c>
      <c r="L178" s="233">
        <f t="shared" si="19"/>
        <v>22.545084745760519</v>
      </c>
      <c r="M178" s="233">
        <f t="shared" si="20"/>
        <v>25.315084745766441</v>
      </c>
    </row>
    <row r="179" spans="1:13" x14ac:dyDescent="0.25">
      <c r="A179">
        <f t="shared" si="21"/>
        <v>175</v>
      </c>
      <c r="B179" s="169">
        <v>40.15</v>
      </c>
      <c r="C179" s="169">
        <v>39.26</v>
      </c>
      <c r="D179" s="169">
        <v>39.76</v>
      </c>
      <c r="E179" s="169">
        <v>38.85</v>
      </c>
      <c r="F179" s="169">
        <v>39.76</v>
      </c>
      <c r="H179">
        <f t="shared" si="17"/>
        <v>175</v>
      </c>
      <c r="I179" s="233">
        <f>IF(B179&gt;60,B179-$B$1+I178-90,B179-$B$1+I178)</f>
        <v>15.760056497177501</v>
      </c>
      <c r="J179" s="233">
        <f>IF(C179&gt;60,C179-$B$1+J178-90,C179-$B$1+J178)</f>
        <v>8.0056497178375707E-2</v>
      </c>
      <c r="K179" s="233">
        <f t="shared" si="18"/>
        <v>7.9300564971748031</v>
      </c>
      <c r="L179" s="233">
        <f t="shared" si="19"/>
        <v>22.080056497172968</v>
      </c>
      <c r="M179" s="233">
        <f t="shared" si="20"/>
        <v>25.760056497178887</v>
      </c>
    </row>
    <row r="180" spans="1:13" x14ac:dyDescent="0.25">
      <c r="A180">
        <f t="shared" si="21"/>
        <v>176</v>
      </c>
      <c r="B180" s="169">
        <v>39.4</v>
      </c>
      <c r="C180" s="169">
        <v>39.200000000000003</v>
      </c>
      <c r="D180" s="169">
        <v>39.630000000000003</v>
      </c>
      <c r="E180" s="169">
        <v>38.75</v>
      </c>
      <c r="F180" s="169">
        <v>39.4</v>
      </c>
      <c r="H180">
        <f t="shared" si="17"/>
        <v>176</v>
      </c>
      <c r="I180" s="233">
        <f>IF(B180&gt;60,B180-$B$1+I179-90,B180-$B$1+I179)</f>
        <v>15.845028248589948</v>
      </c>
      <c r="J180" s="233">
        <f>IF(C180&gt;60,C180-$B$1+J179-90,C180-$B$1+J179)</f>
        <v>-3.4971751409173635E-2</v>
      </c>
      <c r="K180" s="233">
        <f t="shared" si="18"/>
        <v>8.2450282485872535</v>
      </c>
      <c r="L180" s="233">
        <f t="shared" si="19"/>
        <v>21.515028248585416</v>
      </c>
      <c r="M180" s="233">
        <f t="shared" si="20"/>
        <v>25.845028248591333</v>
      </c>
    </row>
    <row r="181" spans="1:13" x14ac:dyDescent="0.25">
      <c r="A181">
        <f t="shared" si="21"/>
        <v>177</v>
      </c>
      <c r="B181" s="169">
        <v>39.33</v>
      </c>
      <c r="C181" s="169">
        <v>39.35</v>
      </c>
      <c r="D181" s="169">
        <v>39.520000000000003</v>
      </c>
      <c r="E181" s="169">
        <v>38.75</v>
      </c>
      <c r="F181" s="169">
        <v>38.950000000000003</v>
      </c>
      <c r="H181">
        <f t="shared" si="17"/>
        <v>177</v>
      </c>
      <c r="I181" s="233">
        <f>IF(B181&gt;60,B181-$B$1+I180-90,B181-$B$1+I180)</f>
        <v>15.860000000002394</v>
      </c>
      <c r="J181" s="233">
        <f>IF(C181&gt;60,C181-$B$1+J180-90,C181-$B$1+J180)</f>
        <v>3.2756020118540619E-12</v>
      </c>
      <c r="K181" s="233">
        <f t="shared" si="18"/>
        <v>8.4499999999997044</v>
      </c>
      <c r="L181" s="233">
        <f t="shared" si="19"/>
        <v>20.949999999997864</v>
      </c>
      <c r="M181" s="233">
        <f t="shared" si="20"/>
        <v>25.480000000003784</v>
      </c>
    </row>
    <row r="183" spans="1:13" x14ac:dyDescent="0.25">
      <c r="B183" s="233">
        <f>SUM(B5:B182)-3600*2</f>
        <v>42.879999999997381</v>
      </c>
      <c r="C183" s="233">
        <f>SUM(C5:C182)-3600*2</f>
        <v>28.75999999999658</v>
      </c>
      <c r="D183" s="233">
        <f>SUM(D5:D182)-3600*2</f>
        <v>35.550000000000182</v>
      </c>
      <c r="E183" s="233">
        <f>SUM(E5:E182)-3600*2</f>
        <v>46.340000000001965</v>
      </c>
      <c r="F183" s="233">
        <f>SUM(F5:F182)-3600*2</f>
        <v>54.359999999996035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14</vt:i4>
      </vt:variant>
    </vt:vector>
  </HeadingPairs>
  <TitlesOfParts>
    <vt:vector size="14" baseType="lpstr">
      <vt:lpstr>Общие результаты</vt:lpstr>
      <vt:lpstr>Регистрация</vt:lpstr>
      <vt:lpstr>Winni</vt:lpstr>
      <vt:lpstr>Ognem Racing</vt:lpstr>
      <vt:lpstr>Oldschool</vt:lpstr>
      <vt:lpstr>Mesnyki</vt:lpstr>
      <vt:lpstr>Shum</vt:lpstr>
      <vt:lpstr>Rocknrolla</vt:lpstr>
      <vt:lpstr>Chaykaschool</vt:lpstr>
      <vt:lpstr>Levi9</vt:lpstr>
      <vt:lpstr>dbCAR</vt:lpstr>
      <vt:lpstr>Forza Team</vt:lpstr>
      <vt:lpstr>Fortune</vt:lpstr>
      <vt:lpstr>Кардиограмме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2016-09-12T13:47:05Z</dcterms:modified>
</cp:coreProperties>
</file>